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I Data Book Values" sheetId="1" state="visible" r:id="rId2"/>
    <sheet name="TYPE Codes" sheetId="2" state="visible" r:id="rId3"/>
    <sheet name="Details (README, by Allan)" sheetId="3" state="visible" r:id="rId4"/>
  </sheets>
  <definedNames>
    <definedName function="false" hidden="false" localSheetId="0" name="_xlnm.Print_Area" vbProcedure="false">'API Data Book Values'!$C$3:$AA$480</definedName>
    <definedName function="false" hidden="false" localSheetId="0" name="_xlnm.Print_Titles" vbProcedure="false">'API Data Book Values'!$A:$B,'API Data Book Values'!$1:$2</definedName>
    <definedName function="false" hidden="false" localSheetId="2" name="_xlnm.Print_Area" vbProcedure="false">'Details (README, by Allan)'!$1:$1048576</definedName>
    <definedName function="false" hidden="false" name="Table_1" vbProcedure="false">'API Data Book Values'!$C$3:$AA$480</definedName>
    <definedName function="false" hidden="false" localSheetId="0" name="Excel_BuiltIn_Print_Titles" vbProcedure="false">'API Data Book Values'!$A:$B,'API Data Book Values'!$1:$2</definedName>
    <definedName function="false" hidden="false" localSheetId="0" name="Excel_BuiltIn__FilterDatabase" vbProcedure="false">'API Data Book Values'!$A$1:$AD$644</definedName>
    <definedName function="false" hidden="false" localSheetId="0" name="solver_adj" vbProcedure="false">'API Data Book Values'!$C$551</definedName>
    <definedName function="false" hidden="false" localSheetId="0" name="solver_lin" vbProcedure="false">0</definedName>
    <definedName function="false" hidden="false" localSheetId="0" name="solver_num" vbProcedure="false">0</definedName>
    <definedName function="false" hidden="false" localSheetId="0" name="solver_opt" vbProcedure="false">'API Data Book Values'!$N$551</definedName>
    <definedName function="false" hidden="false" localSheetId="0" name="solver_typ" vbProcedure="false">3</definedName>
    <definedName function="false" hidden="false" localSheetId="0" name="solver_val" vbProcedure="false">0</definedName>
    <definedName function="false" hidden="false" localSheetId="0" name="_ATPDescstat_Dlg_Results" vbProcedure="false">{2;#N/A;"R3C9:R480C9";#N/A;"R482C9";#N/A;1;#N/A;#N/A;FALSE;TRUE;FALSE;1;FALSE;1;FALSE;95;#N/A;#N/A;#N/A;#N/A}</definedName>
    <definedName function="false" hidden="false" localSheetId="0" name="_ATPDescstat_Dlg_Types" vbProcedure="false">{"EXCELHLP.HLP!1786";5;10;5;10;5;11;112;112;13;13;13;7;13;7;13;8;5;1;2;24}</definedName>
    <definedName function="false" hidden="false" localSheetId="0" name="_ATPDescstat_Range1" vbProcedure="false">#REF!</definedName>
    <definedName function="false" hidden="false" localSheetId="0" name="_ATPDescstat_Range2" vbProcedure="false">#REF!</definedName>
    <definedName function="false" hidden="false" localSheetId="0" name="_ATPHist_Dlg_Results" vbProcedure="false">{2;#N/A;"R3C9:R480C9";#N/A;"R502C2";#N/A;"R482C9";TRUE;TRUE;TRUE;#N/A;#N/A;#N/A}</definedName>
    <definedName function="false" hidden="false" localSheetId="0" name="_ATPHist_Dlg_Types" vbProcedure="false">{"EXCELHLP.HLP!1790";5;10;5;10;5;10;13;13;13;1;2;24}</definedName>
    <definedName function="false" hidden="false" localSheetId="0" name="_ATPHist_Range1" vbProcedure="false">#REF!</definedName>
    <definedName function="false" hidden="false" localSheetId="0" name="_ATPHist_Range2" vbProcedure="false">'API Data Book Values'!$B$502</definedName>
    <definedName function="false" hidden="false" localSheetId="0" name="_ATPHist_Range3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K1" authorId="0">
      <text>
        <r>
          <rPr>
            <sz val="8"/>
            <color rgb="FF000000"/>
            <rFont val="Tahoma"/>
            <family val="0"/>
          </rPr>
          <t xml:space="preserve">See "TYPE Codes" sheet</t>
        </r>
      </text>
    </comment>
    <comment ref="L1" authorId="0">
      <text>
        <r>
          <rPr>
            <sz val="8"/>
            <color rgb="FF000000"/>
            <rFont val="Tahoma"/>
            <family val="0"/>
          </rPr>
          <t xml:space="preserve">Verified by comparing with MWT calculated from the number of the individual atoms.</t>
        </r>
      </text>
    </comment>
    <comment ref="O1" authorId="0">
      <text>
        <r>
          <rPr>
            <sz val="8"/>
            <color rgb="FF000000"/>
            <rFont val="Tahoma"/>
            <family val="0"/>
          </rPr>
          <t xml:space="preserve">Verified by calculating atmospheric pressure using BPT, TC, PC, &amp; W.</t>
        </r>
      </text>
    </comment>
    <comment ref="O21" authorId="0">
      <text>
        <r>
          <rPr>
            <sz val="8"/>
            <color rgb="FF000000"/>
            <rFont val="Tahoma"/>
            <family val="0"/>
          </rPr>
          <t xml:space="preserve">Given as 650.84, but this is the same as the next n-paraffin.  This value was back-calculated from the reported specific gravity and Watson K Factor.</t>
        </r>
      </text>
    </comment>
    <comment ref="R500" authorId="0">
      <text>
        <r>
          <rPr>
            <sz val="8"/>
            <color rgb="FF000000"/>
            <rFont val="Tahoma"/>
            <family val="0"/>
          </rPr>
          <t xml:space="preserve">Given as -477.65 - below 0 °R!!</t>
        </r>
      </text>
    </comment>
    <comment ref="T1" authorId="0">
      <text>
        <r>
          <rPr>
            <sz val="8"/>
            <color rgb="FF000000"/>
            <rFont val="Tahoma"/>
            <family val="0"/>
          </rPr>
          <t xml:space="preserve">Verified by checking consistency of Tc, Pc, Vc, and Zc values.</t>
        </r>
      </text>
    </comment>
    <comment ref="V1" authorId="0">
      <text>
        <r>
          <rPr>
            <sz val="8"/>
            <color rgb="FF000000"/>
            <rFont val="Tahoma"/>
            <family val="0"/>
          </rPr>
          <t xml:space="preserve">Verified by checking consistency of Tc, Pc, Vc, and Zc values.</t>
        </r>
      </text>
    </comment>
    <comment ref="W1" authorId="0">
      <text>
        <r>
          <rPr>
            <sz val="8"/>
            <color rgb="FF000000"/>
            <rFont val="Tahoma"/>
            <family val="0"/>
          </rPr>
          <t xml:space="preserve">Verified by checking consistency of Tc, Pc, Vc, and Zc values.</t>
        </r>
      </text>
    </comment>
    <comment ref="W281" authorId="0">
      <text>
        <r>
          <rPr>
            <sz val="8"/>
            <color rgb="FF000000"/>
            <rFont val="Tahoma"/>
            <family val="0"/>
          </rPr>
          <t xml:space="preserve">Given as 0.0667.  Not consistent with the rest of the critical properties nor with the rest of the homologous series.</t>
        </r>
      </text>
    </comment>
    <comment ref="X1" authorId="0">
      <text>
        <r>
          <rPr>
            <sz val="8"/>
            <color rgb="FF000000"/>
            <rFont val="Tahoma"/>
            <family val="0"/>
          </rPr>
          <t xml:space="preserve">Verified by checking consistency of Tc, Pc, Vc, and Zc values.</t>
        </r>
      </text>
    </comment>
    <comment ref="X75" authorId="0">
      <text>
        <r>
          <rPr>
            <sz val="8"/>
            <color rgb="FF000000"/>
            <rFont val="Tahoma"/>
            <family val="0"/>
          </rPr>
          <t xml:space="preserve">Given as 0.2638, but 0.2538 is more consistent with the rest of the critical values.</t>
        </r>
      </text>
    </comment>
    <comment ref="X281" authorId="0">
      <text>
        <r>
          <rPr>
            <sz val="8"/>
            <color rgb="FF000000"/>
            <rFont val="Tahoma"/>
            <family val="0"/>
          </rPr>
          <t xml:space="preserve">Given as 0.2272.  Not consistent with the rest of the critical properties nor with the rest of the homologous series.</t>
        </r>
      </text>
    </comment>
    <comment ref="AA1" authorId="0">
      <text>
        <r>
          <rPr>
            <sz val="8"/>
            <color rgb="FF000000"/>
            <rFont val="Tahoma"/>
            <family val="0"/>
          </rPr>
          <t xml:space="preserve">Verified by calculating atmospheric pressure using BPT, TC, PC, &amp; W.</t>
        </r>
      </text>
    </comment>
    <comment ref="AA75" authorId="0">
      <text>
        <r>
          <rPr>
            <sz val="8"/>
            <color rgb="FF000000"/>
            <rFont val="Tahoma"/>
            <family val="0"/>
          </rPr>
          <t xml:space="preserve">Given as 0.8248 which is not reasonable.</t>
        </r>
      </text>
    </comment>
    <comment ref="AD1" authorId="0">
      <text>
        <r>
          <rPr>
            <sz val="8"/>
            <color rgb="FF000000"/>
            <rFont val="Tahoma"/>
            <family val="0"/>
          </rPr>
          <t xml:space="preserve">Verified by checking consistency with Specific Gravity, API Gravity, and Standard Density.</t>
        </r>
      </text>
    </comment>
    <comment ref="AD64" authorId="0">
      <text>
        <r>
          <rPr>
            <sz val="8"/>
            <color rgb="FF000000"/>
            <rFont val="Tahoma"/>
            <family val="0"/>
          </rPr>
          <t xml:space="preserve">Back calculated from the boiling point to give the reported Watson K Factor.</t>
        </r>
      </text>
    </comment>
    <comment ref="AD96" authorId="0">
      <text>
        <r>
          <rPr>
            <sz val="8"/>
            <color rgb="FF000000"/>
            <rFont val="Tahoma"/>
            <family val="0"/>
          </rPr>
          <t xml:space="preserve">Not given, but this was back calculated from the reported boiling point &amp; Watson K factor.</t>
        </r>
      </text>
    </comment>
    <comment ref="AD398" authorId="0">
      <text>
        <r>
          <rPr>
            <sz val="8"/>
            <color rgb="FF000000"/>
            <rFont val="Tahoma"/>
            <family val="0"/>
          </rPr>
          <t xml:space="preserve">Not reported, but back calculated to match reported boiling point and Watson K factor.</t>
        </r>
      </text>
    </comment>
    <comment ref="AD426" authorId="0">
      <text>
        <r>
          <rPr>
            <sz val="8"/>
            <color rgb="FF000000"/>
            <rFont val="Tahoma"/>
            <family val="0"/>
          </rPr>
          <t xml:space="preserve">Not reported, but back calculated to match reported boiling point and Watson K factor.</t>
        </r>
      </text>
    </comment>
    <comment ref="AD427" authorId="0">
      <text>
        <r>
          <rPr>
            <sz val="8"/>
            <color rgb="FF000000"/>
            <rFont val="Tahoma"/>
            <family val="0"/>
          </rPr>
          <t xml:space="preserve">Not reported, but back calculated to match reported boiling point and Watson K factor.</t>
        </r>
      </text>
    </comment>
    <comment ref="AD428" authorId="0">
      <text>
        <r>
          <rPr>
            <sz val="8"/>
            <color rgb="FF000000"/>
            <rFont val="Tahoma"/>
            <family val="0"/>
          </rPr>
          <t xml:space="preserve">Not reported, but back calculated to match reported boiling point and Watson K factor.</t>
        </r>
      </text>
    </comment>
    <comment ref="AD429" authorId="0">
      <text>
        <r>
          <rPr>
            <sz val="8"/>
            <color rgb="FF000000"/>
            <rFont val="Tahoma"/>
            <family val="0"/>
          </rPr>
          <t xml:space="preserve">Not reported, but back calculated to match reported boiling point and Watson K factor.</t>
        </r>
      </text>
    </comment>
    <comment ref="AD431" authorId="0">
      <text>
        <r>
          <rPr>
            <sz val="8"/>
            <color rgb="FF000000"/>
            <rFont val="Tahoma"/>
            <family val="0"/>
          </rPr>
          <t xml:space="preserve">Not reported, but back calculated to match reported boiling point and Watson K factor.</t>
        </r>
      </text>
    </comment>
    <comment ref="AG1" authorId="0">
      <text>
        <r>
          <rPr>
            <sz val="8"/>
            <color rgb="FF000000"/>
            <rFont val="Tahoma"/>
            <family val="0"/>
          </rPr>
          <t xml:space="preserve">Verified by checking consistency with Specific Gravity, API Gravity, and Standard Density.</t>
        </r>
      </text>
    </comment>
    <comment ref="AJ1" authorId="0">
      <text>
        <r>
          <rPr>
            <sz val="8"/>
            <color rgb="FF000000"/>
            <rFont val="Tahoma"/>
            <family val="0"/>
          </rPr>
          <t xml:space="preserve">Verified by checking consistency with Specific Gravity, API Gravity, and Standard Density.</t>
        </r>
      </text>
    </comment>
    <comment ref="AN1" authorId="0">
      <text>
        <r>
          <rPr>
            <sz val="8"/>
            <color rgb="FF000000"/>
            <rFont val="Tahoma"/>
            <family val="0"/>
          </rPr>
          <t xml:space="preserve">Verified by comparing to Lee &amp; Kesler estimates.</t>
        </r>
      </text>
    </comment>
  </commentList>
</comments>
</file>

<file path=xl/sharedStrings.xml><?xml version="1.0" encoding="utf-8"?>
<sst xmlns="http://schemas.openxmlformats.org/spreadsheetml/2006/main" count="2111" uniqueCount="1059">
  <si>
    <t xml:space="preserve">No.</t>
  </si>
  <si>
    <t xml:space="preserve">Compound</t>
  </si>
  <si>
    <t xml:space="preserve">Formula</t>
  </si>
  <si>
    <t xml:space="preserve">#C</t>
  </si>
  <si>
    <t xml:space="preserve">#H</t>
  </si>
  <si>
    <t xml:space="preserve">#O</t>
  </si>
  <si>
    <t xml:space="preserve">#N</t>
  </si>
  <si>
    <t xml:space="preserve">#S</t>
  </si>
  <si>
    <t xml:space="preserve">#Cl</t>
  </si>
  <si>
    <t xml:space="preserve">#F</t>
  </si>
  <si>
    <t xml:space="preserve">TYPE</t>
  </si>
  <si>
    <t xml:space="preserve">Mole. Wt.</t>
  </si>
  <si>
    <t xml:space="preserve">Calc MWT</t>
  </si>
  <si>
    <t xml:space="preserve">Dev MWT</t>
  </si>
  <si>
    <t xml:space="preserve">Normal Boiling Point</t>
  </si>
  <si>
    <t xml:space="preserve">BPT</t>
  </si>
  <si>
    <t xml:space="preserve">Reduced
BPT</t>
  </si>
  <si>
    <t xml:space="preserve">Normal Freezing Point in air @ 1 atm</t>
  </si>
  <si>
    <t xml:space="preserve">Reduced FPT</t>
  </si>
  <si>
    <t xml:space="preserve">Critical Temp.</t>
  </si>
  <si>
    <t xml:space="preserve">TC</t>
  </si>
  <si>
    <t xml:space="preserve">Critical Pressure</t>
  </si>
  <si>
    <t xml:space="preserve">Critical Volume</t>
  </si>
  <si>
    <t xml:space="preserve">Critical Comp. Factor</t>
  </si>
  <si>
    <t xml:space="preserve">Calc ZC</t>
  </si>
  <si>
    <t xml:space="preserve">Dev. ZC</t>
  </si>
  <si>
    <t xml:space="preserve">Accentric Factor</t>
  </si>
  <si>
    <r>
      <rPr>
        <sz val="10"/>
        <rFont val="Lucida Console"/>
        <family val="3"/>
      </rPr>
      <t xml:space="preserve">Calc. </t>
    </r>
    <r>
      <rPr>
        <sz val="10"/>
        <rFont val="Symbol"/>
        <family val="1"/>
        <charset val="2"/>
      </rPr>
      <t xml:space="preserve">w</t>
    </r>
  </si>
  <si>
    <r>
      <rPr>
        <sz val="10"/>
        <rFont val="Lucida Console"/>
        <family val="3"/>
      </rPr>
      <t xml:space="preserve">Dev. </t>
    </r>
    <r>
      <rPr>
        <sz val="10"/>
        <rFont val="Symbol"/>
        <family val="1"/>
        <charset val="2"/>
      </rPr>
      <t xml:space="preserve">w</t>
    </r>
  </si>
  <si>
    <t xml:space="preserve">Specific Gravity 60/60</t>
  </si>
  <si>
    <t xml:space="preserve">Calculated Liquid Molar Volume @ 60°F</t>
  </si>
  <si>
    <t xml:space="preserve">API Gravity @ 60°F</t>
  </si>
  <si>
    <t xml:space="preserve">Calc. API GRAVITY</t>
  </si>
  <si>
    <t xml:space="preserve">Dev.
API GRAVITY</t>
  </si>
  <si>
    <t xml:space="preserve">Liquid Density @ 60°F</t>
  </si>
  <si>
    <t xml:space="preserve">Calc. STD DENSITY</t>
  </si>
  <si>
    <t xml:space="preserve">Dev.
STD DENSITY</t>
  </si>
  <si>
    <t xml:space="preserve">Refractive Index @ 77°F</t>
  </si>
  <si>
    <t xml:space="preserve">Vapor Pressure @ 100°F</t>
  </si>
  <si>
    <t xml:space="preserve">Calc. 100°F PVAP</t>
  </si>
  <si>
    <t xml:space="preserve">Dev.
100°F PVAP</t>
  </si>
  <si>
    <t xml:space="preserve">Ideal Gas Cp @ 60°F</t>
  </si>
  <si>
    <t xml:space="preserve">Liquid Cp @ 60°F</t>
  </si>
  <si>
    <t xml:space="preserve">Liquid Kinematic Viscosity @ 100°F</t>
  </si>
  <si>
    <t xml:space="preserve">Liquid Kinematic Viscosity @ 210°F</t>
  </si>
  <si>
    <t xml:space="preserve">Heat of Vapor. @ Normal Boiling Point</t>
  </si>
  <si>
    <t xml:space="preserve">Liquid Heat of Combustion @ 77°F, Net</t>
  </si>
  <si>
    <t xml:space="preserve">Liquid Surface Tension @ 77°F</t>
  </si>
  <si>
    <t xml:space="preserve">Solubility Parameter</t>
  </si>
  <si>
    <t xml:space="preserve">Calc. Solubility Parameter</t>
  </si>
  <si>
    <t xml:space="preserve">Dev. Solubility Parameter</t>
  </si>
  <si>
    <t xml:space="preserve">Flash Point</t>
  </si>
  <si>
    <t xml:space="preserve">Ideal Gas Heat of Formation @ 77°F</t>
  </si>
  <si>
    <t xml:space="preserve">Ideal Gas Gibbs Free Energy of Formation @ 77°F</t>
  </si>
  <si>
    <t xml:space="preserve">Heat of Fusion @ 77°F</t>
  </si>
  <si>
    <t xml:space="preserve">Liquid Coefficient of Expansion @ 60°F</t>
  </si>
  <si>
    <t xml:space="preserve">Aniline Point</t>
  </si>
  <si>
    <t xml:space="preserve">Octane Number, Motor, Clear</t>
  </si>
  <si>
    <t xml:space="preserve">Octane Number, Motor, +3 ml TEL/gal</t>
  </si>
  <si>
    <t xml:space="preserve">Octane Number, Research, Clear</t>
  </si>
  <si>
    <t xml:space="preserve">Octane Number, Research, +3 ml TEL/gal</t>
  </si>
  <si>
    <t xml:space="preserve">Lower Flammability Limit</t>
  </si>
  <si>
    <t xml:space="preserve">Upper Flammability Limit</t>
  </si>
  <si>
    <t xml:space="preserve">Watson K Factor</t>
  </si>
  <si>
    <t xml:space="preserve">Calculated Watson K Factor</t>
  </si>
  <si>
    <t xml:space="preserve">Dev. Watson K Factor</t>
  </si>
  <si>
    <t xml:space="preserve">°F</t>
  </si>
  <si>
    <t xml:space="preserve">°R</t>
  </si>
  <si>
    <t xml:space="preserve">psia</t>
  </si>
  <si>
    <t xml:space="preserve">ft³/lb</t>
  </si>
  <si>
    <t xml:space="preserve">ft³/lb.mole</t>
  </si>
  <si>
    <t xml:space="preserve">°API</t>
  </si>
  <si>
    <t xml:space="preserve">lb/gal</t>
  </si>
  <si>
    <t xml:space="preserve">BTU/lb</t>
  </si>
  <si>
    <t xml:space="preserve">cSt</t>
  </si>
  <si>
    <t xml:space="preserve">BTU/gal</t>
  </si>
  <si>
    <t xml:space="preserve">dyne/cm</t>
  </si>
  <si>
    <r>
      <rPr>
        <sz val="10"/>
        <rFont val="Lucida Console"/>
        <family val="3"/>
      </rPr>
      <t xml:space="preserve">(cal/cm³)</t>
    </r>
    <r>
      <rPr>
        <vertAlign val="superscript"/>
        <sz val="10"/>
        <rFont val="Lucida Console"/>
        <family val="3"/>
      </rPr>
      <t xml:space="preserve">1/2</t>
    </r>
  </si>
  <si>
    <t xml:space="preserve">Btu/lb</t>
  </si>
  <si>
    <t xml:space="preserve">1/F°</t>
  </si>
  <si>
    <t xml:space="preserve">Vol% in air</t>
  </si>
  <si>
    <t xml:space="preserve">METHANE</t>
  </si>
  <si>
    <t xml:space="preserve">CH4</t>
  </si>
  <si>
    <t xml:space="preserve">PN</t>
  </si>
  <si>
    <t xml:space="preserve">ETHANE</t>
  </si>
  <si>
    <t xml:space="preserve">C2H6</t>
  </si>
  <si>
    <t xml:space="preserve">PROPANE</t>
  </si>
  <si>
    <t xml:space="preserve">C3H8</t>
  </si>
  <si>
    <t xml:space="preserve">N-BUTANE</t>
  </si>
  <si>
    <t xml:space="preserve">C4H10</t>
  </si>
  <si>
    <t xml:space="preserve">N-PENTANE</t>
  </si>
  <si>
    <t xml:space="preserve">C5H12</t>
  </si>
  <si>
    <t xml:space="preserve">N-HEXANE</t>
  </si>
  <si>
    <t xml:space="preserve">C6H14</t>
  </si>
  <si>
    <t xml:space="preserve">N-HEPTANE</t>
  </si>
  <si>
    <t xml:space="preserve">C7H16</t>
  </si>
  <si>
    <t xml:space="preserve">N-OCTANE</t>
  </si>
  <si>
    <t xml:space="preserve">C8H18</t>
  </si>
  <si>
    <t xml:space="preserve">N-NONANE</t>
  </si>
  <si>
    <t xml:space="preserve">C9H20</t>
  </si>
  <si>
    <t xml:space="preserve">N-DECANE</t>
  </si>
  <si>
    <t xml:space="preserve">C10H22</t>
  </si>
  <si>
    <t xml:space="preserve">N-UNDECANE</t>
  </si>
  <si>
    <t xml:space="preserve">C11H24</t>
  </si>
  <si>
    <t xml:space="preserve">N-DODECANE</t>
  </si>
  <si>
    <t xml:space="preserve">C12H26</t>
  </si>
  <si>
    <t xml:space="preserve">N-TRIDECANE</t>
  </si>
  <si>
    <t xml:space="preserve">C13H28</t>
  </si>
  <si>
    <t xml:space="preserve">N-TETRADECANE</t>
  </si>
  <si>
    <t xml:space="preserve">C14H30</t>
  </si>
  <si>
    <t xml:space="preserve">N-PENTADECANE</t>
  </si>
  <si>
    <t xml:space="preserve">C15H32</t>
  </si>
  <si>
    <t xml:space="preserve">N-HEXADECANE</t>
  </si>
  <si>
    <t xml:space="preserve">C16H34</t>
  </si>
  <si>
    <t xml:space="preserve">N-HEPTADECANE</t>
  </si>
  <si>
    <t xml:space="preserve">C17H36</t>
  </si>
  <si>
    <t xml:space="preserve">N-OCTADECANE</t>
  </si>
  <si>
    <t xml:space="preserve">C18H38</t>
  </si>
  <si>
    <t xml:space="preserve">N-NONADECANE</t>
  </si>
  <si>
    <t xml:space="preserve">C19H40</t>
  </si>
  <si>
    <t xml:space="preserve">N-EICOSANE</t>
  </si>
  <si>
    <t xml:space="preserve">C20H42</t>
  </si>
  <si>
    <t xml:space="preserve">N-HENEICOSANE</t>
  </si>
  <si>
    <t xml:space="preserve">C21H44</t>
  </si>
  <si>
    <t xml:space="preserve">N-DOCOSANE</t>
  </si>
  <si>
    <t xml:space="preserve">C22H46</t>
  </si>
  <si>
    <t xml:space="preserve">N-TRICOSANE</t>
  </si>
  <si>
    <t xml:space="preserve">C23H48</t>
  </si>
  <si>
    <t xml:space="preserve">N-TETRACOSANE</t>
  </si>
  <si>
    <t xml:space="preserve">C24H50</t>
  </si>
  <si>
    <t xml:space="preserve">N-PENTACOSANE</t>
  </si>
  <si>
    <t xml:space="preserve">C25H52</t>
  </si>
  <si>
    <t xml:space="preserve">N-HEXACOSANE</t>
  </si>
  <si>
    <t xml:space="preserve">C26H54</t>
  </si>
  <si>
    <t xml:space="preserve">N-HEPTACOSANE</t>
  </si>
  <si>
    <t xml:space="preserve">C27H56</t>
  </si>
  <si>
    <t xml:space="preserve">N-OCTACOSANE</t>
  </si>
  <si>
    <t xml:space="preserve">C28H58</t>
  </si>
  <si>
    <t xml:space="preserve">N-NONACOSANE</t>
  </si>
  <si>
    <t xml:space="preserve">C29H60</t>
  </si>
  <si>
    <t xml:space="preserve">N-TRIACONTANE</t>
  </si>
  <si>
    <t xml:space="preserve">C30H62</t>
  </si>
  <si>
    <t xml:space="preserve">ISOBUTANE</t>
  </si>
  <si>
    <t xml:space="preserve">P</t>
  </si>
  <si>
    <t xml:space="preserve">ISOPENTANE</t>
  </si>
  <si>
    <t xml:space="preserve">NEOPENTANE</t>
  </si>
  <si>
    <t xml:space="preserve">2-METHYLPENTANE</t>
  </si>
  <si>
    <t xml:space="preserve">3-METHYLPENTANE</t>
  </si>
  <si>
    <t xml:space="preserve">2,2-DIMETHYLBUTANE</t>
  </si>
  <si>
    <t xml:space="preserve">2,3-DIMETHYLBUTANE</t>
  </si>
  <si>
    <t xml:space="preserve">2-METHYLHEXANE</t>
  </si>
  <si>
    <t xml:space="preserve">3-METHYLHEXANE</t>
  </si>
  <si>
    <t xml:space="preserve">3-ETHYLPENTANE</t>
  </si>
  <si>
    <t xml:space="preserve">2,2-DIMETHYLPENTANE</t>
  </si>
  <si>
    <t xml:space="preserve">2,3-DIMETHYLPENTANE</t>
  </si>
  <si>
    <t xml:space="preserve">2,4-DIMETHYLPENTANE</t>
  </si>
  <si>
    <t xml:space="preserve">3,3-DIMETMYLPENTANE</t>
  </si>
  <si>
    <t xml:space="preserve">2,2,3-TRIMETHYLBUTANE</t>
  </si>
  <si>
    <t xml:space="preserve">2-METHYLHEPTANE</t>
  </si>
  <si>
    <t xml:space="preserve">3-METHYLHEPTANE</t>
  </si>
  <si>
    <t xml:space="preserve">4-METHYLHEPTANE</t>
  </si>
  <si>
    <t xml:space="preserve">3-ETHYLHEXANE</t>
  </si>
  <si>
    <t xml:space="preserve">2,2-DIMETHYLHEXANE</t>
  </si>
  <si>
    <t xml:space="preserve">2,3-DIMETHYLHEXANE</t>
  </si>
  <si>
    <t xml:space="preserve">2,4-DIMETHYLHEXANE</t>
  </si>
  <si>
    <t xml:space="preserve">2,5-DIMETHYLHEXANE</t>
  </si>
  <si>
    <t xml:space="preserve">3,3-DIMETHYLHEXANE</t>
  </si>
  <si>
    <t xml:space="preserve">3,4-DIMETHYLHEXANE</t>
  </si>
  <si>
    <t xml:space="preserve">2-METHYL-3-ETHYLPENTANE</t>
  </si>
  <si>
    <t xml:space="preserve">3-METHYL-3-ETHYLPENTANE</t>
  </si>
  <si>
    <t xml:space="preserve">2,2,3-TRIMETHYLPENTANE</t>
  </si>
  <si>
    <t xml:space="preserve">2,2,4-TRIMETHYLPENTANE</t>
  </si>
  <si>
    <t xml:space="preserve">2,3,3-TRIMETHYLPENTANE</t>
  </si>
  <si>
    <t xml:space="preserve">2,3,4-TRIMETHYLPENTANE</t>
  </si>
  <si>
    <t xml:space="preserve">2,2,3,3-TETRAMETHYLBUTANE</t>
  </si>
  <si>
    <t xml:space="preserve">2-METHYLOCTANE</t>
  </si>
  <si>
    <t xml:space="preserve">3-METHYLOCTANE</t>
  </si>
  <si>
    <t xml:space="preserve">4-METHYLOCTANE</t>
  </si>
  <si>
    <t xml:space="preserve">3-ETHYLHEPTANE</t>
  </si>
  <si>
    <t xml:space="preserve">2,2-DIMETHYLHEPTANE</t>
  </si>
  <si>
    <t xml:space="preserve">2,6-DIMETHYLHEPTANE</t>
  </si>
  <si>
    <t xml:space="preserve">2,2,3-TRIMETHYLHEXANE</t>
  </si>
  <si>
    <t xml:space="preserve">2,2,4-TRIMETHYLHEXANE</t>
  </si>
  <si>
    <t xml:space="preserve">2,2,5-TRIMETHYLHEXANE</t>
  </si>
  <si>
    <t xml:space="preserve">2,3,3-TRIMETHYLHEXANE</t>
  </si>
  <si>
    <t xml:space="preserve">2,3,5-TRIMETHYLHEXANE</t>
  </si>
  <si>
    <t xml:space="preserve">2,4,4-TRIMETHYLHEXANE</t>
  </si>
  <si>
    <t xml:space="preserve">3,3,4-TRIMETHYLHEXANE</t>
  </si>
  <si>
    <t xml:space="preserve">3,3-DIETHYLPENTANE</t>
  </si>
  <si>
    <t xml:space="preserve">2,2-DIMETHYL-3-ETHYLPENTANE</t>
  </si>
  <si>
    <t xml:space="preserve">2,4-DIMETHYL-3-ETHYLPENTANE</t>
  </si>
  <si>
    <t xml:space="preserve">2,2,3,3-TETRAMETHYLPENTANE</t>
  </si>
  <si>
    <t xml:space="preserve">2,2,3,4-TETRAMETHYLPENTANE</t>
  </si>
  <si>
    <t xml:space="preserve">2,2,4,4-TETRAMETHYLPENTANE</t>
  </si>
  <si>
    <t xml:space="preserve">2,3,3,4-TETRAMETHYLPENTANE</t>
  </si>
  <si>
    <t xml:space="preserve">2-METHYLNONANE</t>
  </si>
  <si>
    <t xml:space="preserve">3-METHYLNONANE</t>
  </si>
  <si>
    <t xml:space="preserve">4-METHYLNONANE</t>
  </si>
  <si>
    <t xml:space="preserve">5-METHYLNONANE</t>
  </si>
  <si>
    <t xml:space="preserve">2,7-DIMETHYLOCTANE</t>
  </si>
  <si>
    <t xml:space="preserve">3,3,4-TRIMETHYLHEPTANE</t>
  </si>
  <si>
    <t xml:space="preserve">3,3,5-TRIMETHYLHEPTANE</t>
  </si>
  <si>
    <t xml:space="preserve">2,2,3,3-TETRAMETHYLHEXANE</t>
  </si>
  <si>
    <t xml:space="preserve">2,2,5,5-TETRAMETHYLHEXANE</t>
  </si>
  <si>
    <t xml:space="preserve">2,4-DIMETHYL-3-ISOPROPYL-PENTANE</t>
  </si>
  <si>
    <t xml:space="preserve">CYCLOPROPANE</t>
  </si>
  <si>
    <t xml:space="preserve">C3H6</t>
  </si>
  <si>
    <t xml:space="preserve">N</t>
  </si>
  <si>
    <t xml:space="preserve">METHYLCYCLOPROPANE</t>
  </si>
  <si>
    <t xml:space="preserve">C4H8</t>
  </si>
  <si>
    <t xml:space="preserve">ETHYLCYCLOPROPANE</t>
  </si>
  <si>
    <t xml:space="preserve">C5H10</t>
  </si>
  <si>
    <t xml:space="preserve">CIS-1,2-DIMETHYLCYCLOPROPANE</t>
  </si>
  <si>
    <t xml:space="preserve">TRANS-1,2-DIMETHYLCYCLOPROPANE</t>
  </si>
  <si>
    <t xml:space="preserve">CYCLOBUTANE</t>
  </si>
  <si>
    <t xml:space="preserve">METHYLCYCLOBUTANE</t>
  </si>
  <si>
    <t xml:space="preserve">ETHYLCYCLOBUTANE</t>
  </si>
  <si>
    <t xml:space="preserve">C6H12</t>
  </si>
  <si>
    <t xml:space="preserve">CYCLOPENTANE</t>
  </si>
  <si>
    <t xml:space="preserve">METHYLCYCLOPENTANE</t>
  </si>
  <si>
    <t xml:space="preserve">ETHYLCYCLOPENTANE</t>
  </si>
  <si>
    <t xml:space="preserve">C7H14</t>
  </si>
  <si>
    <t xml:space="preserve">1,1-DIMETHYLCYCLOPENTANE</t>
  </si>
  <si>
    <t xml:space="preserve">CIS-1,2-DIMETHYLCYCLOPENTANE</t>
  </si>
  <si>
    <t xml:space="preserve">TRANS-1,2-DIMETHYLCYCLOPENTANE</t>
  </si>
  <si>
    <t xml:space="preserve">CIS-1,3-DIMETHYLCYCLOPENTANE</t>
  </si>
  <si>
    <t xml:space="preserve">TRANS-1,3-DIMETHYLCYCLOPENTANE</t>
  </si>
  <si>
    <t xml:space="preserve">N-PROPYLCYCLOPENTANE</t>
  </si>
  <si>
    <t xml:space="preserve">C8H16</t>
  </si>
  <si>
    <t xml:space="preserve">ISOPROPYLCYCLOPENTANE</t>
  </si>
  <si>
    <t xml:space="preserve">1-METHYL-1-ETHYLCYCLOPENTANE</t>
  </si>
  <si>
    <t xml:space="preserve">CIS-l-METHYL-2-ETHYL-CYCLOPENTANE</t>
  </si>
  <si>
    <t xml:space="preserve">TRANS-l-METHYL-2-ETHYL-CYCLOPENTANE</t>
  </si>
  <si>
    <t xml:space="preserve">CIS-l-METHYL-3-ETHYL-CYCLOPENTANE</t>
  </si>
  <si>
    <t xml:space="preserve">TRANS-1-METHYL-3-ETHYL-CYCLOPENTANE</t>
  </si>
  <si>
    <t xml:space="preserve">1,1,2-TRIMETMYLCYCLOPENTANE</t>
  </si>
  <si>
    <t xml:space="preserve">1,1,3-TRIMETMYLCYCLOPENTANE</t>
  </si>
  <si>
    <t xml:space="preserve">l,CIS-2,CIS-3-TRIMETHYL-CYCLOPENTANE</t>
  </si>
  <si>
    <t xml:space="preserve">l,CIS-2,TRANS-3-TRIMETHYL-CYCLOPENTANE</t>
  </si>
  <si>
    <t xml:space="preserve">l,TRANS-2,CIS-3-TRIMETHYL-CYCLOPENTANE</t>
  </si>
  <si>
    <t xml:space="preserve">l,CIS-2,CIS-4-TRIMETHYL-CYCLOPENTANE</t>
  </si>
  <si>
    <t xml:space="preserve">l,CIS-2,TRANS-4-TRIMETMYL-CYCLOPENTANE</t>
  </si>
  <si>
    <t xml:space="preserve">l,TRANS-2,CIS-4-TRIMETHYL-CYCLOPENTANE</t>
  </si>
  <si>
    <t xml:space="preserve">N-BUTYLCYCLOPENTANE</t>
  </si>
  <si>
    <t xml:space="preserve">C9H18</t>
  </si>
  <si>
    <t xml:space="preserve">ISOBUTYLCYCLOPENTANE</t>
  </si>
  <si>
    <t xml:space="preserve">1-METHYL-1-n-PROPYL-CYCLOPENTANE</t>
  </si>
  <si>
    <t xml:space="preserve">1,1-DIETHYLCYCLOPENTANE</t>
  </si>
  <si>
    <t xml:space="preserve">CIS-1,2-DIETHYLCYCLOPENTANE</t>
  </si>
  <si>
    <t xml:space="preserve">1,1-DIMETHYL-2-ETHYL-CYCLOPENTANE</t>
  </si>
  <si>
    <t xml:space="preserve">N-PENTYLCYCLOPENTANE</t>
  </si>
  <si>
    <t xml:space="preserve">C10H20</t>
  </si>
  <si>
    <t xml:space="preserve">N-HEXYLCYCLOPENTANE</t>
  </si>
  <si>
    <t xml:space="preserve">C11H22</t>
  </si>
  <si>
    <t xml:space="preserve">N-HEPTYLCYCLOPENTANE</t>
  </si>
  <si>
    <t xml:space="preserve">C12H24</t>
  </si>
  <si>
    <t xml:space="preserve">N-OCTYLCYCLOPENTANE</t>
  </si>
  <si>
    <t xml:space="preserve">C13H26</t>
  </si>
  <si>
    <t xml:space="preserve">N-NONYLCYCLOPENTANE</t>
  </si>
  <si>
    <t xml:space="preserve">C14H28</t>
  </si>
  <si>
    <t xml:space="preserve">N-DECYLCYCLOPENTANE</t>
  </si>
  <si>
    <t xml:space="preserve">C15H30</t>
  </si>
  <si>
    <t xml:space="preserve">N-UNDECYLCYCLOPENTANE</t>
  </si>
  <si>
    <t xml:space="preserve">C16H32</t>
  </si>
  <si>
    <t xml:space="preserve">N-OODECYLCYCLOPENTANE</t>
  </si>
  <si>
    <t xml:space="preserve">C17H34</t>
  </si>
  <si>
    <t xml:space="preserve">N-TRrDECYLCYCLOPENTANE</t>
  </si>
  <si>
    <t xml:space="preserve">C18H36</t>
  </si>
  <si>
    <t xml:space="preserve">N-TETRADECYLCYCLOPENTANE</t>
  </si>
  <si>
    <t xml:space="preserve">C19H38</t>
  </si>
  <si>
    <t xml:space="preserve">N-PENTADECYLCYCLOPENTANE</t>
  </si>
  <si>
    <t xml:space="preserve">C20H40</t>
  </si>
  <si>
    <t xml:space="preserve">N-HEXADECYLCYCLOPENTANE</t>
  </si>
  <si>
    <t xml:space="preserve">C21H42</t>
  </si>
  <si>
    <t xml:space="preserve">N-HEPTADECYLCYCLOPENTANE</t>
  </si>
  <si>
    <t xml:space="preserve">C22H44</t>
  </si>
  <si>
    <t xml:space="preserve">N-OCTADECYLCYCLOPENTANE</t>
  </si>
  <si>
    <t xml:space="preserve">C23H46</t>
  </si>
  <si>
    <t xml:space="preserve">N-NONADECYLCYCLOPENTANE</t>
  </si>
  <si>
    <t xml:space="preserve">C24H48</t>
  </si>
  <si>
    <t xml:space="preserve">N-EICOSYLCYCLOPENTANE</t>
  </si>
  <si>
    <t xml:space="preserve">C25H50</t>
  </si>
  <si>
    <t xml:space="preserve">CYCLOHEXANE</t>
  </si>
  <si>
    <t xml:space="preserve">METHYLCYCLOHEXANE</t>
  </si>
  <si>
    <t xml:space="preserve">ETHYLCYCLOHEXANE</t>
  </si>
  <si>
    <t xml:space="preserve">1,1-DIMETHYLCYCLOHEXANE</t>
  </si>
  <si>
    <t xml:space="preserve">CIS-1,2-DIMETHYLCYCLOHEXANE</t>
  </si>
  <si>
    <t xml:space="preserve">TRANS-1,2-DIMETHYLCYCLOHEXANE</t>
  </si>
  <si>
    <t xml:space="preserve">CIS-I,3-DIMETMYLCYCLOHEXANE</t>
  </si>
  <si>
    <t xml:space="preserve">TRANS-1,3-DIMETHYLCYCLOHEXANE</t>
  </si>
  <si>
    <t xml:space="preserve">CIS-I,4-DIMETHYLCYCLOHEXANE</t>
  </si>
  <si>
    <t xml:space="preserve">TRANS-1,4-DIMETHYLCYCLOHEXANE</t>
  </si>
  <si>
    <t xml:space="preserve">N-PROPYLCYCLOHEXANE</t>
  </si>
  <si>
    <t xml:space="preserve">ISOPROPYLCYCLOHEXANE</t>
  </si>
  <si>
    <t xml:space="preserve">N-BUTYLCYCLOHEXANE</t>
  </si>
  <si>
    <t xml:space="preserve">ISOBUTYLCYCLOHEXANE</t>
  </si>
  <si>
    <t xml:space="preserve">SEC-BUTYLCYCLOHEXANE</t>
  </si>
  <si>
    <t xml:space="preserve">TERT-BUTYLCYCLOHEXANE</t>
  </si>
  <si>
    <t xml:space="preserve">1-METHYL-4-ISOPROPYL-CYCLOHEXANE</t>
  </si>
  <si>
    <t xml:space="preserve">N-PENTYLCYCLOHEXANE</t>
  </si>
  <si>
    <t xml:space="preserve">N-HEXYLCYCLOHEXANE</t>
  </si>
  <si>
    <t xml:space="preserve">N-HEPTYLCYCLOHEXANE</t>
  </si>
  <si>
    <t xml:space="preserve">N-OCTYLCYCLOHEXANE</t>
  </si>
  <si>
    <t xml:space="preserve">N-NONYLCYCLOHEXANE</t>
  </si>
  <si>
    <t xml:space="preserve">N-DECYLCYCLOHEXAME</t>
  </si>
  <si>
    <t xml:space="preserve">N-UNDECYLCYCLOHEXANE</t>
  </si>
  <si>
    <t xml:space="preserve">N-DODECYLCYCLOHEXANE</t>
  </si>
  <si>
    <t xml:space="preserve">N-TRIDECYLCYCLOHEXANE</t>
  </si>
  <si>
    <t xml:space="preserve">N-TETRADECYLCYCLOHEXANE</t>
  </si>
  <si>
    <t xml:space="preserve">N-PENTADECYLCYCLOHEXANE</t>
  </si>
  <si>
    <t xml:space="preserve">N-HEXADECYLCYCLOHEXANE</t>
  </si>
  <si>
    <t xml:space="preserve">N-MEPTADECYLCYCLOHEXANE</t>
  </si>
  <si>
    <t xml:space="preserve">N-OCTADECYLCYCLOHEXANE</t>
  </si>
  <si>
    <t xml:space="preserve">N-NONADECYLCYCLOHEXANE</t>
  </si>
  <si>
    <t xml:space="preserve">N-EICOSYLCYCLOHEXANE</t>
  </si>
  <si>
    <t xml:space="preserve">C26H52</t>
  </si>
  <si>
    <t xml:space="preserve">CYCLOHEPTANE</t>
  </si>
  <si>
    <t xml:space="preserve">CYCLOOCTANE</t>
  </si>
  <si>
    <t xml:space="preserve">CYCLONONANE</t>
  </si>
  <si>
    <t xml:space="preserve">ETHYLCYCLOHEPTANE</t>
  </si>
  <si>
    <t xml:space="preserve">BICYCLOHEXYL</t>
  </si>
  <si>
    <t xml:space="preserve">C12H22</t>
  </si>
  <si>
    <t xml:space="preserve">CIS-DECAHYDRONAPHTHALENE</t>
  </si>
  <si>
    <t xml:space="preserve">C10H18</t>
  </si>
  <si>
    <t xml:space="preserve">TRANS-DECAHYDRONAPHTMALENE</t>
  </si>
  <si>
    <t xml:space="preserve">1-METHYL-[CIS-DECAHYDRO-NAPHTHALENE]</t>
  </si>
  <si>
    <t xml:space="preserve">C11H20</t>
  </si>
  <si>
    <t xml:space="preserve">1-METHYL-[TRANS-DECAHYDRO-NAPHTHALENE]</t>
  </si>
  <si>
    <t xml:space="preserve">1-ETHYL-[CIS-DECAHYDRO-NAPHTHALENE]</t>
  </si>
  <si>
    <t xml:space="preserve">1-ETHYL-[TRANS-DECAHYDRO-NAPHTHALENE]</t>
  </si>
  <si>
    <t xml:space="preserve">9-ETHYL-[CIS-DECAHYDRONAPHTHALENE]</t>
  </si>
  <si>
    <t xml:space="preserve">9-ETHYL-[TRANS-DECAHYDRO-NAPHTHALENE]</t>
  </si>
  <si>
    <t xml:space="preserve">ETHYLENE</t>
  </si>
  <si>
    <t xml:space="preserve">C2H4</t>
  </si>
  <si>
    <t xml:space="preserve">O</t>
  </si>
  <si>
    <t xml:space="preserve">PROPYLENE</t>
  </si>
  <si>
    <t xml:space="preserve">1-BUTENE</t>
  </si>
  <si>
    <t xml:space="preserve">CIS-2-BUTENE</t>
  </si>
  <si>
    <t xml:space="preserve">TRANS-2-BUTENE</t>
  </si>
  <si>
    <t xml:space="preserve">ISOBUTENE</t>
  </si>
  <si>
    <t xml:space="preserve">1-PENTENE</t>
  </si>
  <si>
    <t xml:space="preserve">CIS-2-PENTENE</t>
  </si>
  <si>
    <t xml:space="preserve">TRANS-2-PENTENE</t>
  </si>
  <si>
    <t xml:space="preserve">2-METHYL-1-BUTENE</t>
  </si>
  <si>
    <t xml:space="preserve">3-METHYL-1-BUTENE</t>
  </si>
  <si>
    <t xml:space="preserve">2-METHYL-2-BUTENE</t>
  </si>
  <si>
    <t xml:space="preserve">1-HEXENE</t>
  </si>
  <si>
    <t xml:space="preserve">CIS-2-HEXENE</t>
  </si>
  <si>
    <t xml:space="preserve">TRANS-2-HEXENE</t>
  </si>
  <si>
    <t xml:space="preserve">CIS-3-HEXENE</t>
  </si>
  <si>
    <t xml:space="preserve">TRANS-3-HEXENE</t>
  </si>
  <si>
    <t xml:space="preserve">2-METHYL-1-PENTENE</t>
  </si>
  <si>
    <t xml:space="preserve">3-METHYL-1-PENTENE</t>
  </si>
  <si>
    <t xml:space="preserve">4-METHYL-1-PENTENE</t>
  </si>
  <si>
    <t xml:space="preserve">2-METHYL-2-PENTENE</t>
  </si>
  <si>
    <t xml:space="preserve">CIS-3-METHYL-2-PENTENE</t>
  </si>
  <si>
    <t xml:space="preserve">TRANS-3-METHYL-2-PENTENE</t>
  </si>
  <si>
    <t xml:space="preserve">CIS-4-METHYL-2-PENTENE</t>
  </si>
  <si>
    <t xml:space="preserve">TRANS-4-METHYL-2-PENTENE</t>
  </si>
  <si>
    <t xml:space="preserve">2-ETHYL-1-BUTENE</t>
  </si>
  <si>
    <t xml:space="preserve">2,3-DIMETHYL-1-BUTENE</t>
  </si>
  <si>
    <t xml:space="preserve">3,3-DIMETHYL-1-BUTENE</t>
  </si>
  <si>
    <t xml:space="preserve">2,3-DIMETHYL-2-BUTENE</t>
  </si>
  <si>
    <t xml:space="preserve">1-HEPTENE</t>
  </si>
  <si>
    <t xml:space="preserve">CIS-2-HEPTENE</t>
  </si>
  <si>
    <t xml:space="preserve">TRANS-2-HEPTENE</t>
  </si>
  <si>
    <t xml:space="preserve">CIS-3-HEPTENE</t>
  </si>
  <si>
    <t xml:space="preserve">TRANS-3-HEPTENE</t>
  </si>
  <si>
    <t xml:space="preserve">2-METHYL-1-HEXENE</t>
  </si>
  <si>
    <t xml:space="preserve">3-METHYL-1-HEXENE</t>
  </si>
  <si>
    <t xml:space="preserve">4-METHYL-1-HEXENE</t>
  </si>
  <si>
    <t xml:space="preserve">5-METHYL-1-HEXENE</t>
  </si>
  <si>
    <t xml:space="preserve">2-METHYL-2-HEXENE</t>
  </si>
  <si>
    <t xml:space="preserve">CIS-3-METHYL-2-HEXENE</t>
  </si>
  <si>
    <t xml:space="preserve">TRANS-3-METHYL-2-HEXENE</t>
  </si>
  <si>
    <t xml:space="preserve">CIS-4-METHYL-2-HEXENE</t>
  </si>
  <si>
    <t xml:space="preserve">TRANS-4-METHYL-2-HEXENE</t>
  </si>
  <si>
    <t xml:space="preserve">CIS-5-METHYL-2-HEXENE</t>
  </si>
  <si>
    <t xml:space="preserve">TRANS-5-METHYL-2-HEXENE</t>
  </si>
  <si>
    <t xml:space="preserve">TRANS-2-METHYL-3-HEXENE</t>
  </si>
  <si>
    <t xml:space="preserve">CIS-3-METHYL-3-HEXENE</t>
  </si>
  <si>
    <t xml:space="preserve">TRANS-3-METHYL-3-HEXENE</t>
  </si>
  <si>
    <t xml:space="preserve">2-ETHYL-1-PENTENE</t>
  </si>
  <si>
    <t xml:space="preserve">3-ETHYL-1-PENTENE</t>
  </si>
  <si>
    <t xml:space="preserve">3-ETHYL-2-PENTENE</t>
  </si>
  <si>
    <t xml:space="preserve">2,3-DIMETHYL-1-PENTENE</t>
  </si>
  <si>
    <t xml:space="preserve">2,4-DIMETHYL-1-PENTENE</t>
  </si>
  <si>
    <t xml:space="preserve">3,3-DIMETHYL-1-PENTENE</t>
  </si>
  <si>
    <t xml:space="preserve">3,4-DIMETHYL-1-PENTENE</t>
  </si>
  <si>
    <t xml:space="preserve">4,4-DIMETHYL-1-PENTENE</t>
  </si>
  <si>
    <t xml:space="preserve">2,3-DIMETHYL-2-PENTENE</t>
  </si>
  <si>
    <t xml:space="preserve">2,4-DIMETHYL-2-PENTENE</t>
  </si>
  <si>
    <t xml:space="preserve">CIS-3,4-DIMETHYL-2-PENTENE</t>
  </si>
  <si>
    <t xml:space="preserve">TRANS-3,4-DIMETHYL-2-PENTENE</t>
  </si>
  <si>
    <t xml:space="preserve">CIS-4,4-DIMETHYL-2-PENTENE</t>
  </si>
  <si>
    <t xml:space="preserve">TRANS-4,4-DIMETHYL-2-PENTENE</t>
  </si>
  <si>
    <t xml:space="preserve">3-METHYL-2-ETHYL-1-BUTEME</t>
  </si>
  <si>
    <t xml:space="preserve">2,3,3-TRIMETHYL-1-BUTENE</t>
  </si>
  <si>
    <t xml:space="preserve">1-OCTENE</t>
  </si>
  <si>
    <t xml:space="preserve">TRANS-2-OCTENE</t>
  </si>
  <si>
    <t xml:space="preserve">TRANS-3-OCTENE</t>
  </si>
  <si>
    <t xml:space="preserve">TRANS-4-OCTENE</t>
  </si>
  <si>
    <t xml:space="preserve">2-METHYL-1-HEPTENE</t>
  </si>
  <si>
    <t xml:space="preserve">3-METHYL-1-HEPTENE</t>
  </si>
  <si>
    <t xml:space="preserve">4-METHYL-1-HEPTENE</t>
  </si>
  <si>
    <t xml:space="preserve">TRANS-6-METMYL-2-HEPTENE</t>
  </si>
  <si>
    <t xml:space="preserve">TRANS-3-METHYL-3-HEPTENE</t>
  </si>
  <si>
    <t xml:space="preserve">2-ETHYL-1-HEXENE</t>
  </si>
  <si>
    <t xml:space="preserve">3-ETHYL-1-HEXENE</t>
  </si>
  <si>
    <t xml:space="preserve">4-ETHYL-1-HEXENE</t>
  </si>
  <si>
    <t xml:space="preserve">2,3-DIMETHYL-1-HEXENE</t>
  </si>
  <si>
    <t xml:space="preserve">2,3-DIMETHYL-2-HEXENE</t>
  </si>
  <si>
    <t xml:space="preserve">CIS-2,2-DIMETHYL-3-HEXENE</t>
  </si>
  <si>
    <t xml:space="preserve">2,3,3-TRIMETHYL-1-PENTENE</t>
  </si>
  <si>
    <t xml:space="preserve">2,4,4-TRIMETHYL-1-PENTENE</t>
  </si>
  <si>
    <t xml:space="preserve">2,4,4-TRIMETHYL-2-PENTENE</t>
  </si>
  <si>
    <t xml:space="preserve">1-NONENE</t>
  </si>
  <si>
    <t xml:space="preserve">1-DECENE</t>
  </si>
  <si>
    <t xml:space="preserve">1-UNDECENE</t>
  </si>
  <si>
    <t xml:space="preserve">1-DODECENE</t>
  </si>
  <si>
    <t xml:space="preserve">1-TRIDECENE</t>
  </si>
  <si>
    <t xml:space="preserve">1-TETRADECENE</t>
  </si>
  <si>
    <t xml:space="preserve">1-PENTADECENE</t>
  </si>
  <si>
    <t xml:space="preserve">1-HEXADECENE</t>
  </si>
  <si>
    <t xml:space="preserve">1-HEPTADECENE</t>
  </si>
  <si>
    <t xml:space="preserve">1-OCTADECENE</t>
  </si>
  <si>
    <t xml:space="preserve">1-NONADECENE</t>
  </si>
  <si>
    <t xml:space="preserve">1-EICOSENE</t>
  </si>
  <si>
    <t xml:space="preserve">PROPADIENE</t>
  </si>
  <si>
    <t xml:space="preserve">C3H4</t>
  </si>
  <si>
    <t xml:space="preserve">OD</t>
  </si>
  <si>
    <t xml:space="preserve">1,2-BUTADIENE</t>
  </si>
  <si>
    <t xml:space="preserve">C4H6</t>
  </si>
  <si>
    <t xml:space="preserve">1,3-BUTADIENE</t>
  </si>
  <si>
    <t xml:space="preserve">1,2-PENTADIENE</t>
  </si>
  <si>
    <t xml:space="preserve">C5H8</t>
  </si>
  <si>
    <t xml:space="preserve">CIS-1,3-PENTAOrENE</t>
  </si>
  <si>
    <t xml:space="preserve">TRANS-1,3-PENTADIENE</t>
  </si>
  <si>
    <t xml:space="preserve">1,4-PENTADIENE</t>
  </si>
  <si>
    <t xml:space="preserve">2,3-PENTADIENE</t>
  </si>
  <si>
    <t xml:space="preserve">3-METHYL-1,2-BUTADIENE</t>
  </si>
  <si>
    <t xml:space="preserve">2-METHYL-1,3-BUTADIENE</t>
  </si>
  <si>
    <t xml:space="preserve">2,3-DIMETHYL-1,3-BUTADIENE</t>
  </si>
  <si>
    <t xml:space="preserve">C6H10</t>
  </si>
  <si>
    <t xml:space="preserve">1,2-HEXADIENE</t>
  </si>
  <si>
    <t xml:space="preserve">1,5-HEXADIENE</t>
  </si>
  <si>
    <t xml:space="preserve">2,3-HEXADIENE</t>
  </si>
  <si>
    <t xml:space="preserve">3-METHYL-1,2-PENTADIENE</t>
  </si>
  <si>
    <t xml:space="preserve">2-METHYL-1,5-HEXADIENE</t>
  </si>
  <si>
    <t xml:space="preserve">C7H12</t>
  </si>
  <si>
    <t xml:space="preserve">2-METHYL-2,4-HEXADIENE</t>
  </si>
  <si>
    <t xml:space="preserve">2,6-OCTADIENE</t>
  </si>
  <si>
    <t xml:space="preserve">C8H14</t>
  </si>
  <si>
    <t xml:space="preserve">2,6-DIMETHYL-1,5-HEPTADIENE</t>
  </si>
  <si>
    <t xml:space="preserve">C9H16</t>
  </si>
  <si>
    <t xml:space="preserve">3,7-DIMETHYL-1,6-OCTAOIENE</t>
  </si>
  <si>
    <t xml:space="preserve">CYCLOPENTENE</t>
  </si>
  <si>
    <t xml:space="preserve">OC</t>
  </si>
  <si>
    <t xml:space="preserve">1-METHYL-CYCLOPENTENE</t>
  </si>
  <si>
    <t xml:space="preserve">1-ETHYLCYCLOPENTENE</t>
  </si>
  <si>
    <t xml:space="preserve">3-ETHYLCYCLOPENTENE</t>
  </si>
  <si>
    <t xml:space="preserve">1-N-PROPYLCYCLOPENTENE</t>
  </si>
  <si>
    <t xml:space="preserve">CYCLOHEXENE</t>
  </si>
  <si>
    <t xml:space="preserve">1-METHYLCYCLOHEXENE</t>
  </si>
  <si>
    <t xml:space="preserve">1-ETHYLCYCLOHEXENE</t>
  </si>
  <si>
    <t xml:space="preserve">CYCLOPENTADIENE</t>
  </si>
  <si>
    <t xml:space="preserve">C5H6</t>
  </si>
  <si>
    <t xml:space="preserve">DICYCLOPENTADIENE</t>
  </si>
  <si>
    <t xml:space="preserve">C10H12</t>
  </si>
  <si>
    <t xml:space="preserve">ALPHA-PINENE</t>
  </si>
  <si>
    <t xml:space="preserve">C10H16</t>
  </si>
  <si>
    <t xml:space="preserve">BETA-PINENE</t>
  </si>
  <si>
    <t xml:space="preserve">ACETYLENE</t>
  </si>
  <si>
    <t xml:space="preserve">C2H2</t>
  </si>
  <si>
    <t xml:space="preserve">AC</t>
  </si>
  <si>
    <t xml:space="preserve">METHYLACETYLENE</t>
  </si>
  <si>
    <t xml:space="preserve">DIMETHYLACETYLENE</t>
  </si>
  <si>
    <t xml:space="preserve">ETHYLACETYLENE</t>
  </si>
  <si>
    <t xml:space="preserve">VINYLACETYLENE</t>
  </si>
  <si>
    <t xml:space="preserve">C4H4</t>
  </si>
  <si>
    <t xml:space="preserve">1-PENTYNE</t>
  </si>
  <si>
    <t xml:space="preserve">2-PENTYNE</t>
  </si>
  <si>
    <t xml:space="preserve">3-METHYL-1-BUTYNE</t>
  </si>
  <si>
    <t xml:space="preserve">1-HEXYNE</t>
  </si>
  <si>
    <t xml:space="preserve">1-HEPTYNE</t>
  </si>
  <si>
    <t xml:space="preserve">1-OCTYNE</t>
  </si>
  <si>
    <t xml:space="preserve">1-NOMYNE</t>
  </si>
  <si>
    <t xml:space="preserve">1-DECYNE</t>
  </si>
  <si>
    <t xml:space="preserve">BENZENE</t>
  </si>
  <si>
    <t xml:space="preserve">C6H6</t>
  </si>
  <si>
    <t xml:space="preserve">A</t>
  </si>
  <si>
    <t xml:space="preserve">TOLUENE</t>
  </si>
  <si>
    <t xml:space="preserve">C7H8</t>
  </si>
  <si>
    <t xml:space="preserve">ETHYLBENZENE</t>
  </si>
  <si>
    <t xml:space="preserve">C8H10</t>
  </si>
  <si>
    <t xml:space="preserve">O-XYLENE</t>
  </si>
  <si>
    <t xml:space="preserve">M-XYLENE</t>
  </si>
  <si>
    <t xml:space="preserve">P-XYLENE</t>
  </si>
  <si>
    <t xml:space="preserve">N-PROPYLBENZENE</t>
  </si>
  <si>
    <t xml:space="preserve">C9H12</t>
  </si>
  <si>
    <t xml:space="preserve">ISOPROPYLBENZENE</t>
  </si>
  <si>
    <t xml:space="preserve">O-ETHYLTOLUENE</t>
  </si>
  <si>
    <t xml:space="preserve">M-ETHYLTOLUENE</t>
  </si>
  <si>
    <t xml:space="preserve">P-ETHYLTOLUENE</t>
  </si>
  <si>
    <t xml:space="preserve">1,2,3-TRIMETHYLBENZENE</t>
  </si>
  <si>
    <t xml:space="preserve">1,2,4-TRIMETHYLBENZENE</t>
  </si>
  <si>
    <t xml:space="preserve">1,3,5-TRIMETHYLBENZENE</t>
  </si>
  <si>
    <t xml:space="preserve">N-BUTYLBENZENE</t>
  </si>
  <si>
    <t xml:space="preserve">C10H14</t>
  </si>
  <si>
    <t xml:space="preserve">ISOBUTYLBENZENE</t>
  </si>
  <si>
    <t xml:space="preserve">SEC-BUTYLBENZENE</t>
  </si>
  <si>
    <t xml:space="preserve">TERT-BUTYLBENZENE</t>
  </si>
  <si>
    <t xml:space="preserve">1-METHYL-2-N-PROPYLBENZENE</t>
  </si>
  <si>
    <t xml:space="preserve">1-METHYL-3-N-PROPYLBENZENE</t>
  </si>
  <si>
    <t xml:space="preserve">1-METMYL-4-N-PROPYLBENZENE</t>
  </si>
  <si>
    <t xml:space="preserve">O-CYMENE</t>
  </si>
  <si>
    <t xml:space="preserve">M-CYMENE</t>
  </si>
  <si>
    <t xml:space="preserve">P-CYNENE</t>
  </si>
  <si>
    <t xml:space="preserve">O-DIETHYLBENZENE</t>
  </si>
  <si>
    <t xml:space="preserve">M-DIETHYLBENZENE</t>
  </si>
  <si>
    <t xml:space="preserve">P-DIETHYLBENZENE</t>
  </si>
  <si>
    <t xml:space="preserve">1,2-DIMETHYL-3-ETHYLBENZENE</t>
  </si>
  <si>
    <t xml:space="preserve">1,2-DIMETHYL-4-ETHYLBENZENE</t>
  </si>
  <si>
    <t xml:space="preserve">1,3-DIMETHYL-2-ETHYLBENZENE</t>
  </si>
  <si>
    <t xml:space="preserve">1,3-DIMETHYL-4-ETHYLBENZENE</t>
  </si>
  <si>
    <t xml:space="preserve">1,3-DIMETHYL-5-ETHYLBENZENE</t>
  </si>
  <si>
    <t xml:space="preserve">1,4-DIMETHYL-2-ETHYLBENZENE</t>
  </si>
  <si>
    <t xml:space="preserve">1,2,3,4-TETRAMETHYLBENZENE</t>
  </si>
  <si>
    <t xml:space="preserve">1,2,3,5-TETRAMETHYLBENZENE</t>
  </si>
  <si>
    <t xml:space="preserve">1,2,4,5-TETRAMETHYLBENZENE</t>
  </si>
  <si>
    <t xml:space="preserve">N-PENTYLBENZENE</t>
  </si>
  <si>
    <t xml:space="preserve">C11H16</t>
  </si>
  <si>
    <t xml:space="preserve">N-HEXYLBENZENE</t>
  </si>
  <si>
    <t xml:space="preserve">C12H18</t>
  </si>
  <si>
    <t xml:space="preserve">N-HEPTYLBENZENE</t>
  </si>
  <si>
    <t xml:space="preserve">C13H20</t>
  </si>
  <si>
    <t xml:space="preserve">N-OCTYLBENZENE</t>
  </si>
  <si>
    <t xml:space="preserve">C14H22</t>
  </si>
  <si>
    <t xml:space="preserve">N-NONYLBENZENE</t>
  </si>
  <si>
    <t xml:space="preserve">C15H24</t>
  </si>
  <si>
    <t xml:space="preserve">N-DECYLBENZENE</t>
  </si>
  <si>
    <t xml:space="preserve">C16H26</t>
  </si>
  <si>
    <t xml:space="preserve">N-UNDECYLBENZENE</t>
  </si>
  <si>
    <t xml:space="preserve">C17H28</t>
  </si>
  <si>
    <t xml:space="preserve">N-DODECYLBENZENE</t>
  </si>
  <si>
    <t xml:space="preserve">C18H30</t>
  </si>
  <si>
    <t xml:space="preserve">N-TRIDECYLBENZENE</t>
  </si>
  <si>
    <t xml:space="preserve">C19H32</t>
  </si>
  <si>
    <t xml:space="preserve">N-TETRADECYLBENZENE</t>
  </si>
  <si>
    <t xml:space="preserve">C20H34</t>
  </si>
  <si>
    <t xml:space="preserve">N-PENTADECYLBENZENE</t>
  </si>
  <si>
    <t xml:space="preserve">C21H36</t>
  </si>
  <si>
    <t xml:space="preserve">N-HEXADECYLBENZENE</t>
  </si>
  <si>
    <t xml:space="preserve">C22H38</t>
  </si>
  <si>
    <t xml:space="preserve">CYCLOHEXYLBENZENE</t>
  </si>
  <si>
    <t xml:space="preserve">C12H16</t>
  </si>
  <si>
    <t xml:space="preserve">STYRENE</t>
  </si>
  <si>
    <t xml:space="preserve">C8H8</t>
  </si>
  <si>
    <t xml:space="preserve">AU</t>
  </si>
  <si>
    <t xml:space="preserve">CIS-l-PROPENYL BENZENE</t>
  </si>
  <si>
    <t xml:space="preserve">C9H10</t>
  </si>
  <si>
    <t xml:space="preserve">TRANS-l-PROPENYL BENZENE</t>
  </si>
  <si>
    <t xml:space="preserve">2-PROPENYL BENZENE</t>
  </si>
  <si>
    <t xml:space="preserve">1-METHYL-2-ETHENYL BENZENE</t>
  </si>
  <si>
    <t xml:space="preserve">1-METHYL-3-ETHENYL BENZENE</t>
  </si>
  <si>
    <t xml:space="preserve">1-METHYL-4-ETHENYL BENZENE</t>
  </si>
  <si>
    <t xml:space="preserve">1-METHYL-4-(TRANS-1-N-PROPENYL)BENZENE</t>
  </si>
  <si>
    <t xml:space="preserve">1-ETHYL-2-ETHENYL BENZENE</t>
  </si>
  <si>
    <t xml:space="preserve">l-ETHYL-3-ETHENYL BENZENE</t>
  </si>
  <si>
    <t xml:space="preserve">l-ETHYL-4-ETHENYL BENZENE</t>
  </si>
  <si>
    <t xml:space="preserve">2-PHENYL-1-BUTENE</t>
  </si>
  <si>
    <t xml:space="preserve">BIPHENYL</t>
  </si>
  <si>
    <t xml:space="preserve">C12H10</t>
  </si>
  <si>
    <t xml:space="preserve">AB</t>
  </si>
  <si>
    <t xml:space="preserve">1-METHYL-2-PHENYLBENZENE</t>
  </si>
  <si>
    <t xml:space="preserve">C13H12</t>
  </si>
  <si>
    <t xml:space="preserve">1-METHYL-3-PHENYLBENZENE</t>
  </si>
  <si>
    <t xml:space="preserve">1-METHYL-4-PHENYLBENZENE</t>
  </si>
  <si>
    <t xml:space="preserve">1-ETHYL-4-PHENYLBENZENE</t>
  </si>
  <si>
    <t xml:space="preserve">C14H14</t>
  </si>
  <si>
    <t xml:space="preserve">1-METHYL-4(4-METHYLPHENYL)-BENZENE</t>
  </si>
  <si>
    <t xml:space="preserve">DIPHENYLMETHANE</t>
  </si>
  <si>
    <t xml:space="preserve">AD</t>
  </si>
  <si>
    <t xml:space="preserve">1,1-DIPHENYLETHANE</t>
  </si>
  <si>
    <t xml:space="preserve">1,2-DIPHENYLETHANE</t>
  </si>
  <si>
    <t xml:space="preserve">1,1-DIPHENYLPROPANE</t>
  </si>
  <si>
    <t xml:space="preserve">C15H16</t>
  </si>
  <si>
    <t xml:space="preserve">1,2-DIPHENYLPROPANE</t>
  </si>
  <si>
    <t xml:space="preserve">1,1-DIPMENYLOUTANE</t>
  </si>
  <si>
    <t xml:space="preserve">C16H18</t>
  </si>
  <si>
    <t xml:space="preserve">1,1-DIPMENYLPENTANE</t>
  </si>
  <si>
    <t xml:space="preserve">C17H20</t>
  </si>
  <si>
    <t xml:space="preserve">1,1-DIPHENYLHEXANE</t>
  </si>
  <si>
    <t xml:space="preserve">C18H22</t>
  </si>
  <si>
    <t xml:space="preserve">1,1-DIPMENYLHEPTANE</t>
  </si>
  <si>
    <t xml:space="preserve">C19H24</t>
  </si>
  <si>
    <t xml:space="preserve">1,1-DIPHENYLOCTANE</t>
  </si>
  <si>
    <t xml:space="preserve">C20H26</t>
  </si>
  <si>
    <t xml:space="preserve">1,1-DIPHENYLNONANE</t>
  </si>
  <si>
    <t xml:space="preserve">C21H28</t>
  </si>
  <si>
    <t xml:space="preserve">1,1-DIPHENYLDECANE</t>
  </si>
  <si>
    <t xml:space="preserve">C22H30</t>
  </si>
  <si>
    <t xml:space="preserve">1,1-DIPMENYLUNDECANE</t>
  </si>
  <si>
    <t xml:space="preserve">C23H32</t>
  </si>
  <si>
    <t xml:space="preserve">1,1-DIPHENYLDODECANE</t>
  </si>
  <si>
    <t xml:space="preserve">C24H34</t>
  </si>
  <si>
    <t xml:space="preserve">1,1-DIPHENYLTRIDECANE</t>
  </si>
  <si>
    <t xml:space="preserve">C25H36</t>
  </si>
  <si>
    <t xml:space="preserve">1,1-DIPHENYLTETRADECANE</t>
  </si>
  <si>
    <t xml:space="preserve">C26H38</t>
  </si>
  <si>
    <t xml:space="preserve">1,1-DIPHENYLPENTADECANE</t>
  </si>
  <si>
    <t xml:space="preserve">C27H40</t>
  </si>
  <si>
    <t xml:space="preserve">1,1-DIPHENYLHEXADECANE</t>
  </si>
  <si>
    <t xml:space="preserve">C28H42</t>
  </si>
  <si>
    <t xml:space="preserve">CIS-1,2-DIPHENYLETHENE</t>
  </si>
  <si>
    <t xml:space="preserve">C14H12</t>
  </si>
  <si>
    <t xml:space="preserve">TRANS-1,2-DIPMENYLETHENE</t>
  </si>
  <si>
    <t xml:space="preserve">PHENYLACETYLENE</t>
  </si>
  <si>
    <t xml:space="preserve">C8H6</t>
  </si>
  <si>
    <t xml:space="preserve">DIPHENYLACETYLENE</t>
  </si>
  <si>
    <t xml:space="preserve">C14H10</t>
  </si>
  <si>
    <t xml:space="preserve">ADU</t>
  </si>
  <si>
    <t xml:space="preserve">1,2-DIPHENYLBENZENE</t>
  </si>
  <si>
    <t xml:space="preserve">C18H14</t>
  </si>
  <si>
    <t xml:space="preserve">1,3-DIPHENYLBENZENE</t>
  </si>
  <si>
    <t xml:space="preserve">1,4-DIPHENYLBENZENE</t>
  </si>
  <si>
    <t xml:space="preserve">NAPHTHALENE</t>
  </si>
  <si>
    <t xml:space="preserve">C10H8</t>
  </si>
  <si>
    <t xml:space="preserve">AMR</t>
  </si>
  <si>
    <t xml:space="preserve">1-METHYLNAPHTHALENE</t>
  </si>
  <si>
    <t xml:space="preserve">C11H10</t>
  </si>
  <si>
    <t xml:space="preserve">2-METHYLNAPHTHALENE</t>
  </si>
  <si>
    <t xml:space="preserve">1-ETHYLNAPHTHALENE</t>
  </si>
  <si>
    <t xml:space="preserve">C12H12</t>
  </si>
  <si>
    <t xml:space="preserve">2-ETHYLNAPHTHALENE</t>
  </si>
  <si>
    <t xml:space="preserve">1,2-DIMETHYLNAPHTHALENE</t>
  </si>
  <si>
    <t xml:space="preserve">1,4-DIMETHYLNAPHTHALENE</t>
  </si>
  <si>
    <t xml:space="preserve">1-N-PROPYLNAPHTHALENE</t>
  </si>
  <si>
    <t xml:space="preserve">C13H14</t>
  </si>
  <si>
    <t xml:space="preserve">2-N-PROPYLNAPHTHALENE</t>
  </si>
  <si>
    <t xml:space="preserve">1-N-BUTYLNAPHTHALENE</t>
  </si>
  <si>
    <t xml:space="preserve">C14H16</t>
  </si>
  <si>
    <t xml:space="preserve">2-N-BUTYLNAPHTHALENE</t>
  </si>
  <si>
    <t xml:space="preserve">1-N-PENTYLNAPHTHALENE</t>
  </si>
  <si>
    <t xml:space="preserve">C15H18</t>
  </si>
  <si>
    <t xml:space="preserve">1-N-HEXYLNAPHTHALENE</t>
  </si>
  <si>
    <t xml:space="preserve">C16H20</t>
  </si>
  <si>
    <t xml:space="preserve">2-N-HEXYLNAPHTHALENE</t>
  </si>
  <si>
    <t xml:space="preserve">1-N-HEPTYLNAPHTHALENE</t>
  </si>
  <si>
    <t xml:space="preserve">C17H22</t>
  </si>
  <si>
    <t xml:space="preserve">1-N-OCTYLNAPHTHALENE</t>
  </si>
  <si>
    <t xml:space="preserve">C18H24</t>
  </si>
  <si>
    <t xml:space="preserve">1-N-NONYLNAPHTHALENE</t>
  </si>
  <si>
    <t xml:space="preserve">C19H26</t>
  </si>
  <si>
    <t xml:space="preserve">2-N-NONYLNAPHTHALENE</t>
  </si>
  <si>
    <t xml:space="preserve">1-N-DECYLNAPHTHALENE</t>
  </si>
  <si>
    <t xml:space="preserve">C20H28</t>
  </si>
  <si>
    <t xml:space="preserve">1,2,3,4-TETRAHYDRONAPHTHALENE</t>
  </si>
  <si>
    <t xml:space="preserve">ASC</t>
  </si>
  <si>
    <t xml:space="preserve">1-METHYL-[1,2,3,4-TETRAHYDRONAPHTHALENE]</t>
  </si>
  <si>
    <t xml:space="preserve">C11H14</t>
  </si>
  <si>
    <t xml:space="preserve">l-ETHYL-[1,2,3,4-TETRAHYDRONAPHTHALENE]</t>
  </si>
  <si>
    <t xml:space="preserve">2,2-DIMETHYL-[1,2,3,4-TETRAHYDRONAPHTHALENE]</t>
  </si>
  <si>
    <t xml:space="preserve">2,6-DIMETHYL-[1,2,3,4-TETRAHYDRONAPHTNALENE]</t>
  </si>
  <si>
    <t xml:space="preserve">6,7-DIMETHYL-[1,2,3,4-TETRAHYDRONAPHTHALENE]</t>
  </si>
  <si>
    <t xml:space="preserve">1-N-PROPYL-[1,2,3,4-TETRAHYDRONAPHTHALENE]</t>
  </si>
  <si>
    <t xml:space="preserve">C13H18</t>
  </si>
  <si>
    <t xml:space="preserve">6-N-PROPYL-[1,2,3,4-TETRAHYDRONAPHTHALENE)</t>
  </si>
  <si>
    <t xml:space="preserve">1-N-BUTYL-[1,2,3,4-TETRAHYDRONAPHTHALENE]</t>
  </si>
  <si>
    <t xml:space="preserve">C14H20</t>
  </si>
  <si>
    <t xml:space="preserve">6-N-BUTYL-[1,2,3,4-TETRAHYDRONAPHTHALENE]</t>
  </si>
  <si>
    <t xml:space="preserve">1-N-PENTYL-[1,2,3,4-TETRAHYDRONAPHTHALENE)</t>
  </si>
  <si>
    <t xml:space="preserve">C15H22</t>
  </si>
  <si>
    <t xml:space="preserve">6-N-PENTYL-[1,2,3,4-TETRAHYDRONAPHTHALEME]</t>
  </si>
  <si>
    <t xml:space="preserve">1-N-HEXYL-[1,2,3,4-TETRAHYDRONAPHTHALENE]</t>
  </si>
  <si>
    <t xml:space="preserve">C16H24</t>
  </si>
  <si>
    <t xml:space="preserve">1-N-HEPTYL-[l,2,3,4-TETRAHYDRONAPHTNALENE]</t>
  </si>
  <si>
    <t xml:space="preserve">C17H26</t>
  </si>
  <si>
    <t xml:space="preserve">1-N-OCTYL-[1,2,3,4-TETRAHYDRONAPHTHALENE)</t>
  </si>
  <si>
    <t xml:space="preserve">C18H28</t>
  </si>
  <si>
    <t xml:space="preserve">1-N-NONYL-[1,2,3,4-TETRAHYDRONAPHTHALENE)</t>
  </si>
  <si>
    <t xml:space="preserve">C19H30</t>
  </si>
  <si>
    <t xml:space="preserve">1-N-DECYL-[1,2,3,4-TETRAHYDRONAPHTHALENE)</t>
  </si>
  <si>
    <t xml:space="preserve">C20H32</t>
  </si>
  <si>
    <t xml:space="preserve">INDENE</t>
  </si>
  <si>
    <t xml:space="preserve">C9H8</t>
  </si>
  <si>
    <t xml:space="preserve">AUC</t>
  </si>
  <si>
    <t xml:space="preserve">1-METHYLINDENE</t>
  </si>
  <si>
    <t xml:space="preserve">C10H10</t>
  </si>
  <si>
    <t xml:space="preserve">2-METHYLINDENE</t>
  </si>
  <si>
    <t xml:space="preserve">2,3-DIHYDROINDENE</t>
  </si>
  <si>
    <t xml:space="preserve">1-METHYL-2,3-DIHYDROINDENE</t>
  </si>
  <si>
    <t xml:space="preserve">2-METHYL-2,3-DIHYDROINDENE</t>
  </si>
  <si>
    <t xml:space="preserve">4-METHYL-2,3-DIHYDROINDENE</t>
  </si>
  <si>
    <t xml:space="preserve">5-METHYL-2,3-DIHYDROINDENE</t>
  </si>
  <si>
    <t xml:space="preserve">ACENAPHTHALENE</t>
  </si>
  <si>
    <t xml:space="preserve">C12H8</t>
  </si>
  <si>
    <t xml:space="preserve">ACENAPHTHENE</t>
  </si>
  <si>
    <t xml:space="preserve">FLUORENE</t>
  </si>
  <si>
    <t xml:space="preserve">C13H10</t>
  </si>
  <si>
    <t xml:space="preserve">ANTHRACENE</t>
  </si>
  <si>
    <t xml:space="preserve">PHENANTHRENE</t>
  </si>
  <si>
    <t xml:space="preserve">PYRENE</t>
  </si>
  <si>
    <t xml:space="preserve">C16H10</t>
  </si>
  <si>
    <t xml:space="preserve">FLUORANTHENE</t>
  </si>
  <si>
    <t xml:space="preserve">CHRYSENE</t>
  </si>
  <si>
    <t xml:space="preserve">C18H12</t>
  </si>
  <si>
    <t xml:space="preserve">FORMIC ACID</t>
  </si>
  <si>
    <t xml:space="preserve">CH202</t>
  </si>
  <si>
    <t xml:space="preserve">ACID</t>
  </si>
  <si>
    <t xml:space="preserve">ACETIC ACID</t>
  </si>
  <si>
    <t xml:space="preserve">C2H402</t>
  </si>
  <si>
    <t xml:space="preserve">PROPIONIC ACID</t>
  </si>
  <si>
    <t xml:space="preserve">C3H602</t>
  </si>
  <si>
    <t xml:space="preserve">N-BUTYRIC ACID</t>
  </si>
  <si>
    <t xml:space="preserve">C4H8O2</t>
  </si>
  <si>
    <t xml:space="preserve">2-METHYLPROPIONIC ACID</t>
  </si>
  <si>
    <t xml:space="preserve">N-PENTANOIC ACID</t>
  </si>
  <si>
    <t xml:space="preserve">C5H10O2</t>
  </si>
  <si>
    <t xml:space="preserve">2-METHYLBUTYRIC ACID</t>
  </si>
  <si>
    <t xml:space="preserve">3-METHYLBUTYRIC ACID</t>
  </si>
  <si>
    <t xml:space="preserve">N-HEXANOIC ACID</t>
  </si>
  <si>
    <t xml:space="preserve">C6H12O2</t>
  </si>
  <si>
    <t xml:space="preserve">METHANOL</t>
  </si>
  <si>
    <t xml:space="preserve">CH4O</t>
  </si>
  <si>
    <t xml:space="preserve">OL</t>
  </si>
  <si>
    <t xml:space="preserve">ETHANOL</t>
  </si>
  <si>
    <t xml:space="preserve">C2H6O</t>
  </si>
  <si>
    <t xml:space="preserve">N-PROPANOL</t>
  </si>
  <si>
    <t xml:space="preserve">C3H8O</t>
  </si>
  <si>
    <t xml:space="preserve">ISOPROPANOL</t>
  </si>
  <si>
    <t xml:space="preserve">N-BUTANOL</t>
  </si>
  <si>
    <t xml:space="preserve">C4H10O</t>
  </si>
  <si>
    <t xml:space="preserve">ISOBUTANOL</t>
  </si>
  <si>
    <t xml:space="preserve">SEC-BUTANOL</t>
  </si>
  <si>
    <t xml:space="preserve">TERT-BUTANOL</t>
  </si>
  <si>
    <t xml:space="preserve">1-PENTANOL</t>
  </si>
  <si>
    <t xml:space="preserve">C5H12O</t>
  </si>
  <si>
    <t xml:space="preserve">2-PENTANOL</t>
  </si>
  <si>
    <t xml:space="preserve">2-METHYL-1-BUTANOL</t>
  </si>
  <si>
    <t xml:space="preserve">2-METHYL-2-BUTANOL</t>
  </si>
  <si>
    <t xml:space="preserve">3-METHYL-2-BUTANOL</t>
  </si>
  <si>
    <t xml:space="preserve">2,2-DIMETHYL-1-PROPANOL</t>
  </si>
  <si>
    <t xml:space="preserve">4-METHYL-2-PENTANOL</t>
  </si>
  <si>
    <t xml:space="preserve">C6H14O</t>
  </si>
  <si>
    <t xml:space="preserve">PHENOL</t>
  </si>
  <si>
    <t xml:space="preserve">C6H6O</t>
  </si>
  <si>
    <t xml:space="preserve">O-CRESOL</t>
  </si>
  <si>
    <t xml:space="preserve">C7H8O</t>
  </si>
  <si>
    <t xml:space="preserve">M-CRESOL</t>
  </si>
  <si>
    <t xml:space="preserve">P-CRESOL</t>
  </si>
  <si>
    <t xml:space="preserve">FORMALDEHYDE</t>
  </si>
  <si>
    <t xml:space="preserve">CH2O</t>
  </si>
  <si>
    <t xml:space="preserve">ALD</t>
  </si>
  <si>
    <t xml:space="preserve">ACETALDEHYDE</t>
  </si>
  <si>
    <t xml:space="preserve">C2H4O</t>
  </si>
  <si>
    <t xml:space="preserve">N-PROPIONALDEHYDE</t>
  </si>
  <si>
    <t xml:space="preserve">C3H6O</t>
  </si>
  <si>
    <t xml:space="preserve">N-BUTYRALDEHYDE</t>
  </si>
  <si>
    <t xml:space="preserve">C4H8O</t>
  </si>
  <si>
    <t xml:space="preserve">ACROLEIN</t>
  </si>
  <si>
    <t xml:space="preserve">C3H4O</t>
  </si>
  <si>
    <t xml:space="preserve">TRANS-CROTONALDEHYDE</t>
  </si>
  <si>
    <t xml:space="preserve">C4H6O</t>
  </si>
  <si>
    <t xml:space="preserve">METHACROLEIN</t>
  </si>
  <si>
    <t xml:space="preserve">METHYLAMINE</t>
  </si>
  <si>
    <t xml:space="preserve">CH5N</t>
  </si>
  <si>
    <t xml:space="preserve">AMINE</t>
  </si>
  <si>
    <t xml:space="preserve">ETHYLAMINE</t>
  </si>
  <si>
    <t xml:space="preserve">C2H7N</t>
  </si>
  <si>
    <t xml:space="preserve">N-PROPYLAMINE</t>
  </si>
  <si>
    <t xml:space="preserve">C3H9N</t>
  </si>
  <si>
    <t xml:space="preserve">ISOPROPYLAMINE</t>
  </si>
  <si>
    <t xml:space="preserve">N-BUTYLAMINE</t>
  </si>
  <si>
    <t xml:space="preserve">C4H11N</t>
  </si>
  <si>
    <t xml:space="preserve">ISOBUTYLAMINE</t>
  </si>
  <si>
    <t xml:space="preserve">SEC-BUTYLAMINE</t>
  </si>
  <si>
    <t xml:space="preserve">TERT-BUTYLAMINE</t>
  </si>
  <si>
    <t xml:space="preserve">UREA</t>
  </si>
  <si>
    <t xml:space="preserve">CH4N20</t>
  </si>
  <si>
    <t xml:space="preserve">NI</t>
  </si>
  <si>
    <t xml:space="preserve">ACETONITRILE</t>
  </si>
  <si>
    <t xml:space="preserve">C2H3N</t>
  </si>
  <si>
    <t xml:space="preserve">MORPHOLINE</t>
  </si>
  <si>
    <t xml:space="preserve">C4H9NO</t>
  </si>
  <si>
    <t xml:space="preserve">PYRIDINE</t>
  </si>
  <si>
    <t xml:space="preserve">C5H5N</t>
  </si>
  <si>
    <t xml:space="preserve">ANILINE</t>
  </si>
  <si>
    <t xml:space="preserve">C6H7N</t>
  </si>
  <si>
    <t xml:space="preserve">INDOLE</t>
  </si>
  <si>
    <t xml:space="preserve">C8H7N</t>
  </si>
  <si>
    <t xml:space="preserve">QUINOLINE</t>
  </si>
  <si>
    <t xml:space="preserve">C9H7N</t>
  </si>
  <si>
    <t xml:space="preserve">DIBENZOPYRROLE</t>
  </si>
  <si>
    <t xml:space="preserve">C12H9N</t>
  </si>
  <si>
    <t xml:space="preserve">ACRIDINE</t>
  </si>
  <si>
    <t xml:space="preserve">C13H9N</t>
  </si>
  <si>
    <t xml:space="preserve">METHYL FORMATE</t>
  </si>
  <si>
    <t xml:space="preserve">C2H4O2</t>
  </si>
  <si>
    <t xml:space="preserve">ES</t>
  </si>
  <si>
    <t xml:space="preserve">METHYL ACETATE</t>
  </si>
  <si>
    <t xml:space="preserve">C3H6O2</t>
  </si>
  <si>
    <t xml:space="preserve">ETHYL FORMATE</t>
  </si>
  <si>
    <t xml:space="preserve">ETHYL ACETATE</t>
  </si>
  <si>
    <t xml:space="preserve">N-PROPYL FORMATE</t>
  </si>
  <si>
    <t xml:space="preserve">VINYL ACETATE</t>
  </si>
  <si>
    <t xml:space="preserve">C4H6O2</t>
  </si>
  <si>
    <t xml:space="preserve">METHYL N-BUTYRATE</t>
  </si>
  <si>
    <t xml:space="preserve">N-PROPYL ACETATE</t>
  </si>
  <si>
    <t xml:space="preserve">ISOPROPYL ACETATE</t>
  </si>
  <si>
    <t xml:space="preserve">N-BUTYL ACETATE</t>
  </si>
  <si>
    <t xml:space="preserve">N-PENTYL ACETATE</t>
  </si>
  <si>
    <t xml:space="preserve">C7H14O2</t>
  </si>
  <si>
    <t xml:space="preserve">DIMETHYL ETHER</t>
  </si>
  <si>
    <t xml:space="preserve">ET</t>
  </si>
  <si>
    <t xml:space="preserve">METHYL ETHYL ETHER</t>
  </si>
  <si>
    <t xml:space="preserve">DIETHYL ETHER</t>
  </si>
  <si>
    <t xml:space="preserve">METHYL-TERT-BUTYL ETHER</t>
  </si>
  <si>
    <t xml:space="preserve">METHYL-TERT-AMYL ETHER</t>
  </si>
  <si>
    <t xml:space="preserve">TETRAMYOROFURAN</t>
  </si>
  <si>
    <t xml:space="preserve">DIBENZOFURAN</t>
  </si>
  <si>
    <t xml:space="preserve">C12H8O</t>
  </si>
  <si>
    <t xml:space="preserve">AIR</t>
  </si>
  <si>
    <t xml:space="preserve">N2+O2</t>
  </si>
  <si>
    <t xml:space="preserve">GAS</t>
  </si>
  <si>
    <t xml:space="preserve">AMMONIA</t>
  </si>
  <si>
    <t xml:space="preserve">NH3</t>
  </si>
  <si>
    <t xml:space="preserve">ARGON</t>
  </si>
  <si>
    <t xml:space="preserve">Ar</t>
  </si>
  <si>
    <t xml:space="preserve">BROMINE</t>
  </si>
  <si>
    <t xml:space="preserve">Br2</t>
  </si>
  <si>
    <t xml:space="preserve">CARBON MONOXIDE</t>
  </si>
  <si>
    <t xml:space="preserve">CO</t>
  </si>
  <si>
    <t xml:space="preserve">CARBON DIOXIDE</t>
  </si>
  <si>
    <t xml:space="preserve">C02</t>
  </si>
  <si>
    <t xml:space="preserve">CARBONYL SULFIDE</t>
  </si>
  <si>
    <t xml:space="preserve">COS</t>
  </si>
  <si>
    <t xml:space="preserve">CHLORINE</t>
  </si>
  <si>
    <t xml:space="preserve">Cl2</t>
  </si>
  <si>
    <t xml:space="preserve">FLUORINE</t>
  </si>
  <si>
    <t xml:space="preserve">F2</t>
  </si>
  <si>
    <t xml:space="preserve">HELIUM-3</t>
  </si>
  <si>
    <t xml:space="preserve">He</t>
  </si>
  <si>
    <t xml:space="preserve">HELIUM-4</t>
  </si>
  <si>
    <t xml:space="preserve">HYDROGEN</t>
  </si>
  <si>
    <t xml:space="preserve">H2</t>
  </si>
  <si>
    <t xml:space="preserve">HYDROGEN BROMIDE</t>
  </si>
  <si>
    <t xml:space="preserve">HBR</t>
  </si>
  <si>
    <t xml:space="preserve">HYDROGEN CHLORIDE</t>
  </si>
  <si>
    <t xml:space="preserve">HCl</t>
  </si>
  <si>
    <t xml:space="preserve">HYDROGEN CYANIDE</t>
  </si>
  <si>
    <t xml:space="preserve">HCN</t>
  </si>
  <si>
    <t xml:space="preserve">HYDROGEN FLUORIDE</t>
  </si>
  <si>
    <t xml:space="preserve">HF</t>
  </si>
  <si>
    <t xml:space="preserve">HYDROGEN SULFIDE</t>
  </si>
  <si>
    <t xml:space="preserve">H2S</t>
  </si>
  <si>
    <t xml:space="preserve">KRYPTON</t>
  </si>
  <si>
    <t xml:space="preserve">Kr</t>
  </si>
  <si>
    <t xml:space="preserve">NEON</t>
  </si>
  <si>
    <t xml:space="preserve">Ne</t>
  </si>
  <si>
    <t xml:space="preserve">NITROGEN</t>
  </si>
  <si>
    <t xml:space="preserve">N2</t>
  </si>
  <si>
    <t xml:space="preserve">NITRIC OXIDE</t>
  </si>
  <si>
    <t xml:space="preserve">NO</t>
  </si>
  <si>
    <t xml:space="preserve">NITROUS OXIDE</t>
  </si>
  <si>
    <t xml:space="preserve">N20</t>
  </si>
  <si>
    <t xml:space="preserve">NITROGEN DIOXIDE</t>
  </si>
  <si>
    <t xml:space="preserve">N02</t>
  </si>
  <si>
    <t xml:space="preserve">NITROGEN TETROXIDE</t>
  </si>
  <si>
    <t xml:space="preserve">N204</t>
  </si>
  <si>
    <t xml:space="preserve">OXYGEN</t>
  </si>
  <si>
    <t xml:space="preserve">O2</t>
  </si>
  <si>
    <t xml:space="preserve">OZONE</t>
  </si>
  <si>
    <t xml:space="preserve">O3</t>
  </si>
  <si>
    <t xml:space="preserve">SULFUR DIOXIDE</t>
  </si>
  <si>
    <t xml:space="preserve">S02</t>
  </si>
  <si>
    <t xml:space="preserve">SULFUR TRIOXIDE</t>
  </si>
  <si>
    <t xml:space="preserve">S03</t>
  </si>
  <si>
    <t xml:space="preserve">XENON</t>
  </si>
  <si>
    <t xml:space="preserve">Xe</t>
  </si>
  <si>
    <t xml:space="preserve">CHLOROTRIFLUOROMETHANE</t>
  </si>
  <si>
    <t xml:space="preserve">CClF3</t>
  </si>
  <si>
    <t xml:space="preserve">HAL</t>
  </si>
  <si>
    <t xml:space="preserve">DICHLORODIFLUOROMETHANE</t>
  </si>
  <si>
    <t xml:space="preserve">CCl2F2</t>
  </si>
  <si>
    <t xml:space="preserve">TRICHLOROFLUOROMETHANE</t>
  </si>
  <si>
    <t xml:space="preserve">CCl3F</t>
  </si>
  <si>
    <t xml:space="preserve">CARBON TETRACHLORIDE</t>
  </si>
  <si>
    <t xml:space="preserve">CCl4</t>
  </si>
  <si>
    <t xml:space="preserve">CARBON TETRAFLUORIDE</t>
  </si>
  <si>
    <t xml:space="preserve">CF4</t>
  </si>
  <si>
    <t xml:space="preserve">CHLORODIFLUOROMETHANE</t>
  </si>
  <si>
    <t xml:space="preserve">CHClF2</t>
  </si>
  <si>
    <t xml:space="preserve">DICHLOROFLUOROMETHANE</t>
  </si>
  <si>
    <t xml:space="preserve">CHC12F</t>
  </si>
  <si>
    <t xml:space="preserve">CHLOROFORM</t>
  </si>
  <si>
    <t xml:space="preserve">CHCl3</t>
  </si>
  <si>
    <t xml:space="preserve">TRIFLUOROMETHANE</t>
  </si>
  <si>
    <t xml:space="preserve">CHF3</t>
  </si>
  <si>
    <t xml:space="preserve">DICHLOROMETHANE</t>
  </si>
  <si>
    <t xml:space="preserve">CH2Cl2</t>
  </si>
  <si>
    <t xml:space="preserve">METHYL CHLORIDE</t>
  </si>
  <si>
    <t xml:space="preserve">CH3Cl</t>
  </si>
  <si>
    <t xml:space="preserve">METHYL FLUORIDE</t>
  </si>
  <si>
    <t xml:space="preserve">CH3F</t>
  </si>
  <si>
    <t xml:space="preserve">VINYL CHLORIDE</t>
  </si>
  <si>
    <t xml:space="preserve">C2H3Cl</t>
  </si>
  <si>
    <t xml:space="preserve">1,1,1-TRICHLOROETHANE</t>
  </si>
  <si>
    <t xml:space="preserve">C2H3Cl3</t>
  </si>
  <si>
    <t xml:space="preserve">1,1,2-TRICHLOROETHANE</t>
  </si>
  <si>
    <t xml:space="preserve">1,1,1-TRIFLUOROETHANE</t>
  </si>
  <si>
    <t xml:space="preserve">C2H3F3</t>
  </si>
  <si>
    <t xml:space="preserve">1,1-DICHLOROETHANE</t>
  </si>
  <si>
    <t xml:space="preserve">C2H4Cl2</t>
  </si>
  <si>
    <t xml:space="preserve">1,2-DICHLOROETHANE</t>
  </si>
  <si>
    <t xml:space="preserve">1,1-DIFLUOROETHANE</t>
  </si>
  <si>
    <t xml:space="preserve">C2H4F2</t>
  </si>
  <si>
    <t xml:space="preserve">ETHYL CHLORIDE</t>
  </si>
  <si>
    <t xml:space="preserve">C2H5Cl</t>
  </si>
  <si>
    <t xml:space="preserve">ETHYL FLUORIDE</t>
  </si>
  <si>
    <t xml:space="preserve">C2H5F</t>
  </si>
  <si>
    <t xml:space="preserve">1,2-DICHLOROPROPANE</t>
  </si>
  <si>
    <t xml:space="preserve">C3H6Cl2</t>
  </si>
  <si>
    <t xml:space="preserve">ACETONE</t>
  </si>
  <si>
    <t xml:space="preserve">C3H60</t>
  </si>
  <si>
    <t xml:space="preserve">KET</t>
  </si>
  <si>
    <t xml:space="preserve">METHYL ETHYL KETONE</t>
  </si>
  <si>
    <t xml:space="preserve">C4H80</t>
  </si>
  <si>
    <t xml:space="preserve">DIETHYL KETONE</t>
  </si>
  <si>
    <t xml:space="preserve">C5H10O</t>
  </si>
  <si>
    <t xml:space="preserve">METHYL-N-PROPYL KETONE</t>
  </si>
  <si>
    <t xml:space="preserve">METHYL-N-BUTYL KETONE</t>
  </si>
  <si>
    <t xml:space="preserve">C6H12O</t>
  </si>
  <si>
    <t xml:space="preserve">0. 3594</t>
  </si>
  <si>
    <t xml:space="preserve">METHYL ISOBUTYL KETONE</t>
  </si>
  <si>
    <t xml:space="preserve">CARBON DISULFIDE</t>
  </si>
  <si>
    <t xml:space="preserve">CS2</t>
  </si>
  <si>
    <t xml:space="preserve">S</t>
  </si>
  <si>
    <t xml:space="preserve">METHYL MERCAPTAN</t>
  </si>
  <si>
    <t xml:space="preserve">CH4S</t>
  </si>
  <si>
    <t xml:space="preserve">2.3-DITHIABUTANE</t>
  </si>
  <si>
    <t xml:space="preserve">C2H6S2</t>
  </si>
  <si>
    <t xml:space="preserve">DIMETHYL SULFIDE</t>
  </si>
  <si>
    <t xml:space="preserve">C2H6S</t>
  </si>
  <si>
    <t xml:space="preserve">ETHYL MERCAPTAN</t>
  </si>
  <si>
    <t xml:space="preserve">2-THIABUTANE</t>
  </si>
  <si>
    <t xml:space="preserve">C3H8S</t>
  </si>
  <si>
    <t xml:space="preserve">1-PROPANETHIOL</t>
  </si>
  <si>
    <t xml:space="preserve">N-BUTANETHIOL</t>
  </si>
  <si>
    <t xml:space="preserve">C4H10S</t>
  </si>
  <si>
    <t xml:space="preserve">TERT-BUTANETHIOL</t>
  </si>
  <si>
    <t xml:space="preserve">2-BUTANETHIOL</t>
  </si>
  <si>
    <t xml:space="preserve">2-METHYL-1-PROPANETHIOL</t>
  </si>
  <si>
    <t xml:space="preserve">3-THIAPENTANE</t>
  </si>
  <si>
    <t xml:space="preserve">2-THIAHEXANE</t>
  </si>
  <si>
    <t xml:space="preserve">C5H12S</t>
  </si>
  <si>
    <t xml:space="preserve">3-THIAHEXANE</t>
  </si>
  <si>
    <t xml:space="preserve">1-PENTANETHIOL</t>
  </si>
  <si>
    <t xml:space="preserve">2-THIAHEPTANE</t>
  </si>
  <si>
    <t xml:space="preserve">C6H14S</t>
  </si>
  <si>
    <t xml:space="preserve">1-HEXANETHIOL</t>
  </si>
  <si>
    <t xml:space="preserve">1-HEPTANETHIOL</t>
  </si>
  <si>
    <t xml:space="preserve">C7H16S</t>
  </si>
  <si>
    <t xml:space="preserve">WATER</t>
  </si>
  <si>
    <t xml:space="preserve">H20</t>
  </si>
  <si>
    <t xml:space="preserve">MISC</t>
  </si>
  <si>
    <t xml:space="preserve">SULFURIC ACID</t>
  </si>
  <si>
    <t xml:space="preserve">H2SO4</t>
  </si>
  <si>
    <t xml:space="preserve">SODIUM HYDROXIDE</t>
  </si>
  <si>
    <t xml:space="preserve">NAOH</t>
  </si>
  <si>
    <t xml:space="preserve">PROPYLENE CARBONATE</t>
  </si>
  <si>
    <t xml:space="preserve">C3H6CO3</t>
  </si>
  <si>
    <t xml:space="preserve">FURFURAL</t>
  </si>
  <si>
    <t xml:space="preserve">C5H402</t>
  </si>
  <si>
    <t xml:space="preserve">1,2-PROPYLENE GLYCOL</t>
  </si>
  <si>
    <t xml:space="preserve">C3H8O2</t>
  </si>
  <si>
    <t xml:space="preserve">DIETHYLENE GLYCOL</t>
  </si>
  <si>
    <t xml:space="preserve">C4H10O3</t>
  </si>
  <si>
    <t xml:space="preserve">TETRAETHYLENE GLYCOL</t>
  </si>
  <si>
    <t xml:space="preserve">C8H18O5</t>
  </si>
  <si>
    <t xml:space="preserve">MONOETHANOLAMINE</t>
  </si>
  <si>
    <t xml:space="preserve">C2H7NO</t>
  </si>
  <si>
    <t xml:space="preserve">DIETHANOLAMINE</t>
  </si>
  <si>
    <t xml:space="preserve">C4H11NO2</t>
  </si>
  <si>
    <t xml:space="preserve">DIGLYCOLAMINE</t>
  </si>
  <si>
    <t xml:space="preserve">H(OC2H4)2NH2</t>
  </si>
  <si>
    <t xml:space="preserve">METHYL DIETHANOLAMINE</t>
  </si>
  <si>
    <t xml:space="preserve">C5H13NO2</t>
  </si>
  <si>
    <t xml:space="preserve">TRIETHANOLAMINE</t>
  </si>
  <si>
    <t xml:space="preserve">C6H15NO3</t>
  </si>
  <si>
    <t xml:space="preserve">DIISOPROPANOLAMINE</t>
  </si>
  <si>
    <t xml:space="preserve">(HOC3H6)2NH</t>
  </si>
  <si>
    <t xml:space="preserve">N.N-DIMETHYLFORMAMIDE</t>
  </si>
  <si>
    <t xml:space="preserve">C3H7NO</t>
  </si>
  <si>
    <t xml:space="preserve">N-METHYL-2-PYRROLIDONE</t>
  </si>
  <si>
    <t xml:space="preserve">C5H9NO</t>
  </si>
  <si>
    <t xml:space="preserve">DIMETHYL SULFOXIDE</t>
  </si>
  <si>
    <t xml:space="preserve">C2H60S</t>
  </si>
  <si>
    <t xml:space="preserve">SULFOLANE</t>
  </si>
  <si>
    <t xml:space="preserve">C4H8O2S</t>
  </si>
  <si>
    <t xml:space="preserve">SELEXOL</t>
  </si>
  <si>
    <t xml:space="preserve">Description</t>
  </si>
  <si>
    <t xml:space="preserve">Examples</t>
  </si>
  <si>
    <t xml:space="preserve">Normal paraffin</t>
  </si>
  <si>
    <t xml:space="preserve">Methane, n-Butane</t>
  </si>
  <si>
    <t xml:space="preserve">Paraffin (non-normal)</t>
  </si>
  <si>
    <t xml:space="preserve">i-Butane</t>
  </si>
  <si>
    <t xml:space="preserve">Naphthene - major structure is saturated ring</t>
  </si>
  <si>
    <t xml:space="preserve">Cyclohexane</t>
  </si>
  <si>
    <t xml:space="preserve">Olefin (alkene) with single C=C double bond</t>
  </si>
  <si>
    <t xml:space="preserve">Ethylene</t>
  </si>
  <si>
    <t xml:space="preserve">Diolefin - has two C=C double bonds</t>
  </si>
  <si>
    <t xml:space="preserve">Propadiene</t>
  </si>
  <si>
    <t xml:space="preserve">Cyclic olefin with a single C=C double bond within the otherwise saturated ring</t>
  </si>
  <si>
    <t xml:space="preserve">Cyclohexene</t>
  </si>
  <si>
    <t xml:space="preserve">Alkene with triple bond between carbons</t>
  </si>
  <si>
    <t xml:space="preserve">Acetylene</t>
  </si>
  <si>
    <t xml:space="preserve">Aromatic (single ring)</t>
  </si>
  <si>
    <t xml:space="preserve">Benzene, Toluene, Xylenes</t>
  </si>
  <si>
    <t xml:space="preserve">Aromatic (single ring) with attached olefin side chain</t>
  </si>
  <si>
    <t xml:space="preserve">Styrene</t>
  </si>
  <si>
    <t xml:space="preserve">Aromatic with multiple rings directly connected by C-C bonds between the rings</t>
  </si>
  <si>
    <t xml:space="preserve">Biphenyl ((C6H5)-(C6H5))</t>
  </si>
  <si>
    <t xml:space="preserve">Aromatic with multiple rings connected through other saturated carbon species</t>
  </si>
  <si>
    <t xml:space="preserve">Diphenyl ((C6H5)-CH2-(C6H5))</t>
  </si>
  <si>
    <t xml:space="preserve">Aromatic with multiple rings connected through other carbon species with triple bond</t>
  </si>
  <si>
    <t xml:space="preserve">Diphenylacetylene</t>
  </si>
  <si>
    <t xml:space="preserve">Aromatic with multiple condensed rings</t>
  </si>
  <si>
    <t xml:space="preserve">Naphthalene, Pyrene</t>
  </si>
  <si>
    <t xml:space="preserve">Aromatic with attached saturated rings</t>
  </si>
  <si>
    <t xml:space="preserve">1,2,3,4-Tetrahydronaphthalene</t>
  </si>
  <si>
    <t xml:space="preserve">Aromatic with attached unsaturated (but not aromatic) rings</t>
  </si>
  <si>
    <t xml:space="preserve">Indene</t>
  </si>
  <si>
    <t xml:space="preserve">Organic Acid</t>
  </si>
  <si>
    <t xml:space="preserve">Acetic Acid</t>
  </si>
  <si>
    <t xml:space="preserve">Alcohol</t>
  </si>
  <si>
    <t xml:space="preserve">Methanol, Ethanol</t>
  </si>
  <si>
    <t xml:space="preserve">Aldehyde</t>
  </si>
  <si>
    <t xml:space="preserve">Formaldehyde</t>
  </si>
  <si>
    <t xml:space="preserve">Amines (contains a nitrogen)</t>
  </si>
  <si>
    <t xml:space="preserve">Methylamine (CH3-NH2)</t>
  </si>
  <si>
    <t xml:space="preserve">Nitrogen bearing compound within ring</t>
  </si>
  <si>
    <t xml:space="preserve">Urea</t>
  </si>
  <si>
    <t xml:space="preserve">Acetyl (has 2 C-O bonds, formed by reaction of aldehyde &amp; alcohol)</t>
  </si>
  <si>
    <t xml:space="preserve">Methyl Formate</t>
  </si>
  <si>
    <t xml:space="preserve">Ether (has a C-O-C bond)</t>
  </si>
  <si>
    <t xml:space="preserve">Methyl-Tert-Butyl Ether</t>
  </si>
  <si>
    <t xml:space="preserve">Gas w/o carbon</t>
  </si>
  <si>
    <t xml:space="preserve">Oxygen, Nitrogen</t>
  </si>
  <si>
    <t xml:space="preserve">Halogenated hydrocarbon</t>
  </si>
  <si>
    <t xml:space="preserve">Chlorine</t>
  </si>
  <si>
    <t xml:space="preserve">Ketone</t>
  </si>
  <si>
    <t xml:space="preserve">Acetone</t>
  </si>
  <si>
    <t xml:space="preserve">Sulfur bearing compound</t>
  </si>
  <si>
    <t xml:space="preserve">Carbon Disulfide, Ethyl Mercaptan</t>
  </si>
  <si>
    <t xml:space="preserve">Miscellaneous - Doesn't fit in other categories</t>
  </si>
  <si>
    <t xml:space="preserve">Water, Sulfuric Acid, Diethylene Glycol</t>
  </si>
  <si>
    <t xml:space="preserve">API Data Book Values</t>
  </si>
  <si>
    <t xml:space="preserve">www.pe.tamu.edu/barrufet/public_html/PETE310/APIDATA.XLS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</si>
</sst>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0.0000"/>
    <numFmt numFmtId="167" formatCode="0.000"/>
    <numFmt numFmtId="168" formatCode="0.00000"/>
    <numFmt numFmtId="169" formatCode="0"/>
    <numFmt numFmtId="170" formatCode="0.000000"/>
    <numFmt numFmtId="171" formatCode="0.0"/>
    <numFmt numFmtId="172" formatCode=";;;"/>
  </numFmts>
  <fonts count="9">
    <font>
      <sz val="10"/>
      <name val="Lucida Console"/>
      <family val="3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Symbol"/>
      <family val="1"/>
      <charset val="2"/>
    </font>
    <font>
      <vertAlign val="superscript"/>
      <sz val="10"/>
      <name val="Lucida Console"/>
      <family val="3"/>
    </font>
    <font>
      <i val="true"/>
      <sz val="10"/>
      <name val="Courier New"/>
      <family val="0"/>
    </font>
    <font>
      <sz val="8"/>
      <color rgb="FF000000"/>
      <name val="Tahoma"/>
      <family val="0"/>
    </font>
    <font>
      <b val="true"/>
      <sz val="1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Lucida Console"/>
        <family val="3"/>
        <color rgb="FFFFFFFF"/>
      </font>
    </dxf>
    <dxf>
      <font>
        <name val="Lucida Console"/>
        <family val="3"/>
        <color rgb="FFFFFFFF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6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2" topLeftCell="C630" activePane="bottomRight" state="frozen"/>
      <selection pane="topLeft" activeCell="A1" activeCellId="0" sqref="A1"/>
      <selection pane="topRight" activeCell="C1" activeCellId="0" sqref="C1"/>
      <selection pane="bottomLeft" activeCell="A630" activeCellId="0" sqref="A630"/>
      <selection pane="bottomRight" activeCell="AA630" activeCellId="0" sqref="AA630"/>
    </sheetView>
  </sheetViews>
  <sheetFormatPr defaultRowHeight="12.75"/>
  <cols>
    <col collapsed="false" hidden="false" max="1" min="1" style="0" width="5.49056603773585"/>
    <col collapsed="false" hidden="false" max="2" min="2" style="0" width="36.9433962264151"/>
    <col collapsed="false" hidden="false" max="3" min="3" style="0" width="12.8537735849057"/>
    <col collapsed="false" hidden="false" max="4" min="4" style="0" width="3.86792452830189"/>
    <col collapsed="false" hidden="true" max="10" min="5" style="0" width="0"/>
    <col collapsed="false" hidden="false" max="11" min="11" style="0" width="5.86792452830189"/>
    <col collapsed="false" hidden="false" max="12" min="12" style="1" width="7.86320754716981"/>
    <col collapsed="false" hidden="true" max="14" min="13" style="1" width="0"/>
    <col collapsed="false" hidden="false" max="15" min="15" style="1" width="7.86320754716981"/>
    <col collapsed="false" hidden="true" max="17" min="16" style="1" width="0"/>
    <col collapsed="false" hidden="false" max="18" min="18" style="1" width="8.86320754716981"/>
    <col collapsed="false" hidden="true" max="19" min="19" style="1" width="0"/>
    <col collapsed="false" hidden="false" max="20" min="20" style="1" width="8.86320754716981"/>
    <col collapsed="false" hidden="true" max="21" min="21" style="1" width="0"/>
    <col collapsed="false" hidden="false" max="22" min="22" style="1" width="8.86320754716981"/>
    <col collapsed="false" hidden="false" max="24" min="23" style="2" width="8.86320754716981"/>
    <col collapsed="false" hidden="true" max="26" min="25" style="2" width="0"/>
    <col collapsed="false" hidden="false" max="27" min="27" style="2" width="9.85849056603774"/>
    <col collapsed="false" hidden="true" max="29" min="28" style="2" width="0"/>
    <col collapsed="false" hidden="false" max="30" min="30" style="2" width="8.61320754716981"/>
    <col collapsed="false" hidden="false" max="32" min="32" style="2" width="11.1084905660377"/>
    <col collapsed="false" hidden="false" max="33" min="33" style="1" width="8.86320754716981"/>
    <col collapsed="false" hidden="true" max="35" min="34" style="1" width="0"/>
    <col collapsed="false" hidden="false" max="36" min="36" style="3" width="8.86320754716981"/>
    <col collapsed="false" hidden="true" max="38" min="37" style="3" width="0"/>
    <col collapsed="false" hidden="false" max="39" min="39" style="4" width="11.2311320754717"/>
    <col collapsed="false" hidden="false" max="40" min="40" style="2" width="9.98584905660377"/>
    <col collapsed="false" hidden="true" max="42" min="41" style="2" width="0"/>
    <col collapsed="false" hidden="false" max="44" min="43" style="2" width="9.85849056603774"/>
    <col collapsed="false" hidden="false" max="46" min="45" style="2" width="11.2311320754717"/>
    <col collapsed="false" hidden="false" max="47" min="47" style="1" width="9.98584905660377"/>
    <col collapsed="false" hidden="false" max="49" min="48" style="5" width="12.3537735849057"/>
    <col collapsed="false" hidden="false" max="50" min="50" style="1" width="8.86320754716981"/>
    <col collapsed="false" hidden="false" max="51" min="51" style="3" width="12.8537735849057"/>
    <col collapsed="false" hidden="true" max="53" min="52" style="3" width="0"/>
    <col collapsed="false" hidden="false" max="54" min="54" style="1" width="7.86320754716981"/>
    <col collapsed="false" hidden="false" max="55" min="55" style="1" width="10.1084905660377"/>
    <col collapsed="false" hidden="false" max="56" min="56" style="1" width="10.2358490566038"/>
    <col collapsed="false" hidden="false" max="57" min="57" style="1" width="7.61320754716981"/>
    <col collapsed="false" hidden="false" max="58" min="58" style="6" width="12.3537735849057"/>
    <col collapsed="false" hidden="false" max="59" min="59" style="7" width="8.98584905660377"/>
    <col collapsed="false" hidden="false" max="63" min="60" style="7" width="10.6084905660377"/>
    <col collapsed="false" hidden="false" max="65" min="64" style="1" width="12.6037735849057"/>
    <col collapsed="false" hidden="false" max="66" min="66" style="7" width="8.98584905660377"/>
    <col collapsed="false" hidden="true" max="67" min="67" style="2" width="0"/>
    <col collapsed="false" hidden="true" max="68" min="68" style="0" width="0"/>
  </cols>
  <sheetData>
    <row r="1" s="8" customFormat="true" ht="81" hidden="false" customHeight="tru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10" t="s">
        <v>12</v>
      </c>
      <c r="N1" s="10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  <c r="Y1" s="12" t="s">
        <v>24</v>
      </c>
      <c r="Z1" s="12" t="s">
        <v>25</v>
      </c>
      <c r="AA1" s="11" t="s">
        <v>26</v>
      </c>
      <c r="AB1" s="12" t="s">
        <v>27</v>
      </c>
      <c r="AC1" s="12" t="s">
        <v>28</v>
      </c>
      <c r="AD1" s="11" t="s">
        <v>29</v>
      </c>
      <c r="AF1" s="11" t="s">
        <v>30</v>
      </c>
      <c r="AG1" s="9" t="s">
        <v>31</v>
      </c>
      <c r="AH1" s="10" t="s">
        <v>32</v>
      </c>
      <c r="AI1" s="10" t="s">
        <v>33</v>
      </c>
      <c r="AJ1" s="13" t="s">
        <v>34</v>
      </c>
      <c r="AK1" s="14" t="s">
        <v>35</v>
      </c>
      <c r="AL1" s="14" t="s">
        <v>36</v>
      </c>
      <c r="AM1" s="15" t="s">
        <v>37</v>
      </c>
      <c r="AN1" s="11" t="s">
        <v>38</v>
      </c>
      <c r="AO1" s="12" t="s">
        <v>39</v>
      </c>
      <c r="AP1" s="12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9" t="s">
        <v>45</v>
      </c>
      <c r="AV1" s="16" t="s">
        <v>46</v>
      </c>
      <c r="AW1" s="16" t="s">
        <v>46</v>
      </c>
      <c r="AX1" s="9" t="s">
        <v>47</v>
      </c>
      <c r="AY1" s="13" t="s">
        <v>48</v>
      </c>
      <c r="AZ1" s="14" t="s">
        <v>49</v>
      </c>
      <c r="BA1" s="14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17" t="s">
        <v>55</v>
      </c>
      <c r="BG1" s="18" t="s">
        <v>56</v>
      </c>
      <c r="BH1" s="18" t="s">
        <v>57</v>
      </c>
      <c r="BI1" s="18" t="s">
        <v>58</v>
      </c>
      <c r="BJ1" s="18" t="s">
        <v>59</v>
      </c>
      <c r="BK1" s="18" t="s">
        <v>60</v>
      </c>
      <c r="BL1" s="9" t="s">
        <v>61</v>
      </c>
      <c r="BM1" s="9" t="s">
        <v>62</v>
      </c>
      <c r="BN1" s="18" t="s">
        <v>63</v>
      </c>
      <c r="BO1" s="12" t="s">
        <v>64</v>
      </c>
      <c r="BP1" s="12" t="s">
        <v>65</v>
      </c>
    </row>
    <row r="2" s="19" customFormat="true" ht="15" hidden="false" customHeight="false" outlineLevel="0" collapsed="false">
      <c r="D2" s="20" t="n">
        <v>12.011</v>
      </c>
      <c r="E2" s="20" t="n">
        <v>1.00794</v>
      </c>
      <c r="F2" s="20" t="n">
        <v>15.9994</v>
      </c>
      <c r="G2" s="20" t="n">
        <v>14.0067</v>
      </c>
      <c r="H2" s="20" t="n">
        <v>32.06</v>
      </c>
      <c r="I2" s="20" t="n">
        <v>35.453</v>
      </c>
      <c r="J2" s="20" t="n">
        <v>18.9984</v>
      </c>
      <c r="L2" s="21"/>
      <c r="M2" s="22"/>
      <c r="N2" s="22"/>
      <c r="O2" s="21" t="s">
        <v>66</v>
      </c>
      <c r="P2" s="21" t="s">
        <v>67</v>
      </c>
      <c r="Q2" s="21"/>
      <c r="R2" s="21" t="s">
        <v>66</v>
      </c>
      <c r="S2" s="21"/>
      <c r="T2" s="21" t="s">
        <v>66</v>
      </c>
      <c r="U2" s="21" t="s">
        <v>67</v>
      </c>
      <c r="V2" s="21" t="s">
        <v>68</v>
      </c>
      <c r="W2" s="23" t="s">
        <v>69</v>
      </c>
      <c r="X2" s="23"/>
      <c r="Y2" s="24"/>
      <c r="Z2" s="24"/>
      <c r="AA2" s="23"/>
      <c r="AB2" s="24"/>
      <c r="AC2" s="24"/>
      <c r="AD2" s="23"/>
      <c r="AF2" s="23" t="s">
        <v>70</v>
      </c>
      <c r="AG2" s="21" t="s">
        <v>71</v>
      </c>
      <c r="AH2" s="22"/>
      <c r="AI2" s="22"/>
      <c r="AJ2" s="25" t="s">
        <v>72</v>
      </c>
      <c r="AK2" s="26"/>
      <c r="AL2" s="26"/>
      <c r="AM2" s="27"/>
      <c r="AN2" s="23" t="s">
        <v>68</v>
      </c>
      <c r="AO2" s="24" t="s">
        <v>68</v>
      </c>
      <c r="AP2" s="24" t="s">
        <v>68</v>
      </c>
      <c r="AQ2" s="23" t="s">
        <v>73</v>
      </c>
      <c r="AR2" s="23" t="s">
        <v>73</v>
      </c>
      <c r="AS2" s="23" t="s">
        <v>74</v>
      </c>
      <c r="AT2" s="23" t="s">
        <v>74</v>
      </c>
      <c r="AU2" s="21" t="s">
        <v>73</v>
      </c>
      <c r="AV2" s="28" t="s">
        <v>73</v>
      </c>
      <c r="AW2" s="28" t="s">
        <v>75</v>
      </c>
      <c r="AX2" s="21" t="s">
        <v>76</v>
      </c>
      <c r="AY2" s="25" t="s">
        <v>77</v>
      </c>
      <c r="AZ2" s="26" t="s">
        <v>77</v>
      </c>
      <c r="BA2" s="26" t="s">
        <v>77</v>
      </c>
      <c r="BB2" s="21" t="s">
        <v>66</v>
      </c>
      <c r="BC2" s="21" t="s">
        <v>78</v>
      </c>
      <c r="BD2" s="21" t="s">
        <v>78</v>
      </c>
      <c r="BE2" s="21" t="s">
        <v>78</v>
      </c>
      <c r="BF2" s="29" t="s">
        <v>79</v>
      </c>
      <c r="BG2" s="30" t="s">
        <v>66</v>
      </c>
      <c r="BH2" s="30"/>
      <c r="BI2" s="30"/>
      <c r="BJ2" s="30"/>
      <c r="BK2" s="30"/>
      <c r="BL2" s="21" t="s">
        <v>80</v>
      </c>
      <c r="BM2" s="21" t="s">
        <v>80</v>
      </c>
      <c r="BN2" s="30"/>
      <c r="BO2" s="24"/>
      <c r="BP2" s="31"/>
    </row>
    <row r="3" customFormat="false" ht="12.75" hidden="false" customHeight="false" outlineLevel="0" collapsed="false">
      <c r="A3" s="0" t="n">
        <v>1</v>
      </c>
      <c r="B3" s="0" t="s">
        <v>81</v>
      </c>
      <c r="C3" s="0" t="s">
        <v>82</v>
      </c>
      <c r="D3" s="0" t="n">
        <v>1</v>
      </c>
      <c r="E3" s="0" t="n">
        <v>4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s">
        <v>83</v>
      </c>
      <c r="L3" s="1" t="n">
        <v>16.04</v>
      </c>
      <c r="M3" s="1" t="n">
        <f aca="false">+D3*$D$2+E3*$E$2+F3*$F$2+G3*$G$2+H3*$H$2+I3*$I$2+J3*$J$2</f>
        <v>16.04276</v>
      </c>
      <c r="N3" s="1" t="str">
        <f aca="false">IF(ABS(M3-L3)&gt;0.005,M3-L3,"")</f>
        <v/>
      </c>
      <c r="O3" s="1" t="n">
        <v>-258.73</v>
      </c>
      <c r="P3" s="1" t="n">
        <f aca="false">+O3+459.67</f>
        <v>200.94</v>
      </c>
      <c r="Q3" s="1" t="n">
        <f aca="false">IF(AND(P3&gt;0,U3&lt;&gt;""),P3/U3,"")</f>
        <v>0.585830903790087</v>
      </c>
      <c r="R3" s="1" t="n">
        <v>-296.44</v>
      </c>
      <c r="S3" s="1" t="n">
        <f aca="false">IF(AND(R3&lt;&gt;"",U3&lt;&gt;""),(R3+459.67)/U3,"")</f>
        <v>0.475889212827988</v>
      </c>
      <c r="T3" s="1" t="n">
        <v>-116.67</v>
      </c>
      <c r="U3" s="1" t="n">
        <f aca="false">IF(T3&lt;&gt;"",T3+459.67,"")</f>
        <v>343</v>
      </c>
      <c r="V3" s="1" t="n">
        <v>666.4</v>
      </c>
      <c r="W3" s="2" t="n">
        <v>0.0991</v>
      </c>
      <c r="X3" s="2" t="n">
        <v>0.288</v>
      </c>
      <c r="Y3" s="2" t="n">
        <f aca="false">IF(U3&lt;&gt;"",V3*W3*L3/10.73165/U3,"")</f>
        <v>0.287774552042656</v>
      </c>
      <c r="Z3" s="2" t="str">
        <f aca="false">IF(Y3&lt;&gt;"",IF(ABS(Y3-X3)&gt;0.0005,Y3-X3,""),"")</f>
        <v/>
      </c>
      <c r="AA3" s="2" t="n">
        <v>0.0108</v>
      </c>
      <c r="AB3" s="2" t="n">
        <f aca="false">IF(AND(V3&gt;0,Q3&lt;&gt;""),LOG(14.69595/V3)/(1-1/Q3)*3/7-1,"")</f>
        <v>0.00419724952093925</v>
      </c>
      <c r="AC3" s="2" t="str">
        <f aca="false">IF(AB3&lt;&gt;"",IF(ABS(AB3-AA3)&gt;0.05,AB3-AA3,""),"")</f>
        <v/>
      </c>
      <c r="AD3" s="2" t="n">
        <v>0.3</v>
      </c>
      <c r="AF3" s="7" t="n">
        <f aca="false">IF(AND(L3&lt;&gt;"",AD3&lt;&gt;""),L3/(AD3*62.3664),"")</f>
        <v>0.857299229499645</v>
      </c>
      <c r="AG3" s="1" t="n">
        <v>340</v>
      </c>
      <c r="AH3" s="1" t="n">
        <f aca="false">IF(AD3&lt;&gt;"",141.5/AD3-131.5,"")</f>
        <v>340.166666666667</v>
      </c>
      <c r="AI3" s="1" t="n">
        <f aca="false">IF(AH3&lt;&gt;"",IF(ABS(AH3-AG3)&gt;0.01,AH3-AG3,""),"")</f>
        <v>0.166666666666686</v>
      </c>
      <c r="AJ3" s="3" t="n">
        <v>2.5</v>
      </c>
      <c r="AK3" s="3" t="n">
        <f aca="false">IF(AD3&lt;&gt;"",AD3*8.33718,"")</f>
        <v>2.501154</v>
      </c>
      <c r="AL3" s="3" t="n">
        <f aca="false">IF(AK3&lt;&gt;"",IF(ABS(AK3-AJ3)&gt;0.001,AK3-AJ3,""),"")</f>
        <v>0.0011540000000001</v>
      </c>
      <c r="AM3" s="4" t="n">
        <v>1.0004</v>
      </c>
      <c r="AN3" s="5" t="n">
        <v>5000</v>
      </c>
      <c r="AO3" s="2" t="n">
        <f aca="false">IF(AND(V3&lt;&gt;"",AA3&lt;&gt;"",U3&lt;&gt;""),V3*10^(7/3*(1+AA3)*(1-U3/559.676)),"")</f>
        <v>5455.44731440358</v>
      </c>
      <c r="AP3" s="2" t="n">
        <f aca="false">IF(AO3&lt;&gt;"",AO3-AN3,"")</f>
        <v>455.447314403585</v>
      </c>
      <c r="AQ3" s="2" t="n">
        <v>0.5267</v>
      </c>
      <c r="AU3" s="1" t="n">
        <v>219.45</v>
      </c>
      <c r="AV3" s="5" t="n">
        <v>21501</v>
      </c>
      <c r="AY3" s="3" t="n">
        <v>5.68</v>
      </c>
      <c r="AZ3" s="3" t="n">
        <f aca="false">IF(AND(AU3&lt;&gt;"",T3&lt;&gt;"",O3&lt;&gt;"",AD3&lt;&gt;""),SQRT((AU3*(MAX((T3-77)/(T3-O3),0))^0.38)*(SQRT(AD3^2-0.000601*(77-60))*62.3664)*251.9958/30.48^3),"")</f>
        <v>0</v>
      </c>
      <c r="BA3" s="3" t="n">
        <f aca="false">IF(AND(AY3&lt;&gt;"",AZ3&lt;&gt;""),AZ3-AY3,"")</f>
        <v>-5.68</v>
      </c>
      <c r="BC3" s="1" t="n">
        <v>-1997.37</v>
      </c>
      <c r="BD3" s="1" t="n">
        <v>-1352.22</v>
      </c>
      <c r="BE3" s="1" t="n">
        <v>25.23</v>
      </c>
      <c r="BL3" s="1" t="n">
        <v>5</v>
      </c>
      <c r="BM3" s="1" t="n">
        <v>15</v>
      </c>
      <c r="BN3" s="7" t="n">
        <v>19.5</v>
      </c>
      <c r="BO3" s="7" t="n">
        <f aca="false">IF(AND(P3&lt;&gt;"",AD3&lt;&gt;""),P3^0.333333333333333/AD3,"")</f>
        <v>19.5239436078532</v>
      </c>
      <c r="BP3" s="7" t="n">
        <f aca="false">BN3-BO3</f>
        <v>-0.0239436078531767</v>
      </c>
    </row>
    <row r="4" customFormat="false" ht="12.75" hidden="false" customHeight="false" outlineLevel="0" collapsed="false">
      <c r="A4" s="0" t="n">
        <v>2</v>
      </c>
      <c r="B4" s="0" t="s">
        <v>84</v>
      </c>
      <c r="C4" s="0" t="s">
        <v>85</v>
      </c>
      <c r="D4" s="0" t="n">
        <v>2</v>
      </c>
      <c r="E4" s="0" t="n">
        <v>6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s">
        <v>83</v>
      </c>
      <c r="L4" s="1" t="n">
        <v>30.07</v>
      </c>
      <c r="M4" s="1" t="n">
        <f aca="false">+D4*$D$2+E4*$E$2+F4*$F$2+G4*$G$2+H4*$H$2+I4*$I$2+J4*$J$2</f>
        <v>30.06964</v>
      </c>
      <c r="N4" s="1" t="str">
        <f aca="false">IF(ABS(M4-L4)&gt;0.005,M4-L4,"")</f>
        <v/>
      </c>
      <c r="O4" s="1" t="n">
        <v>-127.49</v>
      </c>
      <c r="P4" s="1" t="n">
        <f aca="false">+O4+459.67</f>
        <v>332.18</v>
      </c>
      <c r="Q4" s="1" t="n">
        <f aca="false">IF(AND(P4&gt;0,U4&lt;&gt;""),P4/U4,"")</f>
        <v>0.604414199676122</v>
      </c>
      <c r="R4" s="1" t="n">
        <v>-297.04</v>
      </c>
      <c r="S4" s="1" t="n">
        <f aca="false">IF(AND(R4&lt;&gt;"",U4&lt;&gt;""),(R4+459.67)/U4,"")</f>
        <v>0.295911497661893</v>
      </c>
      <c r="T4" s="1" t="n">
        <v>89.92</v>
      </c>
      <c r="U4" s="1" t="n">
        <f aca="false">IF(T4&lt;&gt;"",T4+459.67,"")</f>
        <v>549.59</v>
      </c>
      <c r="V4" s="1" t="n">
        <v>706.5</v>
      </c>
      <c r="W4" s="2" t="n">
        <v>0.0788</v>
      </c>
      <c r="X4" s="2" t="n">
        <v>0.284</v>
      </c>
      <c r="Y4" s="2" t="n">
        <f aca="false">IF(U4&lt;&gt;"",V4*W4*L4/10.73165/U4,"")</f>
        <v>0.283835354114058</v>
      </c>
      <c r="Z4" s="2" t="str">
        <f aca="false">IF(Y4&lt;&gt;"",IF(ABS(Y4-X4)&gt;0.0005,Y4-X4,""),"")</f>
        <v/>
      </c>
      <c r="AA4" s="2" t="n">
        <v>0.099</v>
      </c>
      <c r="AB4" s="2" t="n">
        <f aca="false">IF(AND(V4&gt;0,Q4&lt;&gt;""),LOG(14.69595/V4)/(1-1/Q4)*3/7-1,"")</f>
        <v>0.101339192120121</v>
      </c>
      <c r="AC4" s="2" t="str">
        <f aca="false">IF(AB4&lt;&gt;"",IF(ABS(AB4-AA4)&gt;0.05,AB4-AA4,""),"")</f>
        <v/>
      </c>
      <c r="AD4" s="2" t="n">
        <v>0.3562</v>
      </c>
      <c r="AF4" s="3" t="n">
        <f aca="false">IF(AND(L4&lt;&gt;"",AD4&lt;&gt;""),L4/(AD4*62.3664),"")</f>
        <v>1.35359529820107</v>
      </c>
      <c r="AG4" s="1" t="n">
        <v>265.76</v>
      </c>
      <c r="AH4" s="1" t="n">
        <f aca="false">IF(AD4&lt;&gt;"",141.5/AD4-131.5,"")</f>
        <v>265.748736664795</v>
      </c>
      <c r="AI4" s="1" t="n">
        <f aca="false">IF(AH4&lt;&gt;"",IF(ABS(AH4-AG4)&gt;0.01,AH4-AG4,""),"")</f>
        <v>-0.0112633352049443</v>
      </c>
      <c r="AJ4" s="3" t="n">
        <v>2.97</v>
      </c>
      <c r="AK4" s="3" t="n">
        <f aca="false">IF(AD4&lt;&gt;"",AD4*8.33718,"")</f>
        <v>2.969703516</v>
      </c>
      <c r="AL4" s="3" t="str">
        <f aca="false">IF(AK4&lt;&gt;"",IF(ABS(AK4-AJ4)&gt;0.001,AK4-AJ4,""),"")</f>
        <v/>
      </c>
      <c r="AM4" s="4" t="n">
        <v>1.0047</v>
      </c>
      <c r="AN4" s="5" t="n">
        <v>800</v>
      </c>
      <c r="AO4" s="2" t="n">
        <f aca="false">IF(AND(V4&lt;&gt;"",AA4&lt;&gt;"",U4&lt;&gt;""),V4*10^(7/3*(1+AA4)*(1-U4/559.676)),"")</f>
        <v>785.822352883477</v>
      </c>
      <c r="AP4" s="2" t="n">
        <f aca="false">IF(AO4&lt;&gt;"",AO4-AN4,"")</f>
        <v>-14.177647116523</v>
      </c>
      <c r="AQ4" s="2" t="n">
        <v>0.4078</v>
      </c>
      <c r="AR4" s="2" t="n">
        <v>0.9723</v>
      </c>
      <c r="AU4" s="1" t="n">
        <v>211.14</v>
      </c>
      <c r="AV4" s="5" t="n">
        <v>20426</v>
      </c>
      <c r="AY4" s="3" t="n">
        <v>6.05</v>
      </c>
      <c r="AZ4" s="3" t="n">
        <f aca="false">IF(AND(AU4&lt;&gt;"",T4&lt;&gt;"",O4&lt;&gt;"",AD4&lt;&gt;""),SQRT((AU4*(MAX((T4-77)/(T4-O4),0))^0.38)*(SQRT(AD4^2-0.000601*(77-60))*62.3664)*251.9958/30.48^3),"")</f>
        <v>3.70018472958248</v>
      </c>
      <c r="BA4" s="3" t="n">
        <f aca="false">IF(AND(AY4&lt;&gt;"",AZ4&lt;&gt;""),AZ4-AY4,"")</f>
        <v>-2.34981527041752</v>
      </c>
      <c r="BC4" s="1" t="n">
        <v>-1198.88</v>
      </c>
      <c r="BD4" s="1" t="n">
        <v>-456.82</v>
      </c>
      <c r="BE4" s="1" t="n">
        <v>40.88</v>
      </c>
      <c r="BH4" s="1" t="n">
        <v>0.05</v>
      </c>
      <c r="BJ4" s="7" t="n">
        <v>1.6</v>
      </c>
      <c r="BL4" s="1" t="n">
        <v>2.9</v>
      </c>
      <c r="BM4" s="1" t="n">
        <v>13</v>
      </c>
      <c r="BN4" s="7" t="n">
        <v>19.4</v>
      </c>
      <c r="BO4" s="7" t="n">
        <f aca="false">IF(AND(P4&lt;&gt;"",AD4&lt;&gt;""),P4^0.333333333333333/AD4,"")</f>
        <v>19.4430284562091</v>
      </c>
      <c r="BP4" s="7" t="n">
        <f aca="false">BN4-BO4</f>
        <v>-0.0430284562091465</v>
      </c>
    </row>
    <row r="5" customFormat="false" ht="12.75" hidden="false" customHeight="false" outlineLevel="0" collapsed="false">
      <c r="A5" s="0" t="n">
        <v>3</v>
      </c>
      <c r="B5" s="0" t="s">
        <v>86</v>
      </c>
      <c r="C5" s="0" t="s">
        <v>87</v>
      </c>
      <c r="D5" s="0" t="n">
        <v>3</v>
      </c>
      <c r="E5" s="0" t="n">
        <v>8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s">
        <v>83</v>
      </c>
      <c r="L5" s="1" t="n">
        <v>44.1</v>
      </c>
      <c r="M5" s="1" t="n">
        <f aca="false">+D5*$D$2+E5*$E$2+F5*$F$2+G5*$G$2+H5*$H$2+I5*$I$2+J5*$J$2</f>
        <v>44.09652</v>
      </c>
      <c r="N5" s="1" t="str">
        <f aca="false">IF(ABS(M5-L5)&gt;0.005,M5-L5,"")</f>
        <v/>
      </c>
      <c r="O5" s="1" t="n">
        <v>-43.75</v>
      </c>
      <c r="P5" s="1" t="n">
        <f aca="false">+O5+459.67</f>
        <v>415.92</v>
      </c>
      <c r="Q5" s="1" t="n">
        <f aca="false">IF(AND(P5&gt;0,U5&lt;&gt;""),P5/U5,"")</f>
        <v>0.624757784687486</v>
      </c>
      <c r="R5" s="1" t="n">
        <v>-305.73</v>
      </c>
      <c r="S5" s="1" t="n">
        <f aca="false">IF(AND(R5&lt;&gt;"",U5&lt;&gt;""),(R5+459.67)/U5,"")</f>
        <v>0.231234885013444</v>
      </c>
      <c r="T5" s="1" t="n">
        <v>206.06</v>
      </c>
      <c r="U5" s="1" t="n">
        <f aca="false">IF(T5&lt;&gt;"",T5+459.67,"")</f>
        <v>665.73</v>
      </c>
      <c r="V5" s="1" t="n">
        <v>616</v>
      </c>
      <c r="W5" s="2" t="n">
        <v>0.0737</v>
      </c>
      <c r="X5" s="2" t="n">
        <v>0.28</v>
      </c>
      <c r="Y5" s="2" t="n">
        <f aca="false">IF(U5&lt;&gt;"",V5*W5*L5/10.73165/U5,"")</f>
        <v>0.280234861586573</v>
      </c>
      <c r="Z5" s="2" t="str">
        <f aca="false">IF(Y5&lt;&gt;"",IF(ABS(Y5-X5)&gt;0.0005,Y5-X5,""),"")</f>
        <v/>
      </c>
      <c r="AA5" s="2" t="n">
        <v>0.1517</v>
      </c>
      <c r="AB5" s="2" t="n">
        <f aca="false">IF(AND(V5&gt;0,Q5&lt;&gt;""),LOG(14.69595/V5)/(1-1/Q5)*3/7-1,"")</f>
        <v>0.15764819551724</v>
      </c>
      <c r="AC5" s="2" t="str">
        <f aca="false">IF(AB5&lt;&gt;"",IF(ABS(AB5-AA5)&gt;0.05,AB5-AA5,""),"")</f>
        <v/>
      </c>
      <c r="AD5" s="2" t="n">
        <v>0.507</v>
      </c>
      <c r="AF5" s="3" t="n">
        <f aca="false">IF(AND(L5&lt;&gt;"",AD5&lt;&gt;""),L5/(AD5*62.3664),"")</f>
        <v>1.39469728123974</v>
      </c>
      <c r="AG5" s="1" t="n">
        <v>147.6</v>
      </c>
      <c r="AH5" s="1" t="n">
        <f aca="false">IF(AD5&lt;&gt;"",141.5/AD5-131.5,"")</f>
        <v>147.592702169625</v>
      </c>
      <c r="AI5" s="1" t="str">
        <f aca="false">IF(AH5&lt;&gt;"",IF(ABS(AH5-AG5)&gt;0.01,AH5-AG5,""),"")</f>
        <v/>
      </c>
      <c r="AJ5" s="3" t="n">
        <v>4.227</v>
      </c>
      <c r="AK5" s="3" t="n">
        <f aca="false">IF(AD5&lt;&gt;"",AD5*8.33718,"")</f>
        <v>4.22695026</v>
      </c>
      <c r="AL5" s="3" t="str">
        <f aca="false">IF(AK5&lt;&gt;"",IF(ABS(AK5-AJ5)&gt;0.001,AK5-AJ5,""),"")</f>
        <v/>
      </c>
      <c r="AM5" s="4" t="n">
        <v>1.2898</v>
      </c>
      <c r="AN5" s="1" t="n">
        <v>188.64</v>
      </c>
      <c r="AO5" s="2" t="n">
        <f aca="false">IF(AND(V5&lt;&gt;"",AA5&lt;&gt;"",U5&lt;&gt;""),V5*10^(7/3*(1+AA5)*(1-U5/559.676)),"")</f>
        <v>190.703849105943</v>
      </c>
      <c r="AP5" s="2" t="n">
        <f aca="false">IF(AO5&lt;&gt;"",AO5-AN5,"")</f>
        <v>2.06384910594323</v>
      </c>
      <c r="AQ5" s="2" t="n">
        <v>0.3885</v>
      </c>
      <c r="AR5" s="2" t="n">
        <v>0.62</v>
      </c>
      <c r="AS5" s="2" t="n">
        <v>0.1858</v>
      </c>
      <c r="AU5" s="1" t="n">
        <v>183.01</v>
      </c>
      <c r="AV5" s="5" t="n">
        <v>19918</v>
      </c>
      <c r="AX5" s="1" t="n">
        <v>7.02</v>
      </c>
      <c r="AY5" s="3" t="n">
        <v>6.4</v>
      </c>
      <c r="AZ5" s="3" t="n">
        <f aca="false">IF(AND(AU5&lt;&gt;"",T5&lt;&gt;"",O5&lt;&gt;"",AD5&lt;&gt;""),SQRT((AU5*(MAX((T5-77)/(T5-O5),0))^0.38)*(SQRT(AD5^2-0.000601*(77-60))*62.3664)*251.9958/30.48^3),"")</f>
        <v>6.26602136105221</v>
      </c>
      <c r="BA5" s="3" t="n">
        <f aca="false">IF(AND(AY5&lt;&gt;"",AZ5&lt;&gt;""),AZ5-AY5,"")</f>
        <v>-0.133978638947794</v>
      </c>
      <c r="BC5" s="1" t="n">
        <v>-1020.61</v>
      </c>
      <c r="BD5" s="1" t="n">
        <v>-237.89</v>
      </c>
      <c r="BE5" s="1" t="n">
        <v>34.35</v>
      </c>
      <c r="BF5" s="6" t="n">
        <v>0.00152</v>
      </c>
      <c r="BH5" s="7" t="n">
        <v>97.1</v>
      </c>
      <c r="BJ5" s="7" t="n">
        <v>1.8</v>
      </c>
      <c r="BL5" s="1" t="n">
        <v>2</v>
      </c>
      <c r="BM5" s="1" t="n">
        <v>9.5</v>
      </c>
      <c r="BN5" s="7" t="n">
        <v>14.7</v>
      </c>
      <c r="BO5" s="7" t="n">
        <f aca="false">IF(AND(P5&lt;&gt;"",AD5&lt;&gt;""),P5^0.333333333333333/AD5,"")</f>
        <v>14.7229659879389</v>
      </c>
      <c r="BP5" s="7" t="n">
        <f aca="false">BN5-BO5</f>
        <v>-0.0229659879388642</v>
      </c>
    </row>
    <row r="6" customFormat="false" ht="12.75" hidden="false" customHeight="false" outlineLevel="0" collapsed="false">
      <c r="A6" s="0" t="n">
        <v>4</v>
      </c>
      <c r="B6" s="0" t="s">
        <v>88</v>
      </c>
      <c r="C6" s="0" t="s">
        <v>89</v>
      </c>
      <c r="D6" s="0" t="n">
        <v>4</v>
      </c>
      <c r="E6" s="0" t="n">
        <v>10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s">
        <v>83</v>
      </c>
      <c r="L6" s="1" t="n">
        <v>58.12</v>
      </c>
      <c r="M6" s="1" t="n">
        <f aca="false">+D6*$D$2+E6*$E$2+F6*$F$2+G6*$G$2+H6*$H$2+I6*$I$2+J6*$J$2</f>
        <v>58.1234</v>
      </c>
      <c r="N6" s="1" t="str">
        <f aca="false">IF(ABS(M6-L6)&gt;0.005,M6-L6,"")</f>
        <v/>
      </c>
      <c r="O6" s="1" t="n">
        <v>31.08</v>
      </c>
      <c r="P6" s="1" t="n">
        <f aca="false">+O6+459.67</f>
        <v>490.75</v>
      </c>
      <c r="Q6" s="1" t="n">
        <f aca="false">IF(AND(P6&gt;0,U6&lt;&gt;""),P6/U6,"")</f>
        <v>0.641260175881039</v>
      </c>
      <c r="R6" s="1" t="n">
        <v>-217.05</v>
      </c>
      <c r="S6" s="1" t="n">
        <f aca="false">IF(AND(R6&lt;&gt;"",U6&lt;&gt;""),(R6+459.67)/U6,"")</f>
        <v>0.317030145435064</v>
      </c>
      <c r="T6" s="1" t="n">
        <v>305.62</v>
      </c>
      <c r="U6" s="1" t="n">
        <f aca="false">IF(T6&lt;&gt;"",T6+459.67,"")</f>
        <v>765.29</v>
      </c>
      <c r="V6" s="1" t="n">
        <v>550.6</v>
      </c>
      <c r="W6" s="2" t="n">
        <v>0.0704</v>
      </c>
      <c r="X6" s="2" t="n">
        <v>0.2743</v>
      </c>
      <c r="Y6" s="2" t="n">
        <f aca="false">IF(U6&lt;&gt;"",V6*W6*L6/10.73165/U6,"")</f>
        <v>0.274310185054262</v>
      </c>
      <c r="Z6" s="2" t="str">
        <f aca="false">IF(Y6&lt;&gt;"",IF(ABS(Y6-X6)&gt;0.0005,Y6-X6,""),"")</f>
        <v/>
      </c>
      <c r="AA6" s="2" t="n">
        <v>0.1931</v>
      </c>
      <c r="AB6" s="2" t="n">
        <f aca="false">IF(AND(V6&gt;0,Q6&lt;&gt;""),LOG(14.69595/V6)/(1-1/Q6)*3/7-1,"")</f>
        <v>0.205543476626745</v>
      </c>
      <c r="AC6" s="2" t="str">
        <f aca="false">IF(AB6&lt;&gt;"",IF(ABS(AB6-AA6)&gt;0.05,AB6-AA6,""),"")</f>
        <v/>
      </c>
      <c r="AD6" s="2" t="n">
        <v>0.584</v>
      </c>
      <c r="AF6" s="3" t="n">
        <f aca="false">IF(AND(L6&lt;&gt;"",AD6&lt;&gt;""),L6/(AD6*62.3664),"")</f>
        <v>1.59573982056372</v>
      </c>
      <c r="AG6" s="1" t="n">
        <v>110.79</v>
      </c>
      <c r="AH6" s="1" t="n">
        <f aca="false">IF(AD6&lt;&gt;"",141.5/AD6-131.5,"")</f>
        <v>110.794520547945</v>
      </c>
      <c r="AI6" s="1" t="str">
        <f aca="false">IF(AH6&lt;&gt;"",IF(ABS(AH6-AG6)&gt;0.01,AH6-AG6,""),"")</f>
        <v/>
      </c>
      <c r="AJ6" s="3" t="n">
        <v>4.869</v>
      </c>
      <c r="AK6" s="3" t="n">
        <f aca="false">IF(AD6&lt;&gt;"",AD6*8.33718,"")</f>
        <v>4.86891312</v>
      </c>
      <c r="AL6" s="3" t="str">
        <f aca="false">IF(AK6&lt;&gt;"",IF(ABS(AK6-AJ6)&gt;0.001,AK6-AJ6,""),"")</f>
        <v/>
      </c>
      <c r="AM6" s="4" t="n">
        <v>1.32594</v>
      </c>
      <c r="AN6" s="3" t="n">
        <v>51.706</v>
      </c>
      <c r="AO6" s="2" t="n">
        <f aca="false">IF(AND(V6&lt;&gt;"",AA6&lt;&gt;"",U6&lt;&gt;""),V6*10^(7/3*(1+AA6)*(1-U6/559.676)),"")</f>
        <v>52.2499495484511</v>
      </c>
      <c r="AP6" s="2" t="n">
        <f aca="false">IF(AO6&lt;&gt;"",AO6-AN6,"")</f>
        <v>0.543949548451103</v>
      </c>
      <c r="AQ6" s="2" t="n">
        <v>0.395</v>
      </c>
      <c r="AR6" s="2" t="n">
        <v>0.5701</v>
      </c>
      <c r="AS6" s="2" t="n">
        <v>0.2586</v>
      </c>
      <c r="AT6" s="2" t="n">
        <v>0.1675</v>
      </c>
      <c r="AU6" s="1" t="n">
        <v>165.93</v>
      </c>
      <c r="AV6" s="5" t="n">
        <v>19657</v>
      </c>
      <c r="AW6" s="5" t="n">
        <f aca="false">AV6*AJ6</f>
        <v>95709.933</v>
      </c>
      <c r="AX6" s="1" t="n">
        <v>11.87</v>
      </c>
      <c r="AY6" s="3" t="n">
        <v>6.768</v>
      </c>
      <c r="AZ6" s="3" t="n">
        <f aca="false">IF(AND(AU6&lt;&gt;"",T6&lt;&gt;"",O6&lt;&gt;"",AD6&lt;&gt;""),SQRT((AU6*(MAX((T6-77)/(T6-O6),0))^0.38)*(SQRT(AD6^2-0.000601*(77-60))*62.3664)*251.9958/30.48^3),"")</f>
        <v>7.02931181806646</v>
      </c>
      <c r="BA6" s="3" t="n">
        <f aca="false">IF(AND(AY6&lt;&gt;"",AZ6&lt;&gt;""),AZ6-AY6,"")</f>
        <v>0.261311818066456</v>
      </c>
      <c r="BC6" s="1" t="n">
        <v>-929.42</v>
      </c>
      <c r="BD6" s="1" t="n">
        <v>-122.49</v>
      </c>
      <c r="BE6" s="1" t="n">
        <v>34.48</v>
      </c>
      <c r="BF6" s="6" t="n">
        <v>0.00117</v>
      </c>
      <c r="BG6" s="7" t="n">
        <v>181.6</v>
      </c>
      <c r="BH6" s="7" t="n">
        <v>89.6</v>
      </c>
      <c r="BI6" s="7" t="n">
        <v>0.4</v>
      </c>
      <c r="BJ6" s="7" t="n">
        <v>93.8</v>
      </c>
      <c r="BK6" s="7" t="n">
        <v>0.4</v>
      </c>
      <c r="BL6" s="1" t="n">
        <v>1.5</v>
      </c>
      <c r="BM6" s="1" t="n">
        <v>9</v>
      </c>
      <c r="BN6" s="7" t="n">
        <v>13.5</v>
      </c>
      <c r="BO6" s="7" t="n">
        <f aca="false">IF(AND(P6&lt;&gt;"",AD6&lt;&gt;""),P6^0.333333333333333/AD6,"")</f>
        <v>13.5064305248395</v>
      </c>
      <c r="BP6" s="7" t="n">
        <f aca="false">BN6-BO6</f>
        <v>-0.00643052483954598</v>
      </c>
    </row>
    <row r="7" customFormat="false" ht="12.75" hidden="false" customHeight="false" outlineLevel="0" collapsed="false">
      <c r="A7" s="0" t="n">
        <v>6</v>
      </c>
      <c r="B7" s="0" t="s">
        <v>90</v>
      </c>
      <c r="C7" s="0" t="s">
        <v>91</v>
      </c>
      <c r="D7" s="0" t="n">
        <v>5</v>
      </c>
      <c r="E7" s="0" t="n">
        <v>12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s">
        <v>83</v>
      </c>
      <c r="L7" s="1" t="n">
        <v>72.15</v>
      </c>
      <c r="M7" s="1" t="n">
        <f aca="false">+D7*$D$2+E7*$E$2+F7*$F$2+G7*$G$2+H7*$H$2+I7*$I$2+J7*$J$2</f>
        <v>72.15028</v>
      </c>
      <c r="N7" s="1" t="str">
        <f aca="false">IF(ABS(M7-L7)&gt;0.005,M7-L7,"")</f>
        <v/>
      </c>
      <c r="O7" s="1" t="n">
        <v>96.92</v>
      </c>
      <c r="P7" s="1" t="n">
        <f aca="false">+O7+459.67</f>
        <v>556.59</v>
      </c>
      <c r="Q7" s="1" t="n">
        <f aca="false">IF(AND(P7&gt;0,U7&lt;&gt;""),P7/U7,"")</f>
        <v>0.658320224253965</v>
      </c>
      <c r="R7" s="1" t="n">
        <v>-201.51</v>
      </c>
      <c r="S7" s="1" t="n">
        <f aca="false">IF(AND(R7&lt;&gt;"",U7&lt;&gt;""),(R7+459.67)/U7,"")</f>
        <v>0.305344956059943</v>
      </c>
      <c r="T7" s="1" t="n">
        <v>385.8</v>
      </c>
      <c r="U7" s="1" t="n">
        <f aca="false">IF(T7&lt;&gt;"",T7+459.67,"")</f>
        <v>845.47</v>
      </c>
      <c r="V7" s="1" t="n">
        <v>488.6</v>
      </c>
      <c r="W7" s="2" t="n">
        <v>0.0693</v>
      </c>
      <c r="X7" s="2" t="n">
        <v>0.269</v>
      </c>
      <c r="Y7" s="2" t="n">
        <f aca="false">IF(U7&lt;&gt;"",V7*W7*L7/10.73165/U7,"")</f>
        <v>0.269251623359572</v>
      </c>
      <c r="Z7" s="2" t="str">
        <f aca="false">IF(Y7&lt;&gt;"",IF(ABS(Y7-X7)&gt;0.0005,Y7-X7,""),"")</f>
        <v/>
      </c>
      <c r="AA7" s="2" t="n">
        <v>0.2486</v>
      </c>
      <c r="AB7" s="2" t="n">
        <f aca="false">IF(AND(V7&gt;0,Q7&lt;&gt;""),LOG(14.69595/V7)/(1-1/Q7)*3/7-1,"")</f>
        <v>0.256568311632328</v>
      </c>
      <c r="AC7" s="2" t="str">
        <f aca="false">IF(AB7&lt;&gt;"",IF(ABS(AB7-AA7)&gt;0.05,AB7-AA7,""),"")</f>
        <v/>
      </c>
      <c r="AD7" s="2" t="n">
        <v>0.6311</v>
      </c>
      <c r="AF7" s="3" t="n">
        <f aca="false">IF(AND(L7&lt;&gt;"",AD7&lt;&gt;""),L7/(AD7*62.3664),"")</f>
        <v>1.83310558006424</v>
      </c>
      <c r="AG7" s="1" t="n">
        <v>92.7</v>
      </c>
      <c r="AH7" s="1" t="n">
        <f aca="false">IF(AD7&lt;&gt;"",141.5/AD7-131.5,"")</f>
        <v>92.7116938678498</v>
      </c>
      <c r="AI7" s="1" t="n">
        <f aca="false">IF(AH7&lt;&gt;"",IF(ABS(AH7-AG7)&gt;0.01,AH7-AG7,""),"")</f>
        <v>0.011693867849786</v>
      </c>
      <c r="AJ7" s="3" t="n">
        <v>5.262</v>
      </c>
      <c r="AK7" s="3" t="n">
        <f aca="false">IF(AD7&lt;&gt;"",AD7*8.33718,"")</f>
        <v>5.261594298</v>
      </c>
      <c r="AL7" s="3" t="str">
        <f aca="false">IF(AK7&lt;&gt;"",IF(ABS(AK7-AJ7)&gt;0.001,AK7-AJ7,""),"")</f>
        <v/>
      </c>
      <c r="AM7" s="4" t="n">
        <v>1.35472</v>
      </c>
      <c r="AN7" s="3" t="n">
        <v>15.574</v>
      </c>
      <c r="AO7" s="2" t="n">
        <f aca="false">IF(AND(V7&lt;&gt;"",AA7&lt;&gt;"",U7&lt;&gt;""),V7*10^(7/3*(1+AA7)*(1-U7/559.676)),"")</f>
        <v>15.8945938354499</v>
      </c>
      <c r="AP7" s="2" t="n">
        <f aca="false">IF(AO7&lt;&gt;"",AO7-AN7,"")</f>
        <v>0.32059383544985</v>
      </c>
      <c r="AQ7" s="2" t="n">
        <v>0.3882</v>
      </c>
      <c r="AR7" s="2" t="n">
        <v>0.5435</v>
      </c>
      <c r="AS7" s="2" t="n">
        <v>0.3397</v>
      </c>
      <c r="AT7" s="2" t="n">
        <v>0.2647</v>
      </c>
      <c r="AU7" s="1" t="n">
        <v>153.57</v>
      </c>
      <c r="AV7" s="5" t="n">
        <v>19495</v>
      </c>
      <c r="AW7" s="5" t="n">
        <f aca="false">AV7*AJ7</f>
        <v>102582.69</v>
      </c>
      <c r="AX7" s="1" t="n">
        <v>15.47</v>
      </c>
      <c r="AY7" s="3" t="n">
        <v>7.059</v>
      </c>
      <c r="AZ7" s="3" t="n">
        <f aca="false">IF(AND(AU7&lt;&gt;"",T7&lt;&gt;"",O7&lt;&gt;"",AD7&lt;&gt;""),SQRT((AU7*(MAX((T7-77)/(T7-O7),0))^0.38)*(SQRT(AD7^2-0.000601*(77-60))*62.3664)*251.9958/30.48^3),"")</f>
        <v>7.37959756321293</v>
      </c>
      <c r="BA7" s="3" t="n">
        <f aca="false">IF(AND(AY7&lt;&gt;"",AZ7&lt;&gt;""),AZ7-AY7,"")</f>
        <v>0.320597563212926</v>
      </c>
      <c r="BB7" s="1" t="n">
        <v>-40</v>
      </c>
      <c r="BC7" s="1" t="n">
        <v>-874.22</v>
      </c>
      <c r="BD7" s="1" t="n">
        <v>-52.26</v>
      </c>
      <c r="BE7" s="1" t="n">
        <v>50.06</v>
      </c>
      <c r="BF7" s="6" t="n">
        <v>0.00087</v>
      </c>
      <c r="BG7" s="7" t="n">
        <v>159.3</v>
      </c>
      <c r="BH7" s="7" t="n">
        <v>62.6</v>
      </c>
      <c r="BI7" s="7" t="n">
        <v>84.2</v>
      </c>
      <c r="BJ7" s="7" t="n">
        <v>61.7</v>
      </c>
      <c r="BK7" s="7" t="n">
        <v>86</v>
      </c>
      <c r="BL7" s="1" t="n">
        <v>1.4</v>
      </c>
      <c r="BM7" s="1" t="n">
        <v>8.3</v>
      </c>
      <c r="BN7" s="7" t="n">
        <v>13</v>
      </c>
      <c r="BO7" s="7" t="n">
        <f aca="false">IF(AND(P7&lt;&gt;"",AD7&lt;&gt;""),P7^0.333333333333333/AD7,"")</f>
        <v>13.0340771187225</v>
      </c>
      <c r="BP7" s="7" t="n">
        <f aca="false">BN7-BO7</f>
        <v>-0.0340771187225322</v>
      </c>
    </row>
    <row r="8" customFormat="false" ht="12.75" hidden="false" customHeight="false" outlineLevel="0" collapsed="false">
      <c r="A8" s="0" t="n">
        <v>9</v>
      </c>
      <c r="B8" s="0" t="s">
        <v>92</v>
      </c>
      <c r="C8" s="0" t="s">
        <v>93</v>
      </c>
      <c r="D8" s="0" t="n">
        <v>6</v>
      </c>
      <c r="E8" s="0" t="n">
        <v>14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s">
        <v>83</v>
      </c>
      <c r="L8" s="1" t="n">
        <v>86.18</v>
      </c>
      <c r="M8" s="1" t="n">
        <f aca="false">+D8*$D$2+E8*$E$2+F8*$F$2+G8*$G$2+H8*$H$2+I8*$I$2+J8*$J$2</f>
        <v>86.17716</v>
      </c>
      <c r="N8" s="1" t="str">
        <f aca="false">IF(ABS(M8-L8)&gt;0.005,M8-L8,"")</f>
        <v/>
      </c>
      <c r="O8" s="1" t="n">
        <v>155.72</v>
      </c>
      <c r="P8" s="1" t="n">
        <f aca="false">+O8+459.67</f>
        <v>615.39</v>
      </c>
      <c r="Q8" s="1" t="n">
        <f aca="false">IF(AND(P8&gt;0,U8&lt;&gt;""),P8/U8,"")</f>
        <v>0.67383139706768</v>
      </c>
      <c r="R8" s="1" t="n">
        <v>-139.58</v>
      </c>
      <c r="S8" s="1" t="n">
        <f aca="false">IF(AND(R8&lt;&gt;"",U8&lt;&gt;""),(R8+459.67)/U8,"")</f>
        <v>0.350487807548699</v>
      </c>
      <c r="T8" s="1" t="n">
        <v>453.6</v>
      </c>
      <c r="U8" s="1" t="n">
        <f aca="false">IF(T8&lt;&gt;"",T8+459.67,"")</f>
        <v>913.27</v>
      </c>
      <c r="V8" s="1" t="n">
        <v>436.9</v>
      </c>
      <c r="W8" s="2" t="n">
        <v>0.0688</v>
      </c>
      <c r="X8" s="2" t="n">
        <v>0.264</v>
      </c>
      <c r="Y8" s="2" t="n">
        <f aca="false">IF(U8&lt;&gt;"",V8*W8*L8/10.73165/U8,"")</f>
        <v>0.264308591725345</v>
      </c>
      <c r="Z8" s="2" t="str">
        <f aca="false">IF(Y8&lt;&gt;"",IF(ABS(Y8-X8)&gt;0.0005,Y8-X8,""),"")</f>
        <v/>
      </c>
      <c r="AA8" s="2" t="n">
        <v>0.3047</v>
      </c>
      <c r="AB8" s="2" t="n">
        <f aca="false">IF(AND(V8&gt;0,Q8&lt;&gt;""),LOG(14.69595/V8)/(1-1/Q8)*3/7-1,"")</f>
        <v>0.304335784781093</v>
      </c>
      <c r="AC8" s="2" t="str">
        <f aca="false">IF(AB8&lt;&gt;"",IF(ABS(AB8-AA8)&gt;0.05,AB8-AA8,""),"")</f>
        <v/>
      </c>
      <c r="AD8" s="2" t="n">
        <v>0.6638</v>
      </c>
      <c r="AF8" s="3" t="n">
        <f aca="false">IF(AND(L8&lt;&gt;"",AD8&lt;&gt;""),L8/(AD8*62.3664),"")</f>
        <v>2.08170203065362</v>
      </c>
      <c r="AG8" s="1" t="n">
        <v>81.66</v>
      </c>
      <c r="AH8" s="1" t="n">
        <f aca="false">IF(AD8&lt;&gt;"",141.5/AD8-131.5,"")</f>
        <v>81.6666164507382</v>
      </c>
      <c r="AI8" s="1" t="str">
        <f aca="false">IF(AH8&lt;&gt;"",IF(ABS(AH8-AG8)&gt;0.01,AH8-AG8,""),"")</f>
        <v/>
      </c>
      <c r="AJ8" s="3" t="n">
        <v>5.534</v>
      </c>
      <c r="AK8" s="3" t="n">
        <f aca="false">IF(AD8&lt;&gt;"",AD8*8.33718,"")</f>
        <v>5.534220084</v>
      </c>
      <c r="AL8" s="3" t="str">
        <f aca="false">IF(AK8&lt;&gt;"",IF(ABS(AK8-AJ8)&gt;0.001,AK8-AJ8,""),"")</f>
        <v/>
      </c>
      <c r="AM8" s="4" t="n">
        <v>1.37226</v>
      </c>
      <c r="AN8" s="2" t="n">
        <v>4.9597</v>
      </c>
      <c r="AO8" s="2" t="n">
        <f aca="false">IF(AND(V8&lt;&gt;"",AA8&lt;&gt;"",U8&lt;&gt;""),V8*10^(7/3*(1+AA8)*(1-U8/559.676)),"")</f>
        <v>5.212473663759</v>
      </c>
      <c r="AP8" s="2" t="n">
        <f aca="false">IF(AO8&lt;&gt;"",AO8-AN8,"")</f>
        <v>0.252773663758997</v>
      </c>
      <c r="AQ8" s="2" t="n">
        <v>0.3863</v>
      </c>
      <c r="AR8" s="2" t="n">
        <v>0.5318</v>
      </c>
      <c r="AS8" s="2" t="n">
        <v>0.4095</v>
      </c>
      <c r="AU8" s="1" t="n">
        <v>143.94</v>
      </c>
      <c r="AV8" s="5" t="n">
        <v>19232</v>
      </c>
      <c r="AW8" s="5" t="n">
        <f aca="false">AV8*AJ8</f>
        <v>106429.888</v>
      </c>
      <c r="AX8" s="1" t="n">
        <v>17.98</v>
      </c>
      <c r="AY8" s="3" t="n">
        <v>7.328</v>
      </c>
      <c r="AZ8" s="3" t="n">
        <f aca="false">IF(AND(AU8&lt;&gt;"",T8&lt;&gt;"",O8&lt;&gt;"",AD8&lt;&gt;""),SQRT((AU8*(MAX((T8-77)/(T8-O8),0))^0.38)*(SQRT(AD8^2-0.000601*(77-60))*62.3664)*251.9958/30.48^3),"")</f>
        <v>7.56939475183581</v>
      </c>
      <c r="BA8" s="3" t="n">
        <f aca="false">IF(AND(AY8&lt;&gt;"",AZ8&lt;&gt;""),AZ8-AY8,"")</f>
        <v>0.241394751835812</v>
      </c>
      <c r="BB8" s="1" t="n">
        <v>-7</v>
      </c>
      <c r="BC8" s="1" t="n">
        <v>-832.85</v>
      </c>
      <c r="BD8" s="1" t="n">
        <v>-0.75</v>
      </c>
      <c r="BE8" s="1" t="n">
        <v>65.25</v>
      </c>
      <c r="BF8" s="6" t="n">
        <v>0.00075</v>
      </c>
      <c r="BG8" s="7" t="n">
        <v>155.5</v>
      </c>
      <c r="BH8" s="7" t="n">
        <v>26</v>
      </c>
      <c r="BI8" s="7" t="n">
        <v>65.2</v>
      </c>
      <c r="BJ8" s="7" t="n">
        <v>24.8</v>
      </c>
      <c r="BK8" s="7" t="n">
        <v>65.3</v>
      </c>
      <c r="BL8" s="1" t="n">
        <v>1.1</v>
      </c>
      <c r="BM8" s="1" t="n">
        <v>7.7</v>
      </c>
      <c r="BN8" s="7" t="n">
        <v>12.8</v>
      </c>
      <c r="BO8" s="7" t="n">
        <f aca="false">IF(AND(P8&lt;&gt;"",AD8&lt;&gt;""),P8^0.333333333333333/AD8,"")</f>
        <v>12.8138478671171</v>
      </c>
      <c r="BP8" s="7" t="n">
        <f aca="false">BN8-BO8</f>
        <v>-0.0138478671171427</v>
      </c>
    </row>
    <row r="9" customFormat="false" ht="12.75" hidden="false" customHeight="false" outlineLevel="0" collapsed="false">
      <c r="A9" s="0" t="n">
        <v>14</v>
      </c>
      <c r="B9" s="0" t="s">
        <v>94</v>
      </c>
      <c r="C9" s="0" t="s">
        <v>95</v>
      </c>
      <c r="D9" s="0" t="n">
        <v>7</v>
      </c>
      <c r="E9" s="0" t="n">
        <v>16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s">
        <v>83</v>
      </c>
      <c r="L9" s="1" t="n">
        <v>100.2</v>
      </c>
      <c r="M9" s="1" t="n">
        <f aca="false">+D9*$D$2+E9*$E$2+F9*$F$2+G9*$G$2+H9*$H$2+I9*$I$2+J9*$J$2</f>
        <v>100.20404</v>
      </c>
      <c r="N9" s="1" t="str">
        <f aca="false">IF(ABS(M9-L9)&gt;0.005,M9-L9,"")</f>
        <v/>
      </c>
      <c r="O9" s="1" t="n">
        <v>209.16</v>
      </c>
      <c r="P9" s="1" t="n">
        <f aca="false">+O9+459.67</f>
        <v>668.83</v>
      </c>
      <c r="Q9" s="1" t="n">
        <f aca="false">IF(AND(P9&gt;0,U9&lt;&gt;""),P9/U9,"")</f>
        <v>0.687834877670023</v>
      </c>
      <c r="R9" s="1" t="n">
        <v>-131.05</v>
      </c>
      <c r="S9" s="1" t="n">
        <f aca="false">IF(AND(R9&lt;&gt;"",U9&lt;&gt;""),(R9+459.67)/U9,"")</f>
        <v>0.337957773275605</v>
      </c>
      <c r="T9" s="1" t="n">
        <v>512.7</v>
      </c>
      <c r="U9" s="1" t="n">
        <f aca="false">IF(T9&lt;&gt;"",T9+459.67,"")</f>
        <v>972.37</v>
      </c>
      <c r="V9" s="1" t="n">
        <v>396.8</v>
      </c>
      <c r="W9" s="2" t="n">
        <v>0.0691</v>
      </c>
      <c r="X9" s="2" t="n">
        <v>0.263</v>
      </c>
      <c r="Y9" s="2" t="n">
        <f aca="false">IF(U9&lt;&gt;"",V9*W9*L9/10.73165/U9,"")</f>
        <v>0.263280916334672</v>
      </c>
      <c r="Z9" s="2" t="str">
        <f aca="false">IF(Y9&lt;&gt;"",IF(ABS(Y9-X9)&gt;0.0005,Y9-X9,""),"")</f>
        <v/>
      </c>
      <c r="AA9" s="2" t="n">
        <v>0.3494</v>
      </c>
      <c r="AB9" s="2" t="n">
        <f aca="false">IF(AND(V9&gt;0,Q9&lt;&gt;""),LOG(14.69595/V9)/(1-1/Q9)*3/7-1,"")</f>
        <v>0.351687051274846</v>
      </c>
      <c r="AC9" s="2" t="str">
        <f aca="false">IF(AB9&lt;&gt;"",IF(ABS(AB9-AA9)&gt;0.05,AB9-AA9,""),"")</f>
        <v/>
      </c>
      <c r="AD9" s="2" t="n">
        <v>0.6882</v>
      </c>
      <c r="AF9" s="3" t="n">
        <f aca="false">IF(AND(L9&lt;&gt;"",AD9&lt;&gt;""),L9/(AD9*62.3664),"")</f>
        <v>2.33454568667326</v>
      </c>
      <c r="AG9" s="1" t="n">
        <v>74.11</v>
      </c>
      <c r="AH9" s="1" t="n">
        <f aca="false">IF(AD9&lt;&gt;"",141.5/AD9-131.5,"")</f>
        <v>74.1088346410927</v>
      </c>
      <c r="AI9" s="1" t="str">
        <f aca="false">IF(AH9&lt;&gt;"",IF(ABS(AH9-AG9)&gt;0.01,AH9-AG9,""),"")</f>
        <v/>
      </c>
      <c r="AJ9" s="3" t="n">
        <v>5.738</v>
      </c>
      <c r="AK9" s="3" t="n">
        <f aca="false">IF(AD9&lt;&gt;"",AD9*8.33718,"")</f>
        <v>5.737647276</v>
      </c>
      <c r="AL9" s="3" t="str">
        <f aca="false">IF(AK9&lt;&gt;"",IF(ABS(AK9-AJ9)&gt;0.001,AK9-AJ9,""),"")</f>
        <v/>
      </c>
      <c r="AM9" s="4" t="n">
        <v>1.38511</v>
      </c>
      <c r="AN9" s="2" t="n">
        <v>1.6201</v>
      </c>
      <c r="AO9" s="2" t="n">
        <f aca="false">IF(AND(V9&lt;&gt;"",AA9&lt;&gt;"",U9&lt;&gt;""),V9*10^(7/3*(1+AA9)*(1-U9/559.676)),"")</f>
        <v>1.89171788719551</v>
      </c>
      <c r="AP9" s="2" t="n">
        <f aca="false">IF(AO9&lt;&gt;"",AO9-AN9,"")</f>
        <v>0.271617887195514</v>
      </c>
      <c r="AQ9" s="2" t="n">
        <v>0.3845</v>
      </c>
      <c r="AR9" s="2" t="n">
        <v>0.5285</v>
      </c>
      <c r="AS9" s="2" t="n">
        <v>0.505</v>
      </c>
      <c r="AT9" s="2" t="n">
        <v>0.3521</v>
      </c>
      <c r="AU9" s="1" t="n">
        <v>136</v>
      </c>
      <c r="AV9" s="5" t="n">
        <v>19158</v>
      </c>
      <c r="AW9" s="5" t="n">
        <f aca="false">AV9*AJ9</f>
        <v>109928.604</v>
      </c>
      <c r="AX9" s="1" t="n">
        <v>19.78</v>
      </c>
      <c r="AY9" s="3" t="n">
        <v>7.433</v>
      </c>
      <c r="AZ9" s="3" t="n">
        <f aca="false">IF(AND(AU9&lt;&gt;"",T9&lt;&gt;"",O9&lt;&gt;"",AD9&lt;&gt;""),SQRT((AU9*(MAX((T9-77)/(T9-O9),0))^0.38)*(SQRT(AD9^2-0.000601*(77-60))*62.3664)*251.9958/30.48^3),"")</f>
        <v>7.67773540758527</v>
      </c>
      <c r="BA9" s="3" t="n">
        <f aca="false">IF(AND(AY9&lt;&gt;"",AZ9&lt;&gt;""),AZ9-AY9,"")</f>
        <v>0.244735407585271</v>
      </c>
      <c r="BB9" s="1" t="n">
        <v>25</v>
      </c>
      <c r="BC9" s="1" t="n">
        <v>-805.13</v>
      </c>
      <c r="BD9" s="1" t="n">
        <v>34.97</v>
      </c>
      <c r="BE9" s="1" t="n">
        <v>60.23</v>
      </c>
      <c r="BF9" s="6" t="n">
        <v>0.00069</v>
      </c>
      <c r="BG9" s="7" t="n">
        <v>157.5</v>
      </c>
      <c r="BH9" s="7" t="n">
        <v>0</v>
      </c>
      <c r="BI9" s="7" t="n">
        <v>46.9</v>
      </c>
      <c r="BJ9" s="7" t="n">
        <v>0</v>
      </c>
      <c r="BK9" s="7" t="n">
        <v>43.5</v>
      </c>
      <c r="BL9" s="1" t="n">
        <v>1</v>
      </c>
      <c r="BM9" s="1" t="n">
        <v>7</v>
      </c>
      <c r="BN9" s="7" t="n">
        <v>12.7</v>
      </c>
      <c r="BO9" s="7" t="n">
        <f aca="false">IF(AND(P9&lt;&gt;"",AD9&lt;&gt;""),P9^0.333333333333333/AD9,"")</f>
        <v>12.7074159743201</v>
      </c>
      <c r="BP9" s="7" t="n">
        <f aca="false">BN9-BO9</f>
        <v>-0.00741597432011432</v>
      </c>
    </row>
    <row r="10" customFormat="false" ht="12.75" hidden="false" customHeight="false" outlineLevel="0" collapsed="false">
      <c r="A10" s="0" t="n">
        <v>23</v>
      </c>
      <c r="B10" s="0" t="s">
        <v>96</v>
      </c>
      <c r="C10" s="0" t="s">
        <v>97</v>
      </c>
      <c r="D10" s="0" t="n">
        <v>8</v>
      </c>
      <c r="E10" s="0" t="n">
        <v>18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s">
        <v>83</v>
      </c>
      <c r="L10" s="1" t="n">
        <v>114.23</v>
      </c>
      <c r="M10" s="1" t="n">
        <f aca="false">+D10*$D$2+E10*$E$2+F10*$F$2+G10*$G$2+H10*$H$2+I10*$I$2+J10*$J$2</f>
        <v>114.23092</v>
      </c>
      <c r="N10" s="1" t="str">
        <f aca="false">IF(ABS(M10-L10)&gt;0.005,M10-L10,"")</f>
        <v/>
      </c>
      <c r="O10" s="1" t="n">
        <v>258.21</v>
      </c>
      <c r="P10" s="1" t="n">
        <f aca="false">+O10+459.67</f>
        <v>717.88</v>
      </c>
      <c r="Q10" s="1" t="n">
        <f aca="false">IF(AND(P10&gt;0,U10&lt;&gt;""),P10/U10,"")</f>
        <v>0.70113000419967</v>
      </c>
      <c r="R10" s="1" t="n">
        <v>-70.18</v>
      </c>
      <c r="S10" s="1" t="n">
        <f aca="false">IF(AND(R10&lt;&gt;"",U10&lt;&gt;""),(R10+459.67)/U10,"")</f>
        <v>0.38040219164168</v>
      </c>
      <c r="T10" s="1" t="n">
        <v>564.22</v>
      </c>
      <c r="U10" s="1" t="n">
        <f aca="false">IF(T10&lt;&gt;"",T10+459.67,"")</f>
        <v>1023.89</v>
      </c>
      <c r="V10" s="1" t="n">
        <v>360.7</v>
      </c>
      <c r="W10" s="2" t="n">
        <v>0.069</v>
      </c>
      <c r="X10" s="2" t="n">
        <v>0.259</v>
      </c>
      <c r="Y10" s="2" t="n">
        <f aca="false">IF(U10&lt;&gt;"",V10*W10*L10/10.73165/U10,"")</f>
        <v>0.258735254369994</v>
      </c>
      <c r="Z10" s="2" t="str">
        <f aca="false">IF(Y10&lt;&gt;"",IF(ABS(Y10-X10)&gt;0.0005,Y10-X10,""),"")</f>
        <v/>
      </c>
      <c r="AA10" s="2" t="n">
        <v>0.3962</v>
      </c>
      <c r="AB10" s="2" t="n">
        <f aca="false">IF(AND(V10&gt;0,Q10&lt;&gt;""),LOG(14.69595/V10)/(1-1/Q10)*3/7-1,"")</f>
        <v>0.39745602953316</v>
      </c>
      <c r="AC10" s="2" t="str">
        <f aca="false">IF(AB10&lt;&gt;"",IF(ABS(AB10-AA10)&gt;0.05,AB10-AA10,""),"")</f>
        <v/>
      </c>
      <c r="AD10" s="2" t="n">
        <v>0.707</v>
      </c>
      <c r="AF10" s="3" t="n">
        <f aca="false">IF(AND(L10&lt;&gt;"",AD10&lt;&gt;""),L10/(AD10*62.3664),"")</f>
        <v>2.59065801688524</v>
      </c>
      <c r="AG10" s="1" t="n">
        <v>68.65</v>
      </c>
      <c r="AH10" s="1" t="n">
        <f aca="false">IF(AD10&lt;&gt;"",141.5/AD10-131.5,"")</f>
        <v>68.6414427157002</v>
      </c>
      <c r="AI10" s="1" t="str">
        <f aca="false">IF(AH10&lt;&gt;"",IF(ABS(AH10-AG10)&gt;0.01,AH10-AG10,""),"")</f>
        <v/>
      </c>
      <c r="AJ10" s="3" t="n">
        <v>5.894</v>
      </c>
      <c r="AK10" s="3" t="n">
        <f aca="false">IF(AD10&lt;&gt;"",AD10*8.33718,"")</f>
        <v>5.89438626</v>
      </c>
      <c r="AL10" s="3" t="str">
        <f aca="false">IF(AK10&lt;&gt;"",IF(ABS(AK10-AJ10)&gt;0.001,AK10-AJ10,""),"")</f>
        <v/>
      </c>
      <c r="AM10" s="4" t="n">
        <v>1.39505</v>
      </c>
      <c r="AN10" s="2" t="n">
        <v>0.5369</v>
      </c>
      <c r="AO10" s="2" t="n">
        <f aca="false">IF(AND(V10&lt;&gt;"",AA10&lt;&gt;"",U10&lt;&gt;""),V10*10^(7/3*(1+AA10)*(1-U10/559.676)),"")</f>
        <v>0.716172800733024</v>
      </c>
      <c r="AP10" s="2" t="n">
        <f aca="false">IF(AO10&lt;&gt;"",AO10-AN10,"")</f>
        <v>0.179272800733024</v>
      </c>
      <c r="AQ10" s="2" t="n">
        <v>0.3833</v>
      </c>
      <c r="AR10" s="2" t="n">
        <v>0.5238</v>
      </c>
      <c r="AS10" s="2" t="n">
        <v>0.6372</v>
      </c>
      <c r="AT10" s="2" t="n">
        <v>0.3995</v>
      </c>
      <c r="AU10" s="1" t="n">
        <v>129.52</v>
      </c>
      <c r="AV10" s="5" t="n">
        <v>19098</v>
      </c>
      <c r="AW10" s="5" t="n">
        <f aca="false">AV10*AJ10</f>
        <v>112563.612</v>
      </c>
      <c r="AX10" s="1" t="n">
        <v>21.08</v>
      </c>
      <c r="AY10" s="3" t="n">
        <v>7.506</v>
      </c>
      <c r="AZ10" s="3" t="n">
        <f aca="false">IF(AND(AU10&lt;&gt;"",T10&lt;&gt;"",O10&lt;&gt;"",AD10&lt;&gt;""),SQRT((AU10*(MAX((T10-77)/(T10-O10),0))^0.38)*(SQRT(AD10^2-0.000601*(77-60))*62.3664)*251.9958/30.48^3),"")</f>
        <v>7.74753263357371</v>
      </c>
      <c r="BA10" s="3" t="n">
        <f aca="false">IF(AND(AY10&lt;&gt;"",AZ10&lt;&gt;""),AZ10-AY10,"")</f>
        <v>0.241532633573705</v>
      </c>
      <c r="BB10" s="1" t="n">
        <v>56</v>
      </c>
      <c r="BC10" s="1" t="n">
        <v>-785.94</v>
      </c>
      <c r="BD10" s="1" t="n">
        <v>59.92</v>
      </c>
      <c r="BE10" s="1" t="n">
        <v>78.06</v>
      </c>
      <c r="BF10" s="6" t="n">
        <v>0.00062</v>
      </c>
      <c r="BG10" s="7" t="n">
        <v>159.1</v>
      </c>
      <c r="BI10" s="7" t="n">
        <v>28.1</v>
      </c>
      <c r="BK10" s="7" t="n">
        <v>24.8</v>
      </c>
      <c r="BL10" s="1" t="n">
        <v>0.8</v>
      </c>
      <c r="BM10" s="1" t="n">
        <v>6.5</v>
      </c>
      <c r="BN10" s="7" t="n">
        <v>12.7</v>
      </c>
      <c r="BO10" s="7" t="n">
        <f aca="false">IF(AND(P10&lt;&gt;"",AD10&lt;&gt;""),P10^0.333333333333333/AD10,"")</f>
        <v>12.6647864405889</v>
      </c>
      <c r="BP10" s="7" t="n">
        <f aca="false">BN10-BO10</f>
        <v>0.0352135594111225</v>
      </c>
    </row>
    <row r="11" customFormat="false" ht="12.75" hidden="false" customHeight="false" outlineLevel="0" collapsed="false">
      <c r="A11" s="0" t="n">
        <v>41</v>
      </c>
      <c r="B11" s="0" t="s">
        <v>98</v>
      </c>
      <c r="C11" s="0" t="s">
        <v>99</v>
      </c>
      <c r="D11" s="0" t="n">
        <v>9</v>
      </c>
      <c r="E11" s="0" t="n">
        <v>20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s">
        <v>83</v>
      </c>
      <c r="L11" s="1" t="n">
        <v>128.26</v>
      </c>
      <c r="M11" s="1" t="n">
        <f aca="false">+D11*$D$2+E11*$E$2+F11*$F$2+G11*$G$2+H11*$H$2+I11*$I$2+J11*$J$2</f>
        <v>128.2578</v>
      </c>
      <c r="N11" s="1" t="str">
        <f aca="false">IF(ABS(M11-L11)&gt;0.005,M11-L11,"")</f>
        <v/>
      </c>
      <c r="O11" s="1" t="n">
        <v>303.47</v>
      </c>
      <c r="P11" s="1" t="n">
        <f aca="false">+O11+459.67</f>
        <v>763.14</v>
      </c>
      <c r="Q11" s="1" t="n">
        <f aca="false">IF(AND(P11&gt;0,U11&lt;&gt;""),P11/U11,"")</f>
        <v>0.712981734946513</v>
      </c>
      <c r="R11" s="1" t="n">
        <v>-64.28</v>
      </c>
      <c r="S11" s="1" t="n">
        <f aca="false">IF(AND(R11&lt;&gt;"",U11&lt;&gt;""),(R11+459.67)/U11,"")</f>
        <v>0.369402531882095</v>
      </c>
      <c r="T11" s="1" t="n">
        <v>610.68</v>
      </c>
      <c r="U11" s="1" t="n">
        <f aca="false">IF(T11&lt;&gt;"",T11+459.67,"")</f>
        <v>1070.35</v>
      </c>
      <c r="V11" s="1" t="n">
        <v>331.8</v>
      </c>
      <c r="W11" s="2" t="n">
        <v>0.0684</v>
      </c>
      <c r="X11" s="2" t="n">
        <v>0.255</v>
      </c>
      <c r="Y11" s="2" t="n">
        <f aca="false">IF(U11&lt;&gt;"",V11*W11*L11/10.73165/U11,"")</f>
        <v>0.253414467566497</v>
      </c>
      <c r="Z11" s="2" t="n">
        <f aca="false">IF(Y11&lt;&gt;"",IF(ABS(Y11-X11)&gt;0.0005,Y11-X11,""),"")</f>
        <v>-0.00158553243350285</v>
      </c>
      <c r="AA11" s="2" t="n">
        <v>0.4368</v>
      </c>
      <c r="AB11" s="2" t="n">
        <f aca="false">IF(AND(V11&gt;0,Q11&lt;&gt;""),LOG(14.69595/V11)/(1-1/Q11)*3/7-1,"")</f>
        <v>0.441145017580163</v>
      </c>
      <c r="AC11" s="2" t="str">
        <f aca="false">IF(AB11&lt;&gt;"",IF(ABS(AB11-AA11)&gt;0.05,AB11-AA11,""),"")</f>
        <v/>
      </c>
      <c r="AD11" s="2" t="n">
        <v>0.7219</v>
      </c>
      <c r="AF11" s="3" t="n">
        <f aca="false">IF(AND(L11&lt;&gt;"",AD11&lt;&gt;""),L11/(AD11*62.3664),"")</f>
        <v>2.84881021513671</v>
      </c>
      <c r="AG11" s="1" t="n">
        <v>64.52</v>
      </c>
      <c r="AH11" s="1" t="n">
        <f aca="false">IF(AD11&lt;&gt;"",141.5/AD11-131.5,"")</f>
        <v>64.5105277739299</v>
      </c>
      <c r="AI11" s="1" t="str">
        <f aca="false">IF(AH11&lt;&gt;"",IF(ABS(AH11-AG11)&gt;0.01,AH11-AG11,""),"")</f>
        <v/>
      </c>
      <c r="AJ11" s="3" t="n">
        <v>6.018</v>
      </c>
      <c r="AK11" s="3" t="n">
        <f aca="false">IF(AD11&lt;&gt;"",AD11*8.33718,"")</f>
        <v>6.018610242</v>
      </c>
      <c r="AL11" s="3" t="str">
        <f aca="false">IF(AK11&lt;&gt;"",IF(ABS(AK11-AJ11)&gt;0.001,AK11-AJ11,""),"")</f>
        <v/>
      </c>
      <c r="AM11" s="4" t="n">
        <v>1.40311</v>
      </c>
      <c r="AN11" s="2" t="n">
        <v>0.1795</v>
      </c>
      <c r="AO11" s="2" t="n">
        <f aca="false">IF(AND(V11&lt;&gt;"",AA11&lt;&gt;"",U11&lt;&gt;""),V11*10^(7/3*(1+AA11)*(1-U11/559.676)),"")</f>
        <v>0.289648654580467</v>
      </c>
      <c r="AP11" s="2" t="n">
        <f aca="false">IF(AO11&lt;&gt;"",AO11-AN11,"")</f>
        <v>0.110148654580467</v>
      </c>
      <c r="AQ11" s="2" t="n">
        <v>0.3825</v>
      </c>
      <c r="AR11" s="2" t="n">
        <v>0.5213</v>
      </c>
      <c r="AS11" s="2" t="n">
        <v>0.807</v>
      </c>
      <c r="AT11" s="2" t="n">
        <v>0.4697</v>
      </c>
      <c r="AU11" s="1" t="n">
        <v>124.36</v>
      </c>
      <c r="AV11" s="5" t="n">
        <v>19055</v>
      </c>
      <c r="AW11" s="5" t="n">
        <f aca="false">AV11*AJ11</f>
        <v>114672.99</v>
      </c>
      <c r="AX11" s="1" t="n">
        <v>22.38</v>
      </c>
      <c r="AY11" s="3" t="n">
        <v>7.562</v>
      </c>
      <c r="AZ11" s="3" t="n">
        <f aca="false">IF(AND(AU11&lt;&gt;"",T11&lt;&gt;"",O11&lt;&gt;"",AD11&lt;&gt;""),SQRT((AU11*(MAX((T11-77)/(T11-O11),0))^0.38)*(SQRT(AD11^2-0.000601*(77-60))*62.3664)*251.9958/30.48^3),"")</f>
        <v>7.80098319653537</v>
      </c>
      <c r="BA11" s="3" t="n">
        <f aca="false">IF(AND(AY11&lt;&gt;"",AZ11&lt;&gt;""),AZ11-AY11,"")</f>
        <v>0.23898319653537</v>
      </c>
      <c r="BB11" s="1" t="n">
        <v>88</v>
      </c>
      <c r="BC11" s="1" t="n">
        <v>-767.14</v>
      </c>
      <c r="BD11" s="1" t="n">
        <v>82.79</v>
      </c>
      <c r="BE11" s="1" t="n">
        <v>51.96</v>
      </c>
      <c r="BF11" s="6" t="n">
        <v>0.00063</v>
      </c>
      <c r="BG11" s="7" t="n">
        <v>164.7</v>
      </c>
      <c r="BL11" s="1" t="n">
        <v>0.7</v>
      </c>
      <c r="BM11" s="1" t="n">
        <v>5.6</v>
      </c>
      <c r="BN11" s="7" t="n">
        <v>12.6</v>
      </c>
      <c r="BO11" s="7" t="n">
        <f aca="false">IF(AND(P11&lt;&gt;"",AD11&lt;&gt;""),P11^0.333333333333333/AD11,"")</f>
        <v>12.6587560559873</v>
      </c>
      <c r="BP11" s="7" t="n">
        <f aca="false">BN11-BO11</f>
        <v>-0.0587560559872546</v>
      </c>
    </row>
    <row r="12" customFormat="false" ht="12.75" hidden="false" customHeight="false" outlineLevel="0" collapsed="false">
      <c r="A12" s="0" t="n">
        <v>62</v>
      </c>
      <c r="B12" s="0" t="s">
        <v>100</v>
      </c>
      <c r="C12" s="0" t="s">
        <v>101</v>
      </c>
      <c r="D12" s="0" t="n">
        <v>10</v>
      </c>
      <c r="E12" s="0" t="n">
        <v>22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s">
        <v>83</v>
      </c>
      <c r="L12" s="1" t="n">
        <v>142.28</v>
      </c>
      <c r="M12" s="1" t="n">
        <f aca="false">+D12*$D$2+E12*$E$2+F12*$F$2+G12*$G$2+H12*$H$2+I12*$I$2+J12*$J$2</f>
        <v>142.28468</v>
      </c>
      <c r="N12" s="1" t="str">
        <f aca="false">IF(ABS(M12-L12)&gt;0.005,M12-L12,"")</f>
        <v/>
      </c>
      <c r="O12" s="1" t="n">
        <v>345.48</v>
      </c>
      <c r="P12" s="1" t="n">
        <f aca="false">+O12+459.67</f>
        <v>805.15</v>
      </c>
      <c r="Q12" s="1" t="n">
        <f aca="false">IF(AND(P12&gt;0,U12&lt;&gt;""),P12/U12,"")</f>
        <v>0.724270691842004</v>
      </c>
      <c r="R12" s="1" t="n">
        <v>-21.36</v>
      </c>
      <c r="S12" s="1" t="n">
        <f aca="false">IF(AND(R12&lt;&gt;"",U12&lt;&gt;""),(R12+459.67)/U12,"")</f>
        <v>0.39428067681956</v>
      </c>
      <c r="T12" s="1" t="n">
        <v>652</v>
      </c>
      <c r="U12" s="1" t="n">
        <f aca="false">IF(T12&lt;&gt;"",T12+459.67,"")</f>
        <v>1111.67</v>
      </c>
      <c r="V12" s="1" t="n">
        <v>305.2</v>
      </c>
      <c r="W12" s="2" t="n">
        <v>0.0679</v>
      </c>
      <c r="X12" s="2" t="n">
        <v>0.249</v>
      </c>
      <c r="Y12" s="2" t="n">
        <f aca="false">IF(U12&lt;&gt;"",V12*W12*L12/10.73165/U12,"")</f>
        <v>0.24714724524184</v>
      </c>
      <c r="Z12" s="2" t="n">
        <f aca="false">IF(Y12&lt;&gt;"",IF(ABS(Y12-X12)&gt;0.0005,Y12-X12,""),"")</f>
        <v>-0.00185275475815958</v>
      </c>
      <c r="AA12" s="2" t="n">
        <v>0.4842</v>
      </c>
      <c r="AB12" s="2" t="n">
        <f aca="false">IF(AND(V12&gt;0,Q12&lt;&gt;""),LOG(14.69595/V12)/(1-1/Q12)*3/7-1,"")</f>
        <v>0.483045664528358</v>
      </c>
      <c r="AC12" s="2" t="str">
        <f aca="false">IF(AB12&lt;&gt;"",IF(ABS(AB12-AA12)&gt;0.05,AB12-AA12,""),"")</f>
        <v/>
      </c>
      <c r="AD12" s="2" t="n">
        <v>0.7342</v>
      </c>
      <c r="AF12" s="3" t="n">
        <f aca="false">IF(AND(L12&lt;&gt;"",AD12&lt;&gt;""),L12/(AD12*62.3664),"")</f>
        <v>3.10726862970289</v>
      </c>
      <c r="AG12" s="1" t="n">
        <v>61.22</v>
      </c>
      <c r="AH12" s="1" t="n">
        <f aca="false">IF(AD12&lt;&gt;"",141.5/AD12-131.5,"")</f>
        <v>61.2267774448379</v>
      </c>
      <c r="AI12" s="1" t="str">
        <f aca="false">IF(AH12&lt;&gt;"",IF(ABS(AH12-AG12)&gt;0.01,AH12-AG12,""),"")</f>
        <v/>
      </c>
      <c r="AJ12" s="3" t="n">
        <v>6.121</v>
      </c>
      <c r="AK12" s="3" t="n">
        <f aca="false">IF(AD12&lt;&gt;"",AD12*8.33718,"")</f>
        <v>6.121157556</v>
      </c>
      <c r="AL12" s="3" t="str">
        <f aca="false">IF(AK12&lt;&gt;"",IF(ABS(AK12-AJ12)&gt;0.001,AK12-AJ12,""),"")</f>
        <v/>
      </c>
      <c r="AM12" s="4" t="n">
        <v>1.40967</v>
      </c>
      <c r="AN12" s="2" t="n">
        <v>0.0609</v>
      </c>
      <c r="AO12" s="2" t="n">
        <f aca="false">IF(AND(V12&lt;&gt;"",AA12&lt;&gt;"",U12&lt;&gt;""),V12*10^(7/3*(1+AA12)*(1-U12/559.676)),"")</f>
        <v>0.117215613846623</v>
      </c>
      <c r="AP12" s="2" t="n">
        <f aca="false">IF(AO12&lt;&gt;"",AO12-AN12,"")</f>
        <v>0.0563156138466232</v>
      </c>
      <c r="AQ12" s="2" t="n">
        <v>0.3818</v>
      </c>
      <c r="AR12" s="2" t="n">
        <v>0.5203</v>
      </c>
      <c r="AS12" s="2" t="n">
        <v>1.013</v>
      </c>
      <c r="AT12" s="2" t="n">
        <v>0.5525</v>
      </c>
      <c r="AU12" s="1" t="n">
        <v>119.65</v>
      </c>
      <c r="AV12" s="5" t="n">
        <v>19019</v>
      </c>
      <c r="AW12" s="5" t="n">
        <f aca="false">AV12*AJ12</f>
        <v>116415.299</v>
      </c>
      <c r="AX12" s="1" t="n">
        <v>23.37</v>
      </c>
      <c r="AY12" s="3" t="n">
        <v>7.556</v>
      </c>
      <c r="AZ12" s="3" t="n">
        <f aca="false">IF(AND(AU12&lt;&gt;"",T12&lt;&gt;"",O12&lt;&gt;"",AD12&lt;&gt;""),SQRT((AU12*(MAX((T12-77)/(T12-O12),0))^0.38)*(SQRT(AD12^2-0.000601*(77-60))*62.3664)*251.9958/30.48^3),"")</f>
        <v>7.83150401632856</v>
      </c>
      <c r="BA12" s="3" t="n">
        <f aca="false">IF(AND(AY12&lt;&gt;"",AZ12&lt;&gt;""),AZ12-AY12,"")</f>
        <v>0.275504016328564</v>
      </c>
      <c r="BB12" s="1" t="n">
        <v>115</v>
      </c>
      <c r="BC12" s="1" t="n">
        <v>-754.01</v>
      </c>
      <c r="BD12" s="1" t="n">
        <v>99.72</v>
      </c>
      <c r="BE12" s="1" t="n">
        <v>86.72</v>
      </c>
      <c r="BF12" s="6" t="n">
        <v>0.00055</v>
      </c>
      <c r="BG12" s="7" t="n">
        <v>170.6</v>
      </c>
      <c r="BL12" s="1" t="n">
        <v>0.7</v>
      </c>
      <c r="BM12" s="1" t="n">
        <v>5.4</v>
      </c>
      <c r="BN12" s="7" t="n">
        <v>12.6</v>
      </c>
      <c r="BO12" s="7" t="n">
        <f aca="false">IF(AND(P12&lt;&gt;"",AD12&lt;&gt;""),P12^0.333333333333333/AD12,"")</f>
        <v>12.6710095698688</v>
      </c>
      <c r="BP12" s="7" t="n">
        <f aca="false">BN12-BO12</f>
        <v>-0.0710095698688367</v>
      </c>
    </row>
    <row r="13" customFormat="false" ht="12.75" hidden="false" customHeight="false" outlineLevel="0" collapsed="false">
      <c r="A13" s="0" t="n">
        <v>73</v>
      </c>
      <c r="B13" s="0" t="s">
        <v>102</v>
      </c>
      <c r="C13" s="0" t="s">
        <v>103</v>
      </c>
      <c r="D13" s="0" t="n">
        <v>11</v>
      </c>
      <c r="E13" s="0" t="n">
        <v>24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s">
        <v>83</v>
      </c>
      <c r="L13" s="1" t="n">
        <v>156.31</v>
      </c>
      <c r="M13" s="1" t="n">
        <f aca="false">+D13*$D$2+E13*$E$2+F13*$F$2+G13*$G$2+H13*$H$2+I13*$I$2+J13*$J$2</f>
        <v>156.31156</v>
      </c>
      <c r="N13" s="1" t="str">
        <f aca="false">IF(ABS(M13-L13)&gt;0.005,M13-L13,"")</f>
        <v/>
      </c>
      <c r="O13" s="1" t="n">
        <v>384.6</v>
      </c>
      <c r="P13" s="1" t="n">
        <f aca="false">+O13+459.67</f>
        <v>844.27</v>
      </c>
      <c r="Q13" s="1" t="n">
        <f aca="false">IF(AND(P13&gt;0,U13&lt;&gt;""),P13/U13,"")</f>
        <v>0.733905318242668</v>
      </c>
      <c r="R13" s="1" t="n">
        <v>-14.07</v>
      </c>
      <c r="S13" s="1" t="n">
        <f aca="false">IF(AND(R13&lt;&gt;"",U13&lt;&gt;""),(R13+459.67)/U13,"")</f>
        <v>0.387350266868339</v>
      </c>
      <c r="T13" s="1" t="n">
        <v>690.71</v>
      </c>
      <c r="U13" s="1" t="n">
        <f aca="false">IF(T13&lt;&gt;"",T13+459.67,"")</f>
        <v>1150.38</v>
      </c>
      <c r="V13" s="1" t="n">
        <v>279.92</v>
      </c>
      <c r="W13" s="2" t="n">
        <v>0.0685</v>
      </c>
      <c r="X13" s="2" t="n">
        <v>0.2428</v>
      </c>
      <c r="Y13" s="2" t="n">
        <f aca="false">IF(U13&lt;&gt;"",V13*W13*L13/10.73165/U13,"")</f>
        <v>0.242774708405932</v>
      </c>
      <c r="Z13" s="2" t="str">
        <f aca="false">IF(Y13&lt;&gt;"",IF(ABS(Y13-X13)&gt;0.0005,Y13-X13,""),"")</f>
        <v/>
      </c>
      <c r="AA13" s="2" t="n">
        <v>0.5362</v>
      </c>
      <c r="AB13" s="2" t="n">
        <f aca="false">IF(AND(V13&gt;0,Q13&lt;&gt;""),LOG(14.69595/V13)/(1-1/Q13)*3/7-1,"")</f>
        <v>0.512799827909156</v>
      </c>
      <c r="AC13" s="2" t="str">
        <f aca="false">IF(AB13&lt;&gt;"",IF(ABS(AB13-AA13)&gt;0.05,AB13-AA13,""),"")</f>
        <v/>
      </c>
      <c r="AD13" s="2" t="n">
        <v>0.7445</v>
      </c>
      <c r="AF13" s="3" t="n">
        <f aca="false">IF(AND(L13&lt;&gt;"",AD13&lt;&gt;""),L13/(AD13*62.3664),"")</f>
        <v>3.36644392786727</v>
      </c>
      <c r="AG13" s="1" t="n">
        <v>58.56</v>
      </c>
      <c r="AH13" s="1" t="n">
        <f aca="false">IF(AD13&lt;&gt;"",141.5/AD13-131.5,"")</f>
        <v>58.5604432505037</v>
      </c>
      <c r="AI13" s="1" t="str">
        <f aca="false">IF(AH13&lt;&gt;"",IF(ABS(AH13-AG13)&gt;0.01,AH13-AG13,""),"")</f>
        <v/>
      </c>
      <c r="AJ13" s="3" t="n">
        <v>6.207</v>
      </c>
      <c r="AK13" s="3" t="n">
        <f aca="false">IF(AD13&lt;&gt;"",AD13*8.33718,"")</f>
        <v>6.20703051</v>
      </c>
      <c r="AL13" s="3" t="str">
        <f aca="false">IF(AK13&lt;&gt;"",IF(ABS(AK13-AJ13)&gt;0.001,AK13-AJ13,""),"")</f>
        <v/>
      </c>
      <c r="AM13" s="4" t="n">
        <v>1.41507</v>
      </c>
      <c r="AN13" s="2" t="n">
        <v>0.0204</v>
      </c>
      <c r="AO13" s="2" t="n">
        <f aca="false">IF(AND(V13&lt;&gt;"",AA13&lt;&gt;"",U13&lt;&gt;""),V13*10^(7/3*(1+AA13)*(1-U13/559.676)),"")</f>
        <v>0.0461155329854084</v>
      </c>
      <c r="AP13" s="2" t="n">
        <f aca="false">IF(AO13&lt;&gt;"",AO13-AN13,"")</f>
        <v>0.0257155329854084</v>
      </c>
      <c r="AQ13" s="2" t="n">
        <v>0.3833</v>
      </c>
      <c r="AR13" s="2" t="n">
        <v>0.5204</v>
      </c>
      <c r="AS13" s="2" t="n">
        <v>1.258</v>
      </c>
      <c r="AT13" s="2" t="n">
        <v>0.6394</v>
      </c>
      <c r="AU13" s="1" t="n">
        <v>116.95</v>
      </c>
      <c r="AV13" s="5" t="n">
        <v>18988</v>
      </c>
      <c r="AW13" s="5" t="n">
        <f aca="false">AV13*AJ13</f>
        <v>117858.516</v>
      </c>
      <c r="AX13" s="1" t="n">
        <v>24.24</v>
      </c>
      <c r="AY13" s="3" t="n">
        <v>7.818</v>
      </c>
      <c r="AZ13" s="3" t="n">
        <f aca="false">IF(AND(AU13&lt;&gt;"",T13&lt;&gt;"",O13&lt;&gt;"",AD13&lt;&gt;""),SQRT((AU13*(MAX((T13-77)/(T13-O13),0))^0.38)*(SQRT(AD13^2-0.000601*(77-60))*62.3664)*251.9958/30.48^3),"")</f>
        <v>7.89692995305481</v>
      </c>
      <c r="BA13" s="3" t="n">
        <f aca="false">IF(AND(AY13&lt;&gt;"",AZ13&lt;&gt;""),AZ13-AY13,"")</f>
        <v>0.0789299530548124</v>
      </c>
      <c r="BB13" s="1" t="n">
        <v>149</v>
      </c>
      <c r="BC13" s="1" t="n">
        <v>-743.07</v>
      </c>
      <c r="BD13" s="1" t="n">
        <v>113.46</v>
      </c>
      <c r="BE13" s="1" t="n">
        <v>60.76</v>
      </c>
      <c r="BL13" s="1" t="n">
        <v>0.66</v>
      </c>
      <c r="BM13" s="1" t="n">
        <v>4.78</v>
      </c>
      <c r="BN13" s="7" t="n">
        <v>12.7</v>
      </c>
      <c r="BO13" s="7" t="n">
        <f aca="false">IF(AND(P13&lt;&gt;"",AD13&lt;&gt;""),P13^0.333333333333333/AD13,"")</f>
        <v>12.6948941400302</v>
      </c>
      <c r="BP13" s="7" t="n">
        <f aca="false">BN13-BO13</f>
        <v>0.00510585996976864</v>
      </c>
    </row>
    <row r="14" customFormat="false" ht="12.75" hidden="false" customHeight="false" outlineLevel="0" collapsed="false">
      <c r="A14" s="0" t="n">
        <v>74</v>
      </c>
      <c r="B14" s="0" t="s">
        <v>104</v>
      </c>
      <c r="C14" s="0" t="s">
        <v>105</v>
      </c>
      <c r="D14" s="0" t="n">
        <v>12</v>
      </c>
      <c r="E14" s="0" t="n">
        <v>26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s">
        <v>83</v>
      </c>
      <c r="L14" s="1" t="n">
        <v>170.34</v>
      </c>
      <c r="M14" s="1" t="n">
        <f aca="false">+D14*$D$2+E14*$E$2+F14*$F$2+G14*$G$2+H14*$H$2+I14*$I$2+J14*$J$2</f>
        <v>170.33844</v>
      </c>
      <c r="N14" s="1" t="str">
        <f aca="false">IF(ABS(M14-L14)&gt;0.005,M14-L14,"")</f>
        <v/>
      </c>
      <c r="O14" s="1" t="n">
        <v>421.38</v>
      </c>
      <c r="P14" s="1" t="n">
        <f aca="false">+O14+459.67</f>
        <v>881.05</v>
      </c>
      <c r="Q14" s="1" t="n">
        <f aca="false">IF(AND(P14&gt;0,U14&lt;&gt;""),P14/U14,"")</f>
        <v>0.743426825975429</v>
      </c>
      <c r="R14" s="1" t="n">
        <v>14.75</v>
      </c>
      <c r="S14" s="1" t="n">
        <f aca="false">IF(AND(R14&lt;&gt;"",U14&lt;&gt;""),(R14+459.67)/U14,"")</f>
        <v>0.400313892264075</v>
      </c>
      <c r="T14" s="1" t="n">
        <v>725.45</v>
      </c>
      <c r="U14" s="1" t="n">
        <f aca="false">IF(T14&lt;&gt;"",T14+459.67,"")</f>
        <v>1185.12</v>
      </c>
      <c r="V14" s="1" t="n">
        <v>258.17</v>
      </c>
      <c r="W14" s="2" t="n">
        <v>0.0683</v>
      </c>
      <c r="X14" s="2" t="n">
        <v>0.2362</v>
      </c>
      <c r="Y14" s="2" t="n">
        <f aca="false">IF(U14&lt;&gt;"",V14*W14*L14/10.73165/U14,"")</f>
        <v>0.236164325071306</v>
      </c>
      <c r="Z14" s="2" t="str">
        <f aca="false">IF(Y14&lt;&gt;"",IF(ABS(Y14-X14)&gt;0.0005,Y14-X14,""),"")</f>
        <v/>
      </c>
      <c r="AA14" s="2" t="n">
        <v>0.5752</v>
      </c>
      <c r="AB14" s="2" t="n">
        <f aca="false">IF(AND(V14&gt;0,Q14&lt;&gt;""),LOG(14.69595/V14)/(1-1/Q14)*3/7-1,"")</f>
        <v>0.545673335768894</v>
      </c>
      <c r="AC14" s="2" t="str">
        <f aca="false">IF(AB14&lt;&gt;"",IF(ABS(AB14-AA14)&gt;0.05,AB14-AA14,""),"")</f>
        <v/>
      </c>
      <c r="AD14" s="2" t="n">
        <v>0.7527</v>
      </c>
      <c r="AF14" s="3" t="n">
        <f aca="false">IF(AND(L14&lt;&gt;"",AD14&lt;&gt;""),L14/(AD14*62.3664),"")</f>
        <v>3.62864139852068</v>
      </c>
      <c r="AG14" s="1" t="n">
        <v>56.48</v>
      </c>
      <c r="AH14" s="1" t="n">
        <f aca="false">IF(AD14&lt;&gt;"",141.5/AD14-131.5,"")</f>
        <v>56.4899030158098</v>
      </c>
      <c r="AI14" s="1" t="str">
        <f aca="false">IF(AH14&lt;&gt;"",IF(ABS(AH14-AG14)&gt;0.01,AH14-AG14,""),"")</f>
        <v/>
      </c>
      <c r="AJ14" s="3" t="n">
        <v>6.276</v>
      </c>
      <c r="AK14" s="3" t="n">
        <f aca="false">IF(AD14&lt;&gt;"",AD14*8.33718,"")</f>
        <v>6.275395386</v>
      </c>
      <c r="AL14" s="3" t="str">
        <f aca="false">IF(AK14&lt;&gt;"",IF(ABS(AK14-AJ14)&gt;0.001,AK14-AJ14,""),"")</f>
        <v/>
      </c>
      <c r="AM14" s="4" t="n">
        <v>1.41507</v>
      </c>
      <c r="AN14" s="2" t="n">
        <v>0.0071</v>
      </c>
      <c r="AO14" s="2" t="n">
        <f aca="false">IF(AND(V14&lt;&gt;"",AA14&lt;&gt;"",U14&lt;&gt;""),V14*10^(7/3*(1+AA14)*(1-U14/559.676)),"")</f>
        <v>0.0201619211641849</v>
      </c>
      <c r="AP14" s="2" t="n">
        <f aca="false">IF(AO14&lt;&gt;"",AO14-AN14,"")</f>
        <v>0.0130619211641849</v>
      </c>
      <c r="AQ14" s="2" t="n">
        <v>0.383</v>
      </c>
      <c r="AR14" s="2" t="n">
        <v>0.521</v>
      </c>
      <c r="AS14" s="2" t="n">
        <v>1.5446</v>
      </c>
      <c r="AT14" s="2" t="n">
        <v>0.7467</v>
      </c>
      <c r="AU14" s="1" t="n">
        <v>112.26</v>
      </c>
      <c r="AV14" s="5" t="n">
        <v>18964</v>
      </c>
      <c r="AW14" s="5" t="n">
        <f aca="false">AV14*AJ14</f>
        <v>119018.064</v>
      </c>
      <c r="AX14" s="1" t="n">
        <v>24.94</v>
      </c>
      <c r="AY14" s="3" t="n">
        <v>7.81</v>
      </c>
      <c r="AZ14" s="3" t="n">
        <f aca="false">IF(AND(AU14&lt;&gt;"",T14&lt;&gt;"",O14&lt;&gt;"",AD14&lt;&gt;""),SQRT((AU14*(MAX((T14-77)/(T14-O14),0))^0.38)*(SQRT(AD14^2-0.000601*(77-60))*62.3664)*251.9958/30.48^3),"")</f>
        <v>7.87206637205534</v>
      </c>
      <c r="BA14" s="3" t="n">
        <f aca="false">IF(AND(AY14&lt;&gt;"",AZ14&lt;&gt;""),AZ14-AY14,"")</f>
        <v>0.0620663720553374</v>
      </c>
      <c r="BB14" s="1" t="n">
        <v>165</v>
      </c>
      <c r="BC14" s="1" t="n">
        <v>-733.94</v>
      </c>
      <c r="BD14" s="1" t="n">
        <v>125.01</v>
      </c>
      <c r="BE14" s="1" t="n">
        <v>90.5</v>
      </c>
      <c r="BL14" s="1" t="n">
        <v>0.6</v>
      </c>
      <c r="BM14" s="1" t="n">
        <v>4.68</v>
      </c>
      <c r="BN14" s="7" t="n">
        <v>12.7</v>
      </c>
      <c r="BO14" s="7" t="n">
        <f aca="false">IF(AND(P14&lt;&gt;"",AD14&lt;&gt;""),P14^0.333333333333333/AD14,"")</f>
        <v>12.7363485531468</v>
      </c>
      <c r="BP14" s="7" t="n">
        <f aca="false">BN14-BO14</f>
        <v>-0.0363485531467589</v>
      </c>
    </row>
    <row r="15" customFormat="false" ht="12.75" hidden="false" customHeight="false" outlineLevel="0" collapsed="false">
      <c r="A15" s="0" t="n">
        <v>75</v>
      </c>
      <c r="B15" s="0" t="s">
        <v>106</v>
      </c>
      <c r="C15" s="0" t="s">
        <v>107</v>
      </c>
      <c r="D15" s="0" t="n">
        <v>13</v>
      </c>
      <c r="E15" s="0" t="n">
        <v>28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s">
        <v>83</v>
      </c>
      <c r="L15" s="1" t="n">
        <v>184.36</v>
      </c>
      <c r="M15" s="1" t="n">
        <f aca="false">+D15*$D$2+E15*$E$2+F15*$F$2+G15*$G$2+H15*$H$2+I15*$I$2+J15*$J$2</f>
        <v>184.36532</v>
      </c>
      <c r="N15" s="1" t="n">
        <f aca="false">IF(ABS(M15-L15)&gt;0.005,M15-L15,"")</f>
        <v>0.00531999999998334</v>
      </c>
      <c r="O15" s="1" t="n">
        <v>455.84</v>
      </c>
      <c r="P15" s="1" t="n">
        <f aca="false">+O15+459.67</f>
        <v>915.51</v>
      </c>
      <c r="Q15" s="1" t="n">
        <f aca="false">IF(AND(P15&gt;0,U15&lt;&gt;""),P15/U15,"")</f>
        <v>0.752280234679288</v>
      </c>
      <c r="R15" s="1" t="n">
        <v>22.3</v>
      </c>
      <c r="S15" s="1" t="n">
        <f aca="false">IF(AND(R15&lt;&gt;"",U15&lt;&gt;""),(R15+459.67)/U15,"")</f>
        <v>0.396037732748279</v>
      </c>
      <c r="T15" s="1" t="n">
        <v>757.31</v>
      </c>
      <c r="U15" s="1" t="n">
        <f aca="false">IF(T15&lt;&gt;"",T15+459.67,"")</f>
        <v>1216.98</v>
      </c>
      <c r="V15" s="1" t="n">
        <v>239.31</v>
      </c>
      <c r="W15" s="2" t="n">
        <v>0.0682</v>
      </c>
      <c r="X15" s="2" t="n">
        <v>0.2304</v>
      </c>
      <c r="Y15" s="2" t="n">
        <f aca="false">IF(U15&lt;&gt;"",V15*W15*L15/10.73165/U15,"")</f>
        <v>0.230389127263009</v>
      </c>
      <c r="Z15" s="2" t="str">
        <f aca="false">IF(Y15&lt;&gt;"",IF(ABS(Y15-X15)&gt;0.0005,Y15-X15,""),"")</f>
        <v/>
      </c>
      <c r="AA15" s="2" t="n">
        <v>0.6186</v>
      </c>
      <c r="AB15" s="2" t="n">
        <f aca="false">IF(AND(V15&gt;0,Q15&lt;&gt;""),LOG(14.69595/V15)/(1-1/Q15)*3/7-1,"")</f>
        <v>0.577102639781137</v>
      </c>
      <c r="AC15" s="2" t="str">
        <f aca="false">IF(AB15&lt;&gt;"",IF(ABS(AB15-AA15)&gt;0.05,AB15-AA15,""),"")</f>
        <v/>
      </c>
      <c r="AD15" s="2" t="n">
        <v>0.7617</v>
      </c>
      <c r="AF15" s="3" t="n">
        <f aca="false">IF(AND(L15&lt;&gt;"",AD15&lt;&gt;""),L15/(AD15*62.3664),"")</f>
        <v>3.88089656595402</v>
      </c>
      <c r="AG15" s="1" t="n">
        <v>54.26</v>
      </c>
      <c r="AH15" s="1" t="n">
        <f aca="false">IF(AD15&lt;&gt;"",141.5/AD15-131.5,"")</f>
        <v>54.2686753314953</v>
      </c>
      <c r="AI15" s="1" t="str">
        <f aca="false">IF(AH15&lt;&gt;"",IF(ABS(AH15-AG15)&gt;0.01,AH15-AG15,""),"")</f>
        <v/>
      </c>
      <c r="AJ15" s="3" t="n">
        <v>6.351</v>
      </c>
      <c r="AK15" s="3" t="n">
        <f aca="false">IF(AD15&lt;&gt;"",AD15*8.33718,"")</f>
        <v>6.350430006</v>
      </c>
      <c r="AL15" s="3" t="str">
        <f aca="false">IF(AK15&lt;&gt;"",IF(ABS(AK15-AJ15)&gt;0.001,AK15-AJ15,""),"")</f>
        <v/>
      </c>
      <c r="AM15" s="4" t="n">
        <v>1.42346</v>
      </c>
      <c r="AN15" s="2" t="n">
        <v>0.0031</v>
      </c>
      <c r="AO15" s="2" t="n">
        <f aca="false">IF(AND(V15&lt;&gt;"",AA15&lt;&gt;"",U15&lt;&gt;""),V15*10^(7/3*(1+AA15)*(1-U15/559.676)),"")</f>
        <v>0.00877863206199404</v>
      </c>
      <c r="AP15" s="2" t="n">
        <f aca="false">IF(AO15&lt;&gt;"",AO15-AN15,"")</f>
        <v>0.00567863206199404</v>
      </c>
      <c r="AQ15" s="2" t="n">
        <v>0.3814</v>
      </c>
      <c r="AR15" s="2" t="n">
        <v>0.5212</v>
      </c>
      <c r="AS15" s="2" t="n">
        <v>1.7546</v>
      </c>
      <c r="AT15" s="2" t="n">
        <v>0.8299</v>
      </c>
      <c r="AU15" s="1" t="n">
        <v>107.96</v>
      </c>
      <c r="AV15" s="5" t="n">
        <v>18942</v>
      </c>
      <c r="AW15" s="5" t="n">
        <f aca="false">AV15*AJ15</f>
        <v>120300.642</v>
      </c>
      <c r="AX15" s="1" t="n">
        <v>25.55</v>
      </c>
      <c r="AY15" s="3" t="n">
        <v>7.687</v>
      </c>
      <c r="AZ15" s="3" t="n">
        <f aca="false">IF(AND(AU15&lt;&gt;"",T15&lt;&gt;"",O15&lt;&gt;"",AD15&lt;&gt;""),SQRT((AU15*(MAX((T15-77)/(T15-O15),0))^0.38)*(SQRT(AD15^2-0.000601*(77-60))*62.3664)*251.9958/30.48^3),"")</f>
        <v>7.85058255197072</v>
      </c>
      <c r="BA15" s="3" t="n">
        <f aca="false">IF(AND(AY15&lt;&gt;"",AZ15&lt;&gt;""),AZ15-AY15,"")</f>
        <v>0.163582551970721</v>
      </c>
      <c r="BC15" s="1" t="n">
        <v>-726.24</v>
      </c>
      <c r="BD15" s="1" t="n">
        <v>134.81</v>
      </c>
      <c r="BE15" s="1" t="n">
        <v>66.46</v>
      </c>
      <c r="BL15" s="1" t="n">
        <v>0.56</v>
      </c>
      <c r="BM15" s="1" t="n">
        <v>4.67</v>
      </c>
      <c r="BN15" s="7" t="n">
        <v>12.7</v>
      </c>
      <c r="BO15" s="7" t="n">
        <f aca="false">IF(AND(P15&lt;&gt;"",AD15&lt;&gt;""),P15^0.333333333333333/AD15,"")</f>
        <v>12.7478538330889</v>
      </c>
      <c r="BP15" s="7" t="n">
        <f aca="false">BN15-BO15</f>
        <v>-0.0478538330888885</v>
      </c>
    </row>
    <row r="16" customFormat="false" ht="12.75" hidden="false" customHeight="false" outlineLevel="0" collapsed="false">
      <c r="A16" s="0" t="n">
        <v>76</v>
      </c>
      <c r="B16" s="0" t="s">
        <v>108</v>
      </c>
      <c r="C16" s="0" t="s">
        <v>109</v>
      </c>
      <c r="D16" s="0" t="n">
        <v>14</v>
      </c>
      <c r="E16" s="0" t="n">
        <v>30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s">
        <v>83</v>
      </c>
      <c r="L16" s="1" t="n">
        <v>198.39</v>
      </c>
      <c r="M16" s="1" t="n">
        <f aca="false">+D16*$D$2+E16*$E$2+F16*$F$2+G16*$G$2+H16*$H$2+I16*$I$2+J16*$J$2</f>
        <v>198.3922</v>
      </c>
      <c r="N16" s="1" t="str">
        <f aca="false">IF(ABS(M16-L16)&gt;0.005,M16-L16,"")</f>
        <v/>
      </c>
      <c r="O16" s="1" t="n">
        <v>488.44</v>
      </c>
      <c r="P16" s="1" t="n">
        <f aca="false">+O16+459.67</f>
        <v>948.11</v>
      </c>
      <c r="Q16" s="1" t="n">
        <f aca="false">IF(AND(P16&gt;0,U16&lt;&gt;""),P16/U16,"")</f>
        <v>0.755869667471877</v>
      </c>
      <c r="R16" s="1" t="n">
        <v>42.55</v>
      </c>
      <c r="S16" s="1" t="n">
        <f aca="false">IF(AND(R16&lt;&gt;"",U16&lt;&gt;""),(R16+459.67)/U16,"")</f>
        <v>0.400389052322754</v>
      </c>
      <c r="T16" s="1" t="n">
        <v>794.66</v>
      </c>
      <c r="U16" s="1" t="n">
        <f aca="false">IF(T16&lt;&gt;"",T16+459.67,"")</f>
        <v>1254.33</v>
      </c>
      <c r="V16" s="1" t="n">
        <v>208.5</v>
      </c>
      <c r="W16" s="2" t="n">
        <v>0.068</v>
      </c>
      <c r="X16" s="2" t="n">
        <v>0.209</v>
      </c>
      <c r="Y16" s="2" t="n">
        <f aca="false">IF(U16&lt;&gt;"",V16*W16*L16/10.73165/U16,"")</f>
        <v>0.208956766772159</v>
      </c>
      <c r="Z16" s="2" t="str">
        <f aca="false">IF(Y16&lt;&gt;"",IF(ABS(Y16-X16)&gt;0.0005,Y16-X16,""),"")</f>
        <v/>
      </c>
      <c r="AA16" s="2" t="n">
        <v>0.5701</v>
      </c>
      <c r="AB16" s="2" t="n">
        <f aca="false">IF(AND(V16&gt;0,Q16&lt;&gt;""),LOG(14.69595/V16)/(1-1/Q16)*3/7-1,"")</f>
        <v>0.528503130892398</v>
      </c>
      <c r="AC16" s="2" t="str">
        <f aca="false">IF(AB16&lt;&gt;"",IF(ABS(AB16-AA16)&gt;0.05,AB16-AA16,""),"")</f>
        <v/>
      </c>
      <c r="AD16" s="2" t="n">
        <v>0.7633</v>
      </c>
      <c r="AF16" s="3" t="n">
        <f aca="false">IF(AND(L16&lt;&gt;"",AD16&lt;&gt;""),L16/(AD16*62.3664),"")</f>
        <v>4.16748302195272</v>
      </c>
      <c r="AG16" s="1" t="n">
        <v>53.87</v>
      </c>
      <c r="AH16" s="1" t="n">
        <f aca="false">IF(AD16&lt;&gt;"",141.5/AD16-131.5,"")</f>
        <v>53.8792742041137</v>
      </c>
      <c r="AI16" s="1" t="str">
        <f aca="false">IF(AH16&lt;&gt;"",IF(ABS(AH16-AG16)&gt;0.01,AH16-AG16,""),"")</f>
        <v/>
      </c>
      <c r="AJ16" s="3" t="n">
        <v>6.364</v>
      </c>
      <c r="AK16" s="3" t="n">
        <f aca="false">IF(AD16&lt;&gt;"",AD16*8.33718,"")</f>
        <v>6.363769494</v>
      </c>
      <c r="AL16" s="3" t="str">
        <f aca="false">IF(AK16&lt;&gt;"",IF(ABS(AK16-AJ16)&gt;0.001,AK16-AJ16,""),"")</f>
        <v/>
      </c>
      <c r="AM16" s="4" t="n">
        <v>1.42685</v>
      </c>
      <c r="AN16" s="2" t="n">
        <v>0.0009</v>
      </c>
      <c r="AO16" s="2" t="n">
        <f aca="false">IF(AND(V16&lt;&gt;"",AA16&lt;&gt;"",U16&lt;&gt;""),V16*10^(7/3*(1+AA16)*(1-U16/559.676)),"")</f>
        <v>0.00591549201610653</v>
      </c>
      <c r="AP16" s="2" t="n">
        <f aca="false">IF(AO16&lt;&gt;"",AO16-AN16,"")</f>
        <v>0.00501549201610653</v>
      </c>
      <c r="AQ16" s="2" t="n">
        <v>0.3812</v>
      </c>
      <c r="AR16" s="2" t="n">
        <v>0.5228</v>
      </c>
      <c r="AS16" s="2" t="n">
        <v>2.2511</v>
      </c>
      <c r="AT16" s="2" t="n">
        <v>0.993</v>
      </c>
      <c r="AU16" s="1" t="n">
        <v>102.82</v>
      </c>
      <c r="AV16" s="5" t="n">
        <v>18925</v>
      </c>
      <c r="AW16" s="5" t="n">
        <f aca="false">AV16*AJ16</f>
        <v>120438.7</v>
      </c>
      <c r="AX16" s="1" t="n">
        <v>26.32</v>
      </c>
      <c r="AY16" s="3" t="n">
        <v>7.814</v>
      </c>
      <c r="AZ16" s="3" t="n">
        <f aca="false">IF(AND(AU16&lt;&gt;"",T16&lt;&gt;"",O16&lt;&gt;"",AD16&lt;&gt;""),SQRT((AU16*(MAX((T16-77)/(T16-O16),0))^0.38)*(SQRT(AD16^2-0.000601*(77-60))*62.3664)*251.9958/30.48^3),"")</f>
        <v>7.72490794790537</v>
      </c>
      <c r="BA16" s="3" t="n">
        <f aca="false">IF(AND(AY16&lt;&gt;"",AZ16&lt;&gt;""),AZ16-AY16,"")</f>
        <v>-0.0890920520946308</v>
      </c>
      <c r="BB16" s="1" t="n">
        <v>212</v>
      </c>
      <c r="BC16" s="1" t="n">
        <v>-719.58</v>
      </c>
      <c r="BD16" s="1" t="n">
        <v>143.22</v>
      </c>
      <c r="BE16" s="1" t="n">
        <v>97.67</v>
      </c>
      <c r="BL16" s="1" t="n">
        <v>0.5</v>
      </c>
      <c r="BM16" s="1" t="n">
        <v>4.75</v>
      </c>
      <c r="BN16" s="7" t="n">
        <v>12.9</v>
      </c>
      <c r="BO16" s="7" t="n">
        <f aca="false">IF(AND(P16&lt;&gt;"",AD16&lt;&gt;""),P16^0.333333333333333/AD16,"")</f>
        <v>12.8703684518723</v>
      </c>
      <c r="BP16" s="7" t="n">
        <f aca="false">BN16-BO16</f>
        <v>0.0296315481277478</v>
      </c>
    </row>
    <row r="17" customFormat="false" ht="12.75" hidden="false" customHeight="false" outlineLevel="0" collapsed="false">
      <c r="A17" s="0" t="n">
        <v>77</v>
      </c>
      <c r="B17" s="0" t="s">
        <v>110</v>
      </c>
      <c r="C17" s="0" t="s">
        <v>111</v>
      </c>
      <c r="D17" s="0" t="n">
        <v>15</v>
      </c>
      <c r="E17" s="0" t="n">
        <v>32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s">
        <v>83</v>
      </c>
      <c r="L17" s="1" t="n">
        <v>212.42</v>
      </c>
      <c r="M17" s="1" t="n">
        <f aca="false">+D17*$D$2+E17*$E$2+F17*$F$2+G17*$G$2+H17*$H$2+I17*$I$2+J17*$J$2</f>
        <v>212.41908</v>
      </c>
      <c r="N17" s="1" t="str">
        <f aca="false">IF(ABS(M17-L17)&gt;0.005,M17-L17,"")</f>
        <v/>
      </c>
      <c r="O17" s="1" t="n">
        <v>519.23</v>
      </c>
      <c r="P17" s="1" t="n">
        <f aca="false">+O17+459.67</f>
        <v>978.9</v>
      </c>
      <c r="Q17" s="1" t="n">
        <f aca="false">IF(AND(P17&gt;0,U17&lt;&gt;""),P17/U17,"")</f>
        <v>0.768886375418257</v>
      </c>
      <c r="R17" s="1" t="n">
        <v>49.86</v>
      </c>
      <c r="S17" s="1" t="n">
        <f aca="false">IF(AND(R17&lt;&gt;"",U17&lt;&gt;""),(R17+459.67)/U17,"")</f>
        <v>0.400215215922836</v>
      </c>
      <c r="T17" s="1" t="n">
        <v>813.47</v>
      </c>
      <c r="U17" s="1" t="n">
        <f aca="false">IF(T17&lt;&gt;"",T17+459.67,"")</f>
        <v>1273.14</v>
      </c>
      <c r="V17" s="1" t="n">
        <v>207.4</v>
      </c>
      <c r="W17" s="2" t="n">
        <v>0.0679</v>
      </c>
      <c r="X17" s="2" t="n">
        <v>0.219</v>
      </c>
      <c r="Y17" s="2" t="n">
        <f aca="false">IF(U17&lt;&gt;"",V17*W17*L17/10.73165/U17,"")</f>
        <v>0.218943102259106</v>
      </c>
      <c r="Z17" s="2" t="str">
        <f aca="false">IF(Y17&lt;&gt;"",IF(ABS(Y17-X17)&gt;0.0005,Y17-X17,""),"")</f>
        <v/>
      </c>
      <c r="AA17" s="2" t="n">
        <v>0.7083</v>
      </c>
      <c r="AB17" s="2" t="n">
        <f aca="false">IF(AND(V17&gt;0,Q17&lt;&gt;""),LOG(14.69595/V17)/(1-1/Q17)*3/7-1,"")</f>
        <v>0.639120095009815</v>
      </c>
      <c r="AC17" s="2" t="n">
        <f aca="false">IF(AB17&lt;&gt;"",IF(ABS(AB17-AA17)&gt;0.05,AB17-AA17,""),"")</f>
        <v>-0.0691799049901846</v>
      </c>
      <c r="AD17" s="2" t="n">
        <v>0.7722</v>
      </c>
      <c r="AF17" s="3" t="n">
        <f aca="false">IF(AND(L17&lt;&gt;"",AD17&lt;&gt;""),L17/(AD17*62.3664),"")</f>
        <v>4.41077527457373</v>
      </c>
      <c r="AG17" s="1" t="n">
        <v>51.75</v>
      </c>
      <c r="AH17" s="1" t="n">
        <f aca="false">IF(AD17&lt;&gt;"",141.5/AD17-131.5,"")</f>
        <v>51.7426832426833</v>
      </c>
      <c r="AI17" s="1" t="str">
        <f aca="false">IF(AH17&lt;&gt;"",IF(ABS(AH17-AG17)&gt;0.01,AH17-AG17,""),"")</f>
        <v/>
      </c>
      <c r="AJ17" s="3" t="n">
        <v>6.438</v>
      </c>
      <c r="AK17" s="3" t="n">
        <f aca="false">IF(AD17&lt;&gt;"",AD17*8.33718,"")</f>
        <v>6.437970396</v>
      </c>
      <c r="AL17" s="3" t="str">
        <f aca="false">IF(AK17&lt;&gt;"",IF(ABS(AK17-AJ17)&gt;0.001,AK17-AJ17,""),"")</f>
        <v/>
      </c>
      <c r="AM17" s="4" t="n">
        <v>1.42979</v>
      </c>
      <c r="AN17" s="2" t="n">
        <v>0.0002</v>
      </c>
      <c r="AO17" s="2" t="n">
        <f aca="false">IF(AND(V17&lt;&gt;"",AA17&lt;&gt;"",U17&lt;&gt;""),V17*10^(7/3*(1+AA17)*(1-U17/559.676)),"")</f>
        <v>0.00171985387970268</v>
      </c>
      <c r="AP17" s="2" t="n">
        <f aca="false">IF(AO17&lt;&gt;"",AO17-AN17,"")</f>
        <v>0.00151985387970268</v>
      </c>
      <c r="AQ17" s="2" t="n">
        <v>0.3808</v>
      </c>
      <c r="AR17" s="2" t="n">
        <v>0.5241</v>
      </c>
      <c r="AS17" s="2" t="n">
        <v>2.4916</v>
      </c>
      <c r="AT17" s="2" t="n">
        <v>1.095</v>
      </c>
      <c r="AU17" s="1" t="n">
        <v>104</v>
      </c>
      <c r="AV17" s="5" t="n">
        <v>18909</v>
      </c>
      <c r="AW17" s="5" t="n">
        <f aca="false">AV17*AJ17</f>
        <v>121736.142</v>
      </c>
      <c r="AX17" s="1" t="n">
        <v>26.68</v>
      </c>
      <c r="AY17" s="3" t="n">
        <v>8.045</v>
      </c>
      <c r="AZ17" s="3" t="n">
        <f aca="false">IF(AND(AU17&lt;&gt;"",T17&lt;&gt;"",O17&lt;&gt;"",AD17&lt;&gt;""),SQRT((AU17*(MAX((T17-77)/(T17-O17),0))^0.38)*(SQRT(AD17^2-0.000601*(77-60))*62.3664)*251.9958/30.48^3),"")</f>
        <v>7.91335785590097</v>
      </c>
      <c r="BA17" s="3" t="n">
        <f aca="false">IF(AND(AY17&lt;&gt;"",AZ17&lt;&gt;""),AZ17-AY17,"")</f>
        <v>-0.131642144099035</v>
      </c>
      <c r="BC17" s="1" t="n">
        <v>-713.81</v>
      </c>
      <c r="BD17" s="1" t="n">
        <v>150.52</v>
      </c>
      <c r="BE17" s="1" t="n">
        <v>70.02</v>
      </c>
      <c r="BL17" s="1" t="n">
        <v>0.49</v>
      </c>
      <c r="BM17" s="1" t="n">
        <v>4.93</v>
      </c>
      <c r="BN17" s="7" t="n">
        <v>12.9</v>
      </c>
      <c r="BO17" s="7" t="n">
        <f aca="false">IF(AND(P17&lt;&gt;"",AD17&lt;&gt;""),P17^0.333333333333333/AD17,"")</f>
        <v>12.8582829672547</v>
      </c>
      <c r="BP17" s="7" t="n">
        <f aca="false">BN17-BO17</f>
        <v>0.0417170327452592</v>
      </c>
    </row>
    <row r="18" customFormat="false" ht="12.75" hidden="false" customHeight="false" outlineLevel="0" collapsed="false">
      <c r="A18" s="0" t="n">
        <v>78</v>
      </c>
      <c r="B18" s="0" t="s">
        <v>112</v>
      </c>
      <c r="C18" s="0" t="s">
        <v>113</v>
      </c>
      <c r="D18" s="0" t="n">
        <v>16</v>
      </c>
      <c r="E18" s="0" t="n">
        <v>34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s">
        <v>83</v>
      </c>
      <c r="L18" s="1" t="n">
        <v>226.44</v>
      </c>
      <c r="M18" s="1" t="n">
        <f aca="false">+D18*$D$2+E18*$E$2+F18*$F$2+G18*$G$2+H18*$H$2+I18*$I$2+J18*$J$2</f>
        <v>226.44596</v>
      </c>
      <c r="N18" s="1" t="n">
        <f aca="false">IF(ABS(M18-L18)&gt;0.005,M18-L18,"")</f>
        <v>0.00595999999998753</v>
      </c>
      <c r="O18" s="1" t="n">
        <v>548.35</v>
      </c>
      <c r="P18" s="1" t="n">
        <f aca="false">+O18+459.67</f>
        <v>1008.02</v>
      </c>
      <c r="Q18" s="1" t="n">
        <f aca="false">IF(AND(P18&gt;0,U18&lt;&gt;""),P18/U18,"")</f>
        <v>0.776499044801873</v>
      </c>
      <c r="R18" s="1" t="n">
        <v>64.68</v>
      </c>
      <c r="S18" s="1" t="n">
        <f aca="false">IF(AND(R18&lt;&gt;"",U18&lt;&gt;""),(R18+459.67)/U18,"")</f>
        <v>0.403917852961114</v>
      </c>
      <c r="T18" s="1" t="n">
        <v>838.49</v>
      </c>
      <c r="U18" s="1" t="n">
        <f aca="false">IF(T18&lt;&gt;"",T18+459.67,"")</f>
        <v>1298.16</v>
      </c>
      <c r="V18" s="1" t="n">
        <v>194.35</v>
      </c>
      <c r="W18" s="2" t="n">
        <v>0.0678</v>
      </c>
      <c r="X18" s="2" t="n">
        <v>0.2142</v>
      </c>
      <c r="Y18" s="2" t="n">
        <f aca="false">IF(U18&lt;&gt;"",V18*W18*L18/10.73165/U18,"")</f>
        <v>0.214176916456542</v>
      </c>
      <c r="Z18" s="2" t="str">
        <f aca="false">IF(Y18&lt;&gt;"",IF(ABS(Y18-X18)&gt;0.0005,Y18-X18,""),"")</f>
        <v/>
      </c>
      <c r="AA18" s="2" t="n">
        <v>0.7471</v>
      </c>
      <c r="AB18" s="2" t="n">
        <f aca="false">IF(AND(V18&gt;0,Q18&lt;&gt;""),LOG(14.69595/V18)/(1-1/Q18)*3/7-1,"")</f>
        <v>0.669706844042694</v>
      </c>
      <c r="AC18" s="2" t="n">
        <f aca="false">IF(AB18&lt;&gt;"",IF(ABS(AB18-AA18)&gt;0.05,AB18-AA18,""),"")</f>
        <v>-0.0773931559573063</v>
      </c>
      <c r="AD18" s="2" t="n">
        <v>0.7772</v>
      </c>
      <c r="AF18" s="3" t="n">
        <f aca="false">IF(AND(L18&lt;&gt;"",AD18&lt;&gt;""),L18/(AD18*62.3664),"")</f>
        <v>4.67164333588073</v>
      </c>
      <c r="AG18" s="1" t="n">
        <v>50.56</v>
      </c>
      <c r="AH18" s="1" t="n">
        <f aca="false">IF(AD18&lt;&gt;"",141.5/AD18-131.5,"")</f>
        <v>50.5638188368502</v>
      </c>
      <c r="AI18" s="1" t="str">
        <f aca="false">IF(AH18&lt;&gt;"",IF(ABS(AH18-AG18)&gt;0.01,AH18-AG18,""),"")</f>
        <v/>
      </c>
      <c r="AJ18" s="3" t="n">
        <v>6.48</v>
      </c>
      <c r="AK18" s="3" t="n">
        <f aca="false">IF(AD18&lt;&gt;"",AD18*8.33718,"")</f>
        <v>6.479656296</v>
      </c>
      <c r="AL18" s="3" t="str">
        <f aca="false">IF(AK18&lt;&gt;"",IF(ABS(AK18-AJ18)&gt;0.001,AK18-AJ18,""),"")</f>
        <v/>
      </c>
      <c r="AM18" s="4" t="n">
        <v>1.4325</v>
      </c>
      <c r="AN18" s="2" t="n">
        <v>0.0001</v>
      </c>
      <c r="AO18" s="2" t="n">
        <f aca="false">IF(AND(V18&lt;&gt;"",AA18&lt;&gt;"",U18&lt;&gt;""),V18*10^(7/3*(1+AA18)*(1-U18/559.676)),"")</f>
        <v>0.000812113274701642</v>
      </c>
      <c r="AP18" s="2" t="n">
        <f aca="false">IF(AO18&lt;&gt;"",AO18-AN18,"")</f>
        <v>0.000712113274701642</v>
      </c>
      <c r="AQ18" s="2" t="n">
        <v>0.3806</v>
      </c>
      <c r="AR18" s="2" t="n">
        <v>0.5246</v>
      </c>
      <c r="AS18" s="2" t="n">
        <v>2.9193</v>
      </c>
      <c r="AT18" s="2" t="n">
        <v>1.246</v>
      </c>
      <c r="AU18" s="1" t="n">
        <v>99.72</v>
      </c>
      <c r="AV18" s="5" t="n">
        <v>18894</v>
      </c>
      <c r="AW18" s="5" t="n">
        <f aca="false">AV18*AJ18</f>
        <v>122433.12</v>
      </c>
      <c r="AX18" s="1" t="n">
        <v>27.09</v>
      </c>
      <c r="AY18" s="3" t="n">
        <v>7.848</v>
      </c>
      <c r="AZ18" s="3" t="n">
        <f aca="false">IF(AND(AU18&lt;&gt;"",T18&lt;&gt;"",O18&lt;&gt;"",AD18&lt;&gt;""),SQRT((AU18*(MAX((T18-77)/(T18-O18),0))^0.38)*(SQRT(AD18^2-0.000601*(77-60))*62.3664)*251.9958/30.48^3),"")</f>
        <v>7.8446876860993</v>
      </c>
      <c r="BA18" s="3" t="n">
        <f aca="false">IF(AND(AY18&lt;&gt;"",AZ18&lt;&gt;""),AZ18-AY18,"")</f>
        <v>-0.0033123139007003</v>
      </c>
      <c r="BC18" s="1" t="n">
        <v>-710.4</v>
      </c>
      <c r="BD18" s="1" t="n">
        <v>155.97</v>
      </c>
      <c r="BE18" s="1" t="n">
        <v>101.31</v>
      </c>
      <c r="BL18" s="1" t="n">
        <v>0.46</v>
      </c>
      <c r="BM18" s="1" t="n">
        <v>5.21</v>
      </c>
      <c r="BN18" s="7" t="n">
        <v>12.9</v>
      </c>
      <c r="BO18" s="7" t="n">
        <f aca="false">IF(AND(P18&lt;&gt;"",AD18&lt;&gt;""),P18^0.333333333333333/AD18,"")</f>
        <v>12.9010064114196</v>
      </c>
      <c r="BP18" s="7" t="n">
        <f aca="false">BN18-BO18</f>
        <v>-0.00100641141960445</v>
      </c>
    </row>
    <row r="19" customFormat="false" ht="12.75" hidden="false" customHeight="false" outlineLevel="0" collapsed="false">
      <c r="A19" s="0" t="n">
        <v>79</v>
      </c>
      <c r="B19" s="0" t="s">
        <v>114</v>
      </c>
      <c r="C19" s="0" t="s">
        <v>115</v>
      </c>
      <c r="D19" s="0" t="n">
        <v>17</v>
      </c>
      <c r="E19" s="0" t="n">
        <v>36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s">
        <v>83</v>
      </c>
      <c r="L19" s="1" t="n">
        <v>240.47</v>
      </c>
      <c r="M19" s="1" t="n">
        <f aca="false">+D19*$D$2+E19*$E$2+F19*$F$2+G19*$G$2+H19*$H$2+I19*$I$2+J19*$J$2</f>
        <v>240.47284</v>
      </c>
      <c r="N19" s="1" t="str">
        <f aca="false">IF(ABS(M19-L19)&gt;0.005,M19-L19,"")</f>
        <v/>
      </c>
      <c r="O19" s="1" t="n">
        <v>575.64</v>
      </c>
      <c r="P19" s="1" t="n">
        <f aca="false">+O19+459.67</f>
        <v>1035.31</v>
      </c>
      <c r="Q19" s="1" t="n">
        <f aca="false">IF(AND(P19&gt;0,U19&lt;&gt;""),P19/U19,"")</f>
        <v>0.784284166748733</v>
      </c>
      <c r="R19" s="1" t="n">
        <v>71.57</v>
      </c>
      <c r="S19" s="1" t="n">
        <f aca="false">IF(AND(R19&lt;&gt;"",U19&lt;&gt;""),(R19+459.67)/U19,"")</f>
        <v>0.402433204299772</v>
      </c>
      <c r="T19" s="1" t="n">
        <v>860.4</v>
      </c>
      <c r="U19" s="1" t="n">
        <f aca="false">IF(T19&lt;&gt;"",T19+459.67,"")</f>
        <v>1320.07</v>
      </c>
      <c r="V19" s="1" t="n">
        <v>191</v>
      </c>
      <c r="W19" s="2" t="n">
        <v>0.067</v>
      </c>
      <c r="X19" s="2" t="n">
        <v>0.217</v>
      </c>
      <c r="Y19" s="2" t="n">
        <f aca="false">IF(U19&lt;&gt;"",V19*W19*L19/10.73165/U19,"")</f>
        <v>0.217222902179388</v>
      </c>
      <c r="Z19" s="2" t="str">
        <f aca="false">IF(Y19&lt;&gt;"",IF(ABS(Y19-X19)&gt;0.0005,Y19-X19,""),"")</f>
        <v/>
      </c>
      <c r="AA19" s="2" t="n">
        <v>0.7645</v>
      </c>
      <c r="AB19" s="2" t="n">
        <f aca="false">IF(AND(V19&gt;0,Q19&lt;&gt;""),LOG(14.69595/V19)/(1-1/Q19)*3/7-1,"")</f>
        <v>0.735544579146776</v>
      </c>
      <c r="AC19" s="2" t="str">
        <f aca="false">IF(AB19&lt;&gt;"",IF(ABS(AB19-AA19)&gt;0.05,AB19-AA19,""),"")</f>
        <v/>
      </c>
      <c r="AD19" s="2" t="n">
        <v>0.7797</v>
      </c>
      <c r="AF19" s="3" t="n">
        <f aca="false">IF(AND(L19&lt;&gt;"",AD19&lt;&gt;""),L19/(AD19*62.3664),"")</f>
        <v>4.94518670901094</v>
      </c>
      <c r="AG19" s="1" t="n">
        <v>49.99</v>
      </c>
      <c r="AH19" s="1" t="n">
        <f aca="false">IF(AD19&lt;&gt;"",141.5/AD19-131.5,"")</f>
        <v>49.980056431961</v>
      </c>
      <c r="AI19" s="1" t="str">
        <f aca="false">IF(AH19&lt;&gt;"",IF(ABS(AH19-AG19)&gt;0.01,AH19-AG19,""),"")</f>
        <v/>
      </c>
      <c r="AJ19" s="3" t="n">
        <v>6.5</v>
      </c>
      <c r="AK19" s="3" t="n">
        <f aca="false">IF(AD19&lt;&gt;"",AD19*8.33718,"")</f>
        <v>6.500499246</v>
      </c>
      <c r="AL19" s="3" t="str">
        <f aca="false">IF(AK19&lt;&gt;"",IF(ABS(AK19-AJ19)&gt;0.001,AK19-AJ19,""),"")</f>
        <v/>
      </c>
      <c r="AM19" s="4" t="n">
        <v>1.4348</v>
      </c>
      <c r="AN19" s="2" t="n">
        <v>0.0001</v>
      </c>
      <c r="AO19" s="2" t="n">
        <f aca="false">IF(AND(V19&lt;&gt;"",AA19&lt;&gt;"",U19&lt;&gt;""),V19*10^(7/3*(1+AA19)*(1-U19/559.676)),"")</f>
        <v>0.000486762315759321</v>
      </c>
      <c r="AP19" s="2" t="n">
        <f aca="false">IF(AO19&lt;&gt;"",AO19-AN19,"")</f>
        <v>0.000386762315759321</v>
      </c>
      <c r="AQ19" s="2" t="n">
        <v>0.3819</v>
      </c>
      <c r="AR19" s="2" t="n">
        <v>0.5236</v>
      </c>
      <c r="AS19" s="2" t="n">
        <v>3.5813</v>
      </c>
      <c r="AT19" s="2" t="n">
        <v>1.4462</v>
      </c>
      <c r="AU19" s="1" t="n">
        <v>93.54</v>
      </c>
      <c r="AV19" s="5" t="n">
        <v>18883</v>
      </c>
      <c r="AW19" s="5" t="n">
        <f aca="false">AV19*AJ19</f>
        <v>122739.5</v>
      </c>
      <c r="AX19" s="1" t="n">
        <v>27.52</v>
      </c>
      <c r="AY19" s="3" t="n">
        <v>7.759</v>
      </c>
      <c r="AZ19" s="3" t="n">
        <f aca="false">IF(AND(AU19&lt;&gt;"",T19&lt;&gt;"",O19&lt;&gt;"",AD19&lt;&gt;""),SQRT((AU19*(MAX((T19-77)/(T19-O19),0))^0.38)*(SQRT(AD19^2-0.000601*(77-60))*62.3664)*251.9958/30.48^3),"")</f>
        <v>7.67852236837975</v>
      </c>
      <c r="BA19" s="3" t="n">
        <f aca="false">IF(AND(AY19&lt;&gt;"",AZ19&lt;&gt;""),AZ19-AY19,"")</f>
        <v>-0.0804776316202496</v>
      </c>
      <c r="BC19" s="1" t="n">
        <v>-704.31</v>
      </c>
      <c r="BD19" s="1" t="n">
        <v>162.57</v>
      </c>
      <c r="BE19" s="1" t="n">
        <v>72.34</v>
      </c>
      <c r="BL19" s="1" t="n">
        <v>0.43</v>
      </c>
      <c r="BM19" s="1" t="n">
        <v>5.63</v>
      </c>
      <c r="BN19" s="7" t="n">
        <v>13</v>
      </c>
      <c r="BO19" s="7" t="n">
        <f aca="false">IF(AND(P19&lt;&gt;"",AD19&lt;&gt;""),P19^0.333333333333333/AD19,"")</f>
        <v>12.9746584878126</v>
      </c>
      <c r="BP19" s="7" t="n">
        <f aca="false">BN19-BO19</f>
        <v>0.0253415121874276</v>
      </c>
    </row>
    <row r="20" customFormat="false" ht="12.75" hidden="false" customHeight="false" outlineLevel="0" collapsed="false">
      <c r="A20" s="0" t="n">
        <v>80</v>
      </c>
      <c r="B20" s="0" t="s">
        <v>116</v>
      </c>
      <c r="C20" s="0" t="s">
        <v>117</v>
      </c>
      <c r="D20" s="0" t="n">
        <v>18</v>
      </c>
      <c r="E20" s="0" t="n">
        <v>38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s">
        <v>83</v>
      </c>
      <c r="L20" s="1" t="n">
        <v>254.5</v>
      </c>
      <c r="M20" s="1" t="n">
        <f aca="false">+D20*$D$2+E20*$E$2+F20*$F$2+G20*$G$2+H20*$H$2+I20*$I$2+J20*$J$2</f>
        <v>254.49972</v>
      </c>
      <c r="N20" s="1" t="str">
        <f aca="false">IF(ABS(M20-L20)&gt;0.005,M20-L20,"")</f>
        <v/>
      </c>
      <c r="O20" s="1" t="n">
        <v>601.34</v>
      </c>
      <c r="P20" s="1" t="n">
        <f aca="false">+O20+459.67</f>
        <v>1061.01</v>
      </c>
      <c r="Q20" s="1" t="n">
        <f aca="false">IF(AND(P20&gt;0,U20&lt;&gt;""),P20/U20,"")</f>
        <v>0.790930844521309</v>
      </c>
      <c r="R20" s="1" t="n">
        <v>82.69</v>
      </c>
      <c r="S20" s="1" t="n">
        <f aca="false">IF(AND(R20&lt;&gt;"",U20&lt;&gt;""),(R20+459.67)/U20,"")</f>
        <v>0.40430274251381</v>
      </c>
      <c r="T20" s="1" t="n">
        <v>881.8</v>
      </c>
      <c r="U20" s="1" t="n">
        <f aca="false">IF(T20&lt;&gt;"",T20+459.67,"")</f>
        <v>1341.47</v>
      </c>
      <c r="V20" s="1" t="n">
        <v>176</v>
      </c>
      <c r="W20" s="2" t="n">
        <v>0.063</v>
      </c>
      <c r="X20" s="2" t="n">
        <v>0.196</v>
      </c>
      <c r="Y20" s="2" t="n">
        <f aca="false">IF(U20&lt;&gt;"",V20*W20*L20/10.73165/U20,"")</f>
        <v>0.196016910103351</v>
      </c>
      <c r="Z20" s="2" t="str">
        <f aca="false">IF(Y20&lt;&gt;"",IF(ABS(Y20-X20)&gt;0.0005,Y20-X20,""),"")</f>
        <v/>
      </c>
      <c r="AA20" s="2" t="n">
        <v>0.7946</v>
      </c>
      <c r="AB20" s="2" t="n">
        <f aca="false">IF(AND(V20&gt;0,Q20&lt;&gt;""),LOG(14.69595/V20)/(1-1/Q20)*3/7-1,"")</f>
        <v>0.748305845079023</v>
      </c>
      <c r="AC20" s="2" t="str">
        <f aca="false">IF(AB20&lt;&gt;"",IF(ABS(AB20-AA20)&gt;0.05,AB20-AA20,""),"")</f>
        <v/>
      </c>
      <c r="AD20" s="2" t="n">
        <v>0.782</v>
      </c>
      <c r="AF20" s="3" t="n">
        <f aca="false">IF(AND(L20&lt;&gt;"",AD20&lt;&gt;""),L20/(AD20*62.3664),"")</f>
        <v>5.21831579716772</v>
      </c>
      <c r="AG20" s="1" t="n">
        <v>49.45</v>
      </c>
      <c r="AH20" s="1" t="n">
        <f aca="false">IF(AD20&lt;&gt;"",141.5/AD20-131.5,"")</f>
        <v>49.4462915601023</v>
      </c>
      <c r="AI20" s="1" t="str">
        <f aca="false">IF(AH20&lt;&gt;"",IF(ABS(AH20-AG20)&gt;0.01,AH20-AG20,""),"")</f>
        <v/>
      </c>
      <c r="AJ20" s="3" t="n">
        <v>6.519</v>
      </c>
      <c r="AK20" s="3" t="n">
        <f aca="false">IF(AD20&lt;&gt;"",AD20*8.33718,"")</f>
        <v>6.51967476</v>
      </c>
      <c r="AL20" s="3" t="str">
        <f aca="false">IF(AK20&lt;&gt;"",IF(ABS(AK20-AJ20)&gt;0.001,AK20-AJ20,""),"")</f>
        <v/>
      </c>
      <c r="AM20" s="4" t="n">
        <v>1.4369</v>
      </c>
      <c r="AN20" s="2" t="n">
        <v>0.0001</v>
      </c>
      <c r="AO20" s="2" t="n">
        <f aca="false">IF(AND(V20&lt;&gt;"",AA20&lt;&gt;"",U20&lt;&gt;""),V20*10^(7/3*(1+AA20)*(1-U20/559.676)),"")</f>
        <v>0.000249036970488543</v>
      </c>
      <c r="AP20" s="2" t="n">
        <f aca="false">IF(AO20&lt;&gt;"",AO20-AN20,"")</f>
        <v>0.000149036970488543</v>
      </c>
      <c r="AQ20" s="2" t="n">
        <v>0.3825</v>
      </c>
      <c r="AR20" s="2" t="n">
        <v>0.5212</v>
      </c>
      <c r="AS20" s="2" t="n">
        <v>4.1314</v>
      </c>
      <c r="AT20" s="2" t="n">
        <v>1.5974</v>
      </c>
      <c r="AU20" s="1" t="n">
        <v>89.2</v>
      </c>
      <c r="AV20" s="5" t="n">
        <v>18872</v>
      </c>
      <c r="AW20" s="5" t="n">
        <f aca="false">AV20*AJ20</f>
        <v>123026.568</v>
      </c>
      <c r="AX20" s="1" t="n">
        <v>27.97</v>
      </c>
      <c r="AY20" s="3" t="n">
        <v>7.742</v>
      </c>
      <c r="AZ20" s="3" t="n">
        <f aca="false">IF(AND(AU20&lt;&gt;"",T20&lt;&gt;"",O20&lt;&gt;"",AD20&lt;&gt;""),SQRT((AU20*(MAX((T20-77)/(T20-O20),0))^0.38)*(SQRT(AD20^2-0.000601*(77-60))*62.3664)*251.9958/30.48^3),"")</f>
        <v>7.5699197321185</v>
      </c>
      <c r="BA20" s="3" t="n">
        <f aca="false">IF(AND(AY20&lt;&gt;"",AZ20&lt;&gt;""),AZ20-AY20,"")</f>
        <v>-0.172080267881501</v>
      </c>
      <c r="BC20" s="1" t="n">
        <v>-700.34</v>
      </c>
      <c r="BD20" s="1" t="n">
        <v>167.6</v>
      </c>
      <c r="BE20" s="1" t="n">
        <v>104.68</v>
      </c>
      <c r="BL20" s="1" t="n">
        <v>0.41</v>
      </c>
      <c r="BM20" s="1" t="n">
        <v>6.21</v>
      </c>
      <c r="BN20" s="7" t="n">
        <v>13.1</v>
      </c>
      <c r="BO20" s="7" t="n">
        <f aca="false">IF(AND(P20&lt;&gt;"",AD20&lt;&gt;""),P20^0.333333333333333/AD20,"")</f>
        <v>13.0426669937936</v>
      </c>
      <c r="BP20" s="7" t="n">
        <f aca="false">BN20-BO20</f>
        <v>0.0573330062063508</v>
      </c>
    </row>
    <row r="21" customFormat="false" ht="13.5" hidden="false" customHeight="false" outlineLevel="0" collapsed="false">
      <c r="A21" s="0" t="n">
        <v>81</v>
      </c>
      <c r="B21" s="0" t="s">
        <v>118</v>
      </c>
      <c r="C21" s="0" t="s">
        <v>119</v>
      </c>
      <c r="D21" s="0" t="n">
        <v>19</v>
      </c>
      <c r="E21" s="0" t="n">
        <v>40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s">
        <v>83</v>
      </c>
      <c r="L21" s="1" t="n">
        <v>268.53</v>
      </c>
      <c r="M21" s="1" t="n">
        <f aca="false">+D21*$D$2+E21*$E$2+F21*$F$2+G21*$G$2+H21*$H$2+I21*$I$2+J21*$J$2</f>
        <v>268.5266</v>
      </c>
      <c r="N21" s="1" t="str">
        <f aca="false">IF(ABS(M21-L21)&gt;0.005,M21-L21,"")</f>
        <v/>
      </c>
      <c r="O21" s="32" t="n">
        <v>636</v>
      </c>
      <c r="P21" s="1" t="n">
        <f aca="false">+O21+459.67</f>
        <v>1095.67</v>
      </c>
      <c r="Q21" s="1" t="n">
        <f aca="false">IF(AND(P21&gt;0,U21&lt;&gt;""),P21/U21,"")</f>
        <v>0.805243005284162</v>
      </c>
      <c r="R21" s="1" t="n">
        <v>89.4</v>
      </c>
      <c r="S21" s="1" t="n">
        <f aca="false">IF(AND(R21&lt;&gt;"",U21&lt;&gt;""),(R21+459.67)/U21,"")</f>
        <v>0.403529143730662</v>
      </c>
      <c r="T21" s="1" t="n">
        <v>901</v>
      </c>
      <c r="U21" s="1" t="n">
        <f aca="false">IF(T21&lt;&gt;"",T21+459.67,"")</f>
        <v>1360.67</v>
      </c>
      <c r="V21" s="1" t="n">
        <v>162</v>
      </c>
      <c r="W21" s="2" t="n">
        <v>0.067</v>
      </c>
      <c r="X21" s="2" t="n">
        <v>0.2</v>
      </c>
      <c r="Y21" s="2" t="n">
        <f aca="false">IF(U21&lt;&gt;"",V21*W21*L21/10.73165/U21,"")</f>
        <v>0.199601278748302</v>
      </c>
      <c r="Z21" s="2" t="str">
        <f aca="false">IF(Y21&lt;&gt;"",IF(ABS(Y21-X21)&gt;0.0005,Y21-X21,""),"")</f>
        <v/>
      </c>
      <c r="AA21" s="2" t="n">
        <v>0.8196</v>
      </c>
      <c r="AB21" s="2" t="n">
        <f aca="false">IF(AND(V21&gt;0,Q21&lt;&gt;""),LOG(14.69595/V21)/(1-1/Q21)*3/7-1,"")</f>
        <v>0.846958247340023</v>
      </c>
      <c r="AC21" s="2" t="str">
        <f aca="false">IF(AB21&lt;&gt;"",IF(ABS(AB21-AA21)&gt;0.05,AB21-AA21,""),"")</f>
        <v/>
      </c>
      <c r="AD21" s="2" t="n">
        <v>0.7869</v>
      </c>
      <c r="AF21" s="3" t="n">
        <f aca="false">IF(AND(L21&lt;&gt;"",AD21&lt;&gt;""),L21/(AD21*62.3664),"")</f>
        <v>5.47170393919746</v>
      </c>
      <c r="AG21" s="1" t="n">
        <v>48.31</v>
      </c>
      <c r="AH21" s="1" t="n">
        <f aca="false">IF(AD21&lt;&gt;"",141.5/AD21-131.5,"")</f>
        <v>48.319545050197</v>
      </c>
      <c r="AI21" s="1" t="str">
        <f aca="false">IF(AH21&lt;&gt;"",IF(ABS(AH21-AG21)&gt;0.01,AH21-AG21,""),"")</f>
        <v/>
      </c>
      <c r="AJ21" s="3" t="n">
        <v>6.561</v>
      </c>
      <c r="AK21" s="3" t="n">
        <f aca="false">IF(AD21&lt;&gt;"",AD21*8.33718,"")</f>
        <v>6.560526942</v>
      </c>
      <c r="AL21" s="3" t="str">
        <f aca="false">IF(AK21&lt;&gt;"",IF(ABS(AK21-AJ21)&gt;0.001,AK21-AJ21,""),"")</f>
        <v/>
      </c>
      <c r="AM21" s="4" t="n">
        <v>1.4388</v>
      </c>
      <c r="AN21" s="2" t="n">
        <v>0.0001</v>
      </c>
      <c r="AO21" s="2" t="n">
        <f aca="false">IF(AND(V21&lt;&gt;"",AA21&lt;&gt;"",U21&lt;&gt;""),V21*10^(7/3*(1+AA21)*(1-U21/559.676)),"")</f>
        <v>0.000135871972958502</v>
      </c>
      <c r="AP21" s="2" t="n">
        <f aca="false">IF(AO21&lt;&gt;"",AO21-AN21,"")</f>
        <v>3.58719729585018E-005</v>
      </c>
      <c r="AQ21" s="2" t="n">
        <v>0.3823</v>
      </c>
      <c r="AR21" s="2" t="n">
        <v>0.5011</v>
      </c>
      <c r="AS21" s="2" t="n">
        <v>4.699</v>
      </c>
      <c r="AT21" s="2" t="n">
        <v>1.7939</v>
      </c>
      <c r="AU21" s="1" t="n">
        <v>89.78</v>
      </c>
      <c r="AV21" s="5" t="n">
        <v>18862</v>
      </c>
      <c r="AW21" s="5" t="n">
        <f aca="false">AV21*AJ21</f>
        <v>123753.582</v>
      </c>
      <c r="AX21" s="1" t="n">
        <v>28.22</v>
      </c>
      <c r="AY21" s="3" t="n">
        <v>7.845</v>
      </c>
      <c r="AZ21" s="3" t="n">
        <f aca="false">IF(AND(AU21&lt;&gt;"",T21&lt;&gt;"",O21&lt;&gt;"",AD21&lt;&gt;""),SQRT((AU21*(MAX((T21-77)/(T21-O21),0))^0.38)*(SQRT(AD21^2-0.000601*(77-60))*62.3664)*251.9958/30.48^3),"")</f>
        <v>7.73574529896347</v>
      </c>
      <c r="BA21" s="3" t="n">
        <f aca="false">IF(AND(AY21&lt;&gt;"",AZ21&lt;&gt;""),AZ21-AY21,"")</f>
        <v>-0.109254701036527</v>
      </c>
      <c r="BC21" s="1" t="n">
        <v>-696.78</v>
      </c>
      <c r="BD21" s="1" t="n">
        <v>172.1</v>
      </c>
      <c r="BE21" s="1" t="n">
        <v>73.35</v>
      </c>
      <c r="BL21" s="1" t="n">
        <v>0.39</v>
      </c>
      <c r="BM21" s="1" t="n">
        <v>6.98</v>
      </c>
      <c r="BN21" s="7" t="n">
        <v>13.1</v>
      </c>
      <c r="BO21" s="7" t="n">
        <f aca="false">IF(AND(P21&lt;&gt;"",AD21&lt;&gt;""),P21^0.333333333333333/AD21,"")</f>
        <v>13.1010783795359</v>
      </c>
      <c r="BP21" s="7" t="n">
        <f aca="false">BN21-BO21</f>
        <v>-0.00107837953594725</v>
      </c>
    </row>
    <row r="22" customFormat="false" ht="12.75" hidden="false" customHeight="false" outlineLevel="0" collapsed="false">
      <c r="A22" s="0" t="n">
        <v>82</v>
      </c>
      <c r="B22" s="0" t="s">
        <v>120</v>
      </c>
      <c r="C22" s="0" t="s">
        <v>121</v>
      </c>
      <c r="D22" s="0" t="n">
        <v>20</v>
      </c>
      <c r="E22" s="0" t="n">
        <v>42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s">
        <v>83</v>
      </c>
      <c r="L22" s="1" t="n">
        <v>282.55</v>
      </c>
      <c r="M22" s="1" t="n">
        <f aca="false">+D22*$D$2+E22*$E$2+F22*$F$2+G22*$G$2+H22*$H$2+I22*$I$2+J22*$J$2</f>
        <v>282.55348</v>
      </c>
      <c r="N22" s="1" t="str">
        <f aca="false">IF(ABS(M22-L22)&gt;0.005,M22-L22,"")</f>
        <v/>
      </c>
      <c r="O22" s="1" t="n">
        <v>650.84</v>
      </c>
      <c r="P22" s="1" t="n">
        <f aca="false">+O22+459.67</f>
        <v>1110.51</v>
      </c>
      <c r="Q22" s="1" t="n">
        <f aca="false">IF(AND(P22&gt;0,U22&lt;&gt;""),P22/U22,"")</f>
        <v>0.804326884773335</v>
      </c>
      <c r="R22" s="1" t="n">
        <v>97.57</v>
      </c>
      <c r="S22" s="1" t="n">
        <f aca="false">IF(AND(R22&lt;&gt;"",U22&lt;&gt;""),(R22+459.67)/U22,"")</f>
        <v>0.403601150166224</v>
      </c>
      <c r="T22" s="1" t="n">
        <v>921</v>
      </c>
      <c r="U22" s="1" t="n">
        <f aca="false">IF(T22&lt;&gt;"",T22+459.67,"")</f>
        <v>1380.67</v>
      </c>
      <c r="V22" s="1" t="n">
        <v>162</v>
      </c>
      <c r="W22" s="2" t="n">
        <v>0.064</v>
      </c>
      <c r="X22" s="2" t="n">
        <v>0.198</v>
      </c>
      <c r="Y22" s="2" t="n">
        <f aca="false">IF(U22&lt;&gt;"",V22*W22*L22/10.73165/U22,"")</f>
        <v>0.197712401641325</v>
      </c>
      <c r="Z22" s="2" t="str">
        <f aca="false">IF(Y22&lt;&gt;"",IF(ABS(Y22-X22)&gt;0.0005,Y22-X22,""),"")</f>
        <v/>
      </c>
      <c r="AA22" s="2" t="n">
        <v>0.9119</v>
      </c>
      <c r="AB22" s="2" t="n">
        <f aca="false">IF(AND(V22&gt;0,Q22&lt;&gt;""),LOG(14.69595/V22)/(1-1/Q22)*3/7-1,"")</f>
        <v>0.836219550946617</v>
      </c>
      <c r="AC22" s="2" t="n">
        <f aca="false">IF(AB22&lt;&gt;"",IF(ABS(AB22-AA22)&gt;0.05,AB22-AA22,""),"")</f>
        <v>-0.0756804490533828</v>
      </c>
      <c r="AD22" s="2" t="n">
        <v>0.7924</v>
      </c>
      <c r="AF22" s="3" t="n">
        <f aca="false">IF(AND(L22&lt;&gt;"",AD22&lt;&gt;""),L22/(AD22*62.3664),"")</f>
        <v>5.71742095327505</v>
      </c>
      <c r="AG22" s="1" t="n">
        <v>47.1</v>
      </c>
      <c r="AH22" s="1" t="n">
        <f aca="false">IF(AD22&lt;&gt;"",141.5/AD22-131.5,"")</f>
        <v>47.0714285714286</v>
      </c>
      <c r="AI22" s="1" t="n">
        <f aca="false">IF(AH22&lt;&gt;"",IF(ABS(AH22-AG22)&gt;0.01,AH22-AG22,""),"")</f>
        <v>-0.0285714285714178</v>
      </c>
      <c r="AJ22" s="3" t="n">
        <v>6.597</v>
      </c>
      <c r="AK22" s="3" t="n">
        <f aca="false">IF(AD22&lt;&gt;"",AD22*8.33718,"")</f>
        <v>6.606381432</v>
      </c>
      <c r="AL22" s="3" t="n">
        <f aca="false">IF(AK22&lt;&gt;"",IF(ABS(AK22-AJ22)&gt;0.001,AK22-AJ22,""),"")</f>
        <v>0.00938143199999963</v>
      </c>
      <c r="AM22" s="4" t="n">
        <v>1.4405</v>
      </c>
      <c r="AN22" s="2" t="n">
        <v>0.0001</v>
      </c>
      <c r="AO22" s="2" t="n">
        <f aca="false">IF(AND(V22&lt;&gt;"",AA22&lt;&gt;"",U22&lt;&gt;""),V22*10^(7/3*(1+AA22)*(1-U22/559.676)),"")</f>
        <v>4.62898073643796E-005</v>
      </c>
      <c r="AP22" s="2" t="n">
        <f aca="false">IF(AO22&lt;&gt;"",AO22-AN22,"")</f>
        <v>-5.37101926356204E-005</v>
      </c>
      <c r="AQ22" s="2" t="n">
        <v>0.3821</v>
      </c>
      <c r="AS22" s="2" t="n">
        <v>5.3926</v>
      </c>
      <c r="AT22" s="2" t="n">
        <v>1.9846</v>
      </c>
      <c r="AU22" s="1" t="n">
        <v>89.79</v>
      </c>
      <c r="AV22" s="5" t="n">
        <v>18854</v>
      </c>
      <c r="AW22" s="5" t="n">
        <f aca="false">AV22*AJ22</f>
        <v>124379.838</v>
      </c>
      <c r="AX22" s="1" t="n">
        <v>28.54</v>
      </c>
      <c r="AY22" s="3" t="n">
        <v>7.755</v>
      </c>
      <c r="AZ22" s="3" t="n">
        <f aca="false">IF(AND(AU22&lt;&gt;"",T22&lt;&gt;"",O22&lt;&gt;"",AD22&lt;&gt;""),SQRT((AU22*(MAX((T22-77)/(T22-O22),0))^0.38)*(SQRT(AD22^2-0.000601*(77-60))*62.3664)*251.9958/30.48^3),"")</f>
        <v>7.77054742195923</v>
      </c>
      <c r="BA22" s="3" t="n">
        <f aca="false">IF(AND(AY22&lt;&gt;"",AZ22&lt;&gt;""),AZ22-AY22,"")</f>
        <v>0.0155474219592318</v>
      </c>
      <c r="BC22" s="1" t="n">
        <v>-693.59</v>
      </c>
      <c r="BD22" s="1" t="n">
        <v>176.15</v>
      </c>
      <c r="BE22" s="1" t="n">
        <v>106.32</v>
      </c>
      <c r="BL22" s="1" t="n">
        <v>0.37</v>
      </c>
      <c r="BM22" s="1" t="n">
        <v>8</v>
      </c>
      <c r="BN22" s="7" t="n">
        <v>13.1</v>
      </c>
      <c r="BO22" s="7" t="n">
        <f aca="false">IF(AND(P22&lt;&gt;"",AD22&lt;&gt;""),P22^0.333333333333333/AD22,"")</f>
        <v>13.0686188258484</v>
      </c>
      <c r="BP22" s="7" t="n">
        <f aca="false">BN22-BO22</f>
        <v>0.0313811741515941</v>
      </c>
    </row>
    <row r="23" customFormat="false" ht="12.75" hidden="false" customHeight="false" outlineLevel="0" collapsed="false">
      <c r="A23" s="0" t="n">
        <v>83</v>
      </c>
      <c r="B23" s="0" t="s">
        <v>122</v>
      </c>
      <c r="C23" s="0" t="s">
        <v>123</v>
      </c>
      <c r="D23" s="0" t="n">
        <v>21</v>
      </c>
      <c r="E23" s="0" t="n">
        <v>44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s">
        <v>83</v>
      </c>
      <c r="L23" s="1" t="n">
        <v>296.58</v>
      </c>
      <c r="M23" s="1" t="n">
        <f aca="false">+D23*$D$2+E23*$E$2+F23*$F$2+G23*$G$2+H23*$H$2+I23*$I$2+J23*$J$2</f>
        <v>296.58036</v>
      </c>
      <c r="N23" s="1" t="str">
        <f aca="false">IF(ABS(M23-L23)&gt;0.005,M23-L23,"")</f>
        <v/>
      </c>
      <c r="O23" s="1" t="n">
        <v>673.7</v>
      </c>
      <c r="P23" s="1" t="n">
        <f aca="false">+O23+459.67</f>
        <v>1133.37</v>
      </c>
      <c r="Q23" s="1" t="n">
        <f aca="false">IF(AND(P23&gt;0,U23&lt;&gt;""),P23/U23,"")</f>
        <v>0.805447968560119</v>
      </c>
      <c r="R23" s="1" t="n">
        <v>104.9</v>
      </c>
      <c r="S23" s="1" t="n">
        <f aca="false">IF(AND(R23&lt;&gt;"",U23&lt;&gt;""),(R23+459.67)/U23,"")</f>
        <v>0.401220924861242</v>
      </c>
      <c r="T23" s="1" t="n">
        <v>947.46</v>
      </c>
      <c r="U23" s="1" t="n">
        <f aca="false">IF(T23&lt;&gt;"",T23+459.67,"")</f>
        <v>1407.13</v>
      </c>
      <c r="V23" s="1" t="n">
        <v>166.36</v>
      </c>
      <c r="W23" s="2" t="n">
        <v>0.0647</v>
      </c>
      <c r="X23" s="2" t="n">
        <v>0.2112</v>
      </c>
      <c r="Y23" s="2" t="n">
        <f aca="false">IF(U23&lt;&gt;"",V23*W23*L23/10.73165/U23,"")</f>
        <v>0.2113948148855</v>
      </c>
      <c r="Z23" s="2" t="str">
        <f aca="false">IF(Y23&lt;&gt;"",IF(ABS(Y23-X23)&gt;0.0005,Y23-X23,""),"")</f>
        <v/>
      </c>
      <c r="AA23" s="2" t="n">
        <v>0.9221</v>
      </c>
      <c r="AB23" s="2" t="n">
        <f aca="false">IF(AND(V23&gt;0,Q23&lt;&gt;""),LOG(14.69595/V23)/(1-1/Q23)*3/7-1,"")</f>
        <v>0.869839150042432</v>
      </c>
      <c r="AC23" s="2" t="n">
        <f aca="false">IF(AB23&lt;&gt;"",IF(ABS(AB23-AA23)&gt;0.05,AB23-AA23,""),"")</f>
        <v>-0.0522608499575677</v>
      </c>
      <c r="AD23" s="2" t="n">
        <v>0.7954</v>
      </c>
      <c r="AF23" s="3" t="n">
        <f aca="false">IF(AND(L23&lt;&gt;"",AD23&lt;&gt;""),L23/(AD23*62.3664),"")</f>
        <v>5.97868398258044</v>
      </c>
      <c r="AG23" s="1" t="n">
        <v>46.41</v>
      </c>
      <c r="AH23" s="1" t="n">
        <f aca="false">IF(AD23&lt;&gt;"",141.5/AD23-131.5,"")</f>
        <v>46.3979129997485</v>
      </c>
      <c r="AI23" s="1" t="n">
        <f aca="false">IF(AH23&lt;&gt;"",IF(ABS(AH23-AG23)&gt;0.01,AH23-AG23,""),"")</f>
        <v>-0.012087000251455</v>
      </c>
      <c r="AJ23" s="3" t="n">
        <v>6.631</v>
      </c>
      <c r="AK23" s="3" t="n">
        <f aca="false">IF(AD23&lt;&gt;"",AD23*8.33718,"")</f>
        <v>6.631392972</v>
      </c>
      <c r="AL23" s="3" t="str">
        <f aca="false">IF(AK23&lt;&gt;"",IF(ABS(AK23-AJ23)&gt;0.001,AK23-AJ23,""),"")</f>
        <v/>
      </c>
      <c r="AM23" s="4" t="n">
        <v>1.442</v>
      </c>
      <c r="AO23" s="2" t="n">
        <f aca="false">IF(AND(V23&lt;&gt;"",AA23&lt;&gt;"",U23&lt;&gt;""),V23*10^(7/3*(1+AA23)*(1-U23/559.676)),"")</f>
        <v>2.69198493003712E-005</v>
      </c>
      <c r="AP23" s="2" t="n">
        <f aca="false">IF(AO23&lt;&gt;"",AO23-AN23,"")</f>
        <v>2.69198493003712E-005</v>
      </c>
      <c r="AV23" s="5" t="n">
        <v>18999</v>
      </c>
      <c r="AW23" s="5" t="n">
        <f aca="false">AV23*AJ23</f>
        <v>125982.369</v>
      </c>
      <c r="AX23" s="1" t="n">
        <v>27.75</v>
      </c>
      <c r="AZ23" s="3" t="str">
        <f aca="false">IF(AND(AU23&lt;&gt;"",T23&lt;&gt;"",O23&lt;&gt;"",AD23&lt;&gt;""),SQRT((AU23*(MAX((T23-77)/(T23-O23),0))^0.38)*(SQRT(AD23^2-0.000601*(77-60))*62.3664)*251.9958/30.48^3),"")</f>
        <v/>
      </c>
      <c r="BA23" s="3" t="str">
        <f aca="false">IF(AND(AY23&lt;&gt;"",AZ23&lt;&gt;""),AZ23-AY23,"")</f>
        <v/>
      </c>
      <c r="BC23" s="1" t="n">
        <v>-631.57</v>
      </c>
      <c r="BL23" s="1" t="n">
        <v>0.35</v>
      </c>
      <c r="BM23" s="1" t="n">
        <v>9.37</v>
      </c>
      <c r="BN23" s="7" t="n">
        <v>13.1</v>
      </c>
      <c r="BO23" s="7" t="n">
        <f aca="false">IF(AND(P23&lt;&gt;"",AD23&lt;&gt;""),P23^0.333333333333333/AD23,"")</f>
        <v>13.1080568908966</v>
      </c>
      <c r="BP23" s="7" t="n">
        <f aca="false">BN23-BO23</f>
        <v>-0.00805689089662032</v>
      </c>
    </row>
    <row r="24" customFormat="false" ht="12.75" hidden="false" customHeight="false" outlineLevel="0" collapsed="false">
      <c r="A24" s="0" t="n">
        <v>84</v>
      </c>
      <c r="B24" s="0" t="s">
        <v>124</v>
      </c>
      <c r="C24" s="0" t="s">
        <v>125</v>
      </c>
      <c r="D24" s="0" t="n">
        <v>22</v>
      </c>
      <c r="E24" s="0" t="n">
        <v>46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s">
        <v>83</v>
      </c>
      <c r="L24" s="1" t="n">
        <v>310.61</v>
      </c>
      <c r="M24" s="1" t="n">
        <f aca="false">+D24*$D$2+E24*$E$2+F24*$F$2+G24*$G$2+H24*$H$2+I24*$I$2+J24*$J$2</f>
        <v>310.60724</v>
      </c>
      <c r="N24" s="1" t="str">
        <f aca="false">IF(ABS(M24-L24)&gt;0.005,M24-L24,"")</f>
        <v/>
      </c>
      <c r="O24" s="1" t="n">
        <v>695.5</v>
      </c>
      <c r="P24" s="1" t="n">
        <f aca="false">+O24+459.67</f>
        <v>1155.17</v>
      </c>
      <c r="Q24" s="1" t="n">
        <f aca="false">IF(AND(P24&gt;0,U24&lt;&gt;""),P24/U24,"")</f>
        <v>0.810548916971309</v>
      </c>
      <c r="R24" s="1" t="n">
        <v>111.9</v>
      </c>
      <c r="S24" s="1" t="n">
        <f aca="false">IF(AND(R24&lt;&gt;"",U24&lt;&gt;""),(R24+459.67)/U24,"")</f>
        <v>0.401053909358182</v>
      </c>
      <c r="T24" s="1" t="n">
        <v>965.5</v>
      </c>
      <c r="U24" s="1" t="n">
        <f aca="false">IF(T24&lt;&gt;"",T24+459.67,"")</f>
        <v>1425.17</v>
      </c>
      <c r="V24" s="1" t="n">
        <v>159.72</v>
      </c>
      <c r="W24" s="2" t="n">
        <v>0.0646</v>
      </c>
      <c r="X24" s="2" t="n">
        <v>0.2095</v>
      </c>
      <c r="Y24" s="2" t="n">
        <f aca="false">IF(U24&lt;&gt;"",V24*W24*L24/10.73165/U24,"")</f>
        <v>0.209543445680557</v>
      </c>
      <c r="Z24" s="2" t="str">
        <f aca="false">IF(Y24&lt;&gt;"",IF(ABS(Y24-X24)&gt;0.0005,Y24-X24,""),"")</f>
        <v/>
      </c>
      <c r="AA24" s="2" t="n">
        <v>0.9547</v>
      </c>
      <c r="AB24" s="2" t="n">
        <f aca="false">IF(AND(V24&gt;0,Q24&lt;&gt;""),LOG(14.69595/V24)/(1-1/Q24)*3/7-1,"")</f>
        <v>0.89990926484385</v>
      </c>
      <c r="AC24" s="2" t="n">
        <f aca="false">IF(AB24&lt;&gt;"",IF(ABS(AB24-AA24)&gt;0.05,AB24-AA24,""),"")</f>
        <v>-0.0547907351561495</v>
      </c>
      <c r="AD24" s="2" t="n">
        <v>0.7981</v>
      </c>
      <c r="AF24" s="3" t="n">
        <f aca="false">IF(AND(L24&lt;&gt;"",AD24&lt;&gt;""),L24/(AD24*62.3664),"")</f>
        <v>6.24032842515199</v>
      </c>
      <c r="AG24" s="1" t="n">
        <v>45.79</v>
      </c>
      <c r="AH24" s="1" t="n">
        <f aca="false">IF(AD24&lt;&gt;"",141.5/AD24-131.5,"")</f>
        <v>45.796078185691</v>
      </c>
      <c r="AI24" s="1" t="str">
        <f aca="false">IF(AH24&lt;&gt;"",IF(ABS(AH24-AG24)&gt;0.01,AH24-AG24,""),"")</f>
        <v/>
      </c>
      <c r="AJ24" s="3" t="n">
        <v>6.654</v>
      </c>
      <c r="AK24" s="3" t="n">
        <f aca="false">IF(AD24&lt;&gt;"",AD24*8.33718,"")</f>
        <v>6.653903358</v>
      </c>
      <c r="AL24" s="3" t="str">
        <f aca="false">IF(AK24&lt;&gt;"",IF(ABS(AK24-AJ24)&gt;0.001,AK24-AJ24,""),"")</f>
        <v/>
      </c>
      <c r="AM24" s="4" t="n">
        <v>1.4434</v>
      </c>
      <c r="AO24" s="2" t="n">
        <f aca="false">IF(AND(V24&lt;&gt;"",AA24&lt;&gt;"",U24&lt;&gt;""),V24*10^(7/3*(1+AA24)*(1-U24/559.676)),"")</f>
        <v>1.41315738390029E-005</v>
      </c>
      <c r="AP24" s="2" t="n">
        <f aca="false">IF(AO24&lt;&gt;"",AO24-AN24,"")</f>
        <v>1.41315738390029E-005</v>
      </c>
      <c r="AQ24" s="2" t="n">
        <v>0.3889</v>
      </c>
      <c r="AR24" s="2" t="n">
        <v>0.5166</v>
      </c>
      <c r="AV24" s="5" t="n">
        <v>18992</v>
      </c>
      <c r="AW24" s="5" t="n">
        <f aca="false">AV24*AJ24</f>
        <v>126372.768</v>
      </c>
      <c r="AX24" s="1" t="n">
        <v>27.91</v>
      </c>
      <c r="AZ24" s="3" t="str">
        <f aca="false">IF(AND(AU24&lt;&gt;"",T24&lt;&gt;"",O24&lt;&gt;"",AD24&lt;&gt;""),SQRT((AU24*(MAX((T24-77)/(T24-O24),0))^0.38)*(SQRT(AD24^2-0.000601*(77-60))*62.3664)*251.9958/30.48^3),"")</f>
        <v/>
      </c>
      <c r="BA24" s="3" t="str">
        <f aca="false">IF(AND(AY24&lt;&gt;"",AZ24&lt;&gt;""),AZ24-AY24,"")</f>
        <v/>
      </c>
      <c r="BC24" s="1" t="n">
        <v>-690.09</v>
      </c>
      <c r="BL24" s="1" t="n">
        <v>0.33</v>
      </c>
      <c r="BM24" s="1" t="n">
        <v>11.19</v>
      </c>
      <c r="BN24" s="7" t="n">
        <v>13.2</v>
      </c>
      <c r="BO24" s="7" t="n">
        <f aca="false">IF(AND(P24&lt;&gt;"",AD24&lt;&gt;""),P24^0.333333333333333/AD24,"")</f>
        <v>13.1469392584996</v>
      </c>
      <c r="BP24" s="7" t="n">
        <f aca="false">BN24-BO24</f>
        <v>0.0530607415003512</v>
      </c>
    </row>
    <row r="25" customFormat="false" ht="12.75" hidden="false" customHeight="false" outlineLevel="0" collapsed="false">
      <c r="A25" s="0" t="n">
        <v>85</v>
      </c>
      <c r="B25" s="0" t="s">
        <v>126</v>
      </c>
      <c r="C25" s="0" t="s">
        <v>127</v>
      </c>
      <c r="D25" s="0" t="n">
        <v>23</v>
      </c>
      <c r="E25" s="0" t="n">
        <v>48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s">
        <v>83</v>
      </c>
      <c r="L25" s="1" t="n">
        <v>324.63</v>
      </c>
      <c r="M25" s="1" t="n">
        <f aca="false">+D25*$D$2+E25*$E$2+F25*$F$2+G25*$G$2+H25*$H$2+I25*$I$2+J25*$J$2</f>
        <v>324.63412</v>
      </c>
      <c r="N25" s="1" t="str">
        <f aca="false">IF(ABS(M25-L25)&gt;0.005,M25-L25,"")</f>
        <v/>
      </c>
      <c r="O25" s="1" t="n">
        <v>716.4</v>
      </c>
      <c r="P25" s="1" t="n">
        <f aca="false">+O25+459.67</f>
        <v>1176.07</v>
      </c>
      <c r="Q25" s="1" t="n">
        <f aca="false">IF(AND(P25&gt;0,U25&lt;&gt;""),P25/U25,"")</f>
        <v>0.815390268591317</v>
      </c>
      <c r="R25" s="1" t="n">
        <v>117.7</v>
      </c>
      <c r="S25" s="1" t="n">
        <f aca="false">IF(AND(R25&lt;&gt;"",U25&lt;&gt;""),(R25+459.67)/U25,"")</f>
        <v>0.400300899926508</v>
      </c>
      <c r="T25" s="1" t="n">
        <v>982.67</v>
      </c>
      <c r="U25" s="1" t="n">
        <f aca="false">IF(T25&lt;&gt;"",T25+459.67,"")</f>
        <v>1442.34</v>
      </c>
      <c r="V25" s="1" t="n">
        <v>153.58</v>
      </c>
      <c r="W25" s="2" t="n">
        <v>0.0645</v>
      </c>
      <c r="X25" s="2" t="n">
        <v>0.2078</v>
      </c>
      <c r="Y25" s="2" t="n">
        <f aca="false">IF(U25&lt;&gt;"",V25*W25*L25/10.73165/U25,"")</f>
        <v>0.207753754751502</v>
      </c>
      <c r="Z25" s="2" t="str">
        <f aca="false">IF(Y25&lt;&gt;"",IF(ABS(Y25-X25)&gt;0.0005,Y25-X25,""),"")</f>
        <v/>
      </c>
      <c r="AA25" s="2" t="n">
        <v>0.9887</v>
      </c>
      <c r="AB25" s="2" t="n">
        <f aca="false">IF(AND(V25&gt;0,Q25&lt;&gt;""),LOG(14.69595/V25)/(1-1/Q25)*3/7-1,"")</f>
        <v>0.929153193660873</v>
      </c>
      <c r="AC25" s="2" t="n">
        <f aca="false">IF(AB25&lt;&gt;"",IF(ABS(AB25-AA25)&gt;0.05,AB25-AA25,""),"")</f>
        <v>-0.0595468063391266</v>
      </c>
      <c r="AD25" s="2" t="n">
        <v>0.8004</v>
      </c>
      <c r="AF25" s="3" t="n">
        <f aca="false">IF(AND(L25&lt;&gt;"",AD25&lt;&gt;""),L25/(AD25*62.3664),"")</f>
        <v>6.50325668382618</v>
      </c>
      <c r="AG25" s="1" t="n">
        <v>45.28</v>
      </c>
      <c r="AH25" s="1" t="n">
        <f aca="false">IF(AD25&lt;&gt;"",141.5/AD25-131.5,"")</f>
        <v>45.2866066966517</v>
      </c>
      <c r="AI25" s="1" t="str">
        <f aca="false">IF(AH25&lt;&gt;"",IF(ABS(AH25-AG25)&gt;0.01,AH25-AG25,""),"")</f>
        <v/>
      </c>
      <c r="AJ25" s="3" t="n">
        <v>6.673</v>
      </c>
      <c r="AK25" s="3" t="n">
        <f aca="false">IF(AD25&lt;&gt;"",AD25*8.33718,"")</f>
        <v>6.673078872</v>
      </c>
      <c r="AL25" s="3" t="str">
        <f aca="false">IF(AK25&lt;&gt;"",IF(ABS(AK25-AJ25)&gt;0.001,AK25-AJ25,""),"")</f>
        <v/>
      </c>
      <c r="AM25" s="4" t="n">
        <v>1.4447</v>
      </c>
      <c r="AO25" s="2" t="n">
        <f aca="false">IF(AND(V25&lt;&gt;"",AA25&lt;&gt;"",U25&lt;&gt;""),V25*10^(7/3*(1+AA25)*(1-U25/559.676)),"")</f>
        <v>7.38118323758287E-006</v>
      </c>
      <c r="AP25" s="2" t="n">
        <f aca="false">IF(AO25&lt;&gt;"",AO25-AN25,"")</f>
        <v>7.38118323758287E-006</v>
      </c>
      <c r="AQ25" s="2" t="n">
        <v>0.3816</v>
      </c>
      <c r="AR25" s="2" t="n">
        <v>0.5167</v>
      </c>
      <c r="AV25" s="5" t="n">
        <v>18985</v>
      </c>
      <c r="AW25" s="5" t="n">
        <f aca="false">AV25*AJ25</f>
        <v>126686.905</v>
      </c>
      <c r="AX25" s="1" t="n">
        <v>28.04</v>
      </c>
      <c r="AZ25" s="3" t="str">
        <f aca="false">IF(AND(AU25&lt;&gt;"",T25&lt;&gt;"",O25&lt;&gt;"",AD25&lt;&gt;""),SQRT((AU25*(MAX((T25-77)/(T25-O25),0))^0.38)*(SQRT(AD25^2-0.000601*(77-60))*62.3664)*251.9958/30.48^3),"")</f>
        <v/>
      </c>
      <c r="BA25" s="3" t="str">
        <f aca="false">IF(AND(AY25&lt;&gt;"",AZ25&lt;&gt;""),AZ25-AY25,"")</f>
        <v/>
      </c>
      <c r="BC25" s="1" t="n">
        <v>-687.71</v>
      </c>
      <c r="BL25" s="1" t="n">
        <v>0.32</v>
      </c>
      <c r="BM25" s="1" t="n">
        <v>13.64</v>
      </c>
      <c r="BN25" s="7" t="n">
        <v>13.2</v>
      </c>
      <c r="BO25" s="7" t="n">
        <f aca="false">IF(AND(P25&lt;&gt;"",AD25&lt;&gt;""),P25^0.333333333333333/AD25,"")</f>
        <v>13.1877481278082</v>
      </c>
      <c r="BP25" s="7" t="n">
        <f aca="false">BN25-BO25</f>
        <v>0.0122518721918183</v>
      </c>
    </row>
    <row r="26" customFormat="false" ht="12.75" hidden="false" customHeight="false" outlineLevel="0" collapsed="false">
      <c r="A26" s="0" t="n">
        <v>86</v>
      </c>
      <c r="B26" s="0" t="s">
        <v>128</v>
      </c>
      <c r="C26" s="0" t="s">
        <v>129</v>
      </c>
      <c r="D26" s="0" t="n">
        <v>24</v>
      </c>
      <c r="E26" s="0" t="n">
        <v>50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s">
        <v>83</v>
      </c>
      <c r="L26" s="1" t="n">
        <v>338.66</v>
      </c>
      <c r="M26" s="1" t="n">
        <f aca="false">+D26*$D$2+E26*$E$2+F26*$F$2+G26*$G$2+H26*$H$2+I26*$I$2+J26*$J$2</f>
        <v>338.661</v>
      </c>
      <c r="N26" s="1" t="str">
        <f aca="false">IF(ABS(M26-L26)&gt;0.005,M26-L26,"")</f>
        <v/>
      </c>
      <c r="O26" s="1" t="n">
        <v>736.3</v>
      </c>
      <c r="P26" s="1" t="n">
        <f aca="false">+O26+459.67</f>
        <v>1195.97</v>
      </c>
      <c r="Q26" s="1" t="n">
        <f aca="false">IF(AND(P26&gt;0,U26&lt;&gt;""),P26/U26,"")</f>
        <v>0.819926917724166</v>
      </c>
      <c r="R26" s="1" t="n">
        <v>123.6</v>
      </c>
      <c r="S26" s="1" t="n">
        <f aca="false">IF(AND(R26&lt;&gt;"",U26&lt;&gt;""),(R26+459.67)/U26,"")</f>
        <v>0.399875225382722</v>
      </c>
      <c r="T26" s="1" t="n">
        <v>998.96</v>
      </c>
      <c r="U26" s="1" t="n">
        <f aca="false">IF(T26&lt;&gt;"",T26+459.67,"")</f>
        <v>1458.63</v>
      </c>
      <c r="V26" s="1" t="n">
        <v>147.89</v>
      </c>
      <c r="W26" s="2" t="n">
        <v>0.0644</v>
      </c>
      <c r="X26" s="2" t="n">
        <v>0.2062</v>
      </c>
      <c r="Y26" s="2" t="n">
        <f aca="false">IF(U26&lt;&gt;"",V26*W26*L26/10.73165/U26,"")</f>
        <v>0.20605204947631</v>
      </c>
      <c r="Z26" s="2" t="str">
        <f aca="false">IF(Y26&lt;&gt;"",IF(ABS(Y26-X26)&gt;0.0005,Y26-X26,""),"")</f>
        <v/>
      </c>
      <c r="AA26" s="2" t="n">
        <v>1.0188</v>
      </c>
      <c r="AB26" s="2" t="n">
        <f aca="false">IF(AND(V26&gt;0,Q26&lt;&gt;""),LOG(14.69595/V26)/(1-1/Q26)*3/7-1,"")</f>
        <v>0.956763755014602</v>
      </c>
      <c r="AC26" s="2" t="n">
        <f aca="false">IF(AB26&lt;&gt;"",IF(ABS(AB26-AA26)&gt;0.05,AB26-AA26,""),"")</f>
        <v>-0.0620362449853977</v>
      </c>
      <c r="AD26" s="2" t="n">
        <v>0.8025</v>
      </c>
      <c r="AF26" s="3" t="n">
        <f aca="false">IF(AND(L26&lt;&gt;"",AD26&lt;&gt;""),L26/(AD26*62.3664),"")</f>
        <v>6.76656389545645</v>
      </c>
      <c r="AG26" s="1" t="n">
        <v>44.82</v>
      </c>
      <c r="AH26" s="1" t="n">
        <f aca="false">IF(AD26&lt;&gt;"",141.5/AD26-131.5,"")</f>
        <v>44.8239875389408</v>
      </c>
      <c r="AI26" s="1" t="str">
        <f aca="false">IF(AH26&lt;&gt;"",IF(ABS(AH26-AG26)&gt;0.01,AH26-AG26,""),"")</f>
        <v/>
      </c>
      <c r="AJ26" s="3" t="n">
        <v>6.69</v>
      </c>
      <c r="AK26" s="3" t="n">
        <f aca="false">IF(AD26&lt;&gt;"",AD26*8.33718,"")</f>
        <v>6.69058695</v>
      </c>
      <c r="AL26" s="3" t="str">
        <f aca="false">IF(AK26&lt;&gt;"",IF(ABS(AK26-AJ26)&gt;0.001,AK26-AJ26,""),"")</f>
        <v/>
      </c>
      <c r="AM26" s="4" t="n">
        <v>1.4459</v>
      </c>
      <c r="AO26" s="2" t="n">
        <f aca="false">IF(AND(V26&lt;&gt;"",AA26&lt;&gt;"",U26&lt;&gt;""),V26*10^(7/3*(1+AA26)*(1-U26/559.676)),"")</f>
        <v>4.01661212733655E-006</v>
      </c>
      <c r="AP26" s="2" t="n">
        <f aca="false">IF(AO26&lt;&gt;"",AO26-AN26,"")</f>
        <v>4.01661212733655E-006</v>
      </c>
      <c r="AQ26" s="2" t="n">
        <v>0.3974</v>
      </c>
      <c r="AR26" s="2" t="n">
        <v>0.5166</v>
      </c>
      <c r="AV26" s="5" t="n">
        <v>18979</v>
      </c>
      <c r="AW26" s="5" t="n">
        <f aca="false">AV26*AJ26</f>
        <v>126969.51</v>
      </c>
      <c r="AX26" s="1" t="n">
        <v>28.14</v>
      </c>
      <c r="AZ26" s="3" t="str">
        <f aca="false">IF(AND(AU26&lt;&gt;"",T26&lt;&gt;"",O26&lt;&gt;"",AD26&lt;&gt;""),SQRT((AU26*(MAX((T26-77)/(T26-O26),0))^0.38)*(SQRT(AD26^2-0.000601*(77-60))*62.3664)*251.9958/30.48^3),"")</f>
        <v/>
      </c>
      <c r="BA26" s="3" t="str">
        <f aca="false">IF(AND(AY26&lt;&gt;"",AZ26&lt;&gt;""),AZ26-AY26,"")</f>
        <v/>
      </c>
      <c r="BC26" s="1" t="n">
        <v>-685.51</v>
      </c>
      <c r="BL26" s="1" t="n">
        <v>0.31</v>
      </c>
      <c r="BM26" s="1" t="n">
        <v>16.96</v>
      </c>
      <c r="BN26" s="7" t="n">
        <v>13.2</v>
      </c>
      <c r="BO26" s="7" t="n">
        <f aca="false">IF(AND(P26&lt;&gt;"",AD26&lt;&gt;""),P26^0.333333333333333/AD26,"")</f>
        <v>13.22701118734</v>
      </c>
      <c r="BP26" s="7" t="n">
        <f aca="false">BN26-BO26</f>
        <v>-0.0270111873400385</v>
      </c>
    </row>
    <row r="27" customFormat="false" ht="12.75" hidden="false" customHeight="false" outlineLevel="0" collapsed="false">
      <c r="A27" s="0" t="n">
        <v>87</v>
      </c>
      <c r="B27" s="0" t="s">
        <v>130</v>
      </c>
      <c r="C27" s="0" t="s">
        <v>131</v>
      </c>
      <c r="D27" s="0" t="n">
        <v>25</v>
      </c>
      <c r="E27" s="0" t="n">
        <v>52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s">
        <v>83</v>
      </c>
      <c r="L27" s="1" t="n">
        <v>352.69</v>
      </c>
      <c r="M27" s="1" t="n">
        <f aca="false">+D27*$D$2+E27*$E$2+F27*$F$2+G27*$G$2+H27*$H$2+I27*$I$2+J27*$J$2</f>
        <v>352.68788</v>
      </c>
      <c r="N27" s="1" t="str">
        <f aca="false">IF(ABS(M27-L27)&gt;0.005,M27-L27,"")</f>
        <v/>
      </c>
      <c r="O27" s="1" t="n">
        <v>755.4</v>
      </c>
      <c r="P27" s="1" t="n">
        <f aca="false">+O27+459.67</f>
        <v>1215.07</v>
      </c>
      <c r="Q27" s="1" t="n">
        <f aca="false">IF(AND(P27&gt;0,U27&lt;&gt;""),P27/U27,"")</f>
        <v>0.824301588809139</v>
      </c>
      <c r="R27" s="1" t="n">
        <v>128.7</v>
      </c>
      <c r="S27" s="1" t="n">
        <f aca="false">IF(AND(R27&lt;&gt;"",U27&lt;&gt;""),(R27+459.67)/U27,"")</f>
        <v>0.39914928836004</v>
      </c>
      <c r="T27" s="1" t="n">
        <v>1014.39</v>
      </c>
      <c r="U27" s="1" t="n">
        <f aca="false">IF(T27&lt;&gt;"",T27+459.67,"")</f>
        <v>1474.06</v>
      </c>
      <c r="V27" s="1" t="n">
        <v>142.61</v>
      </c>
      <c r="W27" s="2" t="n">
        <v>0.0644</v>
      </c>
      <c r="X27" s="2" t="n">
        <v>0.2047</v>
      </c>
      <c r="Y27" s="2" t="n">
        <f aca="false">IF(U27&lt;&gt;"",V27*W27*L27/10.73165/U27,"")</f>
        <v>0.204761042360749</v>
      </c>
      <c r="Z27" s="2" t="str">
        <f aca="false">IF(Y27&lt;&gt;"",IF(ABS(Y27-X27)&gt;0.0005,Y27-X27,""),"")</f>
        <v/>
      </c>
      <c r="AA27" s="2" t="n">
        <v>1.0496</v>
      </c>
      <c r="AB27" s="2" t="n">
        <f aca="false">IF(AND(V27&gt;0,Q27&lt;&gt;""),LOG(14.69595/V27)/(1-1/Q27)*3/7-1,"")</f>
        <v>0.98443869601908</v>
      </c>
      <c r="AC27" s="2" t="n">
        <f aca="false">IF(AB27&lt;&gt;"",IF(ABS(AB27-AA27)&gt;0.05,AB27-AA27,""),"")</f>
        <v>-0.06516130398092</v>
      </c>
      <c r="AD27" s="2" t="n">
        <v>0.8027</v>
      </c>
      <c r="AF27" s="3" t="n">
        <f aca="false">IF(AND(L27&lt;&gt;"",AD27&lt;&gt;""),L27/(AD27*62.3664),"")</f>
        <v>7.04513317861359</v>
      </c>
      <c r="AG27" s="1" t="n">
        <v>44.79</v>
      </c>
      <c r="AH27" s="1" t="n">
        <f aca="false">IF(AD27&lt;&gt;"",141.5/AD27-131.5,"")</f>
        <v>44.7800548149994</v>
      </c>
      <c r="AI27" s="1" t="str">
        <f aca="false">IF(AH27&lt;&gt;"",IF(ABS(AH27-AG27)&gt;0.01,AH27-AG27,""),"")</f>
        <v/>
      </c>
      <c r="AJ27" s="3" t="n">
        <v>6.692</v>
      </c>
      <c r="AK27" s="3" t="n">
        <f aca="false">IF(AD27&lt;&gt;"",AD27*8.33718,"")</f>
        <v>6.692254386</v>
      </c>
      <c r="AL27" s="3" t="str">
        <f aca="false">IF(AK27&lt;&gt;"",IF(ABS(AK27-AJ27)&gt;0.001,AK27-AJ27,""),"")</f>
        <v/>
      </c>
      <c r="AM27" s="4" t="n">
        <v>1.447</v>
      </c>
      <c r="AO27" s="2" t="n">
        <f aca="false">IF(AND(V27&lt;&gt;"",AA27&lt;&gt;"",U27&lt;&gt;""),V27*10^(7/3*(1+AA27)*(1-U27/559.676)),"")</f>
        <v>2.19174504329115E-006</v>
      </c>
      <c r="AP27" s="2" t="n">
        <f aca="false">IF(AO27&lt;&gt;"",AO27-AN27,"")</f>
        <v>2.19174504329115E-006</v>
      </c>
      <c r="AQ27" s="2" t="n">
        <v>0.3821</v>
      </c>
      <c r="AR27" s="2" t="n">
        <v>0.5164</v>
      </c>
      <c r="AV27" s="5" t="n">
        <v>18973</v>
      </c>
      <c r="AW27" s="5" t="n">
        <f aca="false">AV27*AJ27</f>
        <v>126967.316</v>
      </c>
      <c r="AX27" s="1" t="n">
        <v>28.29</v>
      </c>
      <c r="AZ27" s="3" t="str">
        <f aca="false">IF(AND(AU27&lt;&gt;"",T27&lt;&gt;"",O27&lt;&gt;"",AD27&lt;&gt;""),SQRT((AU27*(MAX((T27-77)/(T27-O27),0))^0.38)*(SQRT(AD27^2-0.000601*(77-60))*62.3664)*251.9958/30.48^3),"")</f>
        <v/>
      </c>
      <c r="BA27" s="3" t="str">
        <f aca="false">IF(AND(AY27&lt;&gt;"",AZ27&lt;&gt;""),AZ27-AY27,"")</f>
        <v/>
      </c>
      <c r="BC27" s="1" t="n">
        <v>-683.49</v>
      </c>
      <c r="BL27" s="1" t="n">
        <v>0.29</v>
      </c>
      <c r="BM27" s="1" t="n">
        <v>21.53</v>
      </c>
      <c r="BN27" s="7" t="n">
        <v>13.3</v>
      </c>
      <c r="BO27" s="7" t="n">
        <f aca="false">IF(AND(P27&lt;&gt;"",AD27&lt;&gt;""),P27^0.333333333333333/AD27,"")</f>
        <v>13.2937396703986</v>
      </c>
      <c r="BP27" s="7" t="n">
        <f aca="false">BN27-BO27</f>
        <v>0.00626032960142631</v>
      </c>
    </row>
    <row r="28" customFormat="false" ht="12.75" hidden="false" customHeight="false" outlineLevel="0" collapsed="false">
      <c r="A28" s="0" t="n">
        <v>88</v>
      </c>
      <c r="B28" s="0" t="s">
        <v>132</v>
      </c>
      <c r="C28" s="0" t="s">
        <v>133</v>
      </c>
      <c r="D28" s="0" t="n">
        <v>26</v>
      </c>
      <c r="E28" s="0" t="n">
        <v>54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s">
        <v>83</v>
      </c>
      <c r="L28" s="1" t="n">
        <v>366.71</v>
      </c>
      <c r="M28" s="1" t="n">
        <f aca="false">+D28*$D$2+E28*$E$2+F28*$F$2+G28*$G$2+H28*$H$2+I28*$I$2+J28*$J$2</f>
        <v>366.71476</v>
      </c>
      <c r="N28" s="1" t="str">
        <f aca="false">IF(ABS(M28-L28)&gt;0.005,M28-L28,"")</f>
        <v/>
      </c>
      <c r="O28" s="1" t="n">
        <v>774</v>
      </c>
      <c r="P28" s="1" t="n">
        <f aca="false">+O28+459.67</f>
        <v>1233.67</v>
      </c>
      <c r="Q28" s="1" t="n">
        <f aca="false">IF(AND(P28&gt;0,U28&lt;&gt;""),P28/U28,"")</f>
        <v>0.828505805793033</v>
      </c>
      <c r="R28" s="1" t="n">
        <v>133.5</v>
      </c>
      <c r="S28" s="1" t="n">
        <f aca="false">IF(AND(R28&lt;&gt;"",U28&lt;&gt;""),(R28+459.67)/U28,"")</f>
        <v>0.398360006178519</v>
      </c>
      <c r="T28" s="1" t="n">
        <v>1029.36</v>
      </c>
      <c r="U28" s="1" t="n">
        <f aca="false">IF(T28&lt;&gt;"",T28+459.67,"")</f>
        <v>1489.03</v>
      </c>
      <c r="V28" s="1" t="n">
        <v>137.7</v>
      </c>
      <c r="W28" s="2" t="n">
        <v>0.0643</v>
      </c>
      <c r="X28" s="2" t="n">
        <v>0.2033</v>
      </c>
      <c r="Y28" s="2" t="n">
        <f aca="false">IF(U28&lt;&gt;"",V28*W28*L28/10.73165/U28,"")</f>
        <v>0.203187842239522</v>
      </c>
      <c r="Z28" s="2" t="str">
        <f aca="false">IF(Y28&lt;&gt;"",IF(ABS(Y28-X28)&gt;0.0005,Y28-X28,""),"")</f>
        <v/>
      </c>
      <c r="AA28" s="2" t="n">
        <v>1.0834</v>
      </c>
      <c r="AB28" s="2" t="n">
        <f aca="false">IF(AND(V28&gt;0,Q28&lt;&gt;""),LOG(14.69595/V28)/(1-1/Q28)*3/7-1,"")</f>
        <v>1.01195268835818</v>
      </c>
      <c r="AC28" s="2" t="n">
        <f aca="false">IF(AB28&lt;&gt;"",IF(ABS(AB28-AA28)&gt;0.05,AB28-AA28,""),"")</f>
        <v>-0.0714473116418202</v>
      </c>
      <c r="AD28" s="2" t="n">
        <v>0.8079</v>
      </c>
      <c r="AF28" s="3" t="n">
        <f aca="false">IF(AND(L28&lt;&gt;"",AD28&lt;&gt;""),L28/(AD28*62.3664),"")</f>
        <v>7.27804051998242</v>
      </c>
      <c r="AG28" s="1" t="n">
        <v>43.64</v>
      </c>
      <c r="AH28" s="1" t="n">
        <f aca="false">IF(AD28&lt;&gt;"",141.5/AD28-131.5,"")</f>
        <v>43.6454387919297</v>
      </c>
      <c r="AI28" s="1" t="str">
        <f aca="false">IF(AH28&lt;&gt;"",IF(ABS(AH28-AG28)&gt;0.01,AH28-AG28,""),"")</f>
        <v/>
      </c>
      <c r="AJ28" s="3" t="n">
        <v>6.736</v>
      </c>
      <c r="AK28" s="3" t="n">
        <f aca="false">IF(AD28&lt;&gt;"",AD28*8.33718,"")</f>
        <v>6.735607722</v>
      </c>
      <c r="AL28" s="3" t="str">
        <f aca="false">IF(AK28&lt;&gt;"",IF(ABS(AK28-AJ28)&gt;0.001,AK28-AJ28,""),"")</f>
        <v/>
      </c>
      <c r="AM28" s="4" t="n">
        <v>1.448</v>
      </c>
      <c r="AO28" s="2" t="n">
        <f aca="false">IF(AND(V28&lt;&gt;"",AA28&lt;&gt;"",U28&lt;&gt;""),V28*10^(7/3*(1+AA28)*(1-U28/559.676)),"")</f>
        <v>1.16599420660826E-006</v>
      </c>
      <c r="AP28" s="2" t="n">
        <f aca="false">IF(AO28&lt;&gt;"",AO28-AN28,"")</f>
        <v>1.16599420660826E-006</v>
      </c>
      <c r="AQ28" s="2" t="n">
        <v>0.3813</v>
      </c>
      <c r="AR28" s="2" t="n">
        <v>0.516</v>
      </c>
      <c r="AV28" s="5" t="n">
        <v>18969</v>
      </c>
      <c r="AW28" s="5" t="n">
        <f aca="false">AV28*AJ28</f>
        <v>127775.184</v>
      </c>
      <c r="AZ28" s="3" t="str">
        <f aca="false">IF(AND(AU28&lt;&gt;"",T28&lt;&gt;"",O28&lt;&gt;"",AD28&lt;&gt;""),SQRT((AU28*(MAX((T28-77)/(T28-O28),0))^0.38)*(SQRT(AD28^2-0.000601*(77-60))*62.3664)*251.9958/30.48^3),"")</f>
        <v/>
      </c>
      <c r="BA28" s="3" t="str">
        <f aca="false">IF(AND(AY28&lt;&gt;"",AZ28&lt;&gt;""),AZ28-AY28,"")</f>
        <v/>
      </c>
      <c r="BC28" s="1" t="n">
        <v>-681.64</v>
      </c>
      <c r="BL28" s="1" t="n">
        <v>0.28</v>
      </c>
      <c r="BM28" s="1" t="n">
        <v>27.89</v>
      </c>
      <c r="BN28" s="7" t="n">
        <v>13.3</v>
      </c>
      <c r="BO28" s="7" t="n">
        <f aca="false">IF(AND(P28&lt;&gt;"",AD28&lt;&gt;""),P28^0.333333333333333/AD28,"")</f>
        <v>13.2752301718761</v>
      </c>
      <c r="BP28" s="7" t="n">
        <f aca="false">BN28-BO28</f>
        <v>0.024769828123901</v>
      </c>
    </row>
    <row r="29" customFormat="false" ht="12.75" hidden="false" customHeight="false" outlineLevel="0" collapsed="false">
      <c r="A29" s="0" t="n">
        <v>89</v>
      </c>
      <c r="B29" s="0" t="s">
        <v>134</v>
      </c>
      <c r="C29" s="0" t="s">
        <v>135</v>
      </c>
      <c r="D29" s="0" t="n">
        <v>27</v>
      </c>
      <c r="E29" s="0" t="n">
        <v>56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s">
        <v>83</v>
      </c>
      <c r="L29" s="1" t="n">
        <v>380.74</v>
      </c>
      <c r="M29" s="1" t="n">
        <f aca="false">+D29*$D$2+E29*$E$2+F29*$F$2+G29*$G$2+H29*$H$2+I29*$I$2+J29*$J$2</f>
        <v>380.74164</v>
      </c>
      <c r="N29" s="1" t="str">
        <f aca="false">IF(ABS(M29-L29)&gt;0.005,M29-L29,"")</f>
        <v/>
      </c>
      <c r="O29" s="1" t="n">
        <v>791.88</v>
      </c>
      <c r="P29" s="1" t="n">
        <f aca="false">+O29+459.67</f>
        <v>1251.55</v>
      </c>
      <c r="Q29" s="1" t="n">
        <f aca="false">IF(AND(P29&gt;0,U29&lt;&gt;""),P29/U29,"")</f>
        <v>0.832501862494678</v>
      </c>
      <c r="R29" s="1" t="n">
        <v>138.2</v>
      </c>
      <c r="S29" s="1" t="n">
        <f aca="false">IF(AND(R29&lt;&gt;"",U29&lt;&gt;""),(R29+459.67)/U29,"")</f>
        <v>0.397689176245211</v>
      </c>
      <c r="T29" s="1" t="n">
        <v>1043.69</v>
      </c>
      <c r="U29" s="1" t="n">
        <f aca="false">IF(T29&lt;&gt;"",T29+459.67,"")</f>
        <v>1503.36</v>
      </c>
      <c r="V29" s="1" t="n">
        <v>133.11</v>
      </c>
      <c r="W29" s="2" t="n">
        <v>0.0643</v>
      </c>
      <c r="X29" s="2" t="n">
        <v>0.2019</v>
      </c>
      <c r="Y29" s="2" t="n">
        <f aca="false">IF(U29&lt;&gt;"",V29*W29*L29/10.73165/U29,"")</f>
        <v>0.201985721945522</v>
      </c>
      <c r="Z29" s="2" t="str">
        <f aca="false">IF(Y29&lt;&gt;"",IF(ABS(Y29-X29)&gt;0.0005,Y29-X29,""),"")</f>
        <v/>
      </c>
      <c r="AA29" s="2" t="n">
        <v>1.1117</v>
      </c>
      <c r="AB29" s="2" t="n">
        <f aca="false">IF(AND(V29&gt;0,Q29&lt;&gt;""),LOG(14.69595/V29)/(1-1/Q29)*3/7-1,"")</f>
        <v>1.03852617168235</v>
      </c>
      <c r="AC29" s="2" t="n">
        <f aca="false">IF(AB29&lt;&gt;"",IF(ABS(AB29-AA29)&gt;0.05,AB29-AA29,""),"")</f>
        <v>-0.0731738283176546</v>
      </c>
      <c r="AD29" s="2" t="n">
        <v>0.8086</v>
      </c>
      <c r="AF29" s="3" t="n">
        <f aca="false">IF(AND(L29&lt;&gt;"",AD29&lt;&gt;""),L29/(AD29*62.3664),"")</f>
        <v>7.54995029985546</v>
      </c>
      <c r="AG29" s="1" t="n">
        <v>43.5</v>
      </c>
      <c r="AH29" s="1" t="n">
        <f aca="false">IF(AD29&lt;&gt;"",141.5/AD29-131.5,"")</f>
        <v>43.4938164729162</v>
      </c>
      <c r="AI29" s="1" t="str">
        <f aca="false">IF(AH29&lt;&gt;"",IF(ABS(AH29-AG29)&gt;0.01,AH29-AG29,""),"")</f>
        <v/>
      </c>
      <c r="AJ29" s="3" t="n">
        <v>6.741</v>
      </c>
      <c r="AK29" s="3" t="n">
        <f aca="false">IF(AD29&lt;&gt;"",AD29*8.33718,"")</f>
        <v>6.741443748</v>
      </c>
      <c r="AL29" s="3" t="str">
        <f aca="false">IF(AK29&lt;&gt;"",IF(ABS(AK29-AJ29)&gt;0.001,AK29-AJ29,""),"")</f>
        <v/>
      </c>
      <c r="AM29" s="4" t="n">
        <v>1.449</v>
      </c>
      <c r="AO29" s="2" t="n">
        <f aca="false">IF(AND(V29&lt;&gt;"",AA29&lt;&gt;"",U29&lt;&gt;""),V29*10^(7/3*(1+AA29)*(1-U29/559.676)),"")</f>
        <v>6.54883864598359E-007</v>
      </c>
      <c r="AP29" s="2" t="n">
        <f aca="false">IF(AO29&lt;&gt;"",AO29-AN29,"")</f>
        <v>6.54883864598359E-007</v>
      </c>
      <c r="AQ29" s="2" t="n">
        <v>0.3805</v>
      </c>
      <c r="AR29" s="2" t="n">
        <v>0.5156</v>
      </c>
      <c r="AV29" s="5" t="n">
        <v>18964</v>
      </c>
      <c r="AW29" s="5" t="n">
        <f aca="false">AV29*AJ29</f>
        <v>127836.324</v>
      </c>
      <c r="AX29" s="1" t="n">
        <v>28.48</v>
      </c>
      <c r="AZ29" s="3" t="str">
        <f aca="false">IF(AND(AU29&lt;&gt;"",T29&lt;&gt;"",O29&lt;&gt;"",AD29&lt;&gt;""),SQRT((AU29*(MAX((T29-77)/(T29-O29),0))^0.38)*(SQRT(AD29^2-0.000601*(77-60))*62.3664)*251.9958/30.48^3),"")</f>
        <v/>
      </c>
      <c r="BA29" s="3" t="str">
        <f aca="false">IF(AND(AY29&lt;&gt;"",AZ29&lt;&gt;""),AZ29-AY29,"")</f>
        <v/>
      </c>
      <c r="BC29" s="1" t="n">
        <v>-679.91</v>
      </c>
      <c r="BL29" s="1" t="n">
        <v>0.27</v>
      </c>
      <c r="BM29" s="1" t="n">
        <v>36.86</v>
      </c>
      <c r="BN29" s="7" t="n">
        <v>13.3</v>
      </c>
      <c r="BO29" s="7" t="n">
        <f aca="false">IF(AND(P29&lt;&gt;"",AD29&lt;&gt;""),P29^0.333333333333333/AD29,"")</f>
        <v>13.3275094106104</v>
      </c>
      <c r="BP29" s="7" t="n">
        <f aca="false">BN29-BO29</f>
        <v>-0.0275094106103921</v>
      </c>
    </row>
    <row r="30" customFormat="false" ht="12.75" hidden="false" customHeight="false" outlineLevel="0" collapsed="false">
      <c r="A30" s="0" t="n">
        <v>90</v>
      </c>
      <c r="B30" s="0" t="s">
        <v>136</v>
      </c>
      <c r="C30" s="0" t="s">
        <v>137</v>
      </c>
      <c r="D30" s="0" t="n">
        <v>28</v>
      </c>
      <c r="E30" s="0" t="n">
        <v>58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s">
        <v>83</v>
      </c>
      <c r="L30" s="1" t="n">
        <v>394.77</v>
      </c>
      <c r="M30" s="1" t="n">
        <f aca="false">+D30*$D$2+E30*$E$2+F30*$F$2+G30*$G$2+H30*$H$2+I30*$I$2+J30*$J$2</f>
        <v>394.76852</v>
      </c>
      <c r="N30" s="1" t="str">
        <f aca="false">IF(ABS(M30-L30)&gt;0.005,M30-L30,"")</f>
        <v/>
      </c>
      <c r="O30" s="1" t="n">
        <v>808.9</v>
      </c>
      <c r="P30" s="1" t="n">
        <f aca="false">+O30+459.67</f>
        <v>1268.57</v>
      </c>
      <c r="Q30" s="1" t="n">
        <f aca="false">IF(AND(P30&gt;0,U30&lt;&gt;""),P30/U30,"")</f>
        <v>0.836241504558369</v>
      </c>
      <c r="R30" s="1" t="n">
        <v>142.5</v>
      </c>
      <c r="S30" s="1" t="n">
        <f aca="false">IF(AND(R30&lt;&gt;"",U30&lt;&gt;""),(R30+459.67)/U30,"")</f>
        <v>0.396950540214504</v>
      </c>
      <c r="T30" s="1" t="n">
        <v>1057.32</v>
      </c>
      <c r="U30" s="1" t="n">
        <f aca="false">IF(T30&lt;&gt;"",T30+459.67,"")</f>
        <v>1516.99</v>
      </c>
      <c r="V30" s="1" t="n">
        <v>128.81</v>
      </c>
      <c r="W30" s="2" t="n">
        <v>0.0642</v>
      </c>
      <c r="X30" s="2" t="n">
        <v>0.2006</v>
      </c>
      <c r="Y30" s="2" t="n">
        <f aca="false">IF(U30&lt;&gt;"",V30*W30*L30/10.73165/U30,"")</f>
        <v>0.200530082175504</v>
      </c>
      <c r="Z30" s="2" t="str">
        <f aca="false">IF(Y30&lt;&gt;"",IF(ABS(Y30-X30)&gt;0.0005,Y30-X30,""),"")</f>
        <v/>
      </c>
      <c r="AA30" s="2" t="n">
        <v>1.1405</v>
      </c>
      <c r="AB30" s="2" t="n">
        <f aca="false">IF(AND(V30&gt;0,Q30&lt;&gt;""),LOG(14.69595/V30)/(1-1/Q30)*3/7-1,"")</f>
        <v>1.06323414760957</v>
      </c>
      <c r="AC30" s="2" t="n">
        <f aca="false">IF(AB30&lt;&gt;"",IF(ABS(AB30-AA30)&gt;0.05,AB30-AA30,""),"")</f>
        <v>-0.0772658523904302</v>
      </c>
      <c r="AD30" s="2" t="n">
        <v>0.8101</v>
      </c>
      <c r="AF30" s="3" t="n">
        <f aca="false">IF(AND(L30&lt;&gt;"",AD30&lt;&gt;""),L30/(AD30*62.3664),"")</f>
        <v>7.8136658299376</v>
      </c>
      <c r="AG30" s="1" t="n">
        <v>43.17</v>
      </c>
      <c r="AH30" s="1" t="n">
        <f aca="false">IF(AD30&lt;&gt;"",141.5/AD30-131.5,"")</f>
        <v>43.1697938526108</v>
      </c>
      <c r="AI30" s="1" t="str">
        <f aca="false">IF(AH30&lt;&gt;"",IF(ABS(AH30-AG30)&gt;0.01,AH30-AG30,""),"")</f>
        <v/>
      </c>
      <c r="AJ30" s="3" t="n">
        <v>6.754</v>
      </c>
      <c r="AK30" s="3" t="n">
        <f aca="false">IF(AD30&lt;&gt;"",AD30*8.33718,"")</f>
        <v>6.753949518</v>
      </c>
      <c r="AL30" s="3" t="str">
        <f aca="false">IF(AK30&lt;&gt;"",IF(ABS(AK30-AJ30)&gt;0.001,AK30-AJ30,""),"")</f>
        <v/>
      </c>
      <c r="AM30" s="4" t="n">
        <v>1.4499</v>
      </c>
      <c r="AO30" s="2" t="n">
        <f aca="false">IF(AND(V30&lt;&gt;"",AA30&lt;&gt;"",U30&lt;&gt;""),V30*10^(7/3*(1+AA30)*(1-U30/559.676)),"")</f>
        <v>3.68945837178695E-007</v>
      </c>
      <c r="AP30" s="2" t="n">
        <f aca="false">IF(AO30&lt;&gt;"",AO30-AN30,"")</f>
        <v>3.68945837178695E-007</v>
      </c>
      <c r="AQ30" s="2" t="n">
        <v>0.3815</v>
      </c>
      <c r="AR30" s="2" t="n">
        <v>0.515</v>
      </c>
      <c r="AV30" s="5" t="n">
        <v>18959</v>
      </c>
      <c r="AW30" s="5" t="n">
        <f aca="false">AV30*AJ30</f>
        <v>128049.086</v>
      </c>
      <c r="AX30" s="1" t="n">
        <v>28.54</v>
      </c>
      <c r="AZ30" s="3" t="str">
        <f aca="false">IF(AND(AU30&lt;&gt;"",T30&lt;&gt;"",O30&lt;&gt;"",AD30&lt;&gt;""),SQRT((AU30*(MAX((T30-77)/(T30-O30),0))^0.38)*(SQRT(AD30^2-0.000601*(77-60))*62.3664)*251.9958/30.48^3),"")</f>
        <v/>
      </c>
      <c r="BA30" s="3" t="str">
        <f aca="false">IF(AND(AY30&lt;&gt;"",AZ30&lt;&gt;""),AZ30-AY30,"")</f>
        <v/>
      </c>
      <c r="BC30" s="1" t="n">
        <v>-678.3</v>
      </c>
      <c r="BL30" s="1" t="n">
        <v>0.26</v>
      </c>
      <c r="BM30" s="1" t="n">
        <v>49.72</v>
      </c>
      <c r="BN30" s="7" t="n">
        <v>13.4</v>
      </c>
      <c r="BO30" s="7" t="n">
        <f aca="false">IF(AND(P30&lt;&gt;"",AD30&lt;&gt;""),P30^0.333333333333333/AD30,"")</f>
        <v>13.3628629223561</v>
      </c>
      <c r="BP30" s="7" t="n">
        <f aca="false">BN30-BO30</f>
        <v>0.0371370776438535</v>
      </c>
    </row>
    <row r="31" customFormat="false" ht="12.75" hidden="false" customHeight="false" outlineLevel="0" collapsed="false">
      <c r="A31" s="0" t="n">
        <v>91</v>
      </c>
      <c r="B31" s="0" t="s">
        <v>138</v>
      </c>
      <c r="C31" s="0" t="s">
        <v>139</v>
      </c>
      <c r="D31" s="0" t="n">
        <v>29</v>
      </c>
      <c r="E31" s="0" t="n">
        <v>60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s">
        <v>83</v>
      </c>
      <c r="L31" s="1" t="n">
        <v>408.79</v>
      </c>
      <c r="M31" s="1" t="n">
        <f aca="false">+D31*$D$2+E31*$E$2+F31*$F$2+G31*$G$2+H31*$H$2+I31*$I$2+J31*$J$2</f>
        <v>408.7954</v>
      </c>
      <c r="N31" s="1" t="n">
        <f aca="false">IF(ABS(M31-L31)&gt;0.005,M31-L31,"")</f>
        <v>0.00539999999995189</v>
      </c>
      <c r="O31" s="1" t="n">
        <v>825.4</v>
      </c>
      <c r="P31" s="1" t="n">
        <f aca="false">+O31+459.67</f>
        <v>1285.07</v>
      </c>
      <c r="Q31" s="1" t="n">
        <f aca="false">IF(AND(P31&gt;0,U31&lt;&gt;""),P31/U31,"")</f>
        <v>0.839953461923094</v>
      </c>
      <c r="R31" s="1" t="n">
        <v>146.7</v>
      </c>
      <c r="S31" s="1" t="n">
        <f aca="false">IF(AND(R31&lt;&gt;"",U31&lt;&gt;""),(R31+459.67)/U31,"")</f>
        <v>0.396338394567072</v>
      </c>
      <c r="T31" s="1" t="n">
        <v>1070.26</v>
      </c>
      <c r="U31" s="1" t="n">
        <f aca="false">IF(T31&lt;&gt;"",T31+459.67,"")</f>
        <v>1529.93</v>
      </c>
      <c r="V31" s="1" t="n">
        <v>124.79</v>
      </c>
      <c r="W31" s="2" t="n">
        <v>0.0642</v>
      </c>
      <c r="X31" s="2" t="n">
        <v>0.1994</v>
      </c>
      <c r="Y31" s="2" t="n">
        <f aca="false">IF(U31&lt;&gt;"",V31*W31*L31/10.73165/U31,"")</f>
        <v>0.199469737077464</v>
      </c>
      <c r="Z31" s="2" t="str">
        <f aca="false">IF(Y31&lt;&gt;"",IF(ABS(Y31-X31)&gt;0.0005,Y31-X31,""),"")</f>
        <v/>
      </c>
      <c r="AA31" s="2" t="n">
        <v>1.1686</v>
      </c>
      <c r="AB31" s="2" t="n">
        <f aca="false">IF(AND(V31&gt;0,Q31&lt;&gt;""),LOG(14.69595/V31)/(1-1/Q31)*3/7-1,"")</f>
        <v>1.0894862108044</v>
      </c>
      <c r="AC31" s="2" t="n">
        <f aca="false">IF(AB31&lt;&gt;"",IF(ABS(AB31-AA31)&gt;0.05,AB31-AA31,""),"")</f>
        <v>-0.0791137891955973</v>
      </c>
      <c r="AD31" s="2" t="n">
        <v>0.812</v>
      </c>
      <c r="AF31" s="3" t="n">
        <f aca="false">IF(AND(L31&lt;&gt;"",AD31&lt;&gt;""),L31/(AD31*62.3664),"")</f>
        <v>8.07223056952354</v>
      </c>
      <c r="AG31" s="1" t="n">
        <v>42.76</v>
      </c>
      <c r="AH31" s="1" t="n">
        <f aca="false">IF(AD31&lt;&gt;"",141.5/AD31-131.5,"")</f>
        <v>42.7610837438424</v>
      </c>
      <c r="AI31" s="1" t="str">
        <f aca="false">IF(AH31&lt;&gt;"",IF(ABS(AH31-AG31)&gt;0.01,AH31-AG31,""),"")</f>
        <v/>
      </c>
      <c r="AJ31" s="3" t="n">
        <v>6.77</v>
      </c>
      <c r="AK31" s="3" t="n">
        <f aca="false">IF(AD31&lt;&gt;"",AD31*8.33718,"")</f>
        <v>6.76979016</v>
      </c>
      <c r="AL31" s="3" t="str">
        <f aca="false">IF(AK31&lt;&gt;"",IF(ABS(AK31-AJ31)&gt;0.001,AK31-AJ31,""),"")</f>
        <v/>
      </c>
      <c r="AM31" s="4" t="n">
        <v>1.4508</v>
      </c>
      <c r="AO31" s="2" t="n">
        <f aca="false">IF(AND(V31&lt;&gt;"",AA31&lt;&gt;"",U31&lt;&gt;""),V31*10^(7/3*(1+AA31)*(1-U31/559.676)),"")</f>
        <v>2.10887601112694E-007</v>
      </c>
      <c r="AP31" s="2" t="n">
        <f aca="false">IF(AO31&lt;&gt;"",AO31-AN31,"")</f>
        <v>2.10887601112694E-007</v>
      </c>
      <c r="AQ31" s="2" t="n">
        <v>0.3813</v>
      </c>
      <c r="AR31" s="2" t="n">
        <v>0.5144</v>
      </c>
      <c r="AV31" s="5" t="n">
        <v>18955</v>
      </c>
      <c r="AW31" s="5" t="n">
        <f aca="false">AV31*AJ31</f>
        <v>128325.35</v>
      </c>
      <c r="AX31" s="1" t="n">
        <v>28.63</v>
      </c>
      <c r="AZ31" s="3" t="str">
        <f aca="false">IF(AND(AU31&lt;&gt;"",T31&lt;&gt;"",O31&lt;&gt;"",AD31&lt;&gt;""),SQRT((AU31*(MAX((T31-77)/(T31-O31),0))^0.38)*(SQRT(AD31^2-0.000601*(77-60))*62.3664)*251.9958/30.48^3),"")</f>
        <v/>
      </c>
      <c r="BA31" s="3" t="str">
        <f aca="false">IF(AND(AY31&lt;&gt;"",AZ31&lt;&gt;""),AZ31-AY31,"")</f>
        <v/>
      </c>
      <c r="BC31" s="1" t="n">
        <v>-676.81</v>
      </c>
      <c r="BL31" s="1" t="n">
        <v>0.25</v>
      </c>
      <c r="BM31" s="1" t="n">
        <v>68.46</v>
      </c>
      <c r="BN31" s="7" t="n">
        <v>13.4</v>
      </c>
      <c r="BO31" s="7" t="n">
        <f aca="false">IF(AND(P31&lt;&gt;"",AD31&lt;&gt;""),P31^0.333333333333333/AD31,"")</f>
        <v>13.3891466731453</v>
      </c>
      <c r="BP31" s="7" t="n">
        <f aca="false">BN31-BO31</f>
        <v>0.0108533268547095</v>
      </c>
    </row>
    <row r="32" customFormat="false" ht="12.75" hidden="false" customHeight="false" outlineLevel="0" collapsed="false">
      <c r="A32" s="0" t="n">
        <v>92</v>
      </c>
      <c r="B32" s="0" t="s">
        <v>140</v>
      </c>
      <c r="C32" s="0" t="s">
        <v>141</v>
      </c>
      <c r="D32" s="0" t="n">
        <v>30</v>
      </c>
      <c r="E32" s="0" t="n">
        <v>62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s">
        <v>83</v>
      </c>
      <c r="L32" s="1" t="n">
        <v>422.82</v>
      </c>
      <c r="M32" s="1" t="n">
        <f aca="false">+D32*$D$2+E32*$E$2+F32*$F$2+G32*$G$2+H32*$H$2+I32*$I$2+J32*$J$2</f>
        <v>422.82228</v>
      </c>
      <c r="N32" s="1" t="str">
        <f aca="false">IF(ABS(M32-L32)&gt;0.005,M32-L32,"")</f>
        <v/>
      </c>
      <c r="O32" s="1" t="n">
        <v>841.5</v>
      </c>
      <c r="P32" s="1" t="n">
        <f aca="false">+O32+459.67</f>
        <v>1301.17</v>
      </c>
      <c r="Q32" s="1" t="n">
        <f aca="false">IF(AND(P32&gt;0,U32&lt;&gt;""),P32/U32,"")</f>
        <v>0.843332966057204</v>
      </c>
      <c r="R32" s="1" t="n">
        <v>150.4</v>
      </c>
      <c r="S32" s="1" t="n">
        <f aca="false">IF(AND(R32&lt;&gt;"",U32&lt;&gt;""),(R32+459.67)/U32,"")</f>
        <v>0.395407320029296</v>
      </c>
      <c r="T32" s="1" t="n">
        <v>1083.22</v>
      </c>
      <c r="U32" s="1" t="n">
        <f aca="false">IF(T32&lt;&gt;"",T32+459.67,"")</f>
        <v>1542.89</v>
      </c>
      <c r="V32" s="1" t="n">
        <v>121</v>
      </c>
      <c r="W32" s="2" t="n">
        <v>0.0641</v>
      </c>
      <c r="X32" s="2" t="n">
        <v>0.1982</v>
      </c>
      <c r="Y32" s="2" t="n">
        <f aca="false">IF(U32&lt;&gt;"",V32*W32*L32/10.73165/U32,"")</f>
        <v>0.198060311268571</v>
      </c>
      <c r="Z32" s="2" t="str">
        <f aca="false">IF(Y32&lt;&gt;"",IF(ABS(Y32-X32)&gt;0.0005,Y32-X32,""),"")</f>
        <v/>
      </c>
      <c r="AA32" s="2" t="n">
        <v>1.1932</v>
      </c>
      <c r="AB32" s="2" t="n">
        <f aca="false">IF(AND(V32&gt;0,Q32&lt;&gt;""),LOG(14.69595/V32)/(1-1/Q32)*3/7-1,"")</f>
        <v>1.11224661405359</v>
      </c>
      <c r="AC32" s="2" t="n">
        <f aca="false">IF(AB32&lt;&gt;"",IF(ABS(AB32-AA32)&gt;0.05,AB32-AA32,""),"")</f>
        <v>-0.0809533859464122</v>
      </c>
      <c r="AD32" s="2" t="n">
        <v>0.8132</v>
      </c>
      <c r="AF32" s="3" t="n">
        <f aca="false">IF(AND(L32&lt;&gt;"",AD32&lt;&gt;""),L32/(AD32*62.3664),"")</f>
        <v>8.33695536008662</v>
      </c>
      <c r="AG32" s="1" t="n">
        <v>42.5</v>
      </c>
      <c r="AH32" s="1" t="n">
        <f aca="false">IF(AD32&lt;&gt;"",141.5/AD32-131.5,"")</f>
        <v>42.5039350713232</v>
      </c>
      <c r="AI32" s="1" t="str">
        <f aca="false">IF(AH32&lt;&gt;"",IF(ABS(AH32-AG32)&gt;0.01,AH32-AG32,""),"")</f>
        <v/>
      </c>
      <c r="AJ32" s="3" t="n">
        <v>6.78</v>
      </c>
      <c r="AK32" s="3" t="n">
        <f aca="false">IF(AD32&lt;&gt;"",AD32*8.33718,"")</f>
        <v>6.779794776</v>
      </c>
      <c r="AL32" s="3" t="str">
        <f aca="false">IF(AK32&lt;&gt;"",IF(ABS(AK32-AJ32)&gt;0.001,AK32-AJ32,""),"")</f>
        <v/>
      </c>
      <c r="AM32" s="4" t="n">
        <v>1.4515</v>
      </c>
      <c r="AO32" s="2" t="n">
        <f aca="false">IF(AND(V32&lt;&gt;"",AA32&lt;&gt;"",U32&lt;&gt;""),V32*10^(7/3*(1+AA32)*(1-U32/559.676)),"")</f>
        <v>1.23778912552355E-007</v>
      </c>
      <c r="AP32" s="2" t="n">
        <f aca="false">IF(AO32&lt;&gt;"",AO32-AN32,"")</f>
        <v>1.23778912552355E-007</v>
      </c>
      <c r="AV32" s="5" t="n">
        <v>18951</v>
      </c>
      <c r="AW32" s="5" t="n">
        <f aca="false">AV32*AJ32</f>
        <v>128487.78</v>
      </c>
      <c r="AX32" s="1" t="n">
        <v>28.68</v>
      </c>
      <c r="AZ32" s="3" t="str">
        <f aca="false">IF(AND(AU32&lt;&gt;"",T32&lt;&gt;"",O32&lt;&gt;"",AD32&lt;&gt;""),SQRT((AU32*(MAX((T32-77)/(T32-O32),0))^0.38)*(SQRT(AD32^2-0.000601*(77-60))*62.3664)*251.9958/30.48^3),"")</f>
        <v/>
      </c>
      <c r="BA32" s="3" t="str">
        <f aca="false">IF(AND(AY32&lt;&gt;"",AZ32&lt;&gt;""),AZ32-AY32,"")</f>
        <v/>
      </c>
      <c r="BC32" s="1" t="n">
        <v>-675.42</v>
      </c>
      <c r="BL32" s="1" t="n">
        <v>0.25</v>
      </c>
      <c r="BM32" s="1" t="n">
        <v>96.19</v>
      </c>
      <c r="BN32" s="7" t="n">
        <v>13.4</v>
      </c>
      <c r="BO32" s="7" t="n">
        <f aca="false">IF(AND(P32&lt;&gt;"",AD32&lt;&gt;""),P32^0.333333333333333/AD32,"")</f>
        <v>13.4249901961356</v>
      </c>
      <c r="BP32" s="7" t="n">
        <f aca="false">BN32-BO32</f>
        <v>-0.0249901961355778</v>
      </c>
    </row>
    <row r="33" customFormat="false" ht="12.75" hidden="false" customHeight="false" outlineLevel="0" collapsed="false">
      <c r="A33" s="0" t="n">
        <v>5</v>
      </c>
      <c r="B33" s="0" t="s">
        <v>142</v>
      </c>
      <c r="C33" s="0" t="s">
        <v>89</v>
      </c>
      <c r="D33" s="0" t="n">
        <v>4</v>
      </c>
      <c r="E33" s="0" t="n">
        <v>10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s">
        <v>143</v>
      </c>
      <c r="L33" s="1" t="n">
        <v>58.12</v>
      </c>
      <c r="M33" s="1" t="n">
        <f aca="false">+D33*$D$2+E33*$E$2+F33*$F$2+G33*$G$2+H33*$H$2+I33*$I$2+J33*$J$2</f>
        <v>58.1234</v>
      </c>
      <c r="N33" s="1" t="str">
        <f aca="false">IF(ABS(M33-L33)&gt;0.005,M33-L33,"")</f>
        <v/>
      </c>
      <c r="O33" s="1" t="n">
        <v>10.78</v>
      </c>
      <c r="P33" s="1" t="n">
        <f aca="false">+O33+459.67</f>
        <v>470.45</v>
      </c>
      <c r="Q33" s="1" t="n">
        <f aca="false">IF(AND(P33&gt;0,U33&lt;&gt;""),P33/U33,"")</f>
        <v>0.640826556604416</v>
      </c>
      <c r="R33" s="1" t="n">
        <v>-255.28</v>
      </c>
      <c r="S33" s="1" t="n">
        <f aca="false">IF(AND(R33&lt;&gt;"",U33&lt;&gt;""),(R33+459.67)/U33,"")</f>
        <v>0.278411180581096</v>
      </c>
      <c r="T33" s="1" t="n">
        <v>274.46</v>
      </c>
      <c r="U33" s="1" t="n">
        <f aca="false">IF(T33&lt;&gt;"",T33+459.67,"")</f>
        <v>734.13</v>
      </c>
      <c r="V33" s="1" t="n">
        <v>527.9</v>
      </c>
      <c r="W33" s="2" t="n">
        <v>0.0724</v>
      </c>
      <c r="X33" s="2" t="n">
        <v>0.282</v>
      </c>
      <c r="Y33" s="2" t="n">
        <f aca="false">IF(U33&lt;&gt;"",V33*W33*L33/10.73165/U33,"")</f>
        <v>0.281952767560567</v>
      </c>
      <c r="Z33" s="2" t="str">
        <f aca="false">IF(Y33&lt;&gt;"",IF(ABS(Y33-X33)&gt;0.0005,Y33-X33,""),"")</f>
        <v/>
      </c>
      <c r="AA33" s="2" t="n">
        <v>0.177</v>
      </c>
      <c r="AB33" s="2" t="n">
        <f aca="false">IF(AND(V33&gt;0,Q33&lt;&gt;""),LOG(14.69595/V33)/(1-1/Q33)*3/7-1,"")</f>
        <v>0.18929268305623</v>
      </c>
      <c r="AC33" s="2" t="str">
        <f aca="false">IF(AB33&lt;&gt;"",IF(ABS(AB33-AA33)&gt;0.05,AB33-AA33,""),"")</f>
        <v/>
      </c>
      <c r="AD33" s="2" t="n">
        <v>0.5629</v>
      </c>
      <c r="AF33" s="3" t="n">
        <f aca="false">IF(AND(L33&lt;&gt;"",AD33&lt;&gt;""),L33/(AD33*62.3664),"")</f>
        <v>1.65555525885453</v>
      </c>
      <c r="AG33" s="1" t="n">
        <v>119.89</v>
      </c>
      <c r="AH33" s="1" t="n">
        <f aca="false">IF(AD33&lt;&gt;"",141.5/AD33-131.5,"")</f>
        <v>119.87679872091</v>
      </c>
      <c r="AI33" s="1" t="n">
        <f aca="false">IF(AH33&lt;&gt;"",IF(ABS(AH33-AG33)&gt;0.01,AH33-AG33,""),"")</f>
        <v>-0.0132012790904099</v>
      </c>
      <c r="AJ33" s="3" t="n">
        <v>4.693</v>
      </c>
      <c r="AK33" s="3" t="n">
        <f aca="false">IF(AD33&lt;&gt;"",AD33*8.33718,"")</f>
        <v>4.692998622</v>
      </c>
      <c r="AL33" s="3" t="str">
        <f aca="false">IF(AK33&lt;&gt;"",IF(ABS(AK33-AJ33)&gt;0.001,AK33-AJ33,""),"")</f>
        <v/>
      </c>
      <c r="AM33" s="4" t="n">
        <v>1.3514</v>
      </c>
      <c r="AN33" s="3" t="n">
        <v>72.581</v>
      </c>
      <c r="AO33" s="2" t="n">
        <f aca="false">IF(AND(V33&lt;&gt;"",AA33&lt;&gt;"",U33&lt;&gt;""),V33*10^(7/3*(1+AA33)*(1-U33/559.676)),"")</f>
        <v>73.5368268855816</v>
      </c>
      <c r="AP33" s="2" t="n">
        <f aca="false">IF(AO33&lt;&gt;"",AO33-AN33,"")</f>
        <v>0.955826885581601</v>
      </c>
      <c r="AQ33" s="2" t="n">
        <v>0.3867</v>
      </c>
      <c r="AR33" s="2" t="n">
        <v>0.5707</v>
      </c>
      <c r="AS33" s="2" t="n">
        <v>0.2773</v>
      </c>
      <c r="AT33" s="2" t="n">
        <v>0.1873</v>
      </c>
      <c r="AU33" s="1" t="n">
        <v>157.23</v>
      </c>
      <c r="AV33" s="5" t="n">
        <v>19589</v>
      </c>
      <c r="AW33" s="5" t="n">
        <f aca="false">AV33*AJ33</f>
        <v>91931.177</v>
      </c>
      <c r="AX33" s="1" t="n">
        <v>9.81</v>
      </c>
      <c r="AY33" s="3" t="n">
        <v>6.376</v>
      </c>
      <c r="AZ33" s="3" t="n">
        <f aca="false">IF(AND(AU33&lt;&gt;"",T33&lt;&gt;"",O33&lt;&gt;"",AD33&lt;&gt;""),SQRT((AU33*(MAX((T33-77)/(T33-O33),0))^0.38)*(SQRT(AD33^2-0.000601*(77-60))*62.3664)*251.9958/30.48^3),"")</f>
        <v>6.57976850438143</v>
      </c>
      <c r="BA33" s="3" t="n">
        <f aca="false">IF(AND(AY33&lt;&gt;"",AZ33&lt;&gt;""),AZ33-AY33,"")</f>
        <v>0.203768504381434</v>
      </c>
      <c r="BC33" s="1" t="n">
        <v>-998.54</v>
      </c>
      <c r="BD33" s="1" t="n">
        <v>-158.59</v>
      </c>
      <c r="BE33" s="1" t="n">
        <v>33.58</v>
      </c>
      <c r="BF33" s="6" t="n">
        <v>0.00119</v>
      </c>
      <c r="BG33" s="7" t="n">
        <v>225.7</v>
      </c>
      <c r="BH33" s="7" t="n">
        <v>97.6</v>
      </c>
      <c r="BJ33" s="7" t="n">
        <v>110.1</v>
      </c>
      <c r="BL33" s="1" t="n">
        <v>1.8</v>
      </c>
      <c r="BM33" s="1" t="n">
        <v>8.5</v>
      </c>
      <c r="BN33" s="7" t="n">
        <v>13.8</v>
      </c>
      <c r="BO33" s="7" t="n">
        <f aca="false">IF(AND(P33&lt;&gt;"",AD33&lt;&gt;""),P33^0.333333333333333/AD33,"")</f>
        <v>13.8167715090809</v>
      </c>
      <c r="BP33" s="7" t="n">
        <f aca="false">BN33-BO33</f>
        <v>-0.016771509080904</v>
      </c>
    </row>
    <row r="34" customFormat="false" ht="12.75" hidden="false" customHeight="false" outlineLevel="0" collapsed="false">
      <c r="A34" s="0" t="n">
        <v>7</v>
      </c>
      <c r="B34" s="0" t="s">
        <v>144</v>
      </c>
      <c r="C34" s="0" t="s">
        <v>91</v>
      </c>
      <c r="D34" s="0" t="n">
        <v>5</v>
      </c>
      <c r="E34" s="0" t="n">
        <v>12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s">
        <v>143</v>
      </c>
      <c r="L34" s="1" t="n">
        <v>72.15</v>
      </c>
      <c r="M34" s="1" t="n">
        <f aca="false">+D34*$D$2+E34*$E$2+F34*$F$2+G34*$G$2+H34*$H$2+I34*$I$2+J34*$J$2</f>
        <v>72.15028</v>
      </c>
      <c r="N34" s="1" t="str">
        <f aca="false">IF(ABS(M34-L34)&gt;0.005,M34-L34,"")</f>
        <v/>
      </c>
      <c r="O34" s="1" t="n">
        <v>82.12</v>
      </c>
      <c r="P34" s="1" t="n">
        <f aca="false">+O34+459.67</f>
        <v>541.79</v>
      </c>
      <c r="Q34" s="1" t="n">
        <f aca="false">IF(AND(P34&gt;0,U34&lt;&gt;""),P34/U34,"")</f>
        <v>0.653727813506763</v>
      </c>
      <c r="R34" s="1" t="n">
        <v>-255.82</v>
      </c>
      <c r="S34" s="1" t="n">
        <f aca="false">IF(AND(R34&lt;&gt;"",U34&lt;&gt;""),(R34+459.67)/U34,"")</f>
        <v>0.245966914825585</v>
      </c>
      <c r="T34" s="1" t="n">
        <v>369.1</v>
      </c>
      <c r="U34" s="1" t="n">
        <f aca="false">IF(T34&lt;&gt;"",T34+459.67,"")</f>
        <v>828.77</v>
      </c>
      <c r="V34" s="1" t="n">
        <v>490.4</v>
      </c>
      <c r="W34" s="2" t="n">
        <v>0.0679</v>
      </c>
      <c r="X34" s="2" t="n">
        <v>0.27</v>
      </c>
      <c r="Y34" s="2" t="n">
        <f aca="false">IF(U34&lt;&gt;"",V34*W34*L34/10.73165/U34,"")</f>
        <v>0.270119569557734</v>
      </c>
      <c r="Z34" s="2" t="str">
        <f aca="false">IF(Y34&lt;&gt;"",IF(ABS(Y34-X34)&gt;0.0005,Y34-X34,""),"")</f>
        <v/>
      </c>
      <c r="AA34" s="2" t="n">
        <v>0.2275</v>
      </c>
      <c r="AB34" s="2" t="n">
        <f aca="false">IF(AND(V34&gt;0,Q34&lt;&gt;""),LOG(14.69595/V34)/(1-1/Q34)*3/7-1,"")</f>
        <v>0.232545789016937</v>
      </c>
      <c r="AC34" s="2" t="str">
        <f aca="false">IF(AB34&lt;&gt;"",IF(ABS(AB34-AA34)&gt;0.05,AB34-AA34,""),"")</f>
        <v/>
      </c>
      <c r="AD34" s="2" t="n">
        <v>0.6247</v>
      </c>
      <c r="AF34" s="3" t="n">
        <f aca="false">IF(AND(L34&lt;&gt;"",AD34&lt;&gt;""),L34/(AD34*62.3664),"")</f>
        <v>1.85188559561156</v>
      </c>
      <c r="AG34" s="1" t="n">
        <v>95.01</v>
      </c>
      <c r="AH34" s="1" t="n">
        <f aca="false">IF(AD34&lt;&gt;"",141.5/AD34-131.5,"")</f>
        <v>95.00872418761</v>
      </c>
      <c r="AI34" s="1" t="str">
        <f aca="false">IF(AH34&lt;&gt;"",IF(ABS(AH34-AG34)&gt;0.01,AH34-AG34,""),"")</f>
        <v/>
      </c>
      <c r="AJ34" s="3" t="n">
        <v>5.208</v>
      </c>
      <c r="AK34" s="3" t="n">
        <f aca="false">IF(AD34&lt;&gt;"",AD34*8.33718,"")</f>
        <v>5.208236346</v>
      </c>
      <c r="AL34" s="3" t="str">
        <f aca="false">IF(AK34&lt;&gt;"",IF(ABS(AK34-AJ34)&gt;0.001,AK34-AJ34,""),"")</f>
        <v/>
      </c>
      <c r="AM34" s="4" t="n">
        <v>1.35088</v>
      </c>
      <c r="AN34" s="3" t="n">
        <v>20.445</v>
      </c>
      <c r="AO34" s="2" t="n">
        <f aca="false">IF(AND(V34&lt;&gt;"",AA34&lt;&gt;"",U34&lt;&gt;""),V34*10^(7/3*(1+AA34)*(1-U34/559.676)),"")</f>
        <v>20.5802204756303</v>
      </c>
      <c r="AP34" s="2" t="n">
        <f aca="false">IF(AO34&lt;&gt;"",AO34-AN34,"")</f>
        <v>0.135220475630316</v>
      </c>
      <c r="AQ34" s="2" t="n">
        <v>0.3844</v>
      </c>
      <c r="AR34" s="2" t="n">
        <v>0.5378</v>
      </c>
      <c r="AS34" s="2" t="n">
        <v>0.3175</v>
      </c>
      <c r="AU34" s="1" t="n">
        <v>147.12</v>
      </c>
      <c r="AV34" s="5" t="n">
        <v>19304</v>
      </c>
      <c r="AW34" s="5" t="n">
        <f aca="false">AV34*AJ34</f>
        <v>100535.232</v>
      </c>
      <c r="AX34" s="1" t="n">
        <v>14.45</v>
      </c>
      <c r="AY34" s="3" t="n">
        <v>6.775</v>
      </c>
      <c r="AZ34" s="3" t="n">
        <f aca="false">IF(AND(AU34&lt;&gt;"",T34&lt;&gt;"",O34&lt;&gt;"",AD34&lt;&gt;""),SQRT((AU34*(MAX((T34-77)/(T34-O34),0))^0.38)*(SQRT(AD34^2-0.000601*(77-60))*62.3664)*251.9958/30.48^3),"")</f>
        <v>7.11868772801542</v>
      </c>
      <c r="BA34" s="3" t="n">
        <f aca="false">IF(AND(AY34&lt;&gt;"",AZ34&lt;&gt;""),AZ34-AY34,"")</f>
        <v>0.34368772801542</v>
      </c>
      <c r="BC34" s="1" t="n">
        <v>-915.86</v>
      </c>
      <c r="BD34" s="1" t="n">
        <v>-82.59</v>
      </c>
      <c r="BE34" s="1" t="n">
        <v>30.69</v>
      </c>
      <c r="BF34" s="6" t="n">
        <v>0.0009</v>
      </c>
      <c r="BG34" s="7" t="n">
        <v>170.6</v>
      </c>
      <c r="BH34" s="7" t="n">
        <v>90.3</v>
      </c>
      <c r="BJ34" s="7" t="n">
        <v>92.3</v>
      </c>
      <c r="BK34" s="7" t="n">
        <v>1</v>
      </c>
      <c r="BL34" s="1" t="n">
        <v>1.3</v>
      </c>
      <c r="BM34" s="1" t="n">
        <v>8</v>
      </c>
      <c r="BN34" s="7" t="n">
        <v>13.1</v>
      </c>
      <c r="BO34" s="7" t="n">
        <f aca="false">IF(AND(P34&lt;&gt;"",AD34&lt;&gt;""),P34^0.333333333333333/AD34,"")</f>
        <v>13.049849076001</v>
      </c>
      <c r="BP34" s="7" t="n">
        <f aca="false">BN34-BO34</f>
        <v>0.0501509239990128</v>
      </c>
    </row>
    <row r="35" customFormat="false" ht="12.75" hidden="false" customHeight="false" outlineLevel="0" collapsed="false">
      <c r="A35" s="0" t="n">
        <v>8</v>
      </c>
      <c r="B35" s="0" t="s">
        <v>145</v>
      </c>
      <c r="C35" s="0" t="s">
        <v>91</v>
      </c>
      <c r="D35" s="0" t="n">
        <v>5</v>
      </c>
      <c r="E35" s="0" t="n">
        <v>12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s">
        <v>143</v>
      </c>
      <c r="L35" s="1" t="n">
        <v>72.15</v>
      </c>
      <c r="M35" s="1" t="n">
        <f aca="false">+D35*$D$2+E35*$E$2+F35*$F$2+G35*$G$2+H35*$H$2+I35*$I$2+J35*$J$2</f>
        <v>72.15028</v>
      </c>
      <c r="N35" s="1" t="str">
        <f aca="false">IF(ABS(M35-L35)&gt;0.005,M35-L35,"")</f>
        <v/>
      </c>
      <c r="O35" s="1" t="n">
        <v>49.1</v>
      </c>
      <c r="P35" s="1" t="n">
        <f aca="false">+O35+459.67</f>
        <v>508.77</v>
      </c>
      <c r="Q35" s="1" t="n">
        <f aca="false">IF(AND(P35&gt;0,U35&lt;&gt;""),P35/U35,"")</f>
        <v>0.651600922131148</v>
      </c>
      <c r="R35" s="1" t="n">
        <v>2.17</v>
      </c>
      <c r="S35" s="1" t="n">
        <f aca="false">IF(AND(R35&lt;&gt;"",U35&lt;&gt;""),(R35+459.67)/U35,"")</f>
        <v>0.591495901639344</v>
      </c>
      <c r="T35" s="1" t="n">
        <v>321.13</v>
      </c>
      <c r="U35" s="1" t="n">
        <f aca="false">IF(T35&lt;&gt;"",T35+459.67,"")</f>
        <v>780.8</v>
      </c>
      <c r="V35" s="1" t="n">
        <v>464</v>
      </c>
      <c r="W35" s="2" t="n">
        <v>0.0674</v>
      </c>
      <c r="X35" s="2" t="n">
        <v>0.269</v>
      </c>
      <c r="Y35" s="2" t="n">
        <f aca="false">IF(U35&lt;&gt;"",V35*W35*L35/10.73165/U35,"")</f>
        <v>0.26928236174093</v>
      </c>
      <c r="Z35" s="2" t="str">
        <f aca="false">IF(Y35&lt;&gt;"",IF(ABS(Y35-X35)&gt;0.0005,Y35-X35,""),"")</f>
        <v/>
      </c>
      <c r="AA35" s="2" t="n">
        <v>0.1964</v>
      </c>
      <c r="AB35" s="2" t="n">
        <f aca="false">IF(AND(V35&gt;0,Q35&lt;&gt;""),LOG(14.69595/V35)/(1-1/Q35)*3/7-1,"")</f>
        <v>0.201772698265706</v>
      </c>
      <c r="AC35" s="2" t="str">
        <f aca="false">IF(AB35&lt;&gt;"",IF(ABS(AB35-AA35)&gt;0.05,AB35-AA35,""),"")</f>
        <v/>
      </c>
      <c r="AD35" s="2" t="n">
        <v>0.5974</v>
      </c>
      <c r="AF35" s="3" t="n">
        <f aca="false">IF(AND(L35&lt;&gt;"",AD35&lt;&gt;""),L35/(AD35*62.3664),"")</f>
        <v>1.93651310943847</v>
      </c>
      <c r="AG35" s="1" t="n">
        <v>105.35</v>
      </c>
      <c r="AH35" s="1" t="n">
        <f aca="false">IF(AD35&lt;&gt;"",141.5/AD35-131.5,"")</f>
        <v>105.359725477067</v>
      </c>
      <c r="AI35" s="1" t="str">
        <f aca="false">IF(AH35&lt;&gt;"",IF(ABS(AH35-AG35)&gt;0.01,AH35-AG35,""),"")</f>
        <v/>
      </c>
      <c r="AJ35" s="3" t="n">
        <v>4.981</v>
      </c>
      <c r="AK35" s="3" t="n">
        <f aca="false">IF(AD35&lt;&gt;"",AD35*8.33718,"")</f>
        <v>4.980631332</v>
      </c>
      <c r="AL35" s="3" t="str">
        <f aca="false">IF(AK35&lt;&gt;"",IF(ABS(AK35-AJ35)&gt;0.001,AK35-AJ35,""),"")</f>
        <v/>
      </c>
      <c r="AM35" s="4" t="n">
        <v>1.339</v>
      </c>
      <c r="AN35" s="2" t="n">
        <v>36.6609</v>
      </c>
      <c r="AO35" s="2" t="n">
        <f aca="false">IF(AND(V35&lt;&gt;"",AA35&lt;&gt;"",U35&lt;&gt;""),V35*10^(7/3*(1+AA35)*(1-U35/559.676)),"")</f>
        <v>36.6080596349752</v>
      </c>
      <c r="AP35" s="2" t="n">
        <f aca="false">IF(AO35&lt;&gt;"",AO35-AN35,"")</f>
        <v>-0.052840365024835</v>
      </c>
      <c r="AQ35" s="2" t="n">
        <v>0.3904</v>
      </c>
      <c r="AR35" s="2" t="n">
        <v>0.5542</v>
      </c>
      <c r="AU35" s="1" t="n">
        <v>135.53</v>
      </c>
      <c r="AV35" s="5" t="n">
        <v>19369</v>
      </c>
      <c r="AW35" s="5" t="n">
        <f aca="false">AV35*AJ35</f>
        <v>96476.989</v>
      </c>
      <c r="AX35" s="1" t="n">
        <v>10.89</v>
      </c>
      <c r="AY35" s="3" t="n">
        <v>6.219</v>
      </c>
      <c r="AZ35" s="3" t="n">
        <f aca="false">IF(AND(AU35&lt;&gt;"",T35&lt;&gt;"",O35&lt;&gt;"",AD35&lt;&gt;""),SQRT((AU35*(MAX((T35-77)/(T35-O35),0))^0.38)*(SQRT(AD35^2-0.000601*(77-60))*62.3664)*251.9958/30.48^3),"")</f>
        <v>6.5195418982178</v>
      </c>
      <c r="BA35" s="3" t="n">
        <f aca="false">IF(AND(AY35&lt;&gt;"",AZ35&lt;&gt;""),AZ35-AY35,"")</f>
        <v>0.300541898217797</v>
      </c>
      <c r="BC35" s="1" t="n">
        <v>-1001.5</v>
      </c>
      <c r="BD35" s="1" t="n">
        <v>-100.23</v>
      </c>
      <c r="BE35" s="1" t="n">
        <v>18.75</v>
      </c>
      <c r="BF35" s="6" t="n">
        <v>0.00104</v>
      </c>
      <c r="BG35" s="7" t="n">
        <v>216</v>
      </c>
      <c r="BH35" s="7" t="n">
        <v>80.2</v>
      </c>
      <c r="BI35" s="7" t="n">
        <v>99.9</v>
      </c>
      <c r="BJ35" s="7" t="n">
        <v>85.5</v>
      </c>
      <c r="BK35" s="7" t="n">
        <v>0.1</v>
      </c>
      <c r="BL35" s="1" t="n">
        <v>1.4</v>
      </c>
      <c r="BM35" s="1" t="n">
        <v>7.5</v>
      </c>
      <c r="BN35" s="7" t="n">
        <v>13.4</v>
      </c>
      <c r="BO35" s="7" t="n">
        <f aca="false">IF(AND(P35&lt;&gt;"",AD35&lt;&gt;""),P35^0.333333333333333/AD35,"")</f>
        <v>13.3631429235149</v>
      </c>
      <c r="BP35" s="7" t="n">
        <f aca="false">BN35-BO35</f>
        <v>0.0368570764851182</v>
      </c>
    </row>
    <row r="36" customFormat="false" ht="12.75" hidden="false" customHeight="false" outlineLevel="0" collapsed="false">
      <c r="A36" s="0" t="n">
        <v>10</v>
      </c>
      <c r="B36" s="0" t="s">
        <v>146</v>
      </c>
      <c r="C36" s="0" t="s">
        <v>93</v>
      </c>
      <c r="D36" s="0" t="n">
        <v>6</v>
      </c>
      <c r="E36" s="0" t="n">
        <v>14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s">
        <v>143</v>
      </c>
      <c r="L36" s="1" t="n">
        <v>86.18</v>
      </c>
      <c r="M36" s="1" t="n">
        <f aca="false">+D36*$D$2+E36*$E$2+F36*$F$2+G36*$G$2+H36*$H$2+I36*$I$2+J36*$J$2</f>
        <v>86.17716</v>
      </c>
      <c r="N36" s="1" t="str">
        <f aca="false">IF(ABS(M36-L36)&gt;0.005,M36-L36,"")</f>
        <v/>
      </c>
      <c r="O36" s="1" t="n">
        <v>140.47</v>
      </c>
      <c r="P36" s="1" t="n">
        <f aca="false">+O36+459.67</f>
        <v>600.14</v>
      </c>
      <c r="Q36" s="1" t="n">
        <f aca="false">IF(AND(P36&gt;0,U36&lt;&gt;""),P36/U36,"")</f>
        <v>0.670173087660525</v>
      </c>
      <c r="R36" s="1" t="n">
        <v>-244.63</v>
      </c>
      <c r="S36" s="1" t="n">
        <f aca="false">IF(AND(R36&lt;&gt;"",U36&lt;&gt;""),(R36+459.67)/U36,"")</f>
        <v>0.240134003350084</v>
      </c>
      <c r="T36" s="1" t="n">
        <v>435.83</v>
      </c>
      <c r="U36" s="1" t="n">
        <f aca="false">IF(T36&lt;&gt;"",T36+459.67,"")</f>
        <v>895.5</v>
      </c>
      <c r="V36" s="1" t="n">
        <v>436.6</v>
      </c>
      <c r="W36" s="2" t="n">
        <v>0.0681</v>
      </c>
      <c r="X36" s="2" t="n">
        <v>0.267</v>
      </c>
      <c r="Y36" s="2" t="n">
        <f aca="false">IF(U36&lt;&gt;"",V36*W36*L36/10.73165/U36,"")</f>
        <v>0.266627685429082</v>
      </c>
      <c r="Z36" s="2" t="str">
        <f aca="false">IF(Y36&lt;&gt;"",IF(ABS(Y36-X36)&gt;0.0005,Y36-X36,""),"")</f>
        <v/>
      </c>
      <c r="AA36" s="2" t="n">
        <v>0.2781</v>
      </c>
      <c r="AB36" s="2" t="n">
        <f aca="false">IF(AND(V36&gt;0,Q36&lt;&gt;""),LOG(14.69595/V36)/(1-1/Q36)*3/7-1,"")</f>
        <v>0.282605987055649</v>
      </c>
      <c r="AC36" s="2" t="str">
        <f aca="false">IF(AB36&lt;&gt;"",IF(ABS(AB36-AA36)&gt;0.05,AB36-AA36,""),"")</f>
        <v/>
      </c>
      <c r="AD36" s="2" t="n">
        <v>0.6578</v>
      </c>
      <c r="AF36" s="3" t="n">
        <f aca="false">IF(AND(L36&lt;&gt;"",AD36&lt;&gt;""),L36/(AD36*62.3664),"")</f>
        <v>2.10068988742455</v>
      </c>
      <c r="AG36" s="1" t="n">
        <v>83.63</v>
      </c>
      <c r="AH36" s="1" t="n">
        <f aca="false">IF(AD36&lt;&gt;"",141.5/AD36-131.5,"")</f>
        <v>83.6109759805412</v>
      </c>
      <c r="AI36" s="1" t="n">
        <f aca="false">IF(AH36&lt;&gt;"",IF(ABS(AH36-AG36)&gt;0.01,AH36-AG36,""),"")</f>
        <v>-0.0190240194588114</v>
      </c>
      <c r="AJ36" s="3" t="n">
        <v>5.484</v>
      </c>
      <c r="AK36" s="3" t="n">
        <f aca="false">IF(AD36&lt;&gt;"",AD36*8.33718,"")</f>
        <v>5.484197004</v>
      </c>
      <c r="AL36" s="3" t="str">
        <f aca="false">IF(AK36&lt;&gt;"",IF(ABS(AK36-AJ36)&gt;0.001,AK36-AJ36,""),"")</f>
        <v/>
      </c>
      <c r="AM36" s="4" t="n">
        <v>1.36873</v>
      </c>
      <c r="AN36" s="2" t="n">
        <v>6.7537</v>
      </c>
      <c r="AO36" s="2" t="n">
        <f aca="false">IF(AND(V36&lt;&gt;"",AA36&lt;&gt;"",U36&lt;&gt;""),V36*10^(7/3*(1+AA36)*(1-U36/559.676)),"")</f>
        <v>7.08999105042317</v>
      </c>
      <c r="AP36" s="2" t="n">
        <f aca="false">IF(AO36&lt;&gt;"",AO36-AN36,"")</f>
        <v>0.336291050423167</v>
      </c>
      <c r="AQ36" s="2" t="n">
        <v>0.3851</v>
      </c>
      <c r="AR36" s="2" t="n">
        <v>0.5266</v>
      </c>
      <c r="AS36" s="2" t="n">
        <v>0.3914</v>
      </c>
      <c r="AU36" s="1" t="n">
        <v>139.4</v>
      </c>
      <c r="AV36" s="5" t="n">
        <v>19202</v>
      </c>
      <c r="AW36" s="5" t="n">
        <f aca="false">AV36*AJ36</f>
        <v>105303.768</v>
      </c>
      <c r="AX36" s="1" t="n">
        <v>16.87</v>
      </c>
      <c r="AY36" s="3" t="n">
        <v>7.049</v>
      </c>
      <c r="AZ36" s="3" t="n">
        <f aca="false">IF(AND(AU36&lt;&gt;"",T36&lt;&gt;"",O36&lt;&gt;"",AD36&lt;&gt;""),SQRT((AU36*(MAX((T36-77)/(T36-O36),0))^0.38)*(SQRT(AD36^2-0.000601*(77-60))*62.3664)*251.9958/30.48^3),"")</f>
        <v>7.35860514873631</v>
      </c>
      <c r="BA36" s="3" t="n">
        <f aca="false">IF(AND(AY36&lt;&gt;"",AZ36&lt;&gt;""),AZ36-AY36,"")</f>
        <v>0.309605148736309</v>
      </c>
      <c r="BB36" s="1" t="n">
        <v>-29.47</v>
      </c>
      <c r="BC36" s="1" t="n">
        <v>-871.47</v>
      </c>
      <c r="BD36" s="1" t="n">
        <v>-25.64</v>
      </c>
      <c r="BE36" s="1" t="n">
        <v>31.27</v>
      </c>
      <c r="BF36" s="6" t="n">
        <v>0.00078</v>
      </c>
      <c r="BG36" s="7" t="n">
        <v>164.8</v>
      </c>
      <c r="BH36" s="7" t="n">
        <v>73.5</v>
      </c>
      <c r="BI36" s="7" t="n">
        <v>91.1</v>
      </c>
      <c r="BJ36" s="7" t="n">
        <v>73.4</v>
      </c>
      <c r="BK36" s="7" t="n">
        <v>93.1</v>
      </c>
      <c r="BL36" s="1" t="n">
        <v>1.2</v>
      </c>
      <c r="BM36" s="1" t="n">
        <v>7</v>
      </c>
      <c r="BN36" s="7" t="n">
        <v>12.8</v>
      </c>
      <c r="BO36" s="7" t="n">
        <f aca="false">IF(AND(P36&lt;&gt;"",AD36&lt;&gt;""),P36^0.333333333333333/AD36,"")</f>
        <v>12.8230200747731</v>
      </c>
      <c r="BP36" s="7" t="n">
        <f aca="false">BN36-BO36</f>
        <v>-0.0230200747730898</v>
      </c>
    </row>
    <row r="37" customFormat="false" ht="12.75" hidden="false" customHeight="false" outlineLevel="0" collapsed="false">
      <c r="A37" s="0" t="n">
        <v>11</v>
      </c>
      <c r="B37" s="0" t="s">
        <v>147</v>
      </c>
      <c r="C37" s="0" t="s">
        <v>93</v>
      </c>
      <c r="D37" s="0" t="n">
        <v>6</v>
      </c>
      <c r="E37" s="0" t="n">
        <v>14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s">
        <v>143</v>
      </c>
      <c r="L37" s="1" t="n">
        <v>86.18</v>
      </c>
      <c r="M37" s="1" t="n">
        <f aca="false">+D37*$D$2+E37*$E$2+F37*$F$2+G37*$G$2+H37*$H$2+I37*$I$2+J37*$J$2</f>
        <v>86.17716</v>
      </c>
      <c r="N37" s="1" t="str">
        <f aca="false">IF(ABS(M37-L37)&gt;0.005,M37-L37,"")</f>
        <v/>
      </c>
      <c r="O37" s="1" t="n">
        <v>145.91</v>
      </c>
      <c r="P37" s="1" t="n">
        <f aca="false">+O37+459.67</f>
        <v>605.58</v>
      </c>
      <c r="Q37" s="1" t="n">
        <f aca="false">IF(AND(P37&gt;0,U37&lt;&gt;""),P37/U37,"")</f>
        <v>0.666960362126502</v>
      </c>
      <c r="R37" s="1" t="n">
        <v>-261.22</v>
      </c>
      <c r="S37" s="1" t="n">
        <f aca="false">IF(AND(R37&lt;&gt;"",U37&lt;&gt;""),(R37+459.67)/U37,"")</f>
        <v>0.21856449001619</v>
      </c>
      <c r="T37" s="1" t="n">
        <v>448.3</v>
      </c>
      <c r="U37" s="1" t="n">
        <f aca="false">IF(T37&lt;&gt;"",T37+459.67,"")</f>
        <v>907.97</v>
      </c>
      <c r="V37" s="1" t="n">
        <v>453.1</v>
      </c>
      <c r="W37" s="2" t="n">
        <v>0.0681</v>
      </c>
      <c r="X37" s="2" t="n">
        <v>0.273</v>
      </c>
      <c r="Y37" s="2" t="n">
        <f aca="false">IF(U37&lt;&gt;"",V37*W37*L37/10.73165/U37,"")</f>
        <v>0.272903851085383</v>
      </c>
      <c r="Z37" s="2" t="str">
        <f aca="false">IF(Y37&lt;&gt;"",IF(ABS(Y37-X37)&gt;0.0005,Y37-X37,""),"")</f>
        <v/>
      </c>
      <c r="AA37" s="2" t="n">
        <v>0.2773</v>
      </c>
      <c r="AB37" s="2" t="n">
        <f aca="false">IF(AND(V37&gt;0,Q37&lt;&gt;""),LOG(14.69595/V37)/(1-1/Q37)*3/7-1,"")</f>
        <v>0.277970885912552</v>
      </c>
      <c r="AC37" s="2" t="str">
        <f aca="false">IF(AB37&lt;&gt;"",IF(ABS(AB37-AA37)&gt;0.05,AB37-AA37,""),"")</f>
        <v/>
      </c>
      <c r="AD37" s="2" t="n">
        <v>0.6689</v>
      </c>
      <c r="AF37" s="3" t="n">
        <f aca="false">IF(AND(L37&lt;&gt;"",AD37&lt;&gt;""),L37/(AD37*62.3664),"")</f>
        <v>2.06583018081607</v>
      </c>
      <c r="AG37" s="1" t="n">
        <v>80.03</v>
      </c>
      <c r="AH37" s="1" t="n">
        <f aca="false">IF(AD37&lt;&gt;"",141.5/AD37-131.5,"")</f>
        <v>80.0413365226491</v>
      </c>
      <c r="AI37" s="1" t="n">
        <f aca="false">IF(AH37&lt;&gt;"",IF(ABS(AH37-AG37)&gt;0.01,AH37-AG37,""),"")</f>
        <v>0.0113365226491169</v>
      </c>
      <c r="AJ37" s="3" t="n">
        <v>5.577</v>
      </c>
      <c r="AK37" s="3" t="n">
        <f aca="false">IF(AD37&lt;&gt;"",AD37*8.33718,"")</f>
        <v>5.576739702</v>
      </c>
      <c r="AL37" s="3" t="str">
        <f aca="false">IF(AK37&lt;&gt;"",IF(ABS(AK37-AJ37)&gt;0.001,AK37-AJ37,""),"")</f>
        <v/>
      </c>
      <c r="AM37" s="4" t="n">
        <v>1.37386</v>
      </c>
      <c r="AN37" s="2" t="n">
        <v>6.1323</v>
      </c>
      <c r="AO37" s="2" t="n">
        <f aca="false">IF(AND(V37&lt;&gt;"",AA37&lt;&gt;"",U37&lt;&gt;""),V37*10^(7/3*(1+AA37)*(1-U37/559.676)),"")</f>
        <v>6.33098493470057</v>
      </c>
      <c r="AP37" s="2" t="n">
        <f aca="false">IF(AO37&lt;&gt;"",AO37-AN37,"")</f>
        <v>0.198684934700569</v>
      </c>
      <c r="AQ37" s="2" t="n">
        <v>0.3803</v>
      </c>
      <c r="AR37" s="2" t="n">
        <v>0.5188</v>
      </c>
      <c r="AS37" s="2" t="n">
        <v>0.3925</v>
      </c>
      <c r="AU37" s="1" t="n">
        <v>143.77</v>
      </c>
      <c r="AV37" s="5" t="n">
        <v>19214</v>
      </c>
      <c r="AW37" s="5" t="n">
        <f aca="false">AV37*AJ37</f>
        <v>107156.478</v>
      </c>
      <c r="AX37" s="1" t="n">
        <v>17.58</v>
      </c>
      <c r="AY37" s="3" t="n">
        <v>7.27</v>
      </c>
      <c r="AZ37" s="3" t="n">
        <f aca="false">IF(AND(AU37&lt;&gt;"",T37&lt;&gt;"",O37&lt;&gt;"",AD37&lt;&gt;""),SQRT((AU37*(MAX((T37-77)/(T37-O37),0))^0.38)*(SQRT(AD37^2-0.000601*(77-60))*62.3664)*251.9958/30.48^3),"")</f>
        <v>7.55259479505457</v>
      </c>
      <c r="BA37" s="3" t="n">
        <f aca="false">IF(AND(AY37&lt;&gt;"",AZ37&lt;&gt;""),AZ37-AY37,"")</f>
        <v>0.282594795054571</v>
      </c>
      <c r="BB37" s="1" t="n">
        <v>-24.07</v>
      </c>
      <c r="BC37" s="1" t="n">
        <v>-858.35</v>
      </c>
      <c r="BD37" s="1" t="n">
        <v>-15.81</v>
      </c>
      <c r="BE37" s="1" t="n">
        <v>26.46</v>
      </c>
      <c r="BF37" s="6" t="n">
        <v>0.00075</v>
      </c>
      <c r="BG37" s="7" t="n">
        <v>156.7</v>
      </c>
      <c r="BH37" s="7" t="n">
        <v>74.3</v>
      </c>
      <c r="BI37" s="7" t="n">
        <v>91.3</v>
      </c>
      <c r="BJ37" s="7" t="n">
        <v>74.5</v>
      </c>
      <c r="BK37" s="7" t="n">
        <v>93.4</v>
      </c>
      <c r="BL37" s="1" t="n">
        <v>1.2</v>
      </c>
      <c r="BM37" s="1" t="n">
        <v>7</v>
      </c>
      <c r="BN37" s="7" t="n">
        <v>12.6</v>
      </c>
      <c r="BO37" s="7" t="n">
        <f aca="false">IF(AND(P37&lt;&gt;"",AD37&lt;&gt;""),P37^0.333333333333333/AD37,"")</f>
        <v>12.6482171146094</v>
      </c>
      <c r="BP37" s="7" t="n">
        <f aca="false">BN37-BO37</f>
        <v>-0.0482171146093915</v>
      </c>
    </row>
    <row r="38" customFormat="false" ht="12.75" hidden="false" customHeight="false" outlineLevel="0" collapsed="false">
      <c r="A38" s="0" t="n">
        <v>12</v>
      </c>
      <c r="B38" s="0" t="s">
        <v>148</v>
      </c>
      <c r="C38" s="0" t="s">
        <v>93</v>
      </c>
      <c r="D38" s="0" t="n">
        <v>6</v>
      </c>
      <c r="E38" s="0" t="n">
        <v>14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s">
        <v>143</v>
      </c>
      <c r="L38" s="1" t="n">
        <v>86.18</v>
      </c>
      <c r="M38" s="1" t="n">
        <f aca="false">+D38*$D$2+E38*$E$2+F38*$F$2+G38*$G$2+H38*$H$2+I38*$I$2+J38*$J$2</f>
        <v>86.17716</v>
      </c>
      <c r="N38" s="1" t="str">
        <f aca="false">IF(ABS(M38-L38)&gt;0.005,M38-L38,"")</f>
        <v/>
      </c>
      <c r="O38" s="1" t="n">
        <v>121.52</v>
      </c>
      <c r="P38" s="1" t="n">
        <f aca="false">+O38+459.67</f>
        <v>581.19</v>
      </c>
      <c r="Q38" s="1" t="n">
        <f aca="false">IF(AND(P38&gt;0,U38&lt;&gt;""),P38/U38,"")</f>
        <v>0.660593316662878</v>
      </c>
      <c r="R38" s="1" t="n">
        <v>-147.77</v>
      </c>
      <c r="S38" s="1" t="n">
        <f aca="false">IF(AND(R38&lt;&gt;"",U38&lt;&gt;""),(R38+459.67)/U38,"")</f>
        <v>0.354512389179359</v>
      </c>
      <c r="T38" s="1" t="n">
        <v>420.13</v>
      </c>
      <c r="U38" s="1" t="n">
        <f aca="false">IF(T38&lt;&gt;"",T38+459.67,"")</f>
        <v>879.8</v>
      </c>
      <c r="V38" s="1" t="n">
        <v>446.8</v>
      </c>
      <c r="W38" s="2" t="n">
        <v>0.0667</v>
      </c>
      <c r="X38" s="2" t="n">
        <v>0.272</v>
      </c>
      <c r="Y38" s="2" t="n">
        <f aca="false">IF(U38&lt;&gt;"",V38*W38*L38/10.73165/U38,"")</f>
        <v>0.272016363416251</v>
      </c>
      <c r="Z38" s="2" t="str">
        <f aca="false">IF(Y38&lt;&gt;"",IF(ABS(Y38-X38)&gt;0.0005,Y38-X38,""),"")</f>
        <v/>
      </c>
      <c r="AA38" s="2" t="n">
        <v>0.2339</v>
      </c>
      <c r="AB38" s="2" t="n">
        <f aca="false">IF(AND(V38&gt;0,Q38&lt;&gt;""),LOG(14.69595/V38)/(1-1/Q38)*3/7-1,"")</f>
        <v>0.236953587882181</v>
      </c>
      <c r="AC38" s="2" t="str">
        <f aca="false">IF(AB38&lt;&gt;"",IF(ABS(AB38-AA38)&gt;0.05,AB38-AA38,""),"")</f>
        <v/>
      </c>
      <c r="AD38" s="2" t="n">
        <v>0.6535</v>
      </c>
      <c r="AF38" s="3" t="n">
        <f aca="false">IF(AND(L38&lt;&gt;"",AD38&lt;&gt;""),L38/(AD38*62.3664),"")</f>
        <v>2.11451233044816</v>
      </c>
      <c r="AG38" s="1" t="n">
        <v>85.02</v>
      </c>
      <c r="AH38" s="1" t="n">
        <f aca="false">IF(AD38&lt;&gt;"",141.5/AD38-131.5,"")</f>
        <v>85.0263963274675</v>
      </c>
      <c r="AI38" s="1" t="str">
        <f aca="false">IF(AH38&lt;&gt;"",IF(ABS(AH38-AG38)&gt;0.01,AH38-AG38,""),"")</f>
        <v/>
      </c>
      <c r="AJ38" s="3" t="n">
        <v>5.448</v>
      </c>
      <c r="AK38" s="3" t="n">
        <f aca="false">IF(AD38&lt;&gt;"",AD38*8.33718,"")</f>
        <v>5.44834713</v>
      </c>
      <c r="AL38" s="3" t="str">
        <f aca="false">IF(AK38&lt;&gt;"",IF(ABS(AK38-AJ38)&gt;0.001,AK38-AJ38,""),"")</f>
        <v/>
      </c>
      <c r="AM38" s="4" t="n">
        <v>1.36595</v>
      </c>
      <c r="AN38" s="2" t="n">
        <v>9.8564</v>
      </c>
      <c r="AO38" s="2" t="n">
        <f aca="false">IF(AND(V38&lt;&gt;"",AA38&lt;&gt;"",U38&lt;&gt;""),V38*10^(7/3*(1+AA38)*(1-U38/559.676)),"")</f>
        <v>10.0768052129547</v>
      </c>
      <c r="AP38" s="2" t="n">
        <f aca="false">IF(AO38&lt;&gt;"",AO38-AN38,"")</f>
        <v>0.22040521295472</v>
      </c>
      <c r="AQ38" s="2" t="n">
        <v>0.3814</v>
      </c>
      <c r="AR38" s="2" t="n">
        <v>0.5137</v>
      </c>
      <c r="AS38" s="2" t="n">
        <v>0.4719</v>
      </c>
      <c r="AU38" s="1" t="n">
        <v>131.79</v>
      </c>
      <c r="AV38" s="5" t="n">
        <v>19162</v>
      </c>
      <c r="AW38" s="5" t="n">
        <f aca="false">AV38*AJ38</f>
        <v>104394.576</v>
      </c>
      <c r="AX38" s="1" t="n">
        <v>15.8</v>
      </c>
      <c r="AY38" s="3" t="n">
        <v>6.73</v>
      </c>
      <c r="AZ38" s="3" t="n">
        <f aca="false">IF(AND(AU38&lt;&gt;"",T38&lt;&gt;"",O38&lt;&gt;"",AD38&lt;&gt;""),SQRT((AU38*(MAX((T38-77)/(T38-O38),0))^0.38)*(SQRT(AD38^2-0.000601*(77-60))*62.3664)*251.9958/30.48^3),"")</f>
        <v>7.05589019362625</v>
      </c>
      <c r="BA38" s="3" t="n">
        <f aca="false">IF(AND(AY38&lt;&gt;"",AZ38&lt;&gt;""),AZ38-AY38,"")</f>
        <v>0.32589019362625</v>
      </c>
      <c r="BB38" s="1" t="n">
        <v>-54</v>
      </c>
      <c r="BC38" s="1" t="n">
        <v>-921.31</v>
      </c>
      <c r="BD38" s="1" t="n">
        <v>-42.5</v>
      </c>
      <c r="BE38" s="1" t="n">
        <v>2.89</v>
      </c>
      <c r="BF38" s="6" t="n">
        <v>0.00078</v>
      </c>
      <c r="BG38" s="7" t="n">
        <v>178.2</v>
      </c>
      <c r="BH38" s="7" t="n">
        <v>93.4</v>
      </c>
      <c r="BI38" s="7" t="n">
        <v>2.1</v>
      </c>
      <c r="BJ38" s="7" t="n">
        <v>91.8</v>
      </c>
      <c r="BK38" s="7" t="n">
        <v>0.6</v>
      </c>
      <c r="BL38" s="1" t="n">
        <v>1.2</v>
      </c>
      <c r="BM38" s="1" t="n">
        <v>7</v>
      </c>
      <c r="BN38" s="7" t="n">
        <v>12.8</v>
      </c>
      <c r="BO38" s="7" t="n">
        <f aca="false">IF(AND(P38&lt;&gt;"",AD38&lt;&gt;""),P38^0.333333333333333/AD38,"")</f>
        <v>12.7700849352006</v>
      </c>
      <c r="BP38" s="7" t="n">
        <f aca="false">BN38-BO38</f>
        <v>0.0299150647993809</v>
      </c>
    </row>
    <row r="39" customFormat="false" ht="12.75" hidden="false" customHeight="false" outlineLevel="0" collapsed="false">
      <c r="A39" s="0" t="n">
        <v>13</v>
      </c>
      <c r="B39" s="0" t="s">
        <v>149</v>
      </c>
      <c r="C39" s="0" t="s">
        <v>93</v>
      </c>
      <c r="D39" s="0" t="n">
        <v>6</v>
      </c>
      <c r="E39" s="0" t="n">
        <v>14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s">
        <v>143</v>
      </c>
      <c r="L39" s="1" t="n">
        <v>86.18</v>
      </c>
      <c r="M39" s="1" t="n">
        <f aca="false">+D39*$D$2+E39*$E$2+F39*$F$2+G39*$G$2+H39*$H$2+I39*$I$2+J39*$J$2</f>
        <v>86.17716</v>
      </c>
      <c r="N39" s="1" t="str">
        <f aca="false">IF(ABS(M39-L39)&gt;0.005,M39-L39,"")</f>
        <v/>
      </c>
      <c r="O39" s="1" t="n">
        <v>136.38</v>
      </c>
      <c r="P39" s="1" t="n">
        <f aca="false">+O39+459.67</f>
        <v>596.05</v>
      </c>
      <c r="Q39" s="1" t="n">
        <f aca="false">IF(AND(P39&gt;0,U39&lt;&gt;""),P39/U39,"")</f>
        <v>0.66230721365394</v>
      </c>
      <c r="R39" s="1" t="n">
        <v>-199.37</v>
      </c>
      <c r="S39" s="1" t="n">
        <f aca="false">IF(AND(R39&lt;&gt;"",U39&lt;&gt;""),(R39+459.67)/U39,"")</f>
        <v>0.289235077114538</v>
      </c>
      <c r="T39" s="1" t="n">
        <v>440.29</v>
      </c>
      <c r="U39" s="1" t="n">
        <f aca="false">IF(T39&lt;&gt;"",T39+459.67,"")</f>
        <v>899.96</v>
      </c>
      <c r="V39" s="1" t="n">
        <v>453.5</v>
      </c>
      <c r="W39" s="2" t="n">
        <v>0.0665</v>
      </c>
      <c r="X39" s="2" t="n">
        <v>0.269</v>
      </c>
      <c r="Y39" s="2" t="n">
        <f aca="false">IF(U39&lt;&gt;"",V39*W39*L39/10.73165/U39,"")</f>
        <v>0.26910125252752</v>
      </c>
      <c r="Z39" s="2" t="str">
        <f aca="false">IF(Y39&lt;&gt;"",IF(ABS(Y39-X39)&gt;0.0005,Y39-X39,""),"")</f>
        <v/>
      </c>
      <c r="AA39" s="2" t="n">
        <v>0.2476</v>
      </c>
      <c r="AB39" s="2" t="n">
        <f aca="false">IF(AND(V39&gt;0,Q39&lt;&gt;""),LOG(14.69595/V39)/(1-1/Q39)*3/7-1,"")</f>
        <v>0.251890445802383</v>
      </c>
      <c r="AC39" s="2" t="str">
        <f aca="false">IF(AB39&lt;&gt;"",IF(ABS(AB39-AA39)&gt;0.05,AB39-AA39,""),"")</f>
        <v/>
      </c>
      <c r="AD39" s="2" t="n">
        <v>0.667</v>
      </c>
      <c r="AF39" s="3" t="n">
        <f aca="false">IF(AND(L39&lt;&gt;"",AD39&lt;&gt;""),L39/(AD39*62.3664),"")</f>
        <v>2.07171485449456</v>
      </c>
      <c r="AG39" s="1" t="n">
        <v>80.63</v>
      </c>
      <c r="AH39" s="1" t="n">
        <f aca="false">IF(AD39&lt;&gt;"",141.5/AD39-131.5,"")</f>
        <v>80.643928035982</v>
      </c>
      <c r="AI39" s="1" t="n">
        <f aca="false">IF(AH39&lt;&gt;"",IF(ABS(AH39-AG39)&gt;0.01,AH39-AG39,""),"")</f>
        <v>0.0139280359819907</v>
      </c>
      <c r="AJ39" s="3" t="n">
        <v>5.561</v>
      </c>
      <c r="AK39" s="3" t="n">
        <f aca="false">IF(AD39&lt;&gt;"",AD39*8.33718,"")</f>
        <v>5.56089906</v>
      </c>
      <c r="AL39" s="3" t="str">
        <f aca="false">IF(AK39&lt;&gt;"",IF(ABS(AK39-AJ39)&gt;0.001,AK39-AJ39,""),"")</f>
        <v/>
      </c>
      <c r="AM39" s="4" t="n">
        <v>1.37281</v>
      </c>
      <c r="AN39" s="2" t="n">
        <v>7.4226</v>
      </c>
      <c r="AO39" s="2" t="n">
        <f aca="false">IF(AND(V39&lt;&gt;"",AA39&lt;&gt;"",U39&lt;&gt;""),V39*10^(7/3*(1+AA39)*(1-U39/559.676)),"")</f>
        <v>7.70271090370352</v>
      </c>
      <c r="AP39" s="2" t="n">
        <f aca="false">IF(AO39&lt;&gt;"",AO39-AN39,"")</f>
        <v>0.280110903703516</v>
      </c>
      <c r="AQ39" s="2" t="n">
        <v>0.3747</v>
      </c>
      <c r="AR39" s="2" t="n">
        <v>0.514</v>
      </c>
      <c r="AS39" s="2" t="n">
        <v>0.4443</v>
      </c>
      <c r="AU39" s="1" t="n">
        <v>137.13</v>
      </c>
      <c r="AV39" s="5" t="n">
        <v>19195</v>
      </c>
      <c r="AW39" s="5" t="n">
        <f aca="false">AV39*AJ39</f>
        <v>106743.395</v>
      </c>
      <c r="AX39" s="1" t="n">
        <v>16.87</v>
      </c>
      <c r="AY39" s="3" t="n">
        <v>7.017</v>
      </c>
      <c r="AZ39" s="3" t="n">
        <f aca="false">IF(AND(AU39&lt;&gt;"",T39&lt;&gt;"",O39&lt;&gt;"",AD39&lt;&gt;""),SQRT((AU39*(MAX((T39-77)/(T39-O39),0))^0.38)*(SQRT(AD39^2-0.000601*(77-60))*62.3664)*251.9958/30.48^3),"")</f>
        <v>7.32795520001319</v>
      </c>
      <c r="BA39" s="3" t="n">
        <f aca="false">IF(AND(AY39&lt;&gt;"",AZ39&lt;&gt;""),AZ39-AY39,"")</f>
        <v>0.310955200013192</v>
      </c>
      <c r="BB39" s="1" t="n">
        <v>-20</v>
      </c>
      <c r="BC39" s="1" t="n">
        <v>-881.99</v>
      </c>
      <c r="BD39" s="1" t="n">
        <v>-14.47</v>
      </c>
      <c r="BE39" s="1" t="n">
        <v>3.99</v>
      </c>
      <c r="BF39" s="6" t="n">
        <v>0.00075</v>
      </c>
      <c r="BG39" s="7" t="n">
        <v>161.4</v>
      </c>
      <c r="BH39" s="7" t="n">
        <v>94.3</v>
      </c>
      <c r="BI39" s="7" t="n">
        <v>1.8</v>
      </c>
      <c r="BJ39" s="7" t="n">
        <v>100.3</v>
      </c>
      <c r="BL39" s="1" t="n">
        <v>1.2</v>
      </c>
      <c r="BM39" s="1" t="n">
        <v>7</v>
      </c>
      <c r="BN39" s="7" t="n">
        <v>12.6</v>
      </c>
      <c r="BO39" s="7" t="n">
        <f aca="false">IF(AND(P39&lt;&gt;"",AD39&lt;&gt;""),P39^0.333333333333333/AD39,"")</f>
        <v>12.6173571608951</v>
      </c>
      <c r="BP39" s="7" t="n">
        <f aca="false">BN39-BO39</f>
        <v>-0.0173571608950667</v>
      </c>
    </row>
    <row r="40" customFormat="false" ht="12.75" hidden="false" customHeight="false" outlineLevel="0" collapsed="false">
      <c r="A40" s="0" t="n">
        <v>15</v>
      </c>
      <c r="B40" s="0" t="s">
        <v>150</v>
      </c>
      <c r="C40" s="0" t="s">
        <v>95</v>
      </c>
      <c r="D40" s="0" t="n">
        <v>7</v>
      </c>
      <c r="E40" s="0" t="n">
        <v>16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s">
        <v>143</v>
      </c>
      <c r="L40" s="1" t="n">
        <v>100.2</v>
      </c>
      <c r="M40" s="1" t="n">
        <f aca="false">+D40*$D$2+E40*$E$2+F40*$F$2+G40*$G$2+H40*$H$2+I40*$I$2+J40*$J$2</f>
        <v>100.20404</v>
      </c>
      <c r="N40" s="1" t="str">
        <f aca="false">IF(ABS(M40-L40)&gt;0.005,M40-L40,"")</f>
        <v/>
      </c>
      <c r="O40" s="1" t="n">
        <v>194.09</v>
      </c>
      <c r="P40" s="1" t="n">
        <f aca="false">+O40+459.67</f>
        <v>653.76</v>
      </c>
      <c r="Q40" s="1" t="n">
        <f aca="false">IF(AND(P40&gt;0,U40&lt;&gt;""),P40/U40,"")</f>
        <v>0.684802078205034</v>
      </c>
      <c r="R40" s="1" t="n">
        <v>-180.89</v>
      </c>
      <c r="S40" s="1" t="n">
        <f aca="false">IF(AND(R40&lt;&gt;"",U40&lt;&gt;""),(R40+459.67)/U40,"")</f>
        <v>0.292017136811673</v>
      </c>
      <c r="T40" s="1" t="n">
        <v>495</v>
      </c>
      <c r="U40" s="1" t="n">
        <f aca="false">IF(T40&lt;&gt;"",T40+459.67,"")</f>
        <v>954.67</v>
      </c>
      <c r="V40" s="1" t="n">
        <v>396.5</v>
      </c>
      <c r="W40" s="2" t="n">
        <v>0.0673</v>
      </c>
      <c r="X40" s="2" t="n">
        <v>0.261</v>
      </c>
      <c r="Y40" s="2" t="n">
        <f aca="false">IF(U40&lt;&gt;"",V40*W40*L40/10.73165/U40,"")</f>
        <v>0.260979384096059</v>
      </c>
      <c r="Z40" s="2" t="str">
        <f aca="false">IF(Y40&lt;&gt;"",IF(ABS(Y40-X40)&gt;0.0005,Y40-X40,""),"")</f>
        <v/>
      </c>
      <c r="AA40" s="2" t="n">
        <v>0.3282</v>
      </c>
      <c r="AB40" s="2" t="n">
        <f aca="false">IF(AND(V40&gt;0,Q40&lt;&gt;""),LOG(14.69595/V40)/(1-1/Q40)*3/7-1,"")</f>
        <v>0.332472912707761</v>
      </c>
      <c r="AC40" s="2" t="str">
        <f aca="false">IF(AB40&lt;&gt;"",IF(ABS(AB40-AA40)&gt;0.05,AB40-AA40,""),"")</f>
        <v/>
      </c>
      <c r="AD40" s="2" t="n">
        <v>0.6823</v>
      </c>
      <c r="AF40" s="3" t="n">
        <f aca="false">IF(AND(L40&lt;&gt;"",AD40&lt;&gt;""),L40/(AD40*62.3664),"")</f>
        <v>2.35473302296429</v>
      </c>
      <c r="AG40" s="1" t="n">
        <v>75.88</v>
      </c>
      <c r="AH40" s="1" t="n">
        <f aca="false">IF(AD40&lt;&gt;"",141.5/AD40-131.5,"")</f>
        <v>75.8867800087938</v>
      </c>
      <c r="AI40" s="1" t="str">
        <f aca="false">IF(AH40&lt;&gt;"",IF(ABS(AH40-AG40)&gt;0.01,AH40-AG40,""),"")</f>
        <v/>
      </c>
      <c r="AJ40" s="3" t="n">
        <v>5.689</v>
      </c>
      <c r="AK40" s="3" t="n">
        <f aca="false">IF(AD40&lt;&gt;"",AD40*8.33718,"")</f>
        <v>5.688457914</v>
      </c>
      <c r="AL40" s="3" t="str">
        <f aca="false">IF(AK40&lt;&gt;"",IF(ABS(AK40-AJ40)&gt;0.001,AK40-AJ40,""),"")</f>
        <v/>
      </c>
      <c r="AM40" s="4" t="n">
        <v>1.38227</v>
      </c>
      <c r="AN40" s="2" t="n">
        <v>2.2773</v>
      </c>
      <c r="AO40" s="2" t="n">
        <f aca="false">IF(AND(V40&lt;&gt;"",AA40&lt;&gt;"",U40&lt;&gt;""),V40*10^(7/3*(1+AA40)*(1-U40/559.676)),"")</f>
        <v>2.57641070887203</v>
      </c>
      <c r="AP40" s="2" t="n">
        <f aca="false">IF(AO40&lt;&gt;"",AO40-AN40,"")</f>
        <v>0.299110708872028</v>
      </c>
      <c r="AQ40" s="2" t="n">
        <v>0.3806</v>
      </c>
      <c r="AR40" s="2" t="n">
        <v>0.5218</v>
      </c>
      <c r="AS40" s="2" t="n">
        <v>0.4764</v>
      </c>
      <c r="AU40" s="1" t="n">
        <v>133.72</v>
      </c>
      <c r="AV40" s="5" t="n">
        <v>19135</v>
      </c>
      <c r="AW40" s="5" t="n">
        <f aca="false">AV40*AJ40</f>
        <v>108859.015</v>
      </c>
      <c r="AX40" s="1" t="n">
        <v>18.79</v>
      </c>
      <c r="AY40" s="3" t="n">
        <v>7.301</v>
      </c>
      <c r="AZ40" s="3" t="n">
        <f aca="false">IF(AND(AU40&lt;&gt;"",T40&lt;&gt;"",O40&lt;&gt;"",AD40&lt;&gt;""),SQRT((AU40*(MAX((T40-77)/(T40-O40),0))^0.38)*(SQRT(AD40^2-0.000601*(77-60))*62.3664)*251.9958/30.48^3),"")</f>
        <v>7.53262872113946</v>
      </c>
      <c r="BA40" s="3" t="n">
        <f aca="false">IF(AND(AY40&lt;&gt;"",AZ40&lt;&gt;""),AZ40-AY40,"")</f>
        <v>0.231628721139459</v>
      </c>
      <c r="BC40" s="1" t="n">
        <v>-835.46</v>
      </c>
      <c r="BD40" s="1" t="n">
        <v>14.33</v>
      </c>
      <c r="BE40" s="1" t="n">
        <v>39.4</v>
      </c>
      <c r="BF40" s="6" t="n">
        <v>0.00068</v>
      </c>
      <c r="BG40" s="7" t="n">
        <v>165.2</v>
      </c>
      <c r="BH40" s="7" t="n">
        <v>46.4</v>
      </c>
      <c r="BI40" s="7" t="n">
        <v>74.5</v>
      </c>
      <c r="BJ40" s="7" t="n">
        <v>42.4</v>
      </c>
      <c r="BK40" s="7" t="n">
        <v>73.2</v>
      </c>
      <c r="BL40" s="1" t="n">
        <v>1</v>
      </c>
      <c r="BM40" s="1" t="n">
        <v>6</v>
      </c>
      <c r="BN40" s="7" t="n">
        <v>12.7</v>
      </c>
      <c r="BO40" s="7" t="n">
        <f aca="false">IF(AND(P40&lt;&gt;"",AD40&lt;&gt;""),P40^0.333333333333333/AD40,"")</f>
        <v>12.7203016514893</v>
      </c>
      <c r="BP40" s="7" t="n">
        <f aca="false">BN40-BO40</f>
        <v>-0.0203016514892802</v>
      </c>
    </row>
    <row r="41" customFormat="false" ht="12.75" hidden="false" customHeight="false" outlineLevel="0" collapsed="false">
      <c r="A41" s="0" t="n">
        <v>16</v>
      </c>
      <c r="B41" s="0" t="s">
        <v>151</v>
      </c>
      <c r="C41" s="0" t="s">
        <v>95</v>
      </c>
      <c r="D41" s="0" t="n">
        <v>7</v>
      </c>
      <c r="E41" s="0" t="n">
        <v>16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s">
        <v>143</v>
      </c>
      <c r="L41" s="1" t="n">
        <v>100.2</v>
      </c>
      <c r="M41" s="1" t="n">
        <f aca="false">+D41*$D$2+E41*$E$2+F41*$F$2+G41*$G$2+H41*$H$2+I41*$I$2+J41*$J$2</f>
        <v>100.20404</v>
      </c>
      <c r="N41" s="1" t="str">
        <f aca="false">IF(ABS(M41-L41)&gt;0.005,M41-L41,"")</f>
        <v/>
      </c>
      <c r="O41" s="1" t="n">
        <v>197.33</v>
      </c>
      <c r="P41" s="1" t="n">
        <f aca="false">+O41+459.67</f>
        <v>657</v>
      </c>
      <c r="Q41" s="1" t="n">
        <f aca="false">IF(AND(P41&gt;0,U41&lt;&gt;""),P41/U41,"")</f>
        <v>0.681924334423167</v>
      </c>
      <c r="R41" s="1" t="n">
        <v>-182.92</v>
      </c>
      <c r="S41" s="1" t="n">
        <f aca="false">IF(AND(R41&lt;&gt;"",U41&lt;&gt;""),(R41+459.67)/U41,"")</f>
        <v>0.287248949089211</v>
      </c>
      <c r="T41" s="1" t="n">
        <v>503.78</v>
      </c>
      <c r="U41" s="1" t="n">
        <f aca="false">IF(T41&lt;&gt;"",T41+459.67,"")</f>
        <v>963.45</v>
      </c>
      <c r="V41" s="1" t="n">
        <v>408.11</v>
      </c>
      <c r="W41" s="2" t="n">
        <v>0.0646</v>
      </c>
      <c r="X41" s="2" t="n">
        <v>0.255</v>
      </c>
      <c r="Y41" s="2" t="n">
        <f aca="false">IF(U41&lt;&gt;"",V41*W41*L41/10.73165/U41,"")</f>
        <v>0.255494640700636</v>
      </c>
      <c r="Z41" s="2" t="str">
        <f aca="false">IF(Y41&lt;&gt;"",IF(ABS(Y41-X41)&gt;0.0005,Y41-X41,""),"")</f>
        <v/>
      </c>
      <c r="AA41" s="2" t="n">
        <v>0.3216</v>
      </c>
      <c r="AB41" s="2" t="n">
        <f aca="false">IF(AND(V41&gt;0,Q41&lt;&gt;""),LOG(14.69595/V41)/(1-1/Q41)*3/7-1,"")</f>
        <v>0.326385257002485</v>
      </c>
      <c r="AC41" s="2" t="str">
        <f aca="false">IF(AB41&lt;&gt;"",IF(ABS(AB41-AA41)&gt;0.05,AB41-AA41,""),"")</f>
        <v/>
      </c>
      <c r="AD41" s="2" t="n">
        <v>0.6928</v>
      </c>
      <c r="AF41" s="3" t="n">
        <f aca="false">IF(AND(L41&lt;&gt;"",AD41&lt;&gt;""),L41/(AD41*62.3664),"")</f>
        <v>2.31904495030101</v>
      </c>
      <c r="AG41" s="1" t="n">
        <v>72.75</v>
      </c>
      <c r="AH41" s="1" t="n">
        <f aca="false">IF(AD41&lt;&gt;"",141.5/AD41-131.5,"")</f>
        <v>72.7436489607391</v>
      </c>
      <c r="AI41" s="1" t="str">
        <f aca="false">IF(AH41&lt;&gt;"",IF(ABS(AH41-AG41)&gt;0.01,AH41-AG41,""),"")</f>
        <v/>
      </c>
      <c r="AJ41" s="3" t="n">
        <v>5.776</v>
      </c>
      <c r="AK41" s="3" t="n">
        <f aca="false">IF(AD41&lt;&gt;"",AD41*8.33718,"")</f>
        <v>5.775998304</v>
      </c>
      <c r="AL41" s="3" t="str">
        <f aca="false">IF(AK41&lt;&gt;"",IF(ABS(AK41-AJ41)&gt;0.001,AK41-AJ41,""),"")</f>
        <v/>
      </c>
      <c r="AM41" s="4" t="n">
        <v>1.38609</v>
      </c>
      <c r="AN41" s="2" t="n">
        <v>2.1281</v>
      </c>
      <c r="AO41" s="2" t="n">
        <f aca="false">IF(AND(V41&lt;&gt;"",AA41&lt;&gt;"",U41&lt;&gt;""),V41*10^(7/3*(1+AA41)*(1-U41/559.676)),"")</f>
        <v>2.432434985233</v>
      </c>
      <c r="AP41" s="2" t="n">
        <f aca="false">IF(AO41&lt;&gt;"",AO41-AN41,"")</f>
        <v>0.304334985232997</v>
      </c>
      <c r="AQ41" s="2" t="n">
        <v>0.3787</v>
      </c>
      <c r="AR41" s="2" t="n">
        <v>0.5163</v>
      </c>
      <c r="AS41" s="2" t="n">
        <v>0.4479</v>
      </c>
      <c r="AU41" s="1" t="n">
        <v>133.82</v>
      </c>
      <c r="AV41" s="5" t="n">
        <v>19148</v>
      </c>
      <c r="AW41" s="5" t="n">
        <f aca="false">AV41*AJ41</f>
        <v>110598.848</v>
      </c>
      <c r="AX41" s="1" t="n">
        <v>19.3</v>
      </c>
      <c r="AY41" s="3" t="n">
        <v>7.347</v>
      </c>
      <c r="AZ41" s="3" t="n">
        <f aca="false">IF(AND(AU41&lt;&gt;"",T41&lt;&gt;"",O41&lt;&gt;"",AD41&lt;&gt;""),SQRT((AU41*(MAX((T41-77)/(T41-O41),0))^0.38)*(SQRT(AD41^2-0.000601*(77-60))*62.3664)*251.9958/30.48^3),"")</f>
        <v>7.59815792778174</v>
      </c>
      <c r="BA41" s="3" t="n">
        <f aca="false">IF(AND(AY41&lt;&gt;"",AZ41&lt;&gt;""),AZ41-AY41,"")</f>
        <v>0.251157927781741</v>
      </c>
      <c r="BB41" s="1" t="n">
        <v>25</v>
      </c>
      <c r="BC41" s="1" t="n">
        <v>-820.92</v>
      </c>
      <c r="BD41" s="1" t="n">
        <v>21.8</v>
      </c>
      <c r="BF41" s="6" t="n">
        <v>0.00069</v>
      </c>
      <c r="BG41" s="7" t="n">
        <v>158.9</v>
      </c>
      <c r="BH41" s="7" t="n">
        <v>55.8</v>
      </c>
      <c r="BI41" s="7" t="n">
        <v>81</v>
      </c>
      <c r="BJ41" s="7" t="n">
        <v>52</v>
      </c>
      <c r="BK41" s="7" t="n">
        <v>74.7</v>
      </c>
      <c r="BL41" s="1" t="n">
        <v>1</v>
      </c>
      <c r="BM41" s="1" t="n">
        <v>7</v>
      </c>
      <c r="BN41" s="7" t="n">
        <v>12.5</v>
      </c>
      <c r="BO41" s="7" t="n">
        <f aca="false">IF(AND(P41&lt;&gt;"",AD41&lt;&gt;""),P41^0.333333333333333/AD41,"")</f>
        <v>12.5481753080822</v>
      </c>
      <c r="BP41" s="7" t="n">
        <f aca="false">BN41-BO41</f>
        <v>-0.0481753080821683</v>
      </c>
    </row>
    <row r="42" customFormat="false" ht="12.75" hidden="false" customHeight="false" outlineLevel="0" collapsed="false">
      <c r="A42" s="0" t="n">
        <v>17</v>
      </c>
      <c r="B42" s="0" t="s">
        <v>152</v>
      </c>
      <c r="C42" s="0" t="s">
        <v>95</v>
      </c>
      <c r="D42" s="0" t="n">
        <v>7</v>
      </c>
      <c r="E42" s="0" t="n">
        <v>16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s">
        <v>143</v>
      </c>
      <c r="L42" s="1" t="n">
        <v>100.2</v>
      </c>
      <c r="M42" s="1" t="n">
        <f aca="false">+D42*$D$2+E42*$E$2+F42*$F$2+G42*$G$2+H42*$H$2+I42*$I$2+J42*$J$2</f>
        <v>100.20404</v>
      </c>
      <c r="N42" s="1" t="str">
        <f aca="false">IF(ABS(M42-L42)&gt;0.005,M42-L42,"")</f>
        <v/>
      </c>
      <c r="O42" s="1" t="n">
        <v>200.25</v>
      </c>
      <c r="P42" s="1" t="n">
        <f aca="false">+O42+459.67</f>
        <v>659.92</v>
      </c>
      <c r="Q42" s="1" t="n">
        <f aca="false">IF(AND(P42&gt;0,U42&lt;&gt;""),P42/U42,"")</f>
        <v>0.678127729538098</v>
      </c>
      <c r="R42" s="1" t="n">
        <v>-181.48</v>
      </c>
      <c r="S42" s="1" t="n">
        <f aca="false">IF(AND(R42&lt;&gt;"",U42&lt;&gt;""),(R42+459.67)/U42,"")</f>
        <v>0.285865488362534</v>
      </c>
      <c r="T42" s="1" t="n">
        <v>513.48</v>
      </c>
      <c r="U42" s="1" t="n">
        <f aca="false">IF(T42&lt;&gt;"",T42+459.67,"")</f>
        <v>973.15</v>
      </c>
      <c r="V42" s="1" t="n">
        <v>419.28</v>
      </c>
      <c r="W42" s="2" t="n">
        <v>0.0665</v>
      </c>
      <c r="X42" s="2" t="n">
        <v>0.268</v>
      </c>
      <c r="Y42" s="2" t="n">
        <f aca="false">IF(U42&lt;&gt;"",V42*W42*L42/10.73165/U42,"")</f>
        <v>0.267514438032624</v>
      </c>
      <c r="Z42" s="2" t="str">
        <f aca="false">IF(Y42&lt;&gt;"",IF(ABS(Y42-X42)&gt;0.0005,Y42-X42,""),"")</f>
        <v/>
      </c>
      <c r="AA42" s="2" t="n">
        <v>0.3094</v>
      </c>
      <c r="AB42" s="2" t="n">
        <f aca="false">IF(AND(V42&gt;0,Q42&lt;&gt;""),LOG(14.69595/V42)/(1-1/Q42)*3/7-1,"")</f>
        <v>0.314031021846864</v>
      </c>
      <c r="AC42" s="2" t="str">
        <f aca="false">IF(AB42&lt;&gt;"",IF(ABS(AB42-AA42)&gt;0.05,AB42-AA42,""),"")</f>
        <v/>
      </c>
      <c r="AD42" s="2" t="n">
        <v>0.7043</v>
      </c>
      <c r="AF42" s="3" t="n">
        <f aca="false">IF(AND(L42&lt;&gt;"",AD42&lt;&gt;""),L42/(AD42*62.3664),"")</f>
        <v>2.28117896005756</v>
      </c>
      <c r="AG42" s="1" t="n">
        <v>69.42</v>
      </c>
      <c r="AH42" s="1" t="n">
        <f aca="false">IF(AD42&lt;&gt;"",141.5/AD42-131.5,"")</f>
        <v>69.4087036774102</v>
      </c>
      <c r="AI42" s="1" t="n">
        <f aca="false">IF(AH42&lt;&gt;"",IF(ABS(AH42-AG42)&gt;0.01,AH42-AG42,""),"")</f>
        <v>-0.0112963225898142</v>
      </c>
      <c r="AJ42" s="3" t="n">
        <v>5.871</v>
      </c>
      <c r="AK42" s="3" t="n">
        <f aca="false">IF(AD42&lt;&gt;"",AD42*8.33718,"")</f>
        <v>5.871875874</v>
      </c>
      <c r="AL42" s="3" t="str">
        <f aca="false">IF(AK42&lt;&gt;"",IF(ABS(AK42-AJ42)&gt;0.001,AK42-AJ42,""),"")</f>
        <v/>
      </c>
      <c r="AM42" s="4" t="n">
        <v>1.39084</v>
      </c>
      <c r="AN42" s="2" t="n">
        <v>2.0043</v>
      </c>
      <c r="AO42" s="2" t="n">
        <f aca="false">IF(AND(V42&lt;&gt;"",AA42&lt;&gt;"",U42&lt;&gt;""),V42*10^(7/3*(1+AA42)*(1-U42/559.676)),"")</f>
        <v>2.31927897964051</v>
      </c>
      <c r="AP42" s="2" t="n">
        <f aca="false">IF(AO42&lt;&gt;"",AO42-AN42,"")</f>
        <v>0.314978979640513</v>
      </c>
      <c r="AQ42" s="2" t="n">
        <v>0.3854</v>
      </c>
      <c r="AR42" s="2" t="n">
        <v>0.5142</v>
      </c>
      <c r="AS42" s="2" t="n">
        <v>0.441</v>
      </c>
      <c r="AU42" s="1" t="n">
        <v>133.04</v>
      </c>
      <c r="AV42" s="5" t="n">
        <v>19156</v>
      </c>
      <c r="AW42" s="5" t="n">
        <f aca="false">AV42*AJ42</f>
        <v>112464.876</v>
      </c>
      <c r="AX42" s="1" t="n">
        <v>19.92</v>
      </c>
      <c r="AY42" s="3" t="n">
        <v>7.355</v>
      </c>
      <c r="AZ42" s="3" t="n">
        <f aca="false">IF(AND(AU42&lt;&gt;"",T42&lt;&gt;"",O42&lt;&gt;"",AD42&lt;&gt;""),SQRT((AU42*(MAX((T42-77)/(T42-O42),0))^0.38)*(SQRT(AD42^2-0.000601*(77-60))*62.3664)*251.9958/30.48^3),"")</f>
        <v>7.64080354084428</v>
      </c>
      <c r="BA42" s="3" t="n">
        <f aca="false">IF(AND(AY42&lt;&gt;"",AZ42&lt;&gt;""),AZ42-AY42,"")</f>
        <v>0.285803540844276</v>
      </c>
      <c r="BC42" s="1" t="n">
        <v>-812.34</v>
      </c>
      <c r="BD42" s="1" t="n">
        <v>48.83</v>
      </c>
      <c r="BE42" s="1" t="n">
        <v>40.97</v>
      </c>
      <c r="BF42" s="6" t="n">
        <v>0.0007</v>
      </c>
      <c r="BG42" s="7" t="n">
        <v>150.3</v>
      </c>
      <c r="BH42" s="7" t="n">
        <v>69.3</v>
      </c>
      <c r="BI42" s="7" t="n">
        <v>88</v>
      </c>
      <c r="BJ42" s="7" t="n">
        <v>65</v>
      </c>
      <c r="BK42" s="7" t="n">
        <v>85</v>
      </c>
      <c r="BL42" s="1" t="n">
        <v>1</v>
      </c>
      <c r="BM42" s="1" t="n">
        <v>7</v>
      </c>
      <c r="BN42" s="7" t="n">
        <v>12.4</v>
      </c>
      <c r="BO42" s="7" t="n">
        <f aca="false">IF(AND(P42&lt;&gt;"",AD42&lt;&gt;""),P42^0.333333333333333/AD42,"")</f>
        <v>12.3615446480738</v>
      </c>
      <c r="BP42" s="7" t="n">
        <f aca="false">BN42-BO42</f>
        <v>0.0384553519261779</v>
      </c>
    </row>
    <row r="43" customFormat="false" ht="12.75" hidden="false" customHeight="false" outlineLevel="0" collapsed="false">
      <c r="A43" s="0" t="n">
        <v>18</v>
      </c>
      <c r="B43" s="0" t="s">
        <v>153</v>
      </c>
      <c r="C43" s="0" t="s">
        <v>95</v>
      </c>
      <c r="D43" s="0" t="n">
        <v>7</v>
      </c>
      <c r="E43" s="0" t="n">
        <v>16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s">
        <v>143</v>
      </c>
      <c r="L43" s="1" t="n">
        <v>100.2</v>
      </c>
      <c r="M43" s="1" t="n">
        <f aca="false">+D43*$D$2+E43*$E$2+F43*$F$2+G43*$G$2+H43*$H$2+I43*$I$2+J43*$J$2</f>
        <v>100.20404</v>
      </c>
      <c r="N43" s="1" t="str">
        <f aca="false">IF(ABS(M43-L43)&gt;0.005,M43-L43,"")</f>
        <v/>
      </c>
      <c r="O43" s="1" t="n">
        <v>174.55</v>
      </c>
      <c r="P43" s="1" t="n">
        <f aca="false">+O43+459.67</f>
        <v>634.22</v>
      </c>
      <c r="Q43" s="1" t="n">
        <f aca="false">IF(AND(P43&gt;0,U43&lt;&gt;""),P43/U43,"")</f>
        <v>0.676934571459067</v>
      </c>
      <c r="R43" s="1" t="n">
        <v>-190.86</v>
      </c>
      <c r="S43" s="1" t="n">
        <f aca="false">IF(AND(R43&lt;&gt;"",U43&lt;&gt;""),(R43+459.67)/U43,"")</f>
        <v>0.286914291813427</v>
      </c>
      <c r="T43" s="1" t="n">
        <v>477.23</v>
      </c>
      <c r="U43" s="1" t="n">
        <f aca="false">IF(T43&lt;&gt;"",T43+459.67,"")</f>
        <v>936.9</v>
      </c>
      <c r="V43" s="1" t="n">
        <v>402.23</v>
      </c>
      <c r="W43" s="2" t="n">
        <v>0.0665</v>
      </c>
      <c r="X43" s="2" t="n">
        <v>0.267</v>
      </c>
      <c r="Y43" s="2" t="n">
        <f aca="false">IF(U43&lt;&gt;"",V43*W43*L43/10.73165/U43,"")</f>
        <v>0.266565589663341</v>
      </c>
      <c r="Z43" s="2" t="str">
        <f aca="false">IF(Y43&lt;&gt;"",IF(ABS(Y43-X43)&gt;0.0005,Y43-X43,""),"")</f>
        <v/>
      </c>
      <c r="AA43" s="2" t="n">
        <v>0.2879</v>
      </c>
      <c r="AB43" s="2" t="n">
        <f aca="false">IF(AND(V43&gt;0,Q43&lt;&gt;""),LOG(14.69595/V43)/(1-1/Q43)*3/7-1,"")</f>
        <v>0.290683731751284</v>
      </c>
      <c r="AC43" s="2" t="str">
        <f aca="false">IF(AB43&lt;&gt;"",IF(ABS(AB43-AA43)&gt;0.05,AB43-AA43,""),"")</f>
        <v/>
      </c>
      <c r="AD43" s="2" t="n">
        <v>0.6821</v>
      </c>
      <c r="AF43" s="3" t="n">
        <f aca="false">IF(AND(L43&lt;&gt;"",AD43&lt;&gt;""),L43/(AD43*62.3664),"")</f>
        <v>2.35542345927069</v>
      </c>
      <c r="AG43" s="1" t="n">
        <v>75.96</v>
      </c>
      <c r="AH43" s="1" t="n">
        <f aca="false">IF(AD43&lt;&gt;"",141.5/AD43-131.5,"")</f>
        <v>75.9475883301569</v>
      </c>
      <c r="AI43" s="1" t="n">
        <f aca="false">IF(AH43&lt;&gt;"",IF(ABS(AH43-AG43)&gt;0.01,AH43-AG43,""),"")</f>
        <v>-0.0124116698431322</v>
      </c>
      <c r="AJ43" s="3" t="n">
        <v>5.686</v>
      </c>
      <c r="AK43" s="3" t="n">
        <f aca="false">IF(AD43&lt;&gt;"",AD43*8.33718,"")</f>
        <v>5.686790478</v>
      </c>
      <c r="AL43" s="3" t="str">
        <f aca="false">IF(AK43&lt;&gt;"",IF(ABS(AK43-AJ43)&gt;0.001,AK43-AJ43,""),"")</f>
        <v/>
      </c>
      <c r="AM43" s="4" t="n">
        <v>1.37955</v>
      </c>
      <c r="AN43" s="2" t="n">
        <v>3.4914</v>
      </c>
      <c r="AO43" s="2" t="n">
        <f aca="false">IF(AND(V43&lt;&gt;"",AA43&lt;&gt;"",U43&lt;&gt;""),V43*10^(7/3*(1+AA43)*(1-U43/559.676)),"")</f>
        <v>3.7933621051598</v>
      </c>
      <c r="AP43" s="2" t="n">
        <f aca="false">IF(AO43&lt;&gt;"",AO43-AN43,"")</f>
        <v>0.301962105159796</v>
      </c>
      <c r="AQ43" s="2" t="n">
        <v>0.3854</v>
      </c>
      <c r="AR43" s="2" t="n">
        <v>0.5167</v>
      </c>
      <c r="AS43" s="2" t="n">
        <v>0.5361</v>
      </c>
      <c r="AU43" s="1" t="n">
        <v>125.55</v>
      </c>
      <c r="AV43" s="5" t="n">
        <v>19097</v>
      </c>
      <c r="AW43" s="5" t="n">
        <f aca="false">AV43*AJ43</f>
        <v>108585.542</v>
      </c>
      <c r="AX43" s="1" t="n">
        <v>17.53</v>
      </c>
      <c r="AY43" s="3" t="n">
        <v>6.945</v>
      </c>
      <c r="AZ43" s="3" t="n">
        <f aca="false">IF(AND(AU43&lt;&gt;"",T43&lt;&gt;"",O43&lt;&gt;"",AD43&lt;&gt;""),SQRT((AU43*(MAX((T43-77)/(T43-O43),0))^0.38)*(SQRT(AD43^2-0.000601*(77-60))*62.3664)*251.9958/30.48^3),"")</f>
        <v>7.22974591531575</v>
      </c>
      <c r="BA43" s="3" t="n">
        <f aca="false">IF(AND(AY43&lt;&gt;"",AZ43&lt;&gt;""),AZ43-AY43,"")</f>
        <v>0.284745915315749</v>
      </c>
      <c r="BC43" s="1" t="n">
        <v>-883.04</v>
      </c>
      <c r="BD43" s="1" t="n">
        <v>2.36</v>
      </c>
      <c r="BE43" s="1" t="n">
        <v>24.99</v>
      </c>
      <c r="BF43" s="6" t="n">
        <v>0.00072</v>
      </c>
      <c r="BG43" s="7" t="n">
        <v>171.7</v>
      </c>
      <c r="BH43" s="7" t="n">
        <v>95.6</v>
      </c>
      <c r="BI43" s="7" t="n">
        <v>2.4</v>
      </c>
      <c r="BJ43" s="7" t="n">
        <v>92.8</v>
      </c>
      <c r="BK43" s="7" t="n">
        <v>0.4</v>
      </c>
      <c r="BL43" s="1" t="n">
        <v>1.02</v>
      </c>
      <c r="BM43" s="1" t="n">
        <v>6.03</v>
      </c>
      <c r="BN43" s="7" t="n">
        <v>12.6</v>
      </c>
      <c r="BO43" s="7" t="n">
        <f aca="false">IF(AND(P43&lt;&gt;"",AD43&lt;&gt;""),P43^0.333333333333333/AD43,"")</f>
        <v>12.5959790094056</v>
      </c>
      <c r="BP43" s="7" t="n">
        <f aca="false">BN43-BO43</f>
        <v>0.0040209905943609</v>
      </c>
    </row>
    <row r="44" customFormat="false" ht="12.75" hidden="false" customHeight="false" outlineLevel="0" collapsed="false">
      <c r="A44" s="0" t="n">
        <v>19</v>
      </c>
      <c r="B44" s="0" t="s">
        <v>154</v>
      </c>
      <c r="C44" s="0" t="s">
        <v>95</v>
      </c>
      <c r="D44" s="0" t="n">
        <v>7</v>
      </c>
      <c r="E44" s="0" t="n">
        <v>16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s">
        <v>143</v>
      </c>
      <c r="L44" s="1" t="n">
        <v>100.2</v>
      </c>
      <c r="M44" s="1" t="n">
        <f aca="false">+D44*$D$2+E44*$E$2+F44*$F$2+G44*$G$2+H44*$H$2+I44*$I$2+J44*$J$2</f>
        <v>100.20404</v>
      </c>
      <c r="N44" s="1" t="str">
        <f aca="false">IF(ABS(M44-L44)&gt;0.005,M44-L44,"")</f>
        <v/>
      </c>
      <c r="O44" s="1" t="n">
        <v>193.61</v>
      </c>
      <c r="P44" s="1" t="n">
        <f aca="false">+O44+459.67</f>
        <v>653.28</v>
      </c>
      <c r="Q44" s="1" t="n">
        <f aca="false">IF(AND(P44&gt;0,U44&lt;&gt;""),P44/U44,"")</f>
        <v>0.675413293632331</v>
      </c>
      <c r="S44" s="1" t="str">
        <f aca="false">IF(AND(R44&lt;&gt;"",U44&lt;&gt;""),(R44+459.67)/U44,"")</f>
        <v/>
      </c>
      <c r="T44" s="1" t="n">
        <v>507.56</v>
      </c>
      <c r="U44" s="1" t="n">
        <f aca="false">IF(T44&lt;&gt;"",T44+459.67,"")</f>
        <v>967.23</v>
      </c>
      <c r="V44" s="1" t="n">
        <v>421.78</v>
      </c>
      <c r="W44" s="2" t="n">
        <v>0.0628</v>
      </c>
      <c r="X44" s="2" t="n">
        <v>0.256</v>
      </c>
      <c r="Y44" s="2" t="n">
        <f aca="false">IF(U44&lt;&gt;"",V44*W44*L44/10.73165/U44,"")</f>
        <v>0.255691969979451</v>
      </c>
      <c r="Z44" s="2" t="str">
        <f aca="false">IF(Y44&lt;&gt;"",IF(ABS(Y44-X44)&gt;0.0005,Y44-X44,""),"")</f>
        <v/>
      </c>
      <c r="AA44" s="2" t="n">
        <v>0.2923</v>
      </c>
      <c r="AB44" s="2" t="n">
        <f aca="false">IF(AND(V44&gt;0,Q44&lt;&gt;""),LOG(14.69595/V44)/(1-1/Q44)*3/7-1,"")</f>
        <v>0.300128700545561</v>
      </c>
      <c r="AC44" s="2" t="str">
        <f aca="false">IF(AB44&lt;&gt;"",IF(ABS(AB44-AA44)&gt;0.05,AB44-AA44,""),"")</f>
        <v/>
      </c>
      <c r="AD44" s="2" t="n">
        <v>0.7024</v>
      </c>
      <c r="AF44" s="3" t="n">
        <f aca="false">IF(AND(L44&lt;&gt;"",AD44&lt;&gt;""),L44/(AD44*62.3664),"")</f>
        <v>2.28734957512605</v>
      </c>
      <c r="AG44" s="1" t="n">
        <v>69.95</v>
      </c>
      <c r="AH44" s="1" t="n">
        <f aca="false">IF(AD44&lt;&gt;"",141.5/AD44-131.5,"")</f>
        <v>69.9521640091116</v>
      </c>
      <c r="AI44" s="1" t="str">
        <f aca="false">IF(AH44&lt;&gt;"",IF(ABS(AH44-AG44)&gt;0.01,AH44-AG44,""),"")</f>
        <v/>
      </c>
      <c r="AJ44" s="3" t="n">
        <v>5.856</v>
      </c>
      <c r="AK44" s="3" t="n">
        <f aca="false">IF(AD44&lt;&gt;"",AD44*8.33718,"")</f>
        <v>5.856035232</v>
      </c>
      <c r="AL44" s="3" t="str">
        <f aca="false">IF(AK44&lt;&gt;"",IF(ABS(AK44-AJ44)&gt;0.001,AK44-AJ44,""),"")</f>
        <v/>
      </c>
      <c r="AM44" s="4" t="n">
        <v>1.38945</v>
      </c>
      <c r="AN44" s="2" t="n">
        <v>2.3522</v>
      </c>
      <c r="AO44" s="2" t="n">
        <f aca="false">IF(AND(V44&lt;&gt;"",AA44&lt;&gt;"",U44&lt;&gt;""),V44*10^(7/3*(1+AA44)*(1-U44/559.676)),"")</f>
        <v>2.68724393711595</v>
      </c>
      <c r="AP44" s="2" t="n">
        <f aca="false">IF(AO44&lt;&gt;"",AO44-AN44,"")</f>
        <v>0.33504393711595</v>
      </c>
      <c r="AQ44" s="2" t="n">
        <v>0.3751</v>
      </c>
      <c r="AR44" s="2" t="n">
        <v>0.5098</v>
      </c>
      <c r="AS44" s="2" t="n">
        <v>0.533</v>
      </c>
      <c r="AU44" s="1" t="n">
        <v>130.83</v>
      </c>
      <c r="AV44" s="5" t="n">
        <v>19140</v>
      </c>
      <c r="AW44" s="5" t="n">
        <f aca="false">AV44*AJ44</f>
        <v>112083.84</v>
      </c>
      <c r="AX44" s="1" t="n">
        <v>19.47</v>
      </c>
      <c r="AY44" s="3" t="n">
        <v>7.274</v>
      </c>
      <c r="AZ44" s="3" t="n">
        <f aca="false">IF(AND(AU44&lt;&gt;"",T44&lt;&gt;"",O44&lt;&gt;"",AD44&lt;&gt;""),SQRT((AU44*(MAX((T44-77)/(T44-O44),0))^0.38)*(SQRT(AD44^2-0.000601*(77-60))*62.3664)*251.9958/30.48^3),"")</f>
        <v>7.54373354002297</v>
      </c>
      <c r="BA44" s="3" t="n">
        <f aca="false">IF(AND(AY44&lt;&gt;"",AZ44&lt;&gt;""),AZ44-AY44,"")</f>
        <v>0.269733540022965</v>
      </c>
      <c r="BC44" s="1" t="n">
        <v>-832.8</v>
      </c>
      <c r="BD44" s="1" t="n">
        <v>24.5</v>
      </c>
      <c r="BF44" s="6" t="n">
        <v>0.0007</v>
      </c>
      <c r="BG44" s="7" t="n">
        <v>153.7</v>
      </c>
      <c r="BH44" s="7" t="n">
        <v>88.5</v>
      </c>
      <c r="BI44" s="7" t="n">
        <v>0.3</v>
      </c>
      <c r="BJ44" s="7" t="n">
        <v>91.1</v>
      </c>
      <c r="BK44" s="7" t="n">
        <v>0.3</v>
      </c>
      <c r="BL44" s="1" t="n">
        <v>1.1</v>
      </c>
      <c r="BM44" s="1" t="n">
        <v>6.7</v>
      </c>
      <c r="BN44" s="7" t="n">
        <v>12.4</v>
      </c>
      <c r="BO44" s="7" t="n">
        <f aca="false">IF(AND(P44&lt;&gt;"",AD44&lt;&gt;""),P44^0.333333333333333/AD44,"")</f>
        <v>12.3532705002711</v>
      </c>
      <c r="BP44" s="7" t="n">
        <f aca="false">BN44-BO44</f>
        <v>0.0467294997288903</v>
      </c>
    </row>
    <row r="45" customFormat="false" ht="12.75" hidden="false" customHeight="false" outlineLevel="0" collapsed="false">
      <c r="A45" s="0" t="n">
        <v>20</v>
      </c>
      <c r="B45" s="0" t="s">
        <v>155</v>
      </c>
      <c r="C45" s="0" t="s">
        <v>95</v>
      </c>
      <c r="D45" s="0" t="n">
        <v>7</v>
      </c>
      <c r="E45" s="0" t="n">
        <v>16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s">
        <v>143</v>
      </c>
      <c r="L45" s="1" t="n">
        <v>100.2</v>
      </c>
      <c r="M45" s="1" t="n">
        <f aca="false">+D45*$D$2+E45*$E$2+F45*$F$2+G45*$G$2+H45*$H$2+I45*$I$2+J45*$J$2</f>
        <v>100.20404</v>
      </c>
      <c r="N45" s="1" t="str">
        <f aca="false">IF(ABS(M45-L45)&gt;0.005,M45-L45,"")</f>
        <v/>
      </c>
      <c r="O45" s="1" t="n">
        <v>176.9</v>
      </c>
      <c r="P45" s="1" t="n">
        <f aca="false">+O45+459.67</f>
        <v>636.57</v>
      </c>
      <c r="Q45" s="1" t="n">
        <f aca="false">IF(AND(P45&gt;0,U45&lt;&gt;""),P45/U45,"")</f>
        <v>0.680372373399457</v>
      </c>
      <c r="R45" s="1" t="n">
        <v>-182.64</v>
      </c>
      <c r="S45" s="1" t="n">
        <f aca="false">IF(AND(R45&lt;&gt;"",U45&lt;&gt;""),(R45+459.67)/U45,"")</f>
        <v>0.296092430687672</v>
      </c>
      <c r="T45" s="1" t="n">
        <v>475.95</v>
      </c>
      <c r="U45" s="1" t="n">
        <f aca="false">IF(T45&lt;&gt;"",T45+459.67,"")</f>
        <v>935.62</v>
      </c>
      <c r="V45" s="1" t="n">
        <v>396.94</v>
      </c>
      <c r="W45" s="2" t="n">
        <v>0.0668</v>
      </c>
      <c r="X45" s="2" t="n">
        <v>0.265</v>
      </c>
      <c r="Y45" s="2" t="n">
        <f aca="false">IF(U45&lt;&gt;"",V45*W45*L45/10.73165/U45,"")</f>
        <v>0.264608050009551</v>
      </c>
      <c r="Z45" s="2" t="str">
        <f aca="false">IF(Y45&lt;&gt;"",IF(ABS(Y45-X45)&gt;0.0005,Y45-X45,""),"")</f>
        <v/>
      </c>
      <c r="AA45" s="2" t="n">
        <v>0.3018</v>
      </c>
      <c r="AB45" s="2" t="n">
        <f aca="false">IF(AND(V45&gt;0,Q45&lt;&gt;""),LOG(14.69595/V45)/(1-1/Q45)*3/7-1,"")</f>
        <v>0.305945880266108</v>
      </c>
      <c r="AC45" s="2" t="str">
        <f aca="false">IF(AB45&lt;&gt;"",IF(ABS(AB45-AA45)&gt;0.05,AB45-AA45,""),"")</f>
        <v/>
      </c>
      <c r="AD45" s="2" t="n">
        <v>0.6764</v>
      </c>
      <c r="AF45" s="3" t="n">
        <f aca="false">IF(AND(L45&lt;&gt;"",AD45&lt;&gt;""),L45/(AD45*62.3664),"")</f>
        <v>2.37527253336567</v>
      </c>
      <c r="AG45" s="1" t="n">
        <v>77.69</v>
      </c>
      <c r="AH45" s="1" t="n">
        <f aca="false">IF(AD45&lt;&gt;"",141.5/AD45-131.5,"")</f>
        <v>77.6957421643998</v>
      </c>
      <c r="AI45" s="1" t="str">
        <f aca="false">IF(AH45&lt;&gt;"",IF(ABS(AH45-AG45)&gt;0.01,AH45-AG45,""),"")</f>
        <v/>
      </c>
      <c r="AJ45" s="3" t="n">
        <v>5.639</v>
      </c>
      <c r="AK45" s="3" t="n">
        <f aca="false">IF(AD45&lt;&gt;"",AD45*8.33718,"")</f>
        <v>5.639268552</v>
      </c>
      <c r="AL45" s="3" t="str">
        <f aca="false">IF(AK45&lt;&gt;"",IF(ABS(AK45-AJ45)&gt;0.001,AK45-AJ45,""),"")</f>
        <v/>
      </c>
      <c r="AM45" s="4" t="n">
        <v>1.37882</v>
      </c>
      <c r="AN45" s="2" t="n">
        <v>3.2933</v>
      </c>
      <c r="AO45" s="2" t="n">
        <f aca="false">IF(AND(V45&lt;&gt;"",AA45&lt;&gt;"",U45&lt;&gt;""),V45*10^(7/3*(1+AA45)*(1-U45/559.676)),"")</f>
        <v>3.61710783246486</v>
      </c>
      <c r="AP45" s="2" t="n">
        <f aca="false">IF(AO45&lt;&gt;"",AO45-AN45,"")</f>
        <v>0.323807832464859</v>
      </c>
      <c r="AQ45" s="2" t="n">
        <v>0.3885</v>
      </c>
      <c r="AR45" s="2" t="n">
        <v>0.5238</v>
      </c>
      <c r="AS45" s="2" t="n">
        <v>0.5265</v>
      </c>
      <c r="AU45" s="1" t="n">
        <v>127.84</v>
      </c>
      <c r="AV45" s="5" t="n">
        <v>19113</v>
      </c>
      <c r="AW45" s="5" t="n">
        <f aca="false">AV45*AJ45</f>
        <v>107778.207</v>
      </c>
      <c r="AX45" s="1" t="n">
        <v>17.64</v>
      </c>
      <c r="AY45" s="3" t="n">
        <v>7.02</v>
      </c>
      <c r="AZ45" s="3" t="n">
        <f aca="false">IF(AND(AU45&lt;&gt;"",T45&lt;&gt;"",O45&lt;&gt;"",AD45&lt;&gt;""),SQRT((AU45*(MAX((T45-77)/(T45-O45),0))^0.38)*(SQRT(AD45^2-0.000601*(77-60))*62.3664)*251.9958/30.48^3),"")</f>
        <v>7.27638762993738</v>
      </c>
      <c r="BA45" s="3" t="n">
        <f aca="false">IF(AND(AY45&lt;&gt;"",AZ45&lt;&gt;""),AZ45-AY45,"")</f>
        <v>0.256387629937384</v>
      </c>
      <c r="BB45" s="1" t="n">
        <v>10</v>
      </c>
      <c r="BC45" s="1" t="n">
        <v>-865.28</v>
      </c>
      <c r="BD45" s="1" t="n">
        <v>14.59</v>
      </c>
      <c r="BE45" s="1" t="n">
        <v>29.37</v>
      </c>
      <c r="BF45" s="6" t="n">
        <v>0.00072</v>
      </c>
      <c r="BG45" s="7" t="n">
        <v>173.8</v>
      </c>
      <c r="BH45" s="7" t="n">
        <v>83.8</v>
      </c>
      <c r="BI45" s="7" t="n">
        <v>99.1</v>
      </c>
      <c r="BJ45" s="7" t="n">
        <v>83.1</v>
      </c>
      <c r="BK45" s="7" t="n">
        <v>96.6</v>
      </c>
      <c r="BL45" s="1" t="n">
        <v>1.02</v>
      </c>
      <c r="BM45" s="1" t="n">
        <v>6.5</v>
      </c>
      <c r="BN45" s="7" t="n">
        <v>12.7</v>
      </c>
      <c r="BO45" s="7" t="n">
        <f aca="false">IF(AND(P45&lt;&gt;"",AD45&lt;&gt;""),P45^0.333333333333333/AD45,"")</f>
        <v>12.7177941215022</v>
      </c>
      <c r="BP45" s="7" t="n">
        <f aca="false">BN45-BO45</f>
        <v>-0.017794121502158</v>
      </c>
    </row>
    <row r="46" customFormat="false" ht="12.75" hidden="false" customHeight="false" outlineLevel="0" collapsed="false">
      <c r="A46" s="0" t="n">
        <v>21</v>
      </c>
      <c r="B46" s="0" t="s">
        <v>156</v>
      </c>
      <c r="C46" s="0" t="s">
        <v>95</v>
      </c>
      <c r="D46" s="0" t="n">
        <v>7</v>
      </c>
      <c r="E46" s="0" t="n">
        <v>16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s">
        <v>143</v>
      </c>
      <c r="L46" s="1" t="n">
        <v>100.2</v>
      </c>
      <c r="M46" s="1" t="n">
        <f aca="false">+D46*$D$2+E46*$E$2+F46*$F$2+G46*$G$2+H46*$H$2+I46*$I$2+J46*$J$2</f>
        <v>100.20404</v>
      </c>
      <c r="N46" s="1" t="str">
        <f aca="false">IF(ABS(M46-L46)&gt;0.005,M46-L46,"")</f>
        <v/>
      </c>
      <c r="O46" s="1" t="n">
        <v>186.91</v>
      </c>
      <c r="P46" s="1" t="n">
        <f aca="false">+O46+459.67</f>
        <v>646.58</v>
      </c>
      <c r="Q46" s="1" t="n">
        <f aca="false">IF(AND(P46&gt;0,U46&lt;&gt;""),P46/U46,"")</f>
        <v>0.66967022951363</v>
      </c>
      <c r="R46" s="1" t="n">
        <v>-210.03</v>
      </c>
      <c r="S46" s="1" t="n">
        <f aca="false">IF(AND(R46&lt;&gt;"",U46&lt;&gt;""),(R46+459.67)/U46,"")</f>
        <v>0.258554975557213</v>
      </c>
      <c r="T46" s="1" t="n">
        <v>505.85</v>
      </c>
      <c r="U46" s="1" t="n">
        <f aca="false">IF(T46&lt;&gt;"",T46+459.67,"")</f>
        <v>965.52</v>
      </c>
      <c r="V46" s="1" t="n">
        <v>427.21</v>
      </c>
      <c r="W46" s="2" t="n">
        <v>0.0662</v>
      </c>
      <c r="X46" s="2" t="n">
        <v>0.273</v>
      </c>
      <c r="Y46" s="2" t="n">
        <f aca="false">IF(U46&lt;&gt;"",V46*W46*L46/10.73165/U46,"")</f>
        <v>0.273488674530881</v>
      </c>
      <c r="Z46" s="2" t="str">
        <f aca="false">IF(Y46&lt;&gt;"",IF(ABS(Y46-X46)&gt;0.0005,Y46-X46,""),"")</f>
        <v/>
      </c>
      <c r="AA46" s="2" t="n">
        <v>0.2672</v>
      </c>
      <c r="AB46" s="2" t="n">
        <f aca="false">IF(AND(V46&gt;0,Q46&lt;&gt;""),LOG(14.69595/V46)/(1-1/Q46)*3/7-1,"")</f>
        <v>0.271488756734312</v>
      </c>
      <c r="AC46" s="2" t="str">
        <f aca="false">IF(AB46&lt;&gt;"",IF(ABS(AB46-AA46)&gt;0.05,AB46-AA46,""),"")</f>
        <v/>
      </c>
      <c r="AD46" s="2" t="n">
        <v>0.6961</v>
      </c>
      <c r="AF46" s="3" t="n">
        <f aca="false">IF(AND(L46&lt;&gt;"",AD46&lt;&gt;""),L46/(AD46*62.3664),"")</f>
        <v>2.3080510581361</v>
      </c>
      <c r="AG46" s="1" t="n">
        <v>71.76</v>
      </c>
      <c r="AH46" s="1" t="n">
        <f aca="false">IF(AD46&lt;&gt;"",141.5/AD46-131.5,"")</f>
        <v>71.7753914667433</v>
      </c>
      <c r="AI46" s="1" t="n">
        <f aca="false">IF(AH46&lt;&gt;"",IF(ABS(AH46-AG46)&gt;0.01,AH46-AG46,""),"")</f>
        <v>0.0153914667432531</v>
      </c>
      <c r="AJ46" s="3" t="n">
        <v>5.804</v>
      </c>
      <c r="AK46" s="3" t="n">
        <f aca="false">IF(AD46&lt;&gt;"",AD46*8.33718,"")</f>
        <v>5.803510998</v>
      </c>
      <c r="AL46" s="3" t="str">
        <f aca="false">IF(AK46&lt;&gt;"",IF(ABS(AK46-AJ46)&gt;0.001,AK46-AJ46,""),"")</f>
        <v/>
      </c>
      <c r="AM46" s="4" t="n">
        <v>1.38842</v>
      </c>
      <c r="AN46" s="2" t="n">
        <v>2.7686</v>
      </c>
      <c r="AO46" s="2" t="n">
        <f aca="false">IF(AND(V46&lt;&gt;"",AA46&lt;&gt;"",U46&lt;&gt;""),V46*10^(7/3*(1+AA46)*(1-U46/559.676)),"")</f>
        <v>3.06580534330783</v>
      </c>
      <c r="AP46" s="2" t="n">
        <f aca="false">IF(AO46&lt;&gt;"",AO46-AN46,"")</f>
        <v>0.297205343307825</v>
      </c>
      <c r="AQ46" s="2" t="n">
        <v>0.3854</v>
      </c>
      <c r="AR46" s="2" t="n">
        <v>0.5013</v>
      </c>
      <c r="AS46" s="2" t="n">
        <v>0.5625</v>
      </c>
      <c r="AU46" s="1" t="n">
        <v>127.59</v>
      </c>
      <c r="AV46" s="5" t="n">
        <v>19121</v>
      </c>
      <c r="AW46" s="5" t="n">
        <f aca="false">AV46*AJ46</f>
        <v>110978.284</v>
      </c>
      <c r="AX46" s="1" t="n">
        <v>19.07</v>
      </c>
      <c r="AY46" s="3" t="n">
        <v>7.105</v>
      </c>
      <c r="AZ46" s="3" t="n">
        <f aca="false">IF(AND(AU46&lt;&gt;"",T46&lt;&gt;"",O46&lt;&gt;"",AD46&lt;&gt;""),SQRT((AU46*(MAX((T46-77)/(T46-O46),0))^0.38)*(SQRT(AD46^2-0.000601*(77-60))*62.3664)*251.9958/30.48^3),"")</f>
        <v>7.38776737737557</v>
      </c>
      <c r="BA46" s="3" t="n">
        <f aca="false">IF(AND(AY46&lt;&gt;"",AZ46&lt;&gt;""),AZ46-AY46,"")</f>
        <v>0.282767377375573</v>
      </c>
      <c r="BC46" s="1" t="n">
        <v>-857.21</v>
      </c>
      <c r="BD46" s="1" t="n">
        <v>21.07</v>
      </c>
      <c r="BE46" s="1" t="n">
        <v>30.32</v>
      </c>
      <c r="BF46" s="6" t="n">
        <v>0.00065</v>
      </c>
      <c r="BG46" s="7" t="n">
        <v>158.9</v>
      </c>
      <c r="BH46" s="7" t="n">
        <v>86.6</v>
      </c>
      <c r="BI46" s="7" t="n">
        <v>0.6</v>
      </c>
      <c r="BJ46" s="7" t="n">
        <v>80.8</v>
      </c>
      <c r="BK46" s="7" t="n">
        <v>97.7</v>
      </c>
      <c r="BL46" s="1" t="n">
        <v>1</v>
      </c>
      <c r="BM46" s="1" t="n">
        <v>7</v>
      </c>
      <c r="BN46" s="7" t="n">
        <v>12.4</v>
      </c>
      <c r="BO46" s="7" t="n">
        <f aca="false">IF(AND(P46&lt;&gt;"",AD46&lt;&gt;""),P46^0.333333333333333/AD46,"")</f>
        <v>12.4223126400036</v>
      </c>
      <c r="BP46" s="7" t="n">
        <f aca="false">BN46-BO46</f>
        <v>-0.02231264000355</v>
      </c>
    </row>
    <row r="47" customFormat="false" ht="12.75" hidden="false" customHeight="false" outlineLevel="0" collapsed="false">
      <c r="A47" s="0" t="n">
        <v>22</v>
      </c>
      <c r="B47" s="0" t="s">
        <v>157</v>
      </c>
      <c r="C47" s="0" t="s">
        <v>95</v>
      </c>
      <c r="D47" s="0" t="n">
        <v>7</v>
      </c>
      <c r="E47" s="0" t="n">
        <v>16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s">
        <v>143</v>
      </c>
      <c r="L47" s="1" t="n">
        <v>100.2</v>
      </c>
      <c r="M47" s="1" t="n">
        <f aca="false">+D47*$D$2+E47*$E$2+F47*$F$2+G47*$G$2+H47*$H$2+I47*$I$2+J47*$J$2</f>
        <v>100.20404</v>
      </c>
      <c r="N47" s="1" t="str">
        <f aca="false">IF(ABS(M47-L47)&gt;0.005,M47-L47,"")</f>
        <v/>
      </c>
      <c r="O47" s="1" t="n">
        <v>177.59</v>
      </c>
      <c r="P47" s="1" t="n">
        <f aca="false">+O47+459.67</f>
        <v>637.26</v>
      </c>
      <c r="Q47" s="1" t="n">
        <f aca="false">IF(AND(P47&gt;0,U47&lt;&gt;""),P47/U47,"")</f>
        <v>0.666513267301879</v>
      </c>
      <c r="R47" s="1" t="n">
        <v>-12.84</v>
      </c>
      <c r="S47" s="1" t="n">
        <f aca="false">IF(AND(R47&lt;&gt;"",U47&lt;&gt;""),(R47+459.67)/U47,"")</f>
        <v>0.46734162387173</v>
      </c>
      <c r="T47" s="1" t="n">
        <v>496.44</v>
      </c>
      <c r="U47" s="1" t="n">
        <f aca="false">IF(T47&lt;&gt;"",T47+459.67,"")</f>
        <v>956.11</v>
      </c>
      <c r="V47" s="1" t="n">
        <v>428.39</v>
      </c>
      <c r="W47" s="2" t="n">
        <v>0.0636</v>
      </c>
      <c r="X47" s="2" t="n">
        <v>0.266</v>
      </c>
      <c r="Y47" s="2" t="n">
        <f aca="false">IF(U47&lt;&gt;"",V47*W47*L47/10.73165/U47,"")</f>
        <v>0.266066257510386</v>
      </c>
      <c r="Z47" s="2" t="str">
        <f aca="false">IF(Y47&lt;&gt;"",IF(ABS(Y47-X47)&gt;0.0005,Y47-X47,""),"")</f>
        <v/>
      </c>
      <c r="AA47" s="2" t="n">
        <v>0.2503</v>
      </c>
      <c r="AB47" s="2" t="n">
        <f aca="false">IF(AND(V47&gt;0,Q47&lt;&gt;""),LOG(14.69595/V47)/(1-1/Q47)*3/7-1,"")</f>
        <v>0.254540930737821</v>
      </c>
      <c r="AC47" s="2" t="str">
        <f aca="false">IF(AB47&lt;&gt;"",IF(ABS(AB47-AA47)&gt;0.05,AB47-AA47,""),"")</f>
        <v/>
      </c>
      <c r="AD47" s="2" t="n">
        <v>0.6954</v>
      </c>
      <c r="AF47" s="3" t="n">
        <f aca="false">IF(AND(L47&lt;&gt;"",AD47&lt;&gt;""),L47/(AD47*62.3664),"")</f>
        <v>2.31037437671633</v>
      </c>
      <c r="AG47" s="1" t="n">
        <v>71.98</v>
      </c>
      <c r="AH47" s="1" t="n">
        <f aca="false">IF(AD47&lt;&gt;"",141.5/AD47-131.5,"")</f>
        <v>71.9800115041703</v>
      </c>
      <c r="AI47" s="1" t="str">
        <f aca="false">IF(AH47&lt;&gt;"",IF(ABS(AH47-AG47)&gt;0.01,AH47-AG47,""),"")</f>
        <v/>
      </c>
      <c r="AJ47" s="3" t="n">
        <v>5.797</v>
      </c>
      <c r="AK47" s="3" t="n">
        <f aca="false">IF(AD47&lt;&gt;"",AD47*8.33718,"")</f>
        <v>5.797674972</v>
      </c>
      <c r="AL47" s="3" t="str">
        <f aca="false">IF(AK47&lt;&gt;"",IF(ABS(AK47-AJ47)&gt;0.001,AK47-AJ47,""),"")</f>
        <v/>
      </c>
      <c r="AM47" s="4" t="n">
        <v>1.38692</v>
      </c>
      <c r="AN47" s="2" t="n">
        <v>3.372</v>
      </c>
      <c r="AO47" s="2" t="n">
        <f aca="false">IF(AND(V47&lt;&gt;"",AA47&lt;&gt;"",U47&lt;&gt;""),V47*10^(7/3*(1+AA47)*(1-U47/559.676)),"")</f>
        <v>3.67610388168105</v>
      </c>
      <c r="AP47" s="2" t="n">
        <f aca="false">IF(AO47&lt;&gt;"",AO47-AN47,"")</f>
        <v>0.304103881681052</v>
      </c>
      <c r="AQ47" s="2" t="n">
        <v>0.3777</v>
      </c>
      <c r="AR47" s="2" t="n">
        <v>0.4991</v>
      </c>
      <c r="AS47" s="2" t="n">
        <v>0.6928</v>
      </c>
      <c r="AU47" s="1" t="n">
        <v>124.33</v>
      </c>
      <c r="AV47" s="5" t="n">
        <v>19105</v>
      </c>
      <c r="AW47" s="5" t="n">
        <f aca="false">AV47*AJ47</f>
        <v>110751.685</v>
      </c>
      <c r="AX47" s="1" t="n">
        <v>18.99</v>
      </c>
      <c r="AY47" s="3" t="n">
        <v>6.965</v>
      </c>
      <c r="AZ47" s="3" t="n">
        <f aca="false">IF(AND(AU47&lt;&gt;"",T47&lt;&gt;"",O47&lt;&gt;"",AD47&lt;&gt;""),SQRT((AU47*(MAX((T47-77)/(T47-O47),0))^0.38)*(SQRT(AD47^2-0.000601*(77-60))*62.3664)*251.9958/30.48^3),"")</f>
        <v>7.25875612749526</v>
      </c>
      <c r="BA47" s="3" t="n">
        <f aca="false">IF(AND(AY47&lt;&gt;"",AZ47&lt;&gt;""),AZ47-AY47,"")</f>
        <v>0.293756127495262</v>
      </c>
      <c r="BC47" s="1" t="n">
        <v>-877.12</v>
      </c>
      <c r="BD47" s="1" t="n">
        <v>20.08</v>
      </c>
      <c r="BE47" s="1" t="n">
        <v>9.7</v>
      </c>
      <c r="BF47" s="6" t="n">
        <v>1E-006</v>
      </c>
      <c r="BG47" s="7" t="n">
        <v>162</v>
      </c>
      <c r="BH47" s="7" t="n">
        <v>0.1</v>
      </c>
      <c r="BI47" s="7" t="n">
        <v>3.1</v>
      </c>
      <c r="BJ47" s="7" t="n">
        <v>101.8</v>
      </c>
      <c r="BL47" s="1" t="n">
        <v>1.02</v>
      </c>
      <c r="BM47" s="1" t="n">
        <v>6.13</v>
      </c>
      <c r="BN47" s="7" t="n">
        <v>12.4</v>
      </c>
      <c r="BO47" s="7" t="n">
        <f aca="false">IF(AND(P47&lt;&gt;"",AD47&lt;&gt;""),P47^0.333333333333333/AD47,"")</f>
        <v>12.3747813291743</v>
      </c>
      <c r="BP47" s="7" t="n">
        <f aca="false">BN47-BO47</f>
        <v>0.0252186708257351</v>
      </c>
    </row>
    <row r="48" customFormat="false" ht="12.75" hidden="false" customHeight="false" outlineLevel="0" collapsed="false">
      <c r="A48" s="0" t="n">
        <v>24</v>
      </c>
      <c r="B48" s="0" t="s">
        <v>158</v>
      </c>
      <c r="C48" s="0" t="s">
        <v>97</v>
      </c>
      <c r="D48" s="0" t="n">
        <v>8</v>
      </c>
      <c r="E48" s="0" t="n">
        <v>18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s">
        <v>143</v>
      </c>
      <c r="L48" s="1" t="n">
        <v>114.23</v>
      </c>
      <c r="M48" s="1" t="n">
        <f aca="false">+D48*$D$2+E48*$E$2+F48*$F$2+G48*$G$2+H48*$H$2+I48*$I$2+J48*$J$2</f>
        <v>114.23092</v>
      </c>
      <c r="N48" s="1" t="str">
        <f aca="false">IF(ABS(M48-L48)&gt;0.005,M48-L48,"")</f>
        <v/>
      </c>
      <c r="O48" s="1" t="n">
        <v>243.76</v>
      </c>
      <c r="P48" s="1" t="n">
        <f aca="false">+O48+459.67</f>
        <v>703.43</v>
      </c>
      <c r="Q48" s="1" t="n">
        <f aca="false">IF(AND(P48&gt;0,U48&lt;&gt;""),P48/U48,"")</f>
        <v>0.698297513277411</v>
      </c>
      <c r="R48" s="1" t="n">
        <v>-164.27</v>
      </c>
      <c r="S48" s="1" t="n">
        <f aca="false">IF(AND(R48&lt;&gt;"",U48&lt;&gt;""),(R48+459.67)/U48,"")</f>
        <v>0.293244651809202</v>
      </c>
      <c r="T48" s="1" t="n">
        <v>547.68</v>
      </c>
      <c r="U48" s="1" t="n">
        <f aca="false">IF(T48&lt;&gt;"",T48+459.67,"")</f>
        <v>1007.35</v>
      </c>
      <c r="V48" s="1" t="n">
        <v>360.35</v>
      </c>
      <c r="W48" s="2" t="n">
        <v>0.0684</v>
      </c>
      <c r="X48" s="2" t="n">
        <v>0.261</v>
      </c>
      <c r="Y48" s="2" t="n">
        <f aca="false">IF(U48&lt;&gt;"",V48*W48*L48/10.73165/U48,"")</f>
        <v>0.260443734405506</v>
      </c>
      <c r="Z48" s="2" t="n">
        <f aca="false">IF(Y48&lt;&gt;"",IF(ABS(Y48-X48)&gt;0.0005,Y48-X48,""),"")</f>
        <v>-0.00055626559449351</v>
      </c>
      <c r="AA48" s="2" t="n">
        <v>0.3769</v>
      </c>
      <c r="AB48" s="2" t="n">
        <f aca="false">IF(AND(V48&gt;0,Q48&lt;&gt;""),LOG(14.69595/V48)/(1-1/Q48)*3/7-1,"")</f>
        <v>0.378325423445454</v>
      </c>
      <c r="AC48" s="2" t="str">
        <f aca="false">IF(AB48&lt;&gt;"",IF(ABS(AB48-AA48)&gt;0.05,AB48-AA48,""),"")</f>
        <v/>
      </c>
      <c r="AD48" s="2" t="n">
        <v>0.7037</v>
      </c>
      <c r="AF48" s="3" t="n">
        <f aca="false">IF(AND(L48&lt;&gt;"",AD48&lt;&gt;""),L48/(AD48*62.3664),"")</f>
        <v>2.60280690342172</v>
      </c>
      <c r="AG48" s="1" t="n">
        <v>69.59</v>
      </c>
      <c r="AH48" s="1" t="n">
        <f aca="false">IF(AD48&lt;&gt;"",141.5/AD48-131.5,"")</f>
        <v>69.5800056842404</v>
      </c>
      <c r="AI48" s="1" t="str">
        <f aca="false">IF(AH48&lt;&gt;"",IF(ABS(AH48-AG48)&gt;0.01,AH48-AG48,""),"")</f>
        <v/>
      </c>
      <c r="AJ48" s="3" t="n">
        <v>5.866</v>
      </c>
      <c r="AK48" s="3" t="n">
        <f aca="false">IF(AD48&lt;&gt;"",AD48*8.33718,"")</f>
        <v>5.866873566</v>
      </c>
      <c r="AL48" s="3" t="str">
        <f aca="false">IF(AK48&lt;&gt;"",IF(ABS(AK48-AJ48)&gt;0.001,AK48-AJ48,""),"")</f>
        <v/>
      </c>
      <c r="AM48" s="4" t="n">
        <v>1.39257</v>
      </c>
      <c r="AN48" s="2" t="n">
        <v>0.7677</v>
      </c>
      <c r="AO48" s="2" t="n">
        <f aca="false">IF(AND(V48&lt;&gt;"",AA48&lt;&gt;"",U48&lt;&gt;""),V48*10^(7/3*(1+AA48)*(1-U48/559.676)),"")</f>
        <v>0.970274576734719</v>
      </c>
      <c r="AP48" s="2" t="n">
        <f aca="false">IF(AO48&lt;&gt;"",AO48-AN48,"")</f>
        <v>0.202574576734719</v>
      </c>
      <c r="AQ48" s="2" t="n">
        <v>0.3804</v>
      </c>
      <c r="AR48" s="2" t="n">
        <v>0.517</v>
      </c>
      <c r="AS48" s="2" t="n">
        <v>0.5586</v>
      </c>
      <c r="AT48" s="2" t="n">
        <v>0.34</v>
      </c>
      <c r="AU48" s="1" t="n">
        <v>125.84</v>
      </c>
      <c r="AV48" s="5" t="n">
        <v>19080</v>
      </c>
      <c r="AW48" s="5" t="n">
        <f aca="false">AV48*AJ48</f>
        <v>111923.28</v>
      </c>
      <c r="AX48" s="1" t="n">
        <v>20.15</v>
      </c>
      <c r="AY48" s="3" t="n">
        <v>7.373</v>
      </c>
      <c r="AZ48" s="3" t="n">
        <f aca="false">IF(AND(AU48&lt;&gt;"",T48&lt;&gt;"",O48&lt;&gt;"",AD48&lt;&gt;""),SQRT((AU48*(MAX((T48-77)/(T48-O48),0))^0.38)*(SQRT(AD48^2-0.000601*(77-60))*62.3664)*251.9958/30.48^3),"")</f>
        <v>7.57849109155578</v>
      </c>
      <c r="BA48" s="3" t="n">
        <f aca="false">IF(AND(AY48&lt;&gt;"",AZ48&lt;&gt;""),AZ48-AY48,"")</f>
        <v>0.205491091555777</v>
      </c>
      <c r="BC48" s="1" t="n">
        <v>-810.52</v>
      </c>
      <c r="BD48" s="1" t="n">
        <v>43.92</v>
      </c>
      <c r="BE48" s="1" t="n">
        <v>44.7</v>
      </c>
      <c r="BF48" s="6" t="n">
        <v>0.00061</v>
      </c>
      <c r="BG48" s="7" t="n">
        <v>165</v>
      </c>
      <c r="BH48" s="7" t="n">
        <v>23</v>
      </c>
      <c r="BI48" s="7" t="n">
        <v>60.8</v>
      </c>
      <c r="BJ48" s="7" t="n">
        <v>20.6</v>
      </c>
      <c r="BK48" s="7" t="n">
        <v>57.8</v>
      </c>
      <c r="BL48" s="1" t="n">
        <v>0.98</v>
      </c>
      <c r="BM48" s="1" t="n">
        <v>5.8</v>
      </c>
      <c r="BN48" s="7" t="n">
        <v>12.6</v>
      </c>
      <c r="BO48" s="7" t="n">
        <f aca="false">IF(AND(P48&lt;&gt;"",AD48&lt;&gt;""),P48^0.333333333333333/AD48,"")</f>
        <v>12.6382248492554</v>
      </c>
      <c r="BP48" s="7" t="n">
        <f aca="false">BN48-BO48</f>
        <v>-0.0382248492553998</v>
      </c>
    </row>
    <row r="49" customFormat="false" ht="12.75" hidden="false" customHeight="false" outlineLevel="0" collapsed="false">
      <c r="A49" s="0" t="n">
        <v>25</v>
      </c>
      <c r="B49" s="0" t="s">
        <v>159</v>
      </c>
      <c r="C49" s="0" t="s">
        <v>97</v>
      </c>
      <c r="D49" s="0" t="n">
        <v>8</v>
      </c>
      <c r="E49" s="0" t="n">
        <v>18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s">
        <v>143</v>
      </c>
      <c r="L49" s="1" t="n">
        <v>114.23</v>
      </c>
      <c r="M49" s="1" t="n">
        <f aca="false">+D49*$D$2+E49*$E$2+F49*$F$2+G49*$G$2+H49*$H$2+I49*$I$2+J49*$J$2</f>
        <v>114.23092</v>
      </c>
      <c r="N49" s="1" t="str">
        <f aca="false">IF(ABS(M49-L49)&gt;0.005,M49-L49,"")</f>
        <v/>
      </c>
      <c r="O49" s="1" t="n">
        <v>246.06</v>
      </c>
      <c r="P49" s="1" t="n">
        <f aca="false">+O49+459.67</f>
        <v>705.73</v>
      </c>
      <c r="Q49" s="1" t="n">
        <f aca="false">IF(AND(P49&gt;0,U49&lt;&gt;""),P49/U49,"")</f>
        <v>0.695567755098018</v>
      </c>
      <c r="R49" s="1" t="n">
        <v>-184.9</v>
      </c>
      <c r="S49" s="1" t="n">
        <f aca="false">IF(AND(R49&lt;&gt;"",U49&lt;&gt;""),(R49+459.67)/U49,"")</f>
        <v>0.270813415992352</v>
      </c>
      <c r="T49" s="1" t="n">
        <v>554.94</v>
      </c>
      <c r="U49" s="1" t="n">
        <f aca="false">IF(T49&lt;&gt;"",T49+459.67,"")</f>
        <v>1014.61</v>
      </c>
      <c r="V49" s="1" t="n">
        <v>369.31</v>
      </c>
      <c r="W49" s="2" t="n">
        <v>0.0651</v>
      </c>
      <c r="X49" s="2" t="n">
        <v>0.252</v>
      </c>
      <c r="Y49" s="2" t="n">
        <f aca="false">IF(U49&lt;&gt;"",V49*W49*L49/10.73165/U49,"")</f>
        <v>0.252224107615509</v>
      </c>
      <c r="Z49" s="2" t="str">
        <f aca="false">IF(Y49&lt;&gt;"",IF(ABS(Y49-X49)&gt;0.0005,Y49-X49,""),"")</f>
        <v/>
      </c>
      <c r="AA49" s="2" t="n">
        <v>0.3716</v>
      </c>
      <c r="AB49" s="2" t="n">
        <f aca="false">IF(AND(V49&gt;0,Q49&lt;&gt;""),LOG(14.69595/V49)/(1-1/Q49)*3/7-1,"")</f>
        <v>0.371071275115795</v>
      </c>
      <c r="AC49" s="2" t="str">
        <f aca="false">IF(AB49&lt;&gt;"",IF(ABS(AB49-AA49)&gt;0.05,AB49-AA49,""),"")</f>
        <v/>
      </c>
      <c r="AD49" s="2" t="n">
        <v>0.7098</v>
      </c>
      <c r="AF49" s="3" t="n">
        <f aca="false">IF(AND(L49&lt;&gt;"",AD49&lt;&gt;""),L49/(AD49*62.3664),"")</f>
        <v>2.58043845863323</v>
      </c>
      <c r="AG49" s="1" t="n">
        <v>67.86</v>
      </c>
      <c r="AH49" s="1" t="n">
        <f aca="false">IF(AD49&lt;&gt;"",141.5/AD49-131.5,"")</f>
        <v>67.8519301211609</v>
      </c>
      <c r="AI49" s="1" t="str">
        <f aca="false">IF(AH49&lt;&gt;"",IF(ABS(AH49-AG49)&gt;0.01,AH49-AG49,""),"")</f>
        <v/>
      </c>
      <c r="AJ49" s="3" t="n">
        <v>5.917</v>
      </c>
      <c r="AK49" s="3" t="n">
        <f aca="false">IF(AD49&lt;&gt;"",AD49*8.33718,"")</f>
        <v>5.917730364</v>
      </c>
      <c r="AL49" s="3" t="str">
        <f aca="false">IF(AK49&lt;&gt;"",IF(ABS(AK49-AJ49)&gt;0.001,AK49-AJ49,""),"")</f>
        <v/>
      </c>
      <c r="AM49" s="4" t="n">
        <v>1.3961</v>
      </c>
      <c r="AN49" s="2" t="n">
        <v>0.7303</v>
      </c>
      <c r="AO49" s="2" t="n">
        <f aca="false">IF(AND(V49&lt;&gt;"",AA49&lt;&gt;"",U49&lt;&gt;""),V49*10^(7/3*(1+AA49)*(1-U49/559.676)),"")</f>
        <v>0.924566452265047</v>
      </c>
      <c r="AP49" s="2" t="n">
        <f aca="false">IF(AO49&lt;&gt;"",AO49-AN49,"")</f>
        <v>0.194266452265047</v>
      </c>
      <c r="AQ49" s="2" t="n">
        <v>0.3772</v>
      </c>
      <c r="AR49" s="2" t="n">
        <v>0.5138</v>
      </c>
      <c r="AS49" s="2" t="n">
        <v>0.5501</v>
      </c>
      <c r="AT49" s="2" t="n">
        <v>0.3346</v>
      </c>
      <c r="AU49" s="1" t="n">
        <v>128.11</v>
      </c>
      <c r="AV49" s="5" t="n">
        <v>19090</v>
      </c>
      <c r="AW49" s="5" t="n">
        <f aca="false">AV49*AJ49</f>
        <v>112955.53</v>
      </c>
      <c r="AX49" s="1" t="n">
        <v>20.75</v>
      </c>
      <c r="AY49" s="3" t="n">
        <v>7.487</v>
      </c>
      <c r="AZ49" s="3" t="n">
        <f aca="false">IF(AND(AU49&lt;&gt;"",T49&lt;&gt;"",O49&lt;&gt;"",AD49&lt;&gt;""),SQRT((AU49*(MAX((T49-77)/(T49-O49),0))^0.38)*(SQRT(AD49^2-0.000601*(77-60))*62.3664)*251.9958/30.48^3),"")</f>
        <v>7.67901506413011</v>
      </c>
      <c r="BA49" s="3" t="n">
        <f aca="false">IF(AND(AY49&lt;&gt;"",AZ49&lt;&gt;""),AZ49-AY49,"")</f>
        <v>0.192015064130106</v>
      </c>
      <c r="BC49" s="1" t="n">
        <v>-799.83</v>
      </c>
      <c r="BD49" s="1" t="n">
        <v>47.99</v>
      </c>
      <c r="BE49" s="1" t="n">
        <v>43.76</v>
      </c>
      <c r="BF49" s="6" t="n">
        <v>0.00062</v>
      </c>
      <c r="BG49" s="7" t="n">
        <v>162</v>
      </c>
      <c r="BH49" s="7" t="n">
        <v>35</v>
      </c>
      <c r="BI49" s="7" t="n">
        <v>68</v>
      </c>
      <c r="BJ49" s="7" t="n">
        <v>26.8</v>
      </c>
      <c r="BK49" s="7" t="n">
        <v>59.6</v>
      </c>
      <c r="BL49" s="1" t="n">
        <v>0.98</v>
      </c>
      <c r="BM49" s="1" t="n">
        <v>5.8</v>
      </c>
      <c r="BN49" s="7" t="n">
        <v>12.5</v>
      </c>
      <c r="BO49" s="7" t="n">
        <f aca="false">IF(AND(P49&lt;&gt;"",AD49&lt;&gt;""),P49^0.333333333333333/AD49,"")</f>
        <v>12.5432534600774</v>
      </c>
      <c r="BP49" s="7" t="n">
        <f aca="false">BN49-BO49</f>
        <v>-0.0432534600774321</v>
      </c>
    </row>
    <row r="50" customFormat="false" ht="12.75" hidden="false" customHeight="false" outlineLevel="0" collapsed="false">
      <c r="A50" s="0" t="n">
        <v>26</v>
      </c>
      <c r="B50" s="0" t="s">
        <v>160</v>
      </c>
      <c r="C50" s="0" t="s">
        <v>97</v>
      </c>
      <c r="D50" s="0" t="n">
        <v>8</v>
      </c>
      <c r="E50" s="0" t="n">
        <v>18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s">
        <v>143</v>
      </c>
      <c r="L50" s="1" t="n">
        <v>114.23</v>
      </c>
      <c r="M50" s="1" t="n">
        <f aca="false">+D50*$D$2+E50*$E$2+F50*$F$2+G50*$G$2+H50*$H$2+I50*$I$2+J50*$J$2</f>
        <v>114.23092</v>
      </c>
      <c r="N50" s="1" t="str">
        <f aca="false">IF(ABS(M50-L50)&gt;0.005,M50-L50,"")</f>
        <v/>
      </c>
      <c r="O50" s="1" t="n">
        <v>243.88</v>
      </c>
      <c r="P50" s="1" t="n">
        <f aca="false">+O50+459.67</f>
        <v>703.55</v>
      </c>
      <c r="Q50" s="1" t="n">
        <f aca="false">IF(AND(P50&gt;0,U50&lt;&gt;""),P50/U50,"")</f>
        <v>0.695805682750981</v>
      </c>
      <c r="R50" s="1" t="n">
        <v>-185.72</v>
      </c>
      <c r="S50" s="1" t="n">
        <f aca="false">IF(AND(R50&lt;&gt;"",U50&lt;&gt;""),(R50+459.67)/U50,"")</f>
        <v>0.270934499025842</v>
      </c>
      <c r="T50" s="1" t="n">
        <v>551.46</v>
      </c>
      <c r="U50" s="1" t="n">
        <f aca="false">IF(T50&lt;&gt;"",T50+459.67,"")</f>
        <v>1011.13</v>
      </c>
      <c r="V50" s="1" t="n">
        <v>368.4</v>
      </c>
      <c r="W50" s="2" t="n">
        <v>0.0669</v>
      </c>
      <c r="X50" s="2" t="n">
        <v>0.2595</v>
      </c>
      <c r="Y50" s="2" t="n">
        <f aca="false">IF(U50&lt;&gt;"",V50*W50*L50/10.73165/U50,"")</f>
        <v>0.259449250151637</v>
      </c>
      <c r="Z50" s="2" t="str">
        <f aca="false">IF(Y50&lt;&gt;"",IF(ABS(Y50-X50)&gt;0.0005,Y50-X50,""),"")</f>
        <v/>
      </c>
      <c r="AA50" s="2" t="n">
        <v>0.3711</v>
      </c>
      <c r="AB50" s="2" t="n">
        <f aca="false">IF(AND(V50&gt;0,Q50&lt;&gt;""),LOG(14.69595/V50)/(1-1/Q50)*3/7-1,"")</f>
        <v>0.371562685693573</v>
      </c>
      <c r="AC50" s="2" t="str">
        <f aca="false">IF(AB50&lt;&gt;"",IF(ABS(AB50-AA50)&gt;0.05,AB50-AA50,""),"")</f>
        <v/>
      </c>
      <c r="AD50" s="2" t="n">
        <v>0.721</v>
      </c>
      <c r="AF50" s="3" t="n">
        <f aca="false">IF(AND(L50&lt;&gt;"",AD50&lt;&gt;""),L50/(AD50*62.3664),"")</f>
        <v>2.54035397772242</v>
      </c>
      <c r="AG50" s="1" t="n">
        <v>64.74</v>
      </c>
      <c r="AH50" s="1" t="n">
        <f aca="false">IF(AD50&lt;&gt;"",141.5/AD50-131.5,"")</f>
        <v>64.75520110957</v>
      </c>
      <c r="AI50" s="1" t="n">
        <f aca="false">IF(AH50&lt;&gt;"",IF(ABS(AH50-AG50)&gt;0.01,AH50-AG50,""),"")</f>
        <v>0.0152011095700431</v>
      </c>
      <c r="AJ50" s="3" t="n">
        <v>6.011</v>
      </c>
      <c r="AK50" s="3" t="n">
        <f aca="false">IF(AD50&lt;&gt;"",AD50*8.33718,"")</f>
        <v>6.01110678</v>
      </c>
      <c r="AL50" s="3" t="str">
        <f aca="false">IF(AK50&lt;&gt;"",IF(ABS(AK50-AJ50)&gt;0.001,AK50-AJ50,""),"")</f>
        <v/>
      </c>
      <c r="AM50" s="4" t="n">
        <v>1.39553</v>
      </c>
      <c r="AN50" s="2" t="n">
        <v>0.7634</v>
      </c>
      <c r="AO50" s="2" t="n">
        <f aca="false">IF(AND(V50&lt;&gt;"",AA50&lt;&gt;"",U50&lt;&gt;""),V50*10^(7/3*(1+AA50)*(1-U50/559.676)),"")</f>
        <v>0.967625872876824</v>
      </c>
      <c r="AP50" s="2" t="n">
        <f aca="false">IF(AO50&lt;&gt;"",AO50-AN50,"")</f>
        <v>0.204225872876824</v>
      </c>
      <c r="AQ50" s="2" t="n">
        <v>0.3794</v>
      </c>
      <c r="AR50" s="2" t="n">
        <v>0.5151</v>
      </c>
      <c r="AS50" s="2" t="n">
        <v>0.5338</v>
      </c>
      <c r="AT50" s="2" t="n">
        <v>0.3294</v>
      </c>
      <c r="AU50" s="1" t="n">
        <v>127.5</v>
      </c>
      <c r="AV50" s="5" t="n">
        <v>19093</v>
      </c>
      <c r="AW50" s="5" t="n">
        <f aca="false">AV50*AJ50</f>
        <v>114768.023</v>
      </c>
      <c r="AX50" s="1" t="n">
        <v>20.54</v>
      </c>
      <c r="AY50" s="3" t="n">
        <v>7.517</v>
      </c>
      <c r="AZ50" s="3" t="n">
        <f aca="false">IF(AND(AU50&lt;&gt;"",T50&lt;&gt;"",O50&lt;&gt;"",AD50&lt;&gt;""),SQRT((AU50*(MAX((T50-77)/(T50-O50),0))^0.38)*(SQRT(AD50^2-0.000601*(77-60))*62.3664)*251.9958/30.48^3),"")</f>
        <v>7.71761292538434</v>
      </c>
      <c r="BA50" s="3" t="n">
        <f aca="false">IF(AND(AY50&lt;&gt;"",AZ50&lt;&gt;""),AZ50-AY50,"")</f>
        <v>0.200612925384338</v>
      </c>
      <c r="BC50" s="1" t="n">
        <v>-797.76</v>
      </c>
      <c r="BD50" s="1" t="n">
        <v>59.13</v>
      </c>
      <c r="BE50" s="1" t="n">
        <v>40.79</v>
      </c>
      <c r="BF50" s="6" t="n">
        <v>0.00066</v>
      </c>
      <c r="BG50" s="7" t="n">
        <v>160.9</v>
      </c>
      <c r="BH50" s="7" t="n">
        <v>39</v>
      </c>
      <c r="BI50" s="7" t="n">
        <v>70.1</v>
      </c>
      <c r="BJ50" s="7" t="n">
        <v>26.7</v>
      </c>
      <c r="BK50" s="7" t="n">
        <v>61.1</v>
      </c>
      <c r="BL50" s="1" t="n">
        <v>0.98</v>
      </c>
      <c r="BM50" s="1" t="n">
        <v>5.8</v>
      </c>
      <c r="BN50" s="7" t="n">
        <v>12.3</v>
      </c>
      <c r="BO50" s="7" t="n">
        <f aca="false">IF(AND(P50&lt;&gt;"",AD50&lt;&gt;""),P50^0.333333333333333/AD50,"")</f>
        <v>12.3356789468781</v>
      </c>
      <c r="BP50" s="7" t="n">
        <f aca="false">BN50-BO50</f>
        <v>-0.0356789468781376</v>
      </c>
    </row>
    <row r="51" customFormat="false" ht="12.75" hidden="false" customHeight="false" outlineLevel="0" collapsed="false">
      <c r="A51" s="0" t="n">
        <v>27</v>
      </c>
      <c r="B51" s="0" t="s">
        <v>161</v>
      </c>
      <c r="C51" s="0" t="s">
        <v>97</v>
      </c>
      <c r="D51" s="0" t="n">
        <v>8</v>
      </c>
      <c r="E51" s="0" t="n">
        <v>18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s">
        <v>143</v>
      </c>
      <c r="L51" s="1" t="n">
        <v>114.23</v>
      </c>
      <c r="M51" s="1" t="n">
        <f aca="false">+D51*$D$2+E51*$E$2+F51*$F$2+G51*$G$2+H51*$H$2+I51*$I$2+J51*$J$2</f>
        <v>114.23092</v>
      </c>
      <c r="N51" s="1" t="str">
        <f aca="false">IF(ABS(M51-L51)&gt;0.005,M51-L51,"")</f>
        <v/>
      </c>
      <c r="O51" s="1" t="n">
        <v>245.36</v>
      </c>
      <c r="P51" s="1" t="n">
        <f aca="false">+O51+459.67</f>
        <v>705.03</v>
      </c>
      <c r="Q51" s="1" t="n">
        <f aca="false">IF(AND(P51&gt;0,U51&lt;&gt;""),P51/U51,"")</f>
        <v>0.692754392170735</v>
      </c>
      <c r="S51" s="1" t="str">
        <f aca="false">IF(AND(R51&lt;&gt;"",U51&lt;&gt;""),(R51+459.67)/U51,"")</f>
        <v/>
      </c>
      <c r="T51" s="1" t="n">
        <v>558.05</v>
      </c>
      <c r="U51" s="1" t="n">
        <f aca="false">IF(T51&lt;&gt;"",T51+459.67,"")</f>
        <v>1017.72</v>
      </c>
      <c r="V51" s="1" t="n">
        <v>378.55</v>
      </c>
      <c r="W51" s="2" t="n">
        <v>0.0638</v>
      </c>
      <c r="X51" s="2" t="n">
        <v>0.253</v>
      </c>
      <c r="Y51" s="2" t="n">
        <f aca="false">IF(U51&lt;&gt;"",V51*W51*L51/10.73165/U51,"")</f>
        <v>0.252597644587536</v>
      </c>
      <c r="Z51" s="2" t="str">
        <f aca="false">IF(Y51&lt;&gt;"",IF(ABS(Y51-X51)&gt;0.0005,Y51-X51,""),"")</f>
        <v/>
      </c>
      <c r="AA51" s="2" t="n">
        <v>0.3628</v>
      </c>
      <c r="AB51" s="2" t="n">
        <f aca="false">IF(AND(V51&gt;0,Q51&lt;&gt;""),LOG(14.69595/V51)/(1-1/Q51)*3/7-1,"")</f>
        <v>0.363392586539502</v>
      </c>
      <c r="AC51" s="2" t="str">
        <f aca="false">IF(AB51&lt;&gt;"",IF(ABS(AB51-AA51)&gt;0.05,AB51-AA51,""),"")</f>
        <v/>
      </c>
      <c r="AD51" s="2" t="n">
        <v>0.7173</v>
      </c>
      <c r="AF51" s="3" t="n">
        <f aca="false">IF(AND(L51&lt;&gt;"",AD51&lt;&gt;""),L51/(AD51*62.3664),"")</f>
        <v>2.55345771356178</v>
      </c>
      <c r="AG51" s="1" t="n">
        <v>65.77</v>
      </c>
      <c r="AH51" s="1" t="n">
        <f aca="false">IF(AD51&lt;&gt;"",141.5/AD51-131.5,"")</f>
        <v>65.7675310190994</v>
      </c>
      <c r="AI51" s="1" t="str">
        <f aca="false">IF(AH51&lt;&gt;"",IF(ABS(AH51-AG51)&gt;0.01,AH51-AG51,""),"")</f>
        <v/>
      </c>
      <c r="AJ51" s="3" t="n">
        <v>5.98</v>
      </c>
      <c r="AK51" s="3" t="n">
        <f aca="false">IF(AD51&lt;&gt;"",AD51*8.33718,"")</f>
        <v>5.980259214</v>
      </c>
      <c r="AL51" s="3" t="str">
        <f aca="false">IF(AK51&lt;&gt;"",IF(ABS(AK51-AJ51)&gt;0.001,AK51-AJ51,""),"")</f>
        <v/>
      </c>
      <c r="AM51" s="4" t="n">
        <v>1.39919</v>
      </c>
      <c r="AN51" s="2" t="n">
        <v>0.7457</v>
      </c>
      <c r="AO51" s="2" t="n">
        <f aca="false">IF(AND(V51&lt;&gt;"",AA51&lt;&gt;"",U51&lt;&gt;""),V51*10^(7/3*(1+AA51)*(1-U51/559.676)),"")</f>
        <v>0.945564250598451</v>
      </c>
      <c r="AP51" s="2" t="n">
        <f aca="false">IF(AO51&lt;&gt;"",AO51-AN51,"")</f>
        <v>0.199864250598451</v>
      </c>
      <c r="AQ51" s="2" t="n">
        <v>0.386</v>
      </c>
      <c r="AR51" s="2" t="n">
        <v>0.5158</v>
      </c>
      <c r="AS51" s="2" t="n">
        <v>0.5335</v>
      </c>
      <c r="AT51" s="2" t="n">
        <v>0.3265</v>
      </c>
      <c r="AU51" s="1" t="n">
        <v>126.8</v>
      </c>
      <c r="AV51" s="5" t="n">
        <v>19097</v>
      </c>
      <c r="AW51" s="5" t="n">
        <f aca="false">AV51*AJ51</f>
        <v>114200.06</v>
      </c>
      <c r="AX51" s="1" t="n">
        <v>21.08</v>
      </c>
      <c r="AY51" s="3" t="n">
        <v>7.432</v>
      </c>
      <c r="AZ51" s="3" t="n">
        <f aca="false">IF(AND(AU51&lt;&gt;"",T51&lt;&gt;"",O51&lt;&gt;"",AD51&lt;&gt;""),SQRT((AU51*(MAX((T51-77)/(T51-O51),0))^0.38)*(SQRT(AD51^2-0.000601*(77-60))*62.3664)*251.9958/30.48^3),"")</f>
        <v>7.67231437804268</v>
      </c>
      <c r="BA51" s="3" t="n">
        <f aca="false">IF(AND(AY51&lt;&gt;"",AZ51&lt;&gt;""),AZ51-AY51,"")</f>
        <v>0.240314378042678</v>
      </c>
      <c r="BC51" s="1" t="n">
        <v>-793.05</v>
      </c>
      <c r="BD51" s="1" t="n">
        <v>63.34</v>
      </c>
      <c r="BF51" s="6" t="n">
        <v>0.00063</v>
      </c>
      <c r="BG51" s="7" t="n">
        <v>155.7</v>
      </c>
      <c r="BH51" s="7" t="n">
        <v>52.4</v>
      </c>
      <c r="BI51" s="7" t="n">
        <v>80</v>
      </c>
      <c r="BJ51" s="7" t="n">
        <v>33.5</v>
      </c>
      <c r="BK51" s="7" t="n">
        <v>61.1</v>
      </c>
      <c r="BL51" s="1" t="n">
        <v>0.89</v>
      </c>
      <c r="BM51" s="1" t="n">
        <v>5.8</v>
      </c>
      <c r="BN51" s="7" t="n">
        <v>12.4</v>
      </c>
      <c r="BO51" s="7" t="n">
        <f aca="false">IF(AND(P51&lt;&gt;"",AD51&lt;&gt;""),P51^0.333333333333333/AD51,"")</f>
        <v>12.4079976219033</v>
      </c>
      <c r="BP51" s="7" t="n">
        <f aca="false">BN51-BO51</f>
        <v>-0.00799762190330355</v>
      </c>
    </row>
    <row r="52" customFormat="false" ht="12.75" hidden="false" customHeight="false" outlineLevel="0" collapsed="false">
      <c r="A52" s="0" t="n">
        <v>28</v>
      </c>
      <c r="B52" s="0" t="s">
        <v>162</v>
      </c>
      <c r="C52" s="0" t="s">
        <v>97</v>
      </c>
      <c r="D52" s="0" t="n">
        <v>8</v>
      </c>
      <c r="E52" s="0" t="n">
        <v>18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s">
        <v>143</v>
      </c>
      <c r="L52" s="1" t="n">
        <v>114.23</v>
      </c>
      <c r="M52" s="1" t="n">
        <f aca="false">+D52*$D$2+E52*$E$2+F52*$F$2+G52*$G$2+H52*$H$2+I52*$I$2+J52*$J$2</f>
        <v>114.23092</v>
      </c>
      <c r="N52" s="1" t="str">
        <f aca="false">IF(ABS(M52-L52)&gt;0.005,M52-L52,"")</f>
        <v/>
      </c>
      <c r="O52" s="1" t="n">
        <v>224.31</v>
      </c>
      <c r="P52" s="1" t="n">
        <f aca="false">+O52+459.67</f>
        <v>683.98</v>
      </c>
      <c r="Q52" s="1" t="n">
        <f aca="false">IF(AND(P52&gt;0,U52&lt;&gt;""),P52/U52,"")</f>
        <v>0.691140212602563</v>
      </c>
      <c r="R52" s="1" t="n">
        <v>-186.12</v>
      </c>
      <c r="S52" s="1" t="n">
        <f aca="false">IF(AND(R52&lt;&gt;"",U52&lt;&gt;""),(R52+459.67)/U52,"")</f>
        <v>0.276413645365992</v>
      </c>
      <c r="T52" s="1" t="n">
        <v>529.97</v>
      </c>
      <c r="U52" s="1" t="n">
        <f aca="false">IF(T52&lt;&gt;"",T52+459.67,"")</f>
        <v>989.64</v>
      </c>
      <c r="V52" s="1" t="n">
        <v>366.95</v>
      </c>
      <c r="W52" s="2" t="n">
        <v>0.067</v>
      </c>
      <c r="X52" s="2" t="n">
        <v>0.265</v>
      </c>
      <c r="Y52" s="2" t="n">
        <f aca="false">IF(U52&lt;&gt;"",V52*W52*L52/10.73165/U52,"")</f>
        <v>0.26443450915731</v>
      </c>
      <c r="Z52" s="2" t="n">
        <f aca="false">IF(Y52&lt;&gt;"",IF(ABS(Y52-X52)&gt;0.0005,Y52-X52,""),"")</f>
        <v>-0.000565490842689476</v>
      </c>
      <c r="AA52" s="2" t="n">
        <v>0.3378</v>
      </c>
      <c r="AB52" s="2" t="n">
        <f aca="false">IF(AND(V52&gt;0,Q52&lt;&gt;""),LOG(14.69595/V52)/(1-1/Q52)*3/7-1,"")</f>
        <v>0.340144459242763</v>
      </c>
      <c r="AC52" s="2" t="str">
        <f aca="false">IF(AB52&lt;&gt;"",IF(ABS(AB52-AA52)&gt;0.05,AB52-AA52,""),"")</f>
        <v/>
      </c>
      <c r="AD52" s="2" t="n">
        <v>0.7001</v>
      </c>
      <c r="AF52" s="3" t="n">
        <f aca="false">IF(AND(L52&lt;&gt;"",AD52&lt;&gt;""),L52/(AD52*62.3664),"")</f>
        <v>2.61619085550331</v>
      </c>
      <c r="AG52" s="1" t="n">
        <v>70.6</v>
      </c>
      <c r="AH52" s="1" t="n">
        <f aca="false">IF(AD52&lt;&gt;"",141.5/AD52-131.5,"")</f>
        <v>70.6139837166119</v>
      </c>
      <c r="AI52" s="1" t="n">
        <f aca="false">IF(AH52&lt;&gt;"",IF(ABS(AH52-AG52)&gt;0.01,AH52-AG52,""),"")</f>
        <v>0.0139837166119321</v>
      </c>
      <c r="AJ52" s="3" t="n">
        <v>5.837</v>
      </c>
      <c r="AK52" s="3" t="n">
        <f aca="false">IF(AD52&lt;&gt;"",AD52*8.33718,"")</f>
        <v>5.836859718</v>
      </c>
      <c r="AL52" s="3" t="str">
        <f aca="false">IF(AK52&lt;&gt;"",IF(ABS(AK52-AJ52)&gt;0.001,AK52-AJ52,""),"")</f>
        <v/>
      </c>
      <c r="AM52" s="4" t="n">
        <v>1.39104</v>
      </c>
      <c r="AN52" s="2" t="n">
        <v>1.2201</v>
      </c>
      <c r="AO52" s="2" t="n">
        <f aca="false">IF(AND(V52&lt;&gt;"",AA52&lt;&gt;"",U52&lt;&gt;""),V52*10^(7/3*(1+AA52)*(1-U52/559.676)),"")</f>
        <v>1.46733215821225</v>
      </c>
      <c r="AP52" s="2" t="n">
        <f aca="false">IF(AO52&lt;&gt;"",AO52-AN52,"")</f>
        <v>0.247232158212254</v>
      </c>
      <c r="AQ52" s="2" t="n">
        <v>0.3825</v>
      </c>
      <c r="AR52" s="2" t="n">
        <v>0.5064</v>
      </c>
      <c r="AS52" s="2" t="n">
        <v>0.6235</v>
      </c>
      <c r="AT52" s="2" t="n">
        <v>0.378</v>
      </c>
      <c r="AU52" s="1" t="n">
        <v>121.82</v>
      </c>
      <c r="AV52" s="5" t="n">
        <v>19054</v>
      </c>
      <c r="AW52" s="5" t="n">
        <f aca="false">AV52*AJ52</f>
        <v>111218.198</v>
      </c>
      <c r="AX52" s="1" t="n">
        <v>19.15</v>
      </c>
      <c r="AY52" s="3" t="n">
        <v>7.168</v>
      </c>
      <c r="AZ52" s="3" t="n">
        <f aca="false">IF(AND(AU52&lt;&gt;"",T52&lt;&gt;"",O52&lt;&gt;"",AD52&lt;&gt;""),SQRT((AU52*(MAX((T52-77)/(T52-O52),0))^0.38)*(SQRT(AD52^2-0.000601*(77-60))*62.3664)*251.9958/30.48^3),"")</f>
        <v>7.37495872091969</v>
      </c>
      <c r="BA52" s="3" t="n">
        <f aca="false">IF(AND(AY52&lt;&gt;"",AZ52&lt;&gt;""),AZ52-AY52,"")</f>
        <v>0.20695872091969</v>
      </c>
      <c r="BC52" s="1" t="n">
        <v>-845.33</v>
      </c>
      <c r="BD52" s="1" t="n">
        <v>39.29</v>
      </c>
      <c r="BE52" s="1" t="n">
        <v>25.51</v>
      </c>
      <c r="BF52" s="6" t="n">
        <v>0.00065</v>
      </c>
      <c r="BG52" s="7" t="n">
        <v>172</v>
      </c>
      <c r="BH52" s="7" t="n">
        <v>77.4</v>
      </c>
      <c r="BI52" s="7" t="n">
        <v>95.2</v>
      </c>
      <c r="BJ52" s="7" t="n">
        <v>72.5</v>
      </c>
      <c r="BK52" s="7" t="n">
        <v>93.3</v>
      </c>
      <c r="BL52" s="1" t="n">
        <v>0.89</v>
      </c>
      <c r="BM52" s="1" t="n">
        <v>5.51</v>
      </c>
      <c r="BN52" s="7" t="n">
        <v>12.6</v>
      </c>
      <c r="BO52" s="7" t="n">
        <f aca="false">IF(AND(P52&lt;&gt;"",AD52&lt;&gt;""),P52^0.333333333333333/AD52,"")</f>
        <v>12.5850339068215</v>
      </c>
      <c r="BP52" s="7" t="n">
        <f aca="false">BN52-BO52</f>
        <v>0.0149660931784688</v>
      </c>
    </row>
    <row r="53" customFormat="false" ht="12.75" hidden="false" customHeight="false" outlineLevel="0" collapsed="false">
      <c r="A53" s="0" t="n">
        <v>29</v>
      </c>
      <c r="B53" s="0" t="s">
        <v>163</v>
      </c>
      <c r="C53" s="0" t="s">
        <v>97</v>
      </c>
      <c r="D53" s="0" t="n">
        <v>8</v>
      </c>
      <c r="E53" s="0" t="n">
        <v>18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s">
        <v>143</v>
      </c>
      <c r="L53" s="1" t="n">
        <v>114.23</v>
      </c>
      <c r="M53" s="1" t="n">
        <f aca="false">+D53*$D$2+E53*$E$2+F53*$F$2+G53*$G$2+H53*$H$2+I53*$I$2+J53*$J$2</f>
        <v>114.23092</v>
      </c>
      <c r="N53" s="1" t="str">
        <f aca="false">IF(ABS(M53-L53)&gt;0.005,M53-L53,"")</f>
        <v/>
      </c>
      <c r="O53" s="1" t="n">
        <v>240.09</v>
      </c>
      <c r="P53" s="1" t="n">
        <f aca="false">+O53+459.67</f>
        <v>699.76</v>
      </c>
      <c r="Q53" s="1" t="n">
        <f aca="false">IF(AND(P53&gt;0,U53&lt;&gt;""),P53/U53,"")</f>
        <v>0.690016960517493</v>
      </c>
      <c r="S53" s="1" t="str">
        <f aca="false">IF(AND(R53&lt;&gt;"",U53&lt;&gt;""),(R53+459.67)/U53,"")</f>
        <v/>
      </c>
      <c r="T53" s="1" t="n">
        <v>554.45</v>
      </c>
      <c r="U53" s="1" t="n">
        <f aca="false">IF(T53&lt;&gt;"",T53+459.67,"")</f>
        <v>1014.12</v>
      </c>
      <c r="V53" s="1" t="n">
        <v>381.45</v>
      </c>
      <c r="W53" s="2" t="n">
        <v>0.0657</v>
      </c>
      <c r="X53" s="2" t="n">
        <v>0.263</v>
      </c>
      <c r="Y53" s="2" t="n">
        <f aca="false">IF(U53&lt;&gt;"",V53*W53*L53/10.73165/U53,"")</f>
        <v>0.263043344384369</v>
      </c>
      <c r="Z53" s="2" t="str">
        <f aca="false">IF(Y53&lt;&gt;"",IF(ABS(Y53-X53)&gt;0.0005,Y53-X53,""),"")</f>
        <v/>
      </c>
      <c r="AA53" s="2" t="n">
        <v>0.3472</v>
      </c>
      <c r="AB53" s="2" t="n">
        <f aca="false">IF(AND(V53&gt;0,Q53&lt;&gt;""),LOG(14.69595/V53)/(1-1/Q53)*3/7-1,"")</f>
        <v>0.349174581302218</v>
      </c>
      <c r="AC53" s="2" t="str">
        <f aca="false">IF(AB53&lt;&gt;"",IF(ABS(AB53-AA53)&gt;0.05,AB53-AA53,""),"")</f>
        <v/>
      </c>
      <c r="AD53" s="2" t="n">
        <v>0.7162</v>
      </c>
      <c r="AF53" s="3" t="n">
        <f aca="false">IF(AND(L53&lt;&gt;"",AD53&lt;&gt;""),L53/(AD53*62.3664),"")</f>
        <v>2.55737952797803</v>
      </c>
      <c r="AG53" s="1" t="n">
        <v>66.07</v>
      </c>
      <c r="AH53" s="1" t="n">
        <f aca="false">IF(AD53&lt;&gt;"",141.5/AD53-131.5,"")</f>
        <v>66.0705110304384</v>
      </c>
      <c r="AI53" s="1" t="str">
        <f aca="false">IF(AH53&lt;&gt;"",IF(ABS(AH53-AG53)&gt;0.01,AH53-AG53,""),"")</f>
        <v/>
      </c>
      <c r="AJ53" s="3" t="n">
        <v>5.971</v>
      </c>
      <c r="AK53" s="3" t="n">
        <f aca="false">IF(AD53&lt;&gt;"",AD53*8.33718,"")</f>
        <v>5.971088316</v>
      </c>
      <c r="AL53" s="3" t="str">
        <f aca="false">IF(AK53&lt;&gt;"",IF(ABS(AK53-AJ53)&gt;0.001,AK53-AJ53,""),"")</f>
        <v/>
      </c>
      <c r="AM53" s="4" t="n">
        <v>1.3988</v>
      </c>
      <c r="AN53" s="2" t="n">
        <v>0.861</v>
      </c>
      <c r="AO53" s="2" t="n">
        <f aca="false">IF(AND(V53&lt;&gt;"",AA53&lt;&gt;"",U53&lt;&gt;""),V53*10^(7/3*(1+AA53)*(1-U53/559.676)),"")</f>
        <v>1.0690923138083</v>
      </c>
      <c r="AP53" s="2" t="n">
        <f aca="false">IF(AO53&lt;&gt;"",AO53-AN53,"")</f>
        <v>0.2080923138083</v>
      </c>
      <c r="AQ53" s="2" t="n">
        <v>0.3723</v>
      </c>
      <c r="AR53" s="2" t="n">
        <v>0.5055</v>
      </c>
      <c r="AS53" s="2" t="n">
        <v>0.583</v>
      </c>
      <c r="AT53" s="2" t="n">
        <v>0.3659</v>
      </c>
      <c r="AU53" s="1" t="n">
        <v>124.88</v>
      </c>
      <c r="AV53" s="5" t="n">
        <v>19089</v>
      </c>
      <c r="AW53" s="5" t="n">
        <f aca="false">AV53*AJ53</f>
        <v>113980.419</v>
      </c>
      <c r="AX53" s="1" t="n">
        <v>20.53</v>
      </c>
      <c r="AY53" s="3" t="n">
        <v>7.341</v>
      </c>
      <c r="AZ53" s="3" t="n">
        <f aca="false">IF(AND(AU53&lt;&gt;"",T53&lt;&gt;"",O53&lt;&gt;"",AD53&lt;&gt;""),SQRT((AU53*(MAX((T53-77)/(T53-O53),0))^0.38)*(SQRT(AD53^2-0.000601*(77-60))*62.3664)*251.9958/30.48^3),"")</f>
        <v>7.58951149777384</v>
      </c>
      <c r="BA53" s="3" t="n">
        <f aca="false">IF(AND(AY53&lt;&gt;"",AZ53&lt;&gt;""),AZ53-AY53,"")</f>
        <v>0.248511497773839</v>
      </c>
      <c r="BB53" s="1" t="n">
        <v>41.6</v>
      </c>
      <c r="BC53" s="1" t="n">
        <v>-804.68</v>
      </c>
      <c r="BD53" s="1" t="n">
        <v>58.3</v>
      </c>
      <c r="BF53" s="6" t="n">
        <v>0.00063</v>
      </c>
      <c r="BG53" s="7" t="n">
        <v>159.1</v>
      </c>
      <c r="BH53" s="7" t="n">
        <v>78.9</v>
      </c>
      <c r="BI53" s="7" t="n">
        <v>93.7</v>
      </c>
      <c r="BJ53" s="7" t="n">
        <v>71.3</v>
      </c>
      <c r="BK53" s="7" t="n">
        <v>91.7</v>
      </c>
      <c r="BL53" s="1" t="n">
        <v>0.89</v>
      </c>
      <c r="BM53" s="1" t="n">
        <v>5.88</v>
      </c>
      <c r="BN53" s="7" t="n">
        <v>12.4</v>
      </c>
      <c r="BO53" s="7" t="n">
        <f aca="false">IF(AND(P53&lt;&gt;"",AD53&lt;&gt;""),P53^0.333333333333333/AD53,"")</f>
        <v>12.3960138983555</v>
      </c>
      <c r="BP53" s="7" t="n">
        <f aca="false">BN53-BO53</f>
        <v>0.00398610164452151</v>
      </c>
    </row>
    <row r="54" customFormat="false" ht="12.75" hidden="false" customHeight="false" outlineLevel="0" collapsed="false">
      <c r="A54" s="0" t="n">
        <v>30</v>
      </c>
      <c r="B54" s="0" t="s">
        <v>164</v>
      </c>
      <c r="C54" s="0" t="s">
        <v>97</v>
      </c>
      <c r="D54" s="0" t="n">
        <v>8</v>
      </c>
      <c r="E54" s="0" t="n">
        <v>18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s">
        <v>143</v>
      </c>
      <c r="L54" s="1" t="n">
        <v>114.23</v>
      </c>
      <c r="M54" s="1" t="n">
        <f aca="false">+D54*$D$2+E54*$E$2+F54*$F$2+G54*$G$2+H54*$H$2+I54*$I$2+J54*$J$2</f>
        <v>114.23092</v>
      </c>
      <c r="N54" s="1" t="str">
        <f aca="false">IF(ABS(M54-L54)&gt;0.005,M54-L54,"")</f>
        <v/>
      </c>
      <c r="O54" s="1" t="n">
        <v>228.97</v>
      </c>
      <c r="P54" s="1" t="n">
        <f aca="false">+O54+459.67</f>
        <v>688.64</v>
      </c>
      <c r="Q54" s="1" t="n">
        <f aca="false">IF(AND(P54&gt;0,U54&lt;&gt;""),P54/U54,"")</f>
        <v>0.691197430492823</v>
      </c>
      <c r="S54" s="1" t="str">
        <f aca="false">IF(AND(R54&lt;&gt;"",U54&lt;&gt;""),(R54+459.67)/U54,"")</f>
        <v/>
      </c>
      <c r="T54" s="1" t="n">
        <v>536.63</v>
      </c>
      <c r="U54" s="1" t="n">
        <f aca="false">IF(T54&lt;&gt;"",T54+459.67,"")</f>
        <v>996.3</v>
      </c>
      <c r="V54" s="1" t="n">
        <v>371.3</v>
      </c>
      <c r="W54" s="2" t="n">
        <v>0.0662</v>
      </c>
      <c r="X54" s="2" t="n">
        <v>0.263</v>
      </c>
      <c r="Y54" s="2" t="n">
        <f aca="false">IF(U54&lt;&gt;"",V54*W54*L54/10.73165/U54,"")</f>
        <v>0.262607112792665</v>
      </c>
      <c r="Z54" s="2" t="str">
        <f aca="false">IF(Y54&lt;&gt;"",IF(ABS(Y54-X54)&gt;0.0005,Y54-X54,""),"")</f>
        <v/>
      </c>
      <c r="AA54" s="2" t="n">
        <v>0.3436</v>
      </c>
      <c r="AB54" s="2" t="n">
        <f aca="false">IF(AND(V54&gt;0,Q54&lt;&gt;""),LOG(14.69595/V54)/(1-1/Q54)*3/7-1,"")</f>
        <v>0.345413380995802</v>
      </c>
      <c r="AC54" s="2" t="str">
        <f aca="false">IF(AB54&lt;&gt;"",IF(ABS(AB54-AA54)&gt;0.05,AB54-AA54,""),"")</f>
        <v/>
      </c>
      <c r="AD54" s="2" t="n">
        <v>0.7017</v>
      </c>
      <c r="AF54" s="3" t="n">
        <f aca="false">IF(AND(L54&lt;&gt;"",AD54&lt;&gt;""),L54/(AD54*62.3664),"")</f>
        <v>2.610225478036</v>
      </c>
      <c r="AG54" s="1" t="n">
        <v>70.16</v>
      </c>
      <c r="AH54" s="1" t="n">
        <f aca="false">IF(AD54&lt;&gt;"",141.5/AD54-131.5,"")</f>
        <v>70.1531281174291</v>
      </c>
      <c r="AI54" s="1" t="str">
        <f aca="false">IF(AH54&lt;&gt;"",IF(ABS(AH54-AG54)&gt;0.01,AH54-AG54,""),"")</f>
        <v/>
      </c>
      <c r="AJ54" s="3" t="n">
        <v>5.85</v>
      </c>
      <c r="AK54" s="3" t="n">
        <f aca="false">IF(AD54&lt;&gt;"",AD54*8.33718,"")</f>
        <v>5.850199206</v>
      </c>
      <c r="AL54" s="3" t="str">
        <f aca="false">IF(AK54&lt;&gt;"",IF(ABS(AK54-AJ54)&gt;0.001,AK54-AJ54,""),"")</f>
        <v/>
      </c>
      <c r="AM54" s="4" t="n">
        <v>1.39291</v>
      </c>
      <c r="AN54" s="2" t="n">
        <v>1.0969</v>
      </c>
      <c r="AO54" s="2" t="n">
        <f aca="false">IF(AND(V54&lt;&gt;"",AA54&lt;&gt;"",U54&lt;&gt;""),V54*10^(7/3*(1+AA54)*(1-U54/559.676)),"")</f>
        <v>1.33028041256279</v>
      </c>
      <c r="AP54" s="2" t="n">
        <f aca="false">IF(AO54&lt;&gt;"",AO54-AN54,"")</f>
        <v>0.233380412562793</v>
      </c>
      <c r="AQ54" s="2" t="n">
        <v>0.3897</v>
      </c>
      <c r="AR54" s="2" t="n">
        <v>0.5179</v>
      </c>
      <c r="AS54" s="2" t="n">
        <v>0.7057</v>
      </c>
      <c r="AT54" s="2" t="n">
        <v>0.4141</v>
      </c>
      <c r="AU54" s="1" t="n">
        <v>122.23</v>
      </c>
      <c r="AV54" s="5" t="n">
        <v>22460</v>
      </c>
      <c r="AW54" s="5" t="n">
        <f aca="false">AV54*AJ54</f>
        <v>131391</v>
      </c>
      <c r="AX54" s="1" t="n">
        <v>19.59</v>
      </c>
      <c r="AY54" s="3" t="n">
        <v>7.163</v>
      </c>
      <c r="AZ54" s="3" t="n">
        <f aca="false">IF(AND(AU54&lt;&gt;"",T54&lt;&gt;"",O54&lt;&gt;"",AD54&lt;&gt;""),SQRT((AU54*(MAX((T54-77)/(T54-O54),0))^0.38)*(SQRT(AD54^2-0.000601*(77-60))*62.3664)*251.9958/30.48^3),"")</f>
        <v>7.4073295199896</v>
      </c>
      <c r="BA54" s="3" t="n">
        <f aca="false">IF(AND(AY54&lt;&gt;"",AZ54&lt;&gt;""),AZ54-AY54,"")</f>
        <v>0.244329519989601</v>
      </c>
      <c r="BB54" s="1" t="n">
        <v>50</v>
      </c>
      <c r="BC54" s="1" t="n">
        <v>-825.16</v>
      </c>
      <c r="BD54" s="1" t="n">
        <v>42.72</v>
      </c>
      <c r="BF54" s="6" t="n">
        <v>0.00066</v>
      </c>
      <c r="BG54" s="7" t="n">
        <v>164.1</v>
      </c>
      <c r="BH54" s="7" t="n">
        <v>69.9</v>
      </c>
      <c r="BI54" s="7" t="n">
        <v>89</v>
      </c>
      <c r="BJ54" s="7" t="n">
        <v>65.2</v>
      </c>
      <c r="BK54" s="7" t="n">
        <v>87.3</v>
      </c>
      <c r="BL54" s="1" t="n">
        <v>0.89</v>
      </c>
      <c r="BM54" s="1" t="n">
        <v>5.88</v>
      </c>
      <c r="BN54" s="7" t="n">
        <v>12.6</v>
      </c>
      <c r="BO54" s="7" t="n">
        <f aca="false">IF(AND(P54&lt;&gt;"",AD54&lt;&gt;""),P54^0.333333333333333/AD54,"")</f>
        <v>12.5847890037695</v>
      </c>
      <c r="BP54" s="7" t="n">
        <f aca="false">BN54-BO54</f>
        <v>0.0152109962305254</v>
      </c>
    </row>
    <row r="55" customFormat="false" ht="12.75" hidden="false" customHeight="false" outlineLevel="0" collapsed="false">
      <c r="A55" s="0" t="n">
        <v>31</v>
      </c>
      <c r="B55" s="0" t="s">
        <v>165</v>
      </c>
      <c r="C55" s="0" t="s">
        <v>97</v>
      </c>
      <c r="D55" s="0" t="n">
        <v>8</v>
      </c>
      <c r="E55" s="0" t="n">
        <v>18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s">
        <v>143</v>
      </c>
      <c r="L55" s="1" t="n">
        <v>114.23</v>
      </c>
      <c r="M55" s="1" t="n">
        <f aca="false">+D55*$D$2+E55*$E$2+F55*$F$2+G55*$G$2+H55*$H$2+I55*$I$2+J55*$J$2</f>
        <v>114.23092</v>
      </c>
      <c r="N55" s="1" t="str">
        <f aca="false">IF(ABS(M55-L55)&gt;0.005,M55-L55,"")</f>
        <v/>
      </c>
      <c r="O55" s="1" t="n">
        <v>228.4</v>
      </c>
      <c r="P55" s="1" t="n">
        <f aca="false">+O55+459.67</f>
        <v>688.07</v>
      </c>
      <c r="Q55" s="1" t="n">
        <f aca="false">IF(AND(P55&gt;0,U55&lt;&gt;""),P55/U55,"")</f>
        <v>0.695020202020202</v>
      </c>
      <c r="R55" s="1" t="n">
        <v>-132.07</v>
      </c>
      <c r="S55" s="1" t="n">
        <f aca="false">IF(AND(R55&lt;&gt;"",U55&lt;&gt;""),(R55+459.67)/U55,"")</f>
        <v>0.330909090909091</v>
      </c>
      <c r="T55" s="1" t="n">
        <v>530.33</v>
      </c>
      <c r="U55" s="1" t="n">
        <f aca="false">IF(T55&lt;&gt;"",T55+459.67,"")</f>
        <v>990</v>
      </c>
      <c r="V55" s="1" t="n">
        <v>361.14</v>
      </c>
      <c r="W55" s="2" t="n">
        <v>0.0676</v>
      </c>
      <c r="X55" s="2" t="n">
        <v>0.262</v>
      </c>
      <c r="Y55" s="2" t="n">
        <f aca="false">IF(U55&lt;&gt;"",V55*W55*L55/10.73165/U55,"")</f>
        <v>0.262482752515252</v>
      </c>
      <c r="Z55" s="2" t="str">
        <f aca="false">IF(Y55&lt;&gt;"",IF(ABS(Y55-X55)&gt;0.0005,Y55-X55,""),"")</f>
        <v/>
      </c>
      <c r="AA55" s="2" t="n">
        <v>0.3576</v>
      </c>
      <c r="AB55" s="2" t="n">
        <f aca="false">IF(AND(V55&gt;0,Q55&lt;&gt;""),LOG(14.69595/V55)/(1-1/Q55)*3/7-1,"")</f>
        <v>0.358043465028369</v>
      </c>
      <c r="AC55" s="2" t="str">
        <f aca="false">IF(AB55&lt;&gt;"",IF(ABS(AB55-AA55)&gt;0.05,AB55-AA55,""),"")</f>
        <v/>
      </c>
      <c r="AD55" s="2" t="n">
        <v>0.6983</v>
      </c>
      <c r="AF55" s="3" t="n">
        <f aca="false">IF(AND(L55&lt;&gt;"",AD55&lt;&gt;""),L55/(AD55*62.3664),"")</f>
        <v>2.62293458103661</v>
      </c>
      <c r="AG55" s="1" t="n">
        <v>71.12</v>
      </c>
      <c r="AH55" s="1" t="n">
        <f aca="false">IF(AD55&lt;&gt;"",141.5/AD55-131.5,"")</f>
        <v>71.1349706429901</v>
      </c>
      <c r="AI55" s="1" t="n">
        <f aca="false">IF(AH55&lt;&gt;"",IF(ABS(AH55-AG55)&gt;0.01,AH55-AG55,""),"")</f>
        <v>0.0149706429901073</v>
      </c>
      <c r="AJ55" s="3" t="n">
        <v>5.822</v>
      </c>
      <c r="AK55" s="3" t="n">
        <f aca="false">IF(AD55&lt;&gt;"",AD55*8.33718,"")</f>
        <v>5.821852794</v>
      </c>
      <c r="AL55" s="3" t="str">
        <f aca="false">IF(AK55&lt;&gt;"",IF(ABS(AK55-AJ55)&gt;0.001,AK55-AJ55,""),"")</f>
        <v/>
      </c>
      <c r="AM55" s="4" t="n">
        <v>1.39004</v>
      </c>
      <c r="AN55" s="2" t="n">
        <v>1.0974</v>
      </c>
      <c r="AO55" s="2" t="n">
        <f aca="false">IF(AND(V55&lt;&gt;"",AA55&lt;&gt;"",U55&lt;&gt;""),V55*10^(7/3*(1+AA55)*(1-U55/559.676)),"")</f>
        <v>1.32454584152245</v>
      </c>
      <c r="AP55" s="2" t="n">
        <f aca="false">IF(AO55&lt;&gt;"",AO55-AN55,"")</f>
        <v>0.227145841522453</v>
      </c>
      <c r="AQ55" s="2" t="n">
        <v>0.3787</v>
      </c>
      <c r="AR55" s="2" t="n">
        <v>0.5113</v>
      </c>
      <c r="AS55" s="2" t="n">
        <v>0.5828</v>
      </c>
      <c r="AT55" s="2" t="n">
        <v>0.3703</v>
      </c>
      <c r="AU55" s="1" t="n">
        <v>123.19</v>
      </c>
      <c r="AV55" s="5" t="n">
        <v>19060</v>
      </c>
      <c r="AW55" s="5" t="n">
        <f aca="false">AV55*AJ55</f>
        <v>110967.32</v>
      </c>
      <c r="AX55" s="1" t="n">
        <v>19.28</v>
      </c>
      <c r="AY55" s="3" t="n">
        <v>7.207</v>
      </c>
      <c r="AZ55" s="3" t="n">
        <f aca="false">IF(AND(AU55&lt;&gt;"",T55&lt;&gt;"",O55&lt;&gt;"",AD55&lt;&gt;""),SQRT((AU55*(MAX((T55-77)/(T55-O55),0))^0.38)*(SQRT(AD55^2-0.000601*(77-60))*62.3664)*251.9958/30.48^3),"")</f>
        <v>7.42498828368813</v>
      </c>
      <c r="BA55" s="3" t="n">
        <f aca="false">IF(AND(AY55&lt;&gt;"",AZ55&lt;&gt;""),AZ55-AY55,"")</f>
        <v>0.21798828368813</v>
      </c>
      <c r="BC55" s="1" t="n">
        <v>-837.46</v>
      </c>
      <c r="BD55" s="1" t="n">
        <v>36.36</v>
      </c>
      <c r="BE55" s="1" t="n">
        <v>48.75</v>
      </c>
      <c r="BF55" s="6" t="n">
        <v>0.00065</v>
      </c>
      <c r="BG55" s="7" t="n">
        <v>172.4</v>
      </c>
      <c r="BH55" s="7" t="n">
        <v>55.7</v>
      </c>
      <c r="BI55" s="7" t="n">
        <v>82.9</v>
      </c>
      <c r="BJ55" s="7" t="n">
        <v>55.2</v>
      </c>
      <c r="BK55" s="7" t="n">
        <v>81.6</v>
      </c>
      <c r="BL55" s="1" t="n">
        <v>0.89</v>
      </c>
      <c r="BM55" s="1" t="n">
        <v>5.88</v>
      </c>
      <c r="BN55" s="7" t="n">
        <v>12.6</v>
      </c>
      <c r="BO55" s="7" t="n">
        <f aca="false">IF(AND(P55&lt;&gt;"",AD55&lt;&gt;""),P55^0.333333333333333/AD55,"")</f>
        <v>12.6425738426065</v>
      </c>
      <c r="BP55" s="7" t="n">
        <f aca="false">BN55-BO55</f>
        <v>-0.0425738426064921</v>
      </c>
    </row>
    <row r="56" customFormat="false" ht="12.75" hidden="false" customHeight="false" outlineLevel="0" collapsed="false">
      <c r="A56" s="0" t="n">
        <v>32</v>
      </c>
      <c r="B56" s="0" t="s">
        <v>166</v>
      </c>
      <c r="C56" s="0" t="s">
        <v>97</v>
      </c>
      <c r="D56" s="0" t="n">
        <v>8</v>
      </c>
      <c r="E56" s="0" t="n">
        <v>18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s">
        <v>143</v>
      </c>
      <c r="L56" s="1" t="n">
        <v>114.23</v>
      </c>
      <c r="M56" s="1" t="n">
        <f aca="false">+D56*$D$2+E56*$E$2+F56*$F$2+G56*$G$2+H56*$H$2+I56*$I$2+J56*$J$2</f>
        <v>114.23092</v>
      </c>
      <c r="N56" s="1" t="str">
        <f aca="false">IF(ABS(M56-L56)&gt;0.005,M56-L56,"")</f>
        <v/>
      </c>
      <c r="O56" s="1" t="n">
        <v>233.55</v>
      </c>
      <c r="P56" s="1" t="n">
        <f aca="false">+O56+459.67</f>
        <v>693.22</v>
      </c>
      <c r="Q56" s="1" t="n">
        <f aca="false">IF(AND(P56&gt;0,U56&lt;&gt;""),P56/U56,"")</f>
        <v>0.685270858046659</v>
      </c>
      <c r="R56" s="1" t="n">
        <v>-194.98</v>
      </c>
      <c r="S56" s="1" t="n">
        <f aca="false">IF(AND(R56&lt;&gt;"",U56&lt;&gt;""),(R56+459.67)/U56,"")</f>
        <v>0.261654804270463</v>
      </c>
      <c r="T56" s="1" t="n">
        <v>551.93</v>
      </c>
      <c r="U56" s="1" t="n">
        <f aca="false">IF(T56&lt;&gt;"",T56+459.67,"")</f>
        <v>1011.6</v>
      </c>
      <c r="V56" s="1" t="n">
        <v>384.35</v>
      </c>
      <c r="W56" s="2" t="n">
        <v>0.0621</v>
      </c>
      <c r="X56" s="2" t="n">
        <v>0.251</v>
      </c>
      <c r="Y56" s="2" t="n">
        <f aca="false">IF(U56&lt;&gt;"",V56*W56*L56/10.73165/U56,"")</f>
        <v>0.251144309056693</v>
      </c>
      <c r="Z56" s="2" t="str">
        <f aca="false">IF(Y56&lt;&gt;"",IF(ABS(Y56-X56)&gt;0.0005,Y56-X56,""),"")</f>
        <v/>
      </c>
      <c r="AA56" s="2" t="n">
        <v>0.3196</v>
      </c>
      <c r="AB56" s="2" t="n">
        <f aca="false">IF(AND(V56&gt;0,Q56&lt;&gt;""),LOG(14.69595/V56)/(1-1/Q56)*3/7-1,"")</f>
        <v>0.322758436482056</v>
      </c>
      <c r="AC56" s="2" t="str">
        <f aca="false">IF(AB56&lt;&gt;"",IF(ABS(AB56-AA56)&gt;0.05,AB56-AA56,""),"")</f>
        <v/>
      </c>
      <c r="AD56" s="2" t="n">
        <v>0.7141</v>
      </c>
      <c r="AF56" s="3" t="n">
        <f aca="false">IF(AND(L56&lt;&gt;"",AD56&lt;&gt;""),L56/(AD56*62.3664),"")</f>
        <v>2.56490017915959</v>
      </c>
      <c r="AG56" s="1" t="n">
        <v>66.65</v>
      </c>
      <c r="AH56" s="1" t="n">
        <f aca="false">IF(AD56&lt;&gt;"",141.5/AD56-131.5,"")</f>
        <v>66.6515193950427</v>
      </c>
      <c r="AI56" s="1" t="str">
        <f aca="false">IF(AH56&lt;&gt;"",IF(ABS(AH56-AG56)&gt;0.01,AH56-AG56,""),"")</f>
        <v/>
      </c>
      <c r="AJ56" s="3" t="n">
        <v>5.954</v>
      </c>
      <c r="AK56" s="3" t="n">
        <f aca="false">IF(AD56&lt;&gt;"",AD56*8.33718,"")</f>
        <v>5.953580238</v>
      </c>
      <c r="AL56" s="3" t="str">
        <f aca="false">IF(AK56&lt;&gt;"",IF(ABS(AK56-AJ56)&gt;0.001,AK56-AJ56,""),"")</f>
        <v/>
      </c>
      <c r="AM56" s="4" t="n">
        <v>1.39782</v>
      </c>
      <c r="AN56" s="2" t="n">
        <v>1.0309</v>
      </c>
      <c r="AO56" s="2" t="n">
        <f aca="false">IF(AND(V56&lt;&gt;"",AA56&lt;&gt;"",U56&lt;&gt;""),V56*10^(7/3*(1+AA56)*(1-U56/559.676)),"")</f>
        <v>1.2544680618442</v>
      </c>
      <c r="AP56" s="2" t="n">
        <f aca="false">IF(AO56&lt;&gt;"",AO56-AN56,"")</f>
        <v>0.2235680618442</v>
      </c>
      <c r="AQ56" s="2" t="n">
        <v>0.3867</v>
      </c>
      <c r="AR56" s="2" t="n">
        <v>0.5052</v>
      </c>
      <c r="AS56" s="2" t="n">
        <v>0.5856</v>
      </c>
      <c r="AT56" s="2" t="n">
        <v>0.3649</v>
      </c>
      <c r="AU56" s="1" t="n">
        <v>122.84</v>
      </c>
      <c r="AV56" s="5" t="n">
        <v>19071</v>
      </c>
      <c r="AW56" s="5" t="n">
        <f aca="false">AV56*AJ56</f>
        <v>113548.734</v>
      </c>
      <c r="AX56" s="1" t="n">
        <v>20.17</v>
      </c>
      <c r="AY56" s="3" t="n">
        <v>7.276</v>
      </c>
      <c r="AZ56" s="3" t="n">
        <f aca="false">IF(AND(AU56&lt;&gt;"",T56&lt;&gt;"",O56&lt;&gt;"",AD56&lt;&gt;""),SQRT((AU56*(MAX((T56-77)/(T56-O56),0))^0.38)*(SQRT(AD56^2-0.000601*(77-60))*62.3664)*251.9958/30.48^3),"")</f>
        <v>7.49033862634197</v>
      </c>
      <c r="BA56" s="3" t="n">
        <f aca="false">IF(AND(AY56&lt;&gt;"",AZ56&lt;&gt;""),AZ56-AY56,"")</f>
        <v>0.21433862634197</v>
      </c>
      <c r="BC56" s="1" t="n">
        <v>-827.98</v>
      </c>
      <c r="BD56" s="1" t="n">
        <v>50.4</v>
      </c>
      <c r="BE56" s="1" t="n">
        <v>26.77</v>
      </c>
      <c r="BF56" s="6" t="n">
        <v>0.00062</v>
      </c>
      <c r="BG56" s="7" t="n">
        <v>162</v>
      </c>
      <c r="BH56" s="7" t="n">
        <v>83.4</v>
      </c>
      <c r="BI56" s="7" t="n">
        <v>100</v>
      </c>
      <c r="BJ56" s="7" t="n">
        <v>75.5</v>
      </c>
      <c r="BK56" s="7" t="n">
        <v>94.6</v>
      </c>
      <c r="BL56" s="1" t="n">
        <v>0.89</v>
      </c>
      <c r="BM56" s="1" t="n">
        <v>5.51</v>
      </c>
      <c r="BN56" s="7" t="n">
        <v>12.4</v>
      </c>
      <c r="BO56" s="7" t="n">
        <f aca="false">IF(AND(P56&lt;&gt;"",AD56&lt;&gt;""),P56^0.333333333333333/AD56,"")</f>
        <v>12.3936148285126</v>
      </c>
      <c r="BP56" s="7" t="n">
        <f aca="false">BN56-BO56</f>
        <v>0.00638517148736995</v>
      </c>
    </row>
    <row r="57" customFormat="false" ht="12.75" hidden="false" customHeight="false" outlineLevel="0" collapsed="false">
      <c r="A57" s="0" t="n">
        <v>33</v>
      </c>
      <c r="B57" s="0" t="s">
        <v>167</v>
      </c>
      <c r="C57" s="0" t="s">
        <v>97</v>
      </c>
      <c r="D57" s="0" t="n">
        <v>8</v>
      </c>
      <c r="E57" s="0" t="n">
        <v>18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s">
        <v>143</v>
      </c>
      <c r="L57" s="1" t="n">
        <v>114.23</v>
      </c>
      <c r="M57" s="1" t="n">
        <f aca="false">+D57*$D$2+E57*$E$2+F57*$F$2+G57*$G$2+H57*$H$2+I57*$I$2+J57*$J$2</f>
        <v>114.23092</v>
      </c>
      <c r="N57" s="1" t="str">
        <f aca="false">IF(ABS(M57-L57)&gt;0.005,M57-L57,"")</f>
        <v/>
      </c>
      <c r="O57" s="1" t="n">
        <v>243.91</v>
      </c>
      <c r="P57" s="1" t="n">
        <f aca="false">+O57+459.67</f>
        <v>703.58</v>
      </c>
      <c r="Q57" s="1" t="n">
        <f aca="false">IF(AND(P57&gt;0,U57&lt;&gt;""),P57/U57,"")</f>
        <v>0.687197218315362</v>
      </c>
      <c r="S57" s="1" t="str">
        <f aca="false">IF(AND(R57&lt;&gt;"",U57&lt;&gt;""),(R57+459.67)/U57,"")</f>
        <v/>
      </c>
      <c r="T57" s="1" t="n">
        <v>564.17</v>
      </c>
      <c r="U57" s="1" t="n">
        <f aca="false">IF(T57&lt;&gt;"",T57+459.67,"")</f>
        <v>1023.84</v>
      </c>
      <c r="V57" s="1" t="n">
        <v>390.15</v>
      </c>
      <c r="W57" s="2" t="n">
        <v>0.0654</v>
      </c>
      <c r="X57" s="2" t="n">
        <v>0.265</v>
      </c>
      <c r="Y57" s="2" t="n">
        <f aca="false">IF(U57&lt;&gt;"",V57*W57*L57/10.73165/U57,"")</f>
        <v>0.265271713882873</v>
      </c>
      <c r="Z57" s="2" t="str">
        <f aca="false">IF(Y57&lt;&gt;"",IF(ABS(Y57-X57)&gt;0.0005,Y57-X57,""),"")</f>
        <v/>
      </c>
      <c r="AA57" s="2" t="n">
        <v>0.3381</v>
      </c>
      <c r="AB57" s="2" t="n">
        <f aca="false">IF(AND(V57&gt;0,Q57&lt;&gt;""),LOG(14.69595/V57)/(1-1/Q57)*3/7-1,"")</f>
        <v>0.340770182365782</v>
      </c>
      <c r="AC57" s="2" t="str">
        <f aca="false">IF(AB57&lt;&gt;"",IF(ABS(AB57-AA57)&gt;0.05,AB57-AA57,""),"")</f>
        <v/>
      </c>
      <c r="AD57" s="2" t="n">
        <v>0.7243</v>
      </c>
      <c r="AF57" s="3" t="n">
        <f aca="false">IF(AND(L57&lt;&gt;"",AD57&lt;&gt;""),L57/(AD57*62.3664),"")</f>
        <v>2.52877981214671</v>
      </c>
      <c r="AG57" s="1" t="n">
        <v>63.87</v>
      </c>
      <c r="AH57" s="1" t="n">
        <f aca="false">IF(AD57&lt;&gt;"",141.5/AD57-131.5,"")</f>
        <v>63.8610382438216</v>
      </c>
      <c r="AI57" s="1" t="str">
        <f aca="false">IF(AH57&lt;&gt;"",IF(ABS(AH57-AG57)&gt;0.01,AH57-AG57,""),"")</f>
        <v/>
      </c>
      <c r="AJ57" s="3" t="n">
        <v>6.038</v>
      </c>
      <c r="AK57" s="3" t="n">
        <f aca="false">IF(AD57&lt;&gt;"",AD57*8.33718,"")</f>
        <v>6.038619474</v>
      </c>
      <c r="AL57" s="3" t="str">
        <f aca="false">IF(AK57&lt;&gt;"",IF(ABS(AK57-AJ57)&gt;0.001,AK57-AJ57,""),"")</f>
        <v/>
      </c>
      <c r="AM57" s="4" t="n">
        <v>1.4018</v>
      </c>
      <c r="AN57" s="2" t="n">
        <v>0.7982</v>
      </c>
      <c r="AO57" s="2" t="n">
        <f aca="false">IF(AND(V57&lt;&gt;"",AA57&lt;&gt;"",U57&lt;&gt;""),V57*10^(7/3*(1+AA57)*(1-U57/559.676)),"")</f>
        <v>1.00421280142467</v>
      </c>
      <c r="AP57" s="2" t="n">
        <f aca="false">IF(AO57&lt;&gt;"",AO57-AN57,"")</f>
        <v>0.206012801424666</v>
      </c>
      <c r="AQ57" s="2" t="n">
        <v>0.3678</v>
      </c>
      <c r="AR57" s="2" t="n">
        <v>0.4997</v>
      </c>
      <c r="AS57" s="2" t="n">
        <v>0.5736</v>
      </c>
      <c r="AT57" s="2" t="n">
        <v>0.3639</v>
      </c>
      <c r="AU57" s="1" t="n">
        <v>125.37</v>
      </c>
      <c r="AV57" s="5" t="n">
        <v>19093</v>
      </c>
      <c r="AW57" s="5" t="n">
        <f aca="false">AV57*AJ57</f>
        <v>115283.534</v>
      </c>
      <c r="AX57" s="1" t="n">
        <v>21.21</v>
      </c>
      <c r="AY57" s="3" t="n">
        <v>7.4</v>
      </c>
      <c r="AZ57" s="3" t="n">
        <f aca="false">IF(AND(AU57&lt;&gt;"",T57&lt;&gt;"",O57&lt;&gt;"",AD57&lt;&gt;""),SQRT((AU57*(MAX((T57-77)/(T57-O57),0))^0.38)*(SQRT(AD57^2-0.000601*(77-60))*62.3664)*251.9958/30.48^3),"")</f>
        <v>7.65039771525393</v>
      </c>
      <c r="BA57" s="3" t="n">
        <f aca="false">IF(AND(AY57&lt;&gt;"",AZ57&lt;&gt;""),AZ57-AY57,"")</f>
        <v>0.250397715253933</v>
      </c>
      <c r="BC57" s="1" t="n">
        <v>-800.43</v>
      </c>
      <c r="BD57" s="1" t="n">
        <v>63</v>
      </c>
      <c r="BF57" s="6" t="n">
        <v>0.00063</v>
      </c>
      <c r="BG57" s="7" t="n">
        <v>154.4</v>
      </c>
      <c r="BH57" s="7" t="n">
        <v>81.7</v>
      </c>
      <c r="BI57" s="7" t="n">
        <v>97.1</v>
      </c>
      <c r="BJ57" s="7" t="n">
        <v>76.3</v>
      </c>
      <c r="BK57" s="7" t="n">
        <v>94.7</v>
      </c>
      <c r="BL57" s="1" t="n">
        <v>0.89</v>
      </c>
      <c r="BM57" s="1" t="n">
        <v>5.88</v>
      </c>
      <c r="BN57" s="7" t="n">
        <v>12.3</v>
      </c>
      <c r="BO57" s="7" t="n">
        <f aca="false">IF(AND(P57&lt;&gt;"",AD57&lt;&gt;""),P57^0.333333333333333/AD57,"")</f>
        <v>12.279650607875</v>
      </c>
      <c r="BP57" s="7" t="n">
        <f aca="false">BN57-BO57</f>
        <v>0.0203493921250217</v>
      </c>
    </row>
    <row r="58" customFormat="false" ht="12.75" hidden="false" customHeight="false" outlineLevel="0" collapsed="false">
      <c r="A58" s="0" t="n">
        <v>34</v>
      </c>
      <c r="B58" s="0" t="s">
        <v>168</v>
      </c>
      <c r="C58" s="0" t="s">
        <v>97</v>
      </c>
      <c r="D58" s="0" t="n">
        <v>8</v>
      </c>
      <c r="E58" s="0" t="n">
        <v>18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s">
        <v>143</v>
      </c>
      <c r="L58" s="1" t="n">
        <v>114.23</v>
      </c>
      <c r="M58" s="1" t="n">
        <f aca="false">+D58*$D$2+E58*$E$2+F58*$F$2+G58*$G$2+H58*$H$2+I58*$I$2+J58*$J$2</f>
        <v>114.23092</v>
      </c>
      <c r="N58" s="1" t="str">
        <f aca="false">IF(ABS(M58-L58)&gt;0.005,M58-L58,"")</f>
        <v/>
      </c>
      <c r="O58" s="1" t="n">
        <v>240.17</v>
      </c>
      <c r="P58" s="1" t="n">
        <f aca="false">+O58+459.67</f>
        <v>699.84</v>
      </c>
      <c r="Q58" s="1" t="n">
        <f aca="false">IF(AND(P58&gt;0,U58&lt;&gt;""),P58/U58,"")</f>
        <v>0.685714285714286</v>
      </c>
      <c r="R58" s="1" t="n">
        <v>-174.91</v>
      </c>
      <c r="S58" s="1" t="n">
        <f aca="false">IF(AND(R58&lt;&gt;"",U58&lt;&gt;""),(R58+459.67)/U58,"")</f>
        <v>0.279012345679012</v>
      </c>
      <c r="T58" s="1" t="n">
        <v>560.93</v>
      </c>
      <c r="U58" s="1" t="n">
        <f aca="false">IF(T58&lt;&gt;"",T58+459.67,"")</f>
        <v>1020.6</v>
      </c>
      <c r="V58" s="1" t="n">
        <v>391.6</v>
      </c>
      <c r="W58" s="2" t="n">
        <v>0.0621</v>
      </c>
      <c r="X58" s="2" t="n">
        <v>0.254</v>
      </c>
      <c r="Y58" s="2" t="n">
        <f aca="false">IF(U58&lt;&gt;"",V58*W58*L58/10.73165/U58,"")</f>
        <v>0.253625196123507</v>
      </c>
      <c r="Z58" s="2" t="str">
        <f aca="false">IF(Y58&lt;&gt;"",IF(ABS(Y58-X58)&gt;0.0005,Y58-X58,""),"")</f>
        <v/>
      </c>
      <c r="AA58" s="2" t="n">
        <v>0.3308</v>
      </c>
      <c r="AB58" s="2" t="n">
        <f aca="false">IF(AND(V58&gt;0,Q58&lt;&gt;""),LOG(14.69595/V58)/(1-1/Q58)*3/7-1,"")</f>
        <v>0.333070665648873</v>
      </c>
      <c r="AC58" s="2" t="str">
        <f aca="false">IF(AB58&lt;&gt;"",IF(ABS(AB58-AA58)&gt;0.05,AB58-AA58,""),"")</f>
        <v/>
      </c>
      <c r="AD58" s="2" t="n">
        <v>0.724</v>
      </c>
      <c r="AF58" s="3" t="n">
        <f aca="false">IF(AND(L58&lt;&gt;"",AD58&lt;&gt;""),L58/(AD58*62.3664),"")</f>
        <v>2.52982764908545</v>
      </c>
      <c r="AG58" s="1" t="n">
        <v>63.94</v>
      </c>
      <c r="AH58" s="1" t="n">
        <f aca="false">IF(AD58&lt;&gt;"",141.5/AD58-131.5,"")</f>
        <v>63.9419889502763</v>
      </c>
      <c r="AI58" s="1" t="str">
        <f aca="false">IF(AH58&lt;&gt;"",IF(ABS(AH58-AG58)&gt;0.01,AH58-AG58,""),"")</f>
        <v/>
      </c>
      <c r="AJ58" s="3" t="n">
        <v>6.036</v>
      </c>
      <c r="AK58" s="3" t="n">
        <f aca="false">IF(AD58&lt;&gt;"",AD58*8.33718,"")</f>
        <v>6.03611832</v>
      </c>
      <c r="AL58" s="3" t="str">
        <f aca="false">IF(AK58&lt;&gt;"",IF(ABS(AK58-AJ58)&gt;0.001,AK58-AJ58,""),"")</f>
        <v/>
      </c>
      <c r="AM58" s="4" t="n">
        <v>1.40167</v>
      </c>
      <c r="AN58" s="2" t="n">
        <v>0.8732</v>
      </c>
      <c r="AO58" s="2" t="n">
        <f aca="false">IF(AND(V58&lt;&gt;"",AA58&lt;&gt;"",U58&lt;&gt;""),V58*10^(7/3*(1+AA58)*(1-U58/559.676)),"")</f>
        <v>1.08527430457434</v>
      </c>
      <c r="AP58" s="2" t="n">
        <f aca="false">IF(AO58&lt;&gt;"",AO58-AN58,"")</f>
        <v>0.212074304574338</v>
      </c>
      <c r="AQ58" s="2" t="n">
        <v>0.381</v>
      </c>
      <c r="AR58" s="2" t="n">
        <v>0.5072</v>
      </c>
      <c r="AS58" s="2" t="n">
        <v>0.5286</v>
      </c>
      <c r="AT58" s="2" t="n">
        <v>0.3221</v>
      </c>
      <c r="AU58" s="1" t="n">
        <v>125.19</v>
      </c>
      <c r="AV58" s="5" t="n">
        <v>19094</v>
      </c>
      <c r="AW58" s="5" t="n">
        <f aca="false">AV58*AJ58</f>
        <v>115251.384</v>
      </c>
      <c r="AX58" s="1" t="n">
        <v>21.05</v>
      </c>
      <c r="AY58" s="3" t="n">
        <v>7.419</v>
      </c>
      <c r="AZ58" s="3" t="n">
        <f aca="false">IF(AND(AU58&lt;&gt;"",T58&lt;&gt;"",O58&lt;&gt;"",AD58&lt;&gt;""),SQRT((AU58*(MAX((T58-77)/(T58-O58),0))^0.38)*(SQRT(AD58^2-0.000601*(77-60))*62.3664)*251.9958/30.48^3),"")</f>
        <v>7.6313422031635</v>
      </c>
      <c r="BA58" s="3" t="n">
        <f aca="false">IF(AND(AY58&lt;&gt;"",AZ58&lt;&gt;""),AZ58-AY58,"")</f>
        <v>0.212342203163497</v>
      </c>
      <c r="BC58" s="1" t="n">
        <v>-800.92</v>
      </c>
      <c r="BD58" s="1" t="n">
        <v>71.28</v>
      </c>
      <c r="BE58" s="1" t="n">
        <v>42.67</v>
      </c>
      <c r="BF58" s="6" t="n">
        <v>0.00063</v>
      </c>
      <c r="BG58" s="7" t="n">
        <v>153</v>
      </c>
      <c r="BH58" s="7" t="n">
        <v>88.1</v>
      </c>
      <c r="BI58" s="7" t="n">
        <v>0.1</v>
      </c>
      <c r="BJ58" s="7" t="n">
        <v>87.3</v>
      </c>
      <c r="BK58" s="7" t="n">
        <v>100</v>
      </c>
      <c r="BL58" s="1" t="n">
        <v>0.89</v>
      </c>
      <c r="BM58" s="1" t="n">
        <v>5.88</v>
      </c>
      <c r="BN58" s="7" t="n">
        <v>12.3</v>
      </c>
      <c r="BO58" s="7" t="n">
        <f aca="false">IF(AND(P58&lt;&gt;"",AD58&lt;&gt;""),P58^0.333333333333333/AD58,"")</f>
        <v>12.2629329662841</v>
      </c>
      <c r="BP58" s="7" t="n">
        <f aca="false">BN58-BO58</f>
        <v>0.0370670337159229</v>
      </c>
    </row>
    <row r="59" customFormat="false" ht="12.75" hidden="false" customHeight="false" outlineLevel="0" collapsed="false">
      <c r="A59" s="0" t="n">
        <v>35</v>
      </c>
      <c r="B59" s="0" t="s">
        <v>169</v>
      </c>
      <c r="C59" s="0" t="s">
        <v>97</v>
      </c>
      <c r="D59" s="0" t="n">
        <v>8</v>
      </c>
      <c r="E59" s="0" t="n">
        <v>18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s">
        <v>143</v>
      </c>
      <c r="L59" s="1" t="n">
        <v>114.23</v>
      </c>
      <c r="M59" s="1" t="n">
        <f aca="false">+D59*$D$2+E59*$E$2+F59*$F$2+G59*$G$2+H59*$H$2+I59*$I$2+J59*$J$2</f>
        <v>114.23092</v>
      </c>
      <c r="N59" s="1" t="str">
        <f aca="false">IF(ABS(M59-L59)&gt;0.005,M59-L59,"")</f>
        <v/>
      </c>
      <c r="O59" s="1" t="n">
        <v>244.87</v>
      </c>
      <c r="P59" s="1" t="n">
        <f aca="false">+O59+459.67</f>
        <v>704.54</v>
      </c>
      <c r="Q59" s="1" t="n">
        <f aca="false">IF(AND(P59&gt;0,U59&lt;&gt;""),P59/U59,"")</f>
        <v>0.678943818059169</v>
      </c>
      <c r="R59" s="1" t="n">
        <v>-131.57</v>
      </c>
      <c r="S59" s="1" t="n">
        <f aca="false">IF(AND(R59&lt;&gt;"",U59&lt;&gt;""),(R59+459.67)/U59,"")</f>
        <v>0.316180013491375</v>
      </c>
      <c r="T59" s="1" t="n">
        <v>578.03</v>
      </c>
      <c r="U59" s="1" t="n">
        <f aca="false">IF(T59&lt;&gt;"",T59+459.67,"")</f>
        <v>1037.7</v>
      </c>
      <c r="V59" s="1" t="n">
        <v>407.56</v>
      </c>
      <c r="W59" s="2" t="n">
        <v>0.0638</v>
      </c>
      <c r="X59" s="2" t="n">
        <v>0.267</v>
      </c>
      <c r="Y59" s="2" t="n">
        <f aca="false">IF(U59&lt;&gt;"",V59*W59*L59/10.73165/U59,"")</f>
        <v>0.266719084699699</v>
      </c>
      <c r="Z59" s="2" t="str">
        <f aca="false">IF(Y59&lt;&gt;"",IF(ABS(Y59-X59)&gt;0.0005,Y59-X59,""),"")</f>
        <v/>
      </c>
      <c r="AA59" s="2" t="n">
        <v>0.3047</v>
      </c>
      <c r="AB59" s="2" t="n">
        <f aca="false">IF(AND(V59&gt;0,Q59&lt;&gt;""),LOG(14.69595/V59)/(1-1/Q59)*3/7-1,"")</f>
        <v>0.30779751525421</v>
      </c>
      <c r="AC59" s="2" t="str">
        <f aca="false">IF(AB59&lt;&gt;"",IF(ABS(AB59-AA59)&gt;0.05,AB59-AA59,""),"")</f>
        <v/>
      </c>
      <c r="AD59" s="2" t="n">
        <v>0.7315</v>
      </c>
      <c r="AF59" s="3" t="n">
        <f aca="false">IF(AND(L59&lt;&gt;"",AD59&lt;&gt;""),L59/(AD59*62.3664),"")</f>
        <v>2.50388956655894</v>
      </c>
      <c r="AG59" s="1" t="n">
        <v>61.93</v>
      </c>
      <c r="AH59" s="1" t="n">
        <f aca="false">IF(AD59&lt;&gt;"",141.5/AD59-131.5,"")</f>
        <v>61.9381408065618</v>
      </c>
      <c r="AI59" s="1" t="str">
        <f aca="false">IF(AH59&lt;&gt;"",IF(ABS(AH59-AG59)&gt;0.01,AH59-AG59,""),"")</f>
        <v/>
      </c>
      <c r="AJ59" s="3" t="n">
        <v>6.099</v>
      </c>
      <c r="AK59" s="3" t="n">
        <f aca="false">IF(AD59&lt;&gt;"",AD59*8.33718,"")</f>
        <v>6.09864717</v>
      </c>
      <c r="AL59" s="3" t="str">
        <f aca="false">IF(AK59&lt;&gt;"",IF(ABS(AK59-AJ59)&gt;0.001,AK59-AJ59,""),"")</f>
        <v/>
      </c>
      <c r="AM59" s="4" t="n">
        <v>1.40549</v>
      </c>
      <c r="AN59" s="2" t="n">
        <v>0.8391</v>
      </c>
      <c r="AO59" s="2" t="n">
        <f aca="false">IF(AND(V59&lt;&gt;"",AA59&lt;&gt;"",U59&lt;&gt;""),V59*10^(7/3*(1+AA59)*(1-U59/559.676)),"")</f>
        <v>1.02336180543929</v>
      </c>
      <c r="AP59" s="2" t="n">
        <f aca="false">IF(AO59&lt;&gt;"",AO59-AN59,"")</f>
        <v>0.184261805439286</v>
      </c>
      <c r="AQ59" s="2" t="n">
        <v>0.381</v>
      </c>
      <c r="AV59" s="5" t="n">
        <v>19088</v>
      </c>
      <c r="AW59" s="5" t="n">
        <f aca="false">AV59*AJ59</f>
        <v>116417.712</v>
      </c>
      <c r="AX59" s="1" t="n">
        <v>21.53</v>
      </c>
      <c r="AY59" s="3" t="n">
        <v>7.331</v>
      </c>
      <c r="AZ59" s="3" t="str">
        <f aca="false">IF(AND(AU59&lt;&gt;"",T59&lt;&gt;"",O59&lt;&gt;"",AD59&lt;&gt;""),SQRT((AU59*(MAX((T59-77)/(T59-O59),0))^0.38)*(SQRT(AD59^2-0.000601*(77-60))*62.3664)*251.9958/30.48^3),"")</f>
        <v/>
      </c>
      <c r="BA59" s="3" t="str">
        <f aca="false">IF(AND(AY59&lt;&gt;"",AZ59&lt;&gt;""),AZ59-AY59,"")</f>
        <v/>
      </c>
      <c r="BC59" s="1" t="n">
        <v>-808.63</v>
      </c>
      <c r="BD59" s="1" t="n">
        <v>86.11</v>
      </c>
      <c r="BE59" s="1" t="n">
        <v>40.79</v>
      </c>
      <c r="BF59" s="6" t="n">
        <v>0.00059</v>
      </c>
      <c r="BG59" s="7" t="n">
        <v>150.6</v>
      </c>
      <c r="BH59" s="7" t="n">
        <v>88.7</v>
      </c>
      <c r="BI59" s="7" t="n">
        <v>0.2</v>
      </c>
      <c r="BJ59" s="7" t="n">
        <v>80.8</v>
      </c>
      <c r="BK59" s="7" t="n">
        <v>95.9</v>
      </c>
      <c r="BL59" s="1" t="n">
        <v>0.89</v>
      </c>
      <c r="BM59" s="1" t="n">
        <v>5.51</v>
      </c>
      <c r="BN59" s="7" t="n">
        <v>12.2</v>
      </c>
      <c r="BO59" s="7" t="n">
        <f aca="false">IF(AND(P59&lt;&gt;"",AD59&lt;&gt;""),P59^0.333333333333333/AD59,"")</f>
        <v>12.1643121067161</v>
      </c>
      <c r="BP59" s="7" t="n">
        <f aca="false">BN59-BO59</f>
        <v>0.035687893283864</v>
      </c>
    </row>
    <row r="60" customFormat="false" ht="12.75" hidden="false" customHeight="false" outlineLevel="0" collapsed="false">
      <c r="A60" s="0" t="n">
        <v>36</v>
      </c>
      <c r="B60" s="0" t="s">
        <v>170</v>
      </c>
      <c r="C60" s="0" t="s">
        <v>97</v>
      </c>
      <c r="D60" s="0" t="n">
        <v>8</v>
      </c>
      <c r="E60" s="0" t="n">
        <v>18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s">
        <v>143</v>
      </c>
      <c r="L60" s="1" t="n">
        <v>114.23</v>
      </c>
      <c r="M60" s="1" t="n">
        <f aca="false">+D60*$D$2+E60*$E$2+F60*$F$2+G60*$G$2+H60*$H$2+I60*$I$2+J60*$J$2</f>
        <v>114.23092</v>
      </c>
      <c r="N60" s="1" t="str">
        <f aca="false">IF(ABS(M60-L60)&gt;0.005,M60-L60,"")</f>
        <v/>
      </c>
      <c r="O60" s="1" t="n">
        <v>229.72</v>
      </c>
      <c r="P60" s="1" t="n">
        <f aca="false">+O60+459.67</f>
        <v>689.39</v>
      </c>
      <c r="Q60" s="1" t="n">
        <f aca="false">IF(AND(P60&gt;0,U60&lt;&gt;""),P60/U60,"")</f>
        <v>0.679670708863255</v>
      </c>
      <c r="R60" s="1" t="n">
        <v>-170.07</v>
      </c>
      <c r="S60" s="1" t="n">
        <f aca="false">IF(AND(R60&lt;&gt;"",U60&lt;&gt;""),(R60+459.67)/U60,"")</f>
        <v>0.285517105392882</v>
      </c>
      <c r="T60" s="1" t="n">
        <v>554.63</v>
      </c>
      <c r="U60" s="1" t="n">
        <f aca="false">IF(T60&lt;&gt;"",T60+459.67,"")</f>
        <v>1014.3</v>
      </c>
      <c r="V60" s="1" t="n">
        <v>395.91</v>
      </c>
      <c r="W60" s="2" t="n">
        <v>0.0611</v>
      </c>
      <c r="X60" s="2" t="n">
        <v>0.254</v>
      </c>
      <c r="Y60" s="2" t="n">
        <f aca="false">IF(U60&lt;&gt;"",V60*W60*L60/10.73165/U60,"")</f>
        <v>0.253854538766946</v>
      </c>
      <c r="Z60" s="2" t="str">
        <f aca="false">IF(Y60&lt;&gt;"",IF(ABS(Y60-X60)&gt;0.0005,Y60-X60,""),"")</f>
        <v/>
      </c>
      <c r="AA60" s="2" t="n">
        <v>0.297</v>
      </c>
      <c r="AB60" s="2" t="n">
        <f aca="false">IF(AND(V60&gt;0,Q60&lt;&gt;""),LOG(14.69595/V60)/(1-1/Q60)*3/7-1,"")</f>
        <v>0.300715318095061</v>
      </c>
      <c r="AC60" s="2" t="str">
        <f aca="false">IF(AB60&lt;&gt;"",IF(ABS(AB60-AA60)&gt;0.05,AB60-AA60,""),"")</f>
        <v/>
      </c>
      <c r="AD60" s="2" t="n">
        <v>0.7202</v>
      </c>
      <c r="AF60" s="3" t="n">
        <f aca="false">IF(AND(L60&lt;&gt;"",AD60&lt;&gt;""),L60/(AD60*62.3664),"")</f>
        <v>2.54317580941109</v>
      </c>
      <c r="AG60" s="1" t="n">
        <v>64.97</v>
      </c>
      <c r="AH60" s="1" t="n">
        <f aca="false">IF(AD60&lt;&gt;"",141.5/AD60-131.5,"")</f>
        <v>64.9732018883644</v>
      </c>
      <c r="AI60" s="1" t="str">
        <f aca="false">IF(AH60&lt;&gt;"",IF(ABS(AH60-AG60)&gt;0.01,AH60-AG60,""),"")</f>
        <v/>
      </c>
      <c r="AJ60" s="3" t="n">
        <v>6.005</v>
      </c>
      <c r="AK60" s="3" t="n">
        <f aca="false">IF(AD60&lt;&gt;"",AD60*8.33718,"")</f>
        <v>6.004437036</v>
      </c>
      <c r="AL60" s="3" t="str">
        <f aca="false">IF(AK60&lt;&gt;"",IF(ABS(AK60-AJ60)&gt;0.001,AK60-AJ60,""),"")</f>
        <v/>
      </c>
      <c r="AM60" s="4" t="n">
        <v>1.40066</v>
      </c>
      <c r="AN60" s="2" t="n">
        <v>1.1421</v>
      </c>
      <c r="AO60" s="2" t="n">
        <f aca="false">IF(AND(V60&lt;&gt;"",AA60&lt;&gt;"",U60&lt;&gt;""),V60*10^(7/3*(1+AA60)*(1-U60/559.676)),"")</f>
        <v>1.37819385955155</v>
      </c>
      <c r="AP60" s="2" t="n">
        <f aca="false">IF(AO60&lt;&gt;"",AO60-AN60,"")</f>
        <v>0.236093859551548</v>
      </c>
      <c r="AQ60" s="2" t="n">
        <v>0.3799</v>
      </c>
      <c r="AR60" s="2" t="n">
        <v>0.5027</v>
      </c>
      <c r="AS60" s="2" t="n">
        <v>0.6794</v>
      </c>
      <c r="AT60" s="2" t="n">
        <v>0.3981</v>
      </c>
      <c r="AU60" s="1" t="n">
        <v>121.03</v>
      </c>
      <c r="AV60" s="5" t="n">
        <v>19073</v>
      </c>
      <c r="AW60" s="5" t="n">
        <f aca="false">AV60*AJ60</f>
        <v>114533.365</v>
      </c>
      <c r="AX60" s="1" t="n">
        <v>20.22</v>
      </c>
      <c r="AY60" s="3" t="n">
        <v>7.221</v>
      </c>
      <c r="AZ60" s="3" t="n">
        <f aca="false">IF(AND(AU60&lt;&gt;"",T60&lt;&gt;"",O60&lt;&gt;"",AD60&lt;&gt;""),SQRT((AU60*(MAX((T60-77)/(T60-O60),0))^0.38)*(SQRT(AD60^2-0.000601*(77-60))*62.3664)*251.9958/30.48^3),"")</f>
        <v>7.44654873342364</v>
      </c>
      <c r="BA60" s="3" t="n">
        <f aca="false">IF(AND(AY60&lt;&gt;"",AZ60&lt;&gt;""),AZ60-AY60,"")</f>
        <v>0.22554873342364</v>
      </c>
      <c r="BB60" s="1" t="n">
        <v>29.93</v>
      </c>
      <c r="BC60" s="1" t="n">
        <v>-827.83</v>
      </c>
      <c r="BD60" s="1" t="n">
        <v>66.66</v>
      </c>
      <c r="BE60" s="1" t="n">
        <v>32.44</v>
      </c>
      <c r="BF60" s="6" t="n">
        <v>0.00063</v>
      </c>
      <c r="BG60" s="7" t="n">
        <v>159.4</v>
      </c>
      <c r="BH60" s="7" t="n">
        <v>99.9</v>
      </c>
      <c r="BI60" s="7" t="n">
        <v>2</v>
      </c>
      <c r="BJ60" s="7" t="n">
        <v>101.2</v>
      </c>
      <c r="BL60" s="1" t="n">
        <v>1</v>
      </c>
      <c r="BM60" s="1" t="n">
        <v>5.59</v>
      </c>
      <c r="BN60" s="7" t="n">
        <v>12.3</v>
      </c>
      <c r="BO60" s="7" t="n">
        <f aca="false">IF(AND(P60&lt;&gt;"",AD60&lt;&gt;""),P60^0.333333333333333/AD60,"")</f>
        <v>12.2659693771567</v>
      </c>
      <c r="BP60" s="7" t="n">
        <f aca="false">BN60-BO60</f>
        <v>0.0340306228432787</v>
      </c>
    </row>
    <row r="61" customFormat="false" ht="12.75" hidden="false" customHeight="false" outlineLevel="0" collapsed="false">
      <c r="A61" s="0" t="n">
        <v>37</v>
      </c>
      <c r="B61" s="0" t="s">
        <v>171</v>
      </c>
      <c r="C61" s="0" t="s">
        <v>97</v>
      </c>
      <c r="D61" s="0" t="n">
        <v>8</v>
      </c>
      <c r="E61" s="0" t="n">
        <v>18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s">
        <v>143</v>
      </c>
      <c r="L61" s="1" t="n">
        <v>114.23</v>
      </c>
      <c r="M61" s="1" t="n">
        <f aca="false">+D61*$D$2+E61*$E$2+F61*$F$2+G61*$G$2+H61*$H$2+I61*$I$2+J61*$J$2</f>
        <v>114.23092</v>
      </c>
      <c r="N61" s="1" t="str">
        <f aca="false">IF(ABS(M61-L61)&gt;0.005,M61-L61,"")</f>
        <v/>
      </c>
      <c r="O61" s="1" t="n">
        <v>210.63</v>
      </c>
      <c r="P61" s="1" t="n">
        <f aca="false">+O61+459.67</f>
        <v>670.3</v>
      </c>
      <c r="Q61" s="1" t="n">
        <f aca="false">IF(AND(P61&gt;0,U61&lt;&gt;""),P61/U61,"")</f>
        <v>0.684587337738605</v>
      </c>
      <c r="R61" s="1" t="n">
        <v>-161.27</v>
      </c>
      <c r="S61" s="1" t="n">
        <f aca="false">IF(AND(R61&lt;&gt;"",U61&lt;&gt;""),(R61+459.67)/U61,"")</f>
        <v>0.304760348472624</v>
      </c>
      <c r="T61" s="1" t="n">
        <v>519.46</v>
      </c>
      <c r="U61" s="1" t="n">
        <f aca="false">IF(T61&lt;&gt;"",T61+459.67,"")</f>
        <v>979.13</v>
      </c>
      <c r="V61" s="1" t="n">
        <v>372.4</v>
      </c>
      <c r="W61" s="2" t="n">
        <v>0.0656</v>
      </c>
      <c r="X61" s="2" t="n">
        <v>0.266</v>
      </c>
      <c r="Y61" s="2" t="n">
        <f aca="false">IF(U61&lt;&gt;"",V61*W61*L61/10.73165/U61,"")</f>
        <v>0.265574780335956</v>
      </c>
      <c r="Z61" s="2" t="str">
        <f aca="false">IF(Y61&lt;&gt;"",IF(ABS(Y61-X61)&gt;0.0005,Y61-X61,""),"")</f>
        <v/>
      </c>
      <c r="AA61" s="2" t="n">
        <v>0.3031</v>
      </c>
      <c r="AB61" s="2" t="n">
        <f aca="false">IF(AND(V61&gt;0,Q61&lt;&gt;""),LOG(14.69595/V61)/(1-1/Q61)*3/7-1,"")</f>
        <v>0.305815758132548</v>
      </c>
      <c r="AC61" s="2" t="str">
        <f aca="false">IF(AB61&lt;&gt;"",IF(ABS(AB61-AA61)&gt;0.05,AB61-AA61,""),"")</f>
        <v/>
      </c>
      <c r="AD61" s="2" t="n">
        <v>0.6992</v>
      </c>
      <c r="AF61" s="3" t="n">
        <f aca="false">IF(AND(L61&lt;&gt;"",AD61&lt;&gt;""),L61/(AD61*62.3664),"")</f>
        <v>2.61955837805759</v>
      </c>
      <c r="AG61" s="1" t="n">
        <v>70.87</v>
      </c>
      <c r="AH61" s="1" t="n">
        <f aca="false">IF(AD61&lt;&gt;"",141.5/AD61-131.5,"")</f>
        <v>70.8741418764302</v>
      </c>
      <c r="AI61" s="1" t="str">
        <f aca="false">IF(AH61&lt;&gt;"",IF(ABS(AH61-AG61)&gt;0.01,AH61-AG61,""),"")</f>
        <v/>
      </c>
      <c r="AJ61" s="3" t="n">
        <v>5.829</v>
      </c>
      <c r="AK61" s="3" t="n">
        <f aca="false">IF(AD61&lt;&gt;"",AD61*8.33718,"")</f>
        <v>5.829356256</v>
      </c>
      <c r="AL61" s="3" t="str">
        <f aca="false">IF(AK61&lt;&gt;"",IF(ABS(AK61-AJ61)&gt;0.001,AK61-AJ61,""),"")</f>
        <v/>
      </c>
      <c r="AM61" s="4" t="n">
        <v>1.38898</v>
      </c>
      <c r="AN61" s="2" t="n">
        <v>1.7088</v>
      </c>
      <c r="AO61" s="2" t="n">
        <f aca="false">IF(AND(V61&lt;&gt;"",AA61&lt;&gt;"",U61&lt;&gt;""),V61*10^(7/3*(1+AA61)*(1-U61/559.676)),"")</f>
        <v>1.95988589989879</v>
      </c>
      <c r="AP61" s="2" t="n">
        <f aca="false">IF(AO61&lt;&gt;"",AO61-AN61,"")</f>
        <v>0.251085899898786</v>
      </c>
      <c r="AQ61" s="2" t="n">
        <v>0.381</v>
      </c>
      <c r="AR61" s="2" t="n">
        <v>0.4891</v>
      </c>
      <c r="AS61" s="2" t="n">
        <v>0.6033</v>
      </c>
      <c r="AT61" s="2" t="n">
        <v>0.3703</v>
      </c>
      <c r="AU61" s="1" t="n">
        <v>116.75</v>
      </c>
      <c r="AV61" s="5" t="n">
        <v>19064</v>
      </c>
      <c r="AW61" s="5" t="n">
        <f aca="false">AV61*AJ61</f>
        <v>111124.056</v>
      </c>
      <c r="AX61" s="1" t="n">
        <v>18.32</v>
      </c>
      <c r="AY61" s="3" t="n">
        <v>6.871</v>
      </c>
      <c r="AZ61" s="3" t="n">
        <f aca="false">IF(AND(AU61&lt;&gt;"",T61&lt;&gt;"",O61&lt;&gt;"",AD61&lt;&gt;""),SQRT((AU61*(MAX((T61-77)/(T61-O61),0))^0.38)*(SQRT(AD61^2-0.000601*(77-60))*62.3664)*251.9958/30.48^3),"")</f>
        <v>7.16894025285</v>
      </c>
      <c r="BA61" s="3" t="n">
        <f aca="false">IF(AND(AY61&lt;&gt;"",AZ61&lt;&gt;""),AZ61-AY61,"")</f>
        <v>0.297940252850004</v>
      </c>
      <c r="BB61" s="1" t="n">
        <v>10</v>
      </c>
      <c r="BC61" s="1" t="n">
        <f aca="false">-843.1-1</f>
        <v>-844.1</v>
      </c>
      <c r="BD61" s="1" t="n">
        <v>52.43</v>
      </c>
      <c r="BE61" s="1" t="n">
        <v>34.61</v>
      </c>
      <c r="BF61" s="6" t="n">
        <v>0.00065</v>
      </c>
      <c r="BG61" s="7" t="n">
        <v>175</v>
      </c>
      <c r="BH61" s="7" t="n">
        <v>100</v>
      </c>
      <c r="BI61" s="7" t="n">
        <v>3</v>
      </c>
      <c r="BJ61" s="7" t="n">
        <v>100</v>
      </c>
      <c r="BK61" s="7" t="n">
        <v>3</v>
      </c>
      <c r="BL61" s="1" t="n">
        <v>1.1</v>
      </c>
      <c r="BN61" s="7" t="n">
        <v>12.5</v>
      </c>
      <c r="BO61" s="7" t="n">
        <f aca="false">IF(AND(P61&lt;&gt;"",AD61&lt;&gt;""),P61^0.333333333333333/AD61,"")</f>
        <v>12.5166561053591</v>
      </c>
      <c r="BP61" s="7" t="n">
        <f aca="false">BN61-BO61</f>
        <v>-0.0166561053591092</v>
      </c>
    </row>
    <row r="62" customFormat="false" ht="12.75" hidden="false" customHeight="false" outlineLevel="0" collapsed="false">
      <c r="A62" s="0" t="n">
        <v>38</v>
      </c>
      <c r="B62" s="0" t="s">
        <v>172</v>
      </c>
      <c r="C62" s="0" t="s">
        <v>97</v>
      </c>
      <c r="D62" s="0" t="n">
        <v>8</v>
      </c>
      <c r="E62" s="0" t="n">
        <v>18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s">
        <v>143</v>
      </c>
      <c r="L62" s="1" t="n">
        <v>114.23</v>
      </c>
      <c r="M62" s="1" t="n">
        <f aca="false">+D62*$D$2+E62*$E$2+F62*$F$2+G62*$G$2+H62*$H$2+I62*$I$2+J62*$J$2</f>
        <v>114.23092</v>
      </c>
      <c r="N62" s="1" t="str">
        <f aca="false">IF(ABS(M62-L62)&gt;0.005,M62-L62,"")</f>
        <v/>
      </c>
      <c r="O62" s="1" t="n">
        <v>238.59</v>
      </c>
      <c r="P62" s="1" t="n">
        <f aca="false">+O62+459.67</f>
        <v>698.26</v>
      </c>
      <c r="Q62" s="1" t="n">
        <f aca="false">IF(AND(P62&gt;0,U62&lt;&gt;""),P62/U62,"")</f>
        <v>0.676411895766735</v>
      </c>
      <c r="R62" s="1" t="n">
        <v>-149.67</v>
      </c>
      <c r="S62" s="1" t="n">
        <f aca="false">IF(AND(R62&lt;&gt;"",U62&lt;&gt;""),(R62+459.67)/U62,"")</f>
        <v>0.3003003003003</v>
      </c>
      <c r="T62" s="1" t="n">
        <v>572.63</v>
      </c>
      <c r="U62" s="1" t="n">
        <f aca="false">IF(T62&lt;&gt;"",T62+459.67,"")</f>
        <v>1032.3</v>
      </c>
      <c r="V62" s="1" t="n">
        <v>409.01</v>
      </c>
      <c r="W62" s="2" t="n">
        <v>0.0638</v>
      </c>
      <c r="X62" s="2" t="n">
        <v>0.269</v>
      </c>
      <c r="Y62" s="2" t="n">
        <f aca="false">IF(U62&lt;&gt;"",V62*W62*L62/10.73165/U62,"")</f>
        <v>0.269068188132861</v>
      </c>
      <c r="Z62" s="2" t="str">
        <f aca="false">IF(Y62&lt;&gt;"",IF(ABS(Y62-X62)&gt;0.0005,Y62-X62,""),"")</f>
        <v/>
      </c>
      <c r="AA62" s="2" t="n">
        <v>0.2903</v>
      </c>
      <c r="AB62" s="2" t="n">
        <f aca="false">IF(AND(V62&gt;0,Q62&lt;&gt;""),LOG(14.69595/V62)/(1-1/Q62)*3/7-1,"")</f>
        <v>0.294107492699261</v>
      </c>
      <c r="AC62" s="2" t="str">
        <f aca="false">IF(AB62&lt;&gt;"",IF(ABS(AB62-AA62)&gt;0.05,AB62-AA62,""),"")</f>
        <v/>
      </c>
      <c r="AD62" s="2" t="n">
        <v>0.7301</v>
      </c>
      <c r="AF62" s="3" t="n">
        <f aca="false">IF(AND(L62&lt;&gt;"",AD62&lt;&gt;""),L62/(AD62*62.3664),"")</f>
        <v>2.50869088883422</v>
      </c>
      <c r="AG62" s="1" t="n">
        <v>62.31</v>
      </c>
      <c r="AH62" s="1" t="n">
        <f aca="false">IF(AD62&lt;&gt;"",141.5/AD62-131.5,"")</f>
        <v>62.3090672510615</v>
      </c>
      <c r="AI62" s="1" t="str">
        <f aca="false">IF(AH62&lt;&gt;"",IF(ABS(AH62-AG62)&gt;0.01,AH62-AG62,""),"")</f>
        <v/>
      </c>
      <c r="AJ62" s="3" t="n">
        <v>6.087</v>
      </c>
      <c r="AK62" s="3" t="n">
        <f aca="false">IF(AD62&lt;&gt;"",AD62*8.33718,"")</f>
        <v>6.086975118</v>
      </c>
      <c r="AL62" s="3" t="str">
        <f aca="false">IF(AK62&lt;&gt;"",IF(ABS(AK62-AJ62)&gt;0.001,AK62-AJ62,""),"")</f>
        <v/>
      </c>
      <c r="AM62" s="4" t="n">
        <v>1.40522</v>
      </c>
      <c r="AN62" s="2" t="n">
        <v>0.9666</v>
      </c>
      <c r="AO62" s="2" t="n">
        <f aca="false">IF(AND(V62&lt;&gt;"",AA62&lt;&gt;"",U62&lt;&gt;""),V62*10^(7/3*(1+AA62)*(1-U62/559.676)),"")</f>
        <v>1.17305446582659</v>
      </c>
      <c r="AP62" s="2" t="n">
        <f aca="false">IF(AO62&lt;&gt;"",AO62-AN62,"")</f>
        <v>0.206454465826594</v>
      </c>
      <c r="AQ62" s="2" t="n">
        <v>0.378</v>
      </c>
      <c r="AR62" s="2" t="n">
        <v>0.5046</v>
      </c>
      <c r="AS62" s="2" t="n">
        <v>0.7021</v>
      </c>
      <c r="AT62" s="2" t="n">
        <v>0.3623</v>
      </c>
      <c r="AU62" s="1" t="n">
        <v>121.94</v>
      </c>
      <c r="AV62" s="5" t="n">
        <v>19077</v>
      </c>
      <c r="AW62" s="5" t="n">
        <f aca="false">AV62*AJ62</f>
        <v>116121.699</v>
      </c>
      <c r="AX62" s="1" t="n">
        <v>21.11</v>
      </c>
      <c r="AY62" s="3" t="n">
        <v>7.294</v>
      </c>
      <c r="AZ62" s="3" t="n">
        <f aca="false">IF(AND(AU62&lt;&gt;"",T62&lt;&gt;"",O62&lt;&gt;"",AD62&lt;&gt;""),SQRT((AU62*(MAX((T62-77)/(T62-O62),0))^0.38)*(SQRT(AD62^2-0.000601*(77-60))*62.3664)*251.9958/30.48^3),"")</f>
        <v>7.53999036387995</v>
      </c>
      <c r="BA62" s="3" t="n">
        <f aca="false">IF(AND(AY62&lt;&gt;"",AZ62&lt;&gt;""),AZ62-AY62,"")</f>
        <v>0.245990363879953</v>
      </c>
      <c r="BC62" s="1" t="n">
        <v>-822.18</v>
      </c>
      <c r="BD62" s="1" t="n">
        <v>68.8</v>
      </c>
      <c r="BE62" s="1" t="n">
        <v>3.23</v>
      </c>
      <c r="BF62" s="6" t="n">
        <v>0.00059</v>
      </c>
      <c r="BG62" s="7" t="n">
        <v>152.6</v>
      </c>
      <c r="BH62" s="7" t="n">
        <v>99.4</v>
      </c>
      <c r="BI62" s="7" t="n">
        <v>2</v>
      </c>
      <c r="BJ62" s="7" t="n">
        <v>100.6</v>
      </c>
      <c r="BL62" s="1" t="n">
        <v>1</v>
      </c>
      <c r="BM62" s="1" t="n">
        <v>5.59</v>
      </c>
      <c r="BN62" s="7" t="n">
        <v>12.2</v>
      </c>
      <c r="BO62" s="7" t="n">
        <f aca="false">IF(AND(P62&lt;&gt;"",AD62&lt;&gt;""),P62^0.333333333333333/AD62,"")</f>
        <v>12.151317620038</v>
      </c>
      <c r="BP62" s="7" t="n">
        <f aca="false">BN62-BO62</f>
        <v>0.0486823799620115</v>
      </c>
    </row>
    <row r="63" customFormat="false" ht="12.75" hidden="false" customHeight="false" outlineLevel="0" collapsed="false">
      <c r="A63" s="0" t="n">
        <v>39</v>
      </c>
      <c r="B63" s="0" t="s">
        <v>173</v>
      </c>
      <c r="C63" s="0" t="s">
        <v>97</v>
      </c>
      <c r="D63" s="0" t="n">
        <v>8</v>
      </c>
      <c r="E63" s="0" t="n">
        <v>18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s">
        <v>143</v>
      </c>
      <c r="L63" s="1" t="n">
        <v>114.23</v>
      </c>
      <c r="M63" s="1" t="n">
        <f aca="false">+D63*$D$2+E63*$E$2+F63*$F$2+G63*$G$2+H63*$H$2+I63*$I$2+J63*$J$2</f>
        <v>114.23092</v>
      </c>
      <c r="N63" s="1" t="str">
        <f aca="false">IF(ABS(M63-L63)&gt;0.005,M63-L63,"")</f>
        <v/>
      </c>
      <c r="O63" s="1" t="n">
        <v>236.25</v>
      </c>
      <c r="P63" s="1" t="n">
        <f aca="false">+O63+459.67</f>
        <v>695.92</v>
      </c>
      <c r="Q63" s="1" t="n">
        <f aca="false">IF(AND(P63&gt;0,U63&lt;&gt;""),P63/U63,"")</f>
        <v>0.682716267388703</v>
      </c>
      <c r="R63" s="1" t="n">
        <v>-164.56</v>
      </c>
      <c r="S63" s="1" t="n">
        <f aca="false">IF(AND(R63&lt;&gt;"",U63&lt;&gt;""),(R63+459.67)/U63,"")</f>
        <v>0.289510859968215</v>
      </c>
      <c r="T63" s="1" t="n">
        <v>559.67</v>
      </c>
      <c r="U63" s="1" t="n">
        <f aca="false">IF(T63&lt;&gt;"",T63+459.67,"")</f>
        <v>1019.34</v>
      </c>
      <c r="V63" s="1" t="n">
        <v>395.95</v>
      </c>
      <c r="W63" s="2" t="n">
        <v>0.0646</v>
      </c>
      <c r="X63" s="2" t="n">
        <v>0.267</v>
      </c>
      <c r="Y63" s="2" t="n">
        <f aca="false">IF(U63&lt;&gt;"",V63*W63*L63/10.73165/U63,"")</f>
        <v>0.267096055968657</v>
      </c>
      <c r="Z63" s="2" t="str">
        <f aca="false">IF(Y63&lt;&gt;"",IF(ABS(Y63-X63)&gt;0.0005,Y63-X63,""),"")</f>
        <v/>
      </c>
      <c r="AA63" s="2" t="n">
        <v>0.3161</v>
      </c>
      <c r="AB63" s="2" t="n">
        <f aca="false">IF(AND(V63&gt;0,Q63&lt;&gt;""),LOG(14.69595/V63)/(1-1/Q63)*3/7-1,"")</f>
        <v>0.319125512574647</v>
      </c>
      <c r="AC63" s="2" t="str">
        <f aca="false">IF(AB63&lt;&gt;"",IF(ABS(AB63-AA63)&gt;0.05,AB63-AA63,""),"")</f>
        <v/>
      </c>
      <c r="AD63" s="2" t="n">
        <v>0.724</v>
      </c>
      <c r="AF63" s="3" t="n">
        <f aca="false">IF(AND(L63&lt;&gt;"",AD63&lt;&gt;""),L63/(AD63*62.3664),"")</f>
        <v>2.52982764908545</v>
      </c>
      <c r="AG63" s="1" t="n">
        <v>63.94</v>
      </c>
      <c r="AH63" s="1" t="n">
        <f aca="false">IF(AD63&lt;&gt;"",141.5/AD63-131.5,"")</f>
        <v>63.9419889502763</v>
      </c>
      <c r="AI63" s="1" t="str">
        <f aca="false">IF(AH63&lt;&gt;"",IF(ABS(AH63-AG63)&gt;0.01,AH63-AG63,""),"")</f>
        <v/>
      </c>
      <c r="AJ63" s="3" t="n">
        <v>6.036</v>
      </c>
      <c r="AK63" s="3" t="n">
        <f aca="false">IF(AD63&lt;&gt;"",AD63*8.33718,"")</f>
        <v>6.03611832</v>
      </c>
      <c r="AL63" s="3" t="str">
        <f aca="false">IF(AK63&lt;&gt;"",IF(ABS(AK63-AJ63)&gt;0.001,AK63-AJ63,""),"")</f>
        <v/>
      </c>
      <c r="AM63" s="4" t="n">
        <v>1.40198</v>
      </c>
      <c r="AN63" s="2" t="n">
        <v>0.9769</v>
      </c>
      <c r="AO63" s="2" t="n">
        <f aca="false">IF(AND(V63&lt;&gt;"",AA63&lt;&gt;"",U63&lt;&gt;""),V63*10^(7/3*(1+AA63)*(1-U63/559.676)),"")</f>
        <v>1.18986762546444</v>
      </c>
      <c r="AP63" s="2" t="n">
        <f aca="false">IF(AO63&lt;&gt;"",AO63-AN63,"")</f>
        <v>0.212967625464443</v>
      </c>
      <c r="AQ63" s="2" t="n">
        <v>0.3871</v>
      </c>
      <c r="AR63" s="2" t="n">
        <v>0.5096</v>
      </c>
      <c r="AS63" s="2" t="n">
        <v>0.6823</v>
      </c>
      <c r="AT63" s="2" t="n">
        <v>0.4053</v>
      </c>
      <c r="AU63" s="1" t="n">
        <v>122.78</v>
      </c>
      <c r="AV63" s="5" t="n">
        <v>19080</v>
      </c>
      <c r="AW63" s="5" t="n">
        <f aca="false">AV63*AJ63</f>
        <v>115166.88</v>
      </c>
      <c r="AX63" s="1" t="n">
        <v>20.68</v>
      </c>
      <c r="AY63" s="3" t="n">
        <v>7.301</v>
      </c>
      <c r="AZ63" s="3" t="n">
        <f aca="false">IF(AND(AU63&lt;&gt;"",T63&lt;&gt;"",O63&lt;&gt;"",AD63&lt;&gt;""),SQRT((AU63*(MAX((T63-77)/(T63-O63),0))^0.38)*(SQRT(AD63^2-0.000601*(77-60))*62.3664)*251.9958/30.48^3),"")</f>
        <v>7.54194447825596</v>
      </c>
      <c r="BA63" s="3" t="n">
        <f aca="false">IF(AND(AY63&lt;&gt;"",AZ63&lt;&gt;""),AZ63-AY63,"")</f>
        <v>0.240944478255963</v>
      </c>
      <c r="BC63" s="1" t="n">
        <v>-817.93</v>
      </c>
      <c r="BD63" s="1" t="n">
        <v>71.51</v>
      </c>
      <c r="BE63" s="1" t="n">
        <v>34.88</v>
      </c>
      <c r="BF63" s="6" t="n">
        <v>0.00063</v>
      </c>
      <c r="BG63" s="7" t="n">
        <v>154.9</v>
      </c>
      <c r="BH63" s="7" t="n">
        <v>95.9</v>
      </c>
      <c r="BI63" s="7" t="n">
        <v>0.7</v>
      </c>
      <c r="BJ63" s="7" t="n">
        <v>100.2</v>
      </c>
      <c r="BL63" s="1" t="n">
        <v>1</v>
      </c>
      <c r="BM63" s="1" t="n">
        <v>5.97</v>
      </c>
      <c r="BN63" s="7" t="n">
        <v>12.2</v>
      </c>
      <c r="BO63" s="7" t="n">
        <f aca="false">IF(AND(P63&lt;&gt;"",AD63&lt;&gt;""),P63^0.333333333333333/AD63,"")</f>
        <v>12.2399940421243</v>
      </c>
      <c r="BP63" s="7" t="n">
        <f aca="false">BN63-BO63</f>
        <v>-0.0399940421243326</v>
      </c>
    </row>
    <row r="64" customFormat="false" ht="13.5" hidden="false" customHeight="false" outlineLevel="0" collapsed="false">
      <c r="A64" s="0" t="n">
        <v>40</v>
      </c>
      <c r="B64" s="0" t="s">
        <v>174</v>
      </c>
      <c r="C64" s="0" t="s">
        <v>97</v>
      </c>
      <c r="D64" s="0" t="n">
        <v>8</v>
      </c>
      <c r="E64" s="0" t="n">
        <v>18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s">
        <v>143</v>
      </c>
      <c r="L64" s="1" t="n">
        <v>114.23</v>
      </c>
      <c r="M64" s="1" t="n">
        <f aca="false">+D64*$D$2+E64*$E$2+F64*$F$2+G64*$G$2+H64*$H$2+I64*$I$2+J64*$J$2</f>
        <v>114.23092</v>
      </c>
      <c r="N64" s="1" t="str">
        <f aca="false">IF(ABS(M64-L64)&gt;0.005,M64-L64,"")</f>
        <v/>
      </c>
      <c r="O64" s="1" t="n">
        <v>223.65</v>
      </c>
      <c r="P64" s="1" t="n">
        <f aca="false">+O64+459.67</f>
        <v>683.32</v>
      </c>
      <c r="Q64" s="1" t="n">
        <f aca="false">IF(AND(P64&gt;0,U64&lt;&gt;""),P64/U64,"")</f>
        <v>0.668584399827796</v>
      </c>
      <c r="S64" s="1" t="str">
        <f aca="false">IF(AND(R64&lt;&gt;"",U64&lt;&gt;""),(R64+459.67)/U64,"")</f>
        <v/>
      </c>
      <c r="T64" s="1" t="n">
        <v>562.37</v>
      </c>
      <c r="U64" s="1" t="n">
        <f aca="false">IF(T64&lt;&gt;"",T64+459.67,"")</f>
        <v>1022.04</v>
      </c>
      <c r="V64" s="1" t="n">
        <v>416.26</v>
      </c>
      <c r="W64" s="2" t="n">
        <v>0.0646</v>
      </c>
      <c r="X64" s="2" t="n">
        <v>0.2801</v>
      </c>
      <c r="Y64" s="2" t="n">
        <f aca="false">IF(U64&lt;&gt;"",V64*W64*L64/10.73165/U64,"")</f>
        <v>0.280054774524385</v>
      </c>
      <c r="Z64" s="2" t="str">
        <f aca="false">IF(Y64&lt;&gt;"",IF(ABS(Y64-X64)&gt;0.0005,Y64-X64,""),"")</f>
        <v/>
      </c>
      <c r="AA64" s="2" t="n">
        <v>0.2171</v>
      </c>
      <c r="AB64" s="2" t="n">
        <f aca="false">IF(AND(V64&gt;0,Q64&lt;&gt;""),LOG(14.69595/V64)/(1-1/Q64)*3/7-1,"")</f>
        <v>0.255518376917728</v>
      </c>
      <c r="AC64" s="2" t="str">
        <f aca="false">IF(AB64&lt;&gt;"",IF(ABS(AB64-AA64)&gt;0.05,AB64-AA64,""),"")</f>
        <v/>
      </c>
      <c r="AD64" s="33" t="n">
        <v>0.728</v>
      </c>
      <c r="AF64" s="3" t="n">
        <f aca="false">IF(AND(L64&lt;&gt;"",AD64&lt;&gt;""),L64/(AD64*62.3664),"")</f>
        <v>2.5159274971674</v>
      </c>
      <c r="AH64" s="1" t="n">
        <f aca="false">IF(AD64&lt;&gt;"",141.5/AD64-131.5,"")</f>
        <v>62.8681318681319</v>
      </c>
      <c r="AI64" s="1" t="n">
        <f aca="false">IF(AH64&lt;&gt;"",IF(ABS(AH64-AG64)&gt;0.01,AH64-AG64,""),"")</f>
        <v>62.8681318681319</v>
      </c>
      <c r="AK64" s="3" t="n">
        <f aca="false">IF(AD64&lt;&gt;"",AD64*8.33718,"")</f>
        <v>6.06946704</v>
      </c>
      <c r="AL64" s="3" t="n">
        <f aca="false">IF(AK64&lt;&gt;"",IF(ABS(AK64-AJ64)&gt;0.001,AK64-AJ64,""),"")</f>
        <v>6.06946704</v>
      </c>
      <c r="AN64" s="2" t="n">
        <v>0.8265</v>
      </c>
      <c r="AO64" s="2" t="n">
        <f aca="false">IF(AND(V64&lt;&gt;"",AA64&lt;&gt;"",U64&lt;&gt;""),V64*10^(7/3*(1+AA64)*(1-U64/559.676)),"")</f>
        <v>1.87604757016088</v>
      </c>
      <c r="AP64" s="2" t="n">
        <f aca="false">IF(AO64&lt;&gt;"",AO64-AN64,"")</f>
        <v>1.04954757016088</v>
      </c>
      <c r="AQ64" s="2" t="n">
        <v>0.3908</v>
      </c>
      <c r="AR64" s="2" t="n">
        <v>0.4466</v>
      </c>
      <c r="AU64" s="1" t="n">
        <v>118.26</v>
      </c>
      <c r="AV64" s="5" t="n">
        <v>22445</v>
      </c>
      <c r="AX64" s="1" t="n">
        <v>20.95</v>
      </c>
      <c r="AY64" s="3" t="n">
        <v>7.794</v>
      </c>
      <c r="AZ64" s="3" t="n">
        <f aca="false">IF(AND(AU64&lt;&gt;"",T64&lt;&gt;"",O64&lt;&gt;"",AD64&lt;&gt;""),SQRT((AU64*(MAX((T64-77)/(T64-O64),0))^0.38)*(SQRT(AD64^2-0.000601*(77-60))*62.3664)*251.9958/30.48^3),"")</f>
        <v>7.36554275932786</v>
      </c>
      <c r="BA64" s="3" t="n">
        <f aca="false">IF(AND(AY64&lt;&gt;"",AZ64&lt;&gt;""),AZ64-AY64,"")</f>
        <v>-0.428457240672143</v>
      </c>
      <c r="BC64" s="1" t="n">
        <v>-849.58</v>
      </c>
      <c r="BD64" s="1" t="n">
        <v>84.65</v>
      </c>
      <c r="BE64" s="1" t="n">
        <v>7.67</v>
      </c>
      <c r="BL64" s="1" t="n">
        <v>0.89</v>
      </c>
      <c r="BM64" s="1" t="n">
        <v>5.31</v>
      </c>
      <c r="BN64" s="7" t="n">
        <v>12.1</v>
      </c>
      <c r="BO64" s="7" t="n">
        <f aca="false">IF(AND(P64&lt;&gt;"",AD64&lt;&gt;""),P64^0.333333333333333/AD64,"")</f>
        <v>12.098828799382</v>
      </c>
      <c r="BP64" s="7" t="n">
        <f aca="false">BN64-BO64</f>
        <v>0.00117120061803355</v>
      </c>
    </row>
    <row r="65" customFormat="false" ht="12.75" hidden="false" customHeight="false" outlineLevel="0" collapsed="false">
      <c r="A65" s="0" t="n">
        <v>42</v>
      </c>
      <c r="B65" s="0" t="s">
        <v>175</v>
      </c>
      <c r="C65" s="0" t="s">
        <v>99</v>
      </c>
      <c r="D65" s="0" t="n">
        <v>9</v>
      </c>
      <c r="E65" s="0" t="n">
        <v>20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s">
        <v>143</v>
      </c>
      <c r="L65" s="1" t="n">
        <v>128.26</v>
      </c>
      <c r="M65" s="1" t="n">
        <f aca="false">+D65*$D$2+E65*$E$2+F65*$F$2+G65*$G$2+H65*$H$2+I65*$I$2+J65*$J$2</f>
        <v>128.2578</v>
      </c>
      <c r="N65" s="1" t="str">
        <f aca="false">IF(ABS(M65-L65)&gt;0.005,M65-L65,"")</f>
        <v/>
      </c>
      <c r="O65" s="1" t="n">
        <v>289.9</v>
      </c>
      <c r="P65" s="1" t="n">
        <f aca="false">+O65+459.67</f>
        <v>749.57</v>
      </c>
      <c r="Q65" s="1" t="n">
        <f aca="false">IF(AND(P65&gt;0,U65&lt;&gt;""),P65/U65,"")</f>
        <v>0.709719263362212</v>
      </c>
      <c r="R65" s="1" t="n">
        <v>-112.67</v>
      </c>
      <c r="S65" s="1" t="n">
        <f aca="false">IF(AND(R65&lt;&gt;"",U65&lt;&gt;""),(R65+459.67)/U65,"")</f>
        <v>0.328551815556502</v>
      </c>
      <c r="T65" s="1" t="n">
        <v>596.48</v>
      </c>
      <c r="U65" s="1" t="n">
        <f aca="false">IF(T65&lt;&gt;"",T65+459.67,"")</f>
        <v>1056.15</v>
      </c>
      <c r="V65" s="1" t="n">
        <v>332.13</v>
      </c>
      <c r="W65" s="2" t="n">
        <v>0.0676</v>
      </c>
      <c r="X65" s="2" t="n">
        <v>0.254</v>
      </c>
      <c r="Y65" s="2" t="n">
        <f aca="false">IF(U65&lt;&gt;"",V65*W65*L65/10.73165/U65,"")</f>
        <v>0.254070319312736</v>
      </c>
      <c r="Z65" s="2" t="str">
        <f aca="false">IF(Y65&lt;&gt;"",IF(ABS(Y65-X65)&gt;0.0005,Y65-X65,""),"")</f>
        <v/>
      </c>
      <c r="AA65" s="2" t="n">
        <v>0.4217</v>
      </c>
      <c r="AB65" s="2" t="n">
        <f aca="false">IF(AND(V65&gt;0,Q65&lt;&gt;""),LOG(14.69595/V65)/(1-1/Q65)*3/7-1,"")</f>
        <v>0.418880034598802</v>
      </c>
      <c r="AC65" s="2" t="str">
        <f aca="false">IF(AB65&lt;&gt;"",IF(ABS(AB65-AA65)&gt;0.05,AB65-AA65,""),"")</f>
        <v/>
      </c>
      <c r="AD65" s="2" t="n">
        <v>0.7177</v>
      </c>
      <c r="AF65" s="3" t="n">
        <f aca="false">IF(AND(L65&lt;&gt;"",AD65&lt;&gt;""),L65/(AD65*62.3664),"")</f>
        <v>2.86548153031516</v>
      </c>
      <c r="AG65" s="1" t="n">
        <v>65.65</v>
      </c>
      <c r="AH65" s="1" t="n">
        <f aca="false">IF(AD65&lt;&gt;"",141.5/AD65-131.5,"")</f>
        <v>65.6575867354048</v>
      </c>
      <c r="AI65" s="1" t="str">
        <f aca="false">IF(AH65&lt;&gt;"",IF(ABS(AH65-AG65)&gt;0.01,AH65-AG65,""),"")</f>
        <v/>
      </c>
      <c r="AJ65" s="3" t="n">
        <v>5.984</v>
      </c>
      <c r="AK65" s="3" t="n">
        <f aca="false">IF(AD65&lt;&gt;"",AD65*8.33718,"")</f>
        <v>5.983594086</v>
      </c>
      <c r="AL65" s="3" t="str">
        <f aca="false">IF(AK65&lt;&gt;"",IF(ABS(AK65-AJ65)&gt;0.001,AK65-AJ65,""),"")</f>
        <v/>
      </c>
      <c r="AM65" s="4" t="n">
        <v>1.4008</v>
      </c>
      <c r="AN65" s="2" t="n">
        <v>0.2512</v>
      </c>
      <c r="AO65" s="2" t="n">
        <f aca="false">IF(AND(V65&lt;&gt;"",AA65&lt;&gt;"",U65&lt;&gt;""),V65*10^(7/3*(1+AA65)*(1-U65/559.676)),"")</f>
        <v>0.378981221638145</v>
      </c>
      <c r="AP65" s="2" t="n">
        <f aca="false">IF(AO65&lt;&gt;"",AO65-AN65,"")</f>
        <v>0.127781221638145</v>
      </c>
      <c r="AQ65" s="2" t="n">
        <v>0.3796</v>
      </c>
      <c r="AR65" s="2" t="n">
        <v>0.5065</v>
      </c>
      <c r="AS65" s="2" t="n">
        <v>0.6582</v>
      </c>
      <c r="AT65" s="2" t="n">
        <v>0.3865</v>
      </c>
      <c r="AU65" s="1" t="n">
        <v>122.1</v>
      </c>
      <c r="AV65" s="5" t="n">
        <v>19037</v>
      </c>
      <c r="AW65" s="5" t="n">
        <f aca="false">AV65*AJ65</f>
        <v>113917.408</v>
      </c>
      <c r="AX65" s="1" t="n">
        <v>21.44</v>
      </c>
      <c r="AY65" s="3" t="n">
        <v>7.49</v>
      </c>
      <c r="AZ65" s="3" t="n">
        <f aca="false">IF(AND(AU65&lt;&gt;"",T65&lt;&gt;"",O65&lt;&gt;"",AD65&lt;&gt;""),SQRT((AU65*(MAX((T65-77)/(T65-O65),0))^0.38)*(SQRT(AD65^2-0.000601*(77-60))*62.3664)*251.9958/30.48^3),"")</f>
        <v>7.67040637598546</v>
      </c>
      <c r="BA65" s="3" t="n">
        <f aca="false">IF(AND(AY65&lt;&gt;"",AZ65&lt;&gt;""),AZ65-AY65,"")</f>
        <v>0.180406375985462</v>
      </c>
      <c r="BC65" s="1" t="n">
        <v>-790.57</v>
      </c>
      <c r="BD65" s="1" t="n">
        <v>67.38</v>
      </c>
      <c r="BE65" s="1" t="n">
        <v>60.34</v>
      </c>
      <c r="BF65" s="6" t="n">
        <v>0.00063</v>
      </c>
      <c r="BG65" s="7" t="n">
        <v>164.7</v>
      </c>
      <c r="BL65" s="1" t="n">
        <v>0.85</v>
      </c>
      <c r="BM65" s="1" t="n">
        <v>5.36</v>
      </c>
      <c r="BN65" s="7" t="n">
        <v>12.7</v>
      </c>
      <c r="BO65" s="7" t="n">
        <f aca="false">IF(AND(P65&lt;&gt;"",AD65&lt;&gt;""),P65^0.333333333333333/AD65,"")</f>
        <v>12.6569127386648</v>
      </c>
      <c r="BP65" s="7" t="n">
        <f aca="false">BN65-BO65</f>
        <v>0.0430872613352129</v>
      </c>
    </row>
    <row r="66" customFormat="false" ht="12.75" hidden="false" customHeight="false" outlineLevel="0" collapsed="false">
      <c r="A66" s="0" t="n">
        <v>43</v>
      </c>
      <c r="B66" s="0" t="s">
        <v>176</v>
      </c>
      <c r="C66" s="0" t="s">
        <v>99</v>
      </c>
      <c r="D66" s="0" t="n">
        <v>9</v>
      </c>
      <c r="E66" s="0" t="n">
        <v>20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s">
        <v>143</v>
      </c>
      <c r="L66" s="1" t="n">
        <v>128.26</v>
      </c>
      <c r="M66" s="1" t="n">
        <f aca="false">+D66*$D$2+E66*$E$2+F66*$F$2+G66*$G$2+H66*$H$2+I66*$I$2+J66*$J$2</f>
        <v>128.2578</v>
      </c>
      <c r="N66" s="1" t="str">
        <f aca="false">IF(ABS(M66-L66)&gt;0.005,M66-L66,"")</f>
        <v/>
      </c>
      <c r="O66" s="1" t="n">
        <v>291.61</v>
      </c>
      <c r="P66" s="1" t="n">
        <f aca="false">+O66+459.67</f>
        <v>751.28</v>
      </c>
      <c r="Q66" s="1" t="n">
        <f aca="false">IF(AND(P66&gt;0,U66&lt;&gt;""),P66/U66,"")</f>
        <v>0.707240155516018</v>
      </c>
      <c r="R66" s="1" t="n">
        <v>-161.68</v>
      </c>
      <c r="S66" s="1" t="n">
        <f aca="false">IF(AND(R66&lt;&gt;"",U66&lt;&gt;""),(R66+459.67)/U66,"")</f>
        <v>0.280521901211556</v>
      </c>
      <c r="T66" s="1" t="n">
        <v>602.6</v>
      </c>
      <c r="U66" s="1" t="n">
        <f aca="false">IF(T66&lt;&gt;"",T66+459.67,"")</f>
        <v>1062.27</v>
      </c>
      <c r="V66" s="1" t="n">
        <v>339.48</v>
      </c>
      <c r="W66" s="2" t="n">
        <v>0.0661</v>
      </c>
      <c r="X66" s="2" t="n">
        <v>0.252</v>
      </c>
      <c r="Y66" s="2" t="n">
        <f aca="false">IF(U66&lt;&gt;"",V66*W66*L66/10.73165/U66,"")</f>
        <v>0.252467495470247</v>
      </c>
      <c r="Z66" s="2" t="str">
        <f aca="false">IF(Y66&lt;&gt;"",IF(ABS(Y66-X66)&gt;0.0005,Y66-X66,""),"")</f>
        <v/>
      </c>
      <c r="AA66" s="2" t="n">
        <v>0.4125</v>
      </c>
      <c r="AB66" s="2" t="n">
        <f aca="false">IF(AND(V66&gt;0,Q66&lt;&gt;""),LOG(14.69595/V66)/(1-1/Q66)*3/7-1,"")</f>
        <v>0.411792512862046</v>
      </c>
      <c r="AC66" s="2" t="str">
        <f aca="false">IF(AB66&lt;&gt;"",IF(ABS(AB66-AA66)&gt;0.05,AB66-AA66,""),"")</f>
        <v/>
      </c>
      <c r="AD66" s="2" t="n">
        <v>0.725</v>
      </c>
      <c r="AF66" s="3" t="n">
        <f aca="false">IF(AND(L66&lt;&gt;"",AD66&lt;&gt;""),L66/(AD66*62.3664),"")</f>
        <v>2.83662909559613</v>
      </c>
      <c r="AG66" s="1" t="n">
        <v>63.68</v>
      </c>
      <c r="AH66" s="1" t="n">
        <f aca="false">IF(AD66&lt;&gt;"",141.5/AD66-131.5,"")</f>
        <v>63.6724137931035</v>
      </c>
      <c r="AI66" s="1" t="str">
        <f aca="false">IF(AH66&lt;&gt;"",IF(ABS(AH66-AG66)&gt;0.01,AH66-AG66,""),"")</f>
        <v/>
      </c>
      <c r="AJ66" s="3" t="n">
        <v>6.044</v>
      </c>
      <c r="AK66" s="3" t="n">
        <f aca="false">IF(AD66&lt;&gt;"",AD66*8.33718,"")</f>
        <v>6.0444555</v>
      </c>
      <c r="AL66" s="3" t="str">
        <f aca="false">IF(AK66&lt;&gt;"",IF(ABS(AK66-AJ66)&gt;0.001,AK66-AJ66,""),"")</f>
        <v/>
      </c>
      <c r="AM66" s="4" t="n">
        <v>1.404</v>
      </c>
      <c r="AN66" s="2" t="n">
        <v>0.252</v>
      </c>
      <c r="AO66" s="2" t="n">
        <f aca="false">IF(AND(V66&lt;&gt;"",AA66&lt;&gt;"",U66&lt;&gt;""),V66*10^(7/3*(1+AA66)*(1-U66/559.676)),"")</f>
        <v>0.372500361639103</v>
      </c>
      <c r="AP66" s="2" t="n">
        <f aca="false">IF(AO66&lt;&gt;"",AO66-AN66,"")</f>
        <v>0.120500361639103</v>
      </c>
      <c r="AQ66" s="2" t="n">
        <v>0.377</v>
      </c>
      <c r="AR66" s="2" t="n">
        <v>0.4994</v>
      </c>
      <c r="AS66" s="2" t="n">
        <v>0.6514</v>
      </c>
      <c r="AT66" s="2" t="n">
        <v>0.3818</v>
      </c>
      <c r="AU66" s="1" t="n">
        <v>122.02</v>
      </c>
      <c r="AV66" s="5" t="n">
        <v>19044</v>
      </c>
      <c r="AW66" s="5" t="n">
        <f aca="false">AV66*AJ66</f>
        <v>115101.936</v>
      </c>
      <c r="AX66" s="1" t="n">
        <v>21.92</v>
      </c>
      <c r="AY66" s="3" t="n">
        <v>7.522</v>
      </c>
      <c r="AZ66" s="3" t="n">
        <f aca="false">IF(AND(AU66&lt;&gt;"",T66&lt;&gt;"",O66&lt;&gt;"",AD66&lt;&gt;""),SQRT((AU66*(MAX((T66-77)/(T66-O66),0))^0.38)*(SQRT(AD66^2-0.000601*(77-60))*62.3664)*251.9958/30.48^3),"")</f>
        <v>7.70380961363098</v>
      </c>
      <c r="BA66" s="3" t="n">
        <f aca="false">IF(AND(AY66&lt;&gt;"",AZ66&lt;&gt;""),AZ66-AY66,"")</f>
        <v>0.181809613630978</v>
      </c>
      <c r="BC66" s="1" t="n">
        <v>-783.37</v>
      </c>
      <c r="BD66" s="1" t="n">
        <v>68.72</v>
      </c>
      <c r="BE66" s="1" t="n">
        <v>56.98</v>
      </c>
      <c r="BF66" s="6" t="n">
        <v>0.00058</v>
      </c>
      <c r="BG66" s="7" t="n">
        <v>171.5</v>
      </c>
      <c r="BL66" s="1" t="n">
        <v>0.85</v>
      </c>
      <c r="BM66" s="1" t="n">
        <v>5.36</v>
      </c>
      <c r="BN66" s="7" t="n">
        <v>12.5</v>
      </c>
      <c r="BO66" s="7" t="n">
        <f aca="false">IF(AND(P66&lt;&gt;"",AD66&lt;&gt;""),P66^0.333333333333333/AD66,"")</f>
        <v>12.538991344973</v>
      </c>
      <c r="BP66" s="7" t="n">
        <f aca="false">BN66-BO66</f>
        <v>-0.0389913449730148</v>
      </c>
    </row>
    <row r="67" customFormat="false" ht="12.75" hidden="false" customHeight="false" outlineLevel="0" collapsed="false">
      <c r="A67" s="0" t="n">
        <v>44</v>
      </c>
      <c r="B67" s="0" t="s">
        <v>177</v>
      </c>
      <c r="C67" s="0" t="s">
        <v>99</v>
      </c>
      <c r="D67" s="0" t="n">
        <v>9</v>
      </c>
      <c r="E67" s="0" t="n">
        <v>20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s">
        <v>143</v>
      </c>
      <c r="L67" s="1" t="n">
        <v>128.26</v>
      </c>
      <c r="M67" s="1" t="n">
        <f aca="false">+D67*$D$2+E67*$E$2+F67*$F$2+G67*$G$2+H67*$H$2+I67*$I$2+J67*$J$2</f>
        <v>128.2578</v>
      </c>
      <c r="N67" s="1" t="str">
        <f aca="false">IF(ABS(M67-L67)&gt;0.005,M67-L67,"")</f>
        <v/>
      </c>
      <c r="O67" s="1" t="n">
        <v>288.39</v>
      </c>
      <c r="P67" s="1" t="n">
        <f aca="false">+O67+459.67</f>
        <v>748.06</v>
      </c>
      <c r="Q67" s="1" t="n">
        <f aca="false">IF(AND(P67&gt;0,U67&lt;&gt;""),P67/U67,"")</f>
        <v>0.707204779867079</v>
      </c>
      <c r="R67" s="1" t="n">
        <v>-171.76</v>
      </c>
      <c r="S67" s="1" t="n">
        <f aca="false">IF(AND(R67&lt;&gt;"",U67&lt;&gt;""),(R67+459.67)/U67,"")</f>
        <v>0.272185824895771</v>
      </c>
      <c r="T67" s="1" t="n">
        <v>598.1</v>
      </c>
      <c r="U67" s="1" t="n">
        <f aca="false">IF(T67&lt;&gt;"",T67+459.67,"")</f>
        <v>1057.77</v>
      </c>
      <c r="V67" s="1" t="n">
        <v>339.48</v>
      </c>
      <c r="W67" s="2" t="n">
        <v>0.0653</v>
      </c>
      <c r="X67" s="2" t="n">
        <v>0.251</v>
      </c>
      <c r="Y67" s="2" t="n">
        <f aca="false">IF(U67&lt;&gt;"",V67*W67*L67/10.73165/U67,"")</f>
        <v>0.250472969455904</v>
      </c>
      <c r="Z67" s="2" t="n">
        <f aca="false">IF(Y67&lt;&gt;"",IF(ABS(Y67-X67)&gt;0.0005,Y67-X67,""),"")</f>
        <v>-0.000527030544096363</v>
      </c>
      <c r="AA67" s="2" t="n">
        <v>0.413</v>
      </c>
      <c r="AB67" s="2" t="n">
        <f aca="false">IF(AND(V67&gt;0,Q67&lt;&gt;""),LOG(14.69595/V67)/(1-1/Q67)*3/7-1,"")</f>
        <v>0.411551331137512</v>
      </c>
      <c r="AC67" s="2" t="str">
        <f aca="false">IF(AB67&lt;&gt;"",IF(ABS(AB67-AA67)&gt;0.05,AB67-AA67,""),"")</f>
        <v/>
      </c>
      <c r="AD67" s="2" t="n">
        <v>0.7249</v>
      </c>
      <c r="AF67" s="3" t="n">
        <f aca="false">IF(AND(L67&lt;&gt;"",AD67&lt;&gt;""),L67/(AD67*62.3664),"")</f>
        <v>2.83702040875595</v>
      </c>
      <c r="AG67" s="1" t="n">
        <v>63.7</v>
      </c>
      <c r="AH67" s="1" t="n">
        <f aca="false">IF(AD67&lt;&gt;"",141.5/AD67-131.5,"")</f>
        <v>63.699337839702</v>
      </c>
      <c r="AI67" s="1" t="str">
        <f aca="false">IF(AH67&lt;&gt;"",IF(ABS(AH67-AG67)&gt;0.01,AH67-AG67,""),"")</f>
        <v/>
      </c>
      <c r="AJ67" s="3" t="n">
        <v>6.043</v>
      </c>
      <c r="AK67" s="3" t="n">
        <f aca="false">IF(AD67&lt;&gt;"",AD67*8.33718,"")</f>
        <v>6.043621782</v>
      </c>
      <c r="AL67" s="3" t="str">
        <f aca="false">IF(AK67&lt;&gt;"",IF(ABS(AK67-AJ67)&gt;0.001,AK67-AJ67,""),"")</f>
        <v/>
      </c>
      <c r="AM67" s="4" t="n">
        <v>1.4039</v>
      </c>
      <c r="AN67" s="2" t="n">
        <v>0.2732</v>
      </c>
      <c r="AO67" s="2" t="n">
        <f aca="false">IF(AND(V67&lt;&gt;"",AA67&lt;&gt;"",U67&lt;&gt;""),V67*10^(7/3*(1+AA67)*(1-U67/559.676)),"")</f>
        <v>0.394991826673788</v>
      </c>
      <c r="AP67" s="2" t="n">
        <f aca="false">IF(AO67&lt;&gt;"",AO67-AN67,"")</f>
        <v>0.121791826673788</v>
      </c>
      <c r="AQ67" s="2" t="n">
        <v>0.3781</v>
      </c>
      <c r="AR67" s="2" t="n">
        <v>0.5005</v>
      </c>
      <c r="AS67" s="2" t="n">
        <v>0.6518</v>
      </c>
      <c r="AT67" s="2" t="n">
        <v>0.382</v>
      </c>
      <c r="AU67" s="1" t="n">
        <v>121.3</v>
      </c>
      <c r="AV67" s="5" t="n">
        <v>19041</v>
      </c>
      <c r="AW67" s="5" t="n">
        <f aca="false">AV67*AJ67</f>
        <v>115064.763</v>
      </c>
      <c r="AX67" s="1" t="n">
        <v>21.92</v>
      </c>
      <c r="AY67" s="3" t="n">
        <v>7.481</v>
      </c>
      <c r="AZ67" s="3" t="n">
        <f aca="false">IF(AND(AU67&lt;&gt;"",T67&lt;&gt;"",O67&lt;&gt;"",AD67&lt;&gt;""),SQRT((AU67*(MAX((T67-77)/(T67-O67),0))^0.38)*(SQRT(AD67^2-0.000601*(77-60))*62.3664)*251.9958/30.48^3),"")</f>
        <v>7.67398061271774</v>
      </c>
      <c r="BA67" s="3" t="n">
        <f aca="false">IF(AND(AY67&lt;&gt;"",AZ67&lt;&gt;""),AZ67-AY67,"")</f>
        <v>0.192980612717744</v>
      </c>
      <c r="BC67" s="1" t="n">
        <v>-788.41</v>
      </c>
      <c r="BD67" s="1" t="n">
        <v>65.7</v>
      </c>
      <c r="BE67" s="1" t="n">
        <v>53.63</v>
      </c>
      <c r="BF67" s="6" t="n">
        <v>0.00059</v>
      </c>
      <c r="BG67" s="7" t="n">
        <v>167</v>
      </c>
      <c r="BL67" s="1" t="n">
        <v>0.85</v>
      </c>
      <c r="BM67" s="1" t="n">
        <v>5.36</v>
      </c>
      <c r="BN67" s="7" t="n">
        <v>12.5</v>
      </c>
      <c r="BO67" s="7" t="n">
        <f aca="false">IF(AND(P67&lt;&gt;"",AD67&lt;&gt;""),P67^0.333333333333333/AD67,"")</f>
        <v>12.522778853877</v>
      </c>
      <c r="BP67" s="7" t="n">
        <f aca="false">BN67-BO67</f>
        <v>-0.0227788538770355</v>
      </c>
    </row>
    <row r="68" customFormat="false" ht="12.75" hidden="false" customHeight="false" outlineLevel="0" collapsed="false">
      <c r="A68" s="0" t="n">
        <v>45</v>
      </c>
      <c r="B68" s="0" t="s">
        <v>178</v>
      </c>
      <c r="C68" s="0" t="s">
        <v>99</v>
      </c>
      <c r="D68" s="0" t="n">
        <v>9</v>
      </c>
      <c r="E68" s="0" t="n">
        <v>20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s">
        <v>143</v>
      </c>
      <c r="L68" s="1" t="n">
        <v>128.26</v>
      </c>
      <c r="M68" s="1" t="n">
        <f aca="false">+D68*$D$2+E68*$E$2+F68*$F$2+G68*$G$2+H68*$H$2+I68*$I$2+J68*$J$2</f>
        <v>128.2578</v>
      </c>
      <c r="N68" s="1" t="str">
        <f aca="false">IF(ABS(M68-L68)&gt;0.005,M68-L68,"")</f>
        <v/>
      </c>
      <c r="O68" s="1" t="n">
        <v>289.4</v>
      </c>
      <c r="P68" s="1" t="n">
        <f aca="false">+O68+459.67</f>
        <v>749.07</v>
      </c>
      <c r="Q68" s="1" t="n">
        <f aca="false">IF(AND(P68&gt;0,U68&lt;&gt;""),P68/U68,"")</f>
        <v>0.700235571260306</v>
      </c>
      <c r="S68" s="1" t="str">
        <f aca="false">IF(AND(R68&lt;&gt;"",U68&lt;&gt;""),(R68+459.67)/U68,"")</f>
        <v/>
      </c>
      <c r="T68" s="1" t="n">
        <v>610.07</v>
      </c>
      <c r="U68" s="1" t="n">
        <f aca="false">IF(T68&lt;&gt;"",T68+459.67,"")</f>
        <v>1069.74</v>
      </c>
      <c r="V68" s="1" t="n">
        <v>352.44</v>
      </c>
      <c r="W68" s="2" t="n">
        <v>0.0651</v>
      </c>
      <c r="X68" s="2" t="n">
        <v>0.2564</v>
      </c>
      <c r="Y68" s="2" t="n">
        <f aca="false">IF(U68&lt;&gt;"",V68*W68*L68/10.73165/U68,"")</f>
        <v>0.256337816780156</v>
      </c>
      <c r="Z68" s="2" t="str">
        <f aca="false">IF(Y68&lt;&gt;"",IF(ABS(Y68-X68)&gt;0.0005,Y68-X68,""),"")</f>
        <v/>
      </c>
      <c r="AA68" s="2" t="n">
        <v>0.3798</v>
      </c>
      <c r="AB68" s="2" t="n">
        <f aca="false">IF(AND(V68&gt;0,Q68&lt;&gt;""),LOG(14.69595/V68)/(1-1/Q68)*3/7-1,"")</f>
        <v>0.381436656846207</v>
      </c>
      <c r="AC68" s="2" t="str">
        <f aca="false">IF(AB68&lt;&gt;"",IF(ABS(AB68-AA68)&gt;0.05,AB68-AA68,""),"")</f>
        <v/>
      </c>
      <c r="AD68" s="2" t="n">
        <v>0.7308</v>
      </c>
      <c r="AF68" s="3" t="n">
        <f aca="false">IF(AND(L68&lt;&gt;"",AD68&lt;&gt;""),L68/(AD68*62.3664),"")</f>
        <v>2.814116166266</v>
      </c>
      <c r="AG68" s="1" t="n">
        <v>62.12</v>
      </c>
      <c r="AH68" s="1" t="n">
        <f aca="false">IF(AD68&lt;&gt;"",141.5/AD68-131.5,"")</f>
        <v>62.1234263820471</v>
      </c>
      <c r="AI68" s="1" t="str">
        <f aca="false">IF(AH68&lt;&gt;"",IF(ABS(AH68-AG68)&gt;0.01,AH68-AG68,""),"")</f>
        <v/>
      </c>
      <c r="AJ68" s="3" t="n">
        <v>6.093</v>
      </c>
      <c r="AK68" s="3" t="n">
        <f aca="false">IF(AD68&lt;&gt;"",AD68*8.33718,"")</f>
        <v>6.092811144</v>
      </c>
      <c r="AL68" s="3" t="str">
        <f aca="false">IF(AK68&lt;&gt;"",IF(ABS(AK68-AJ68)&gt;0.001,AK68-AJ68,""),"")</f>
        <v/>
      </c>
      <c r="AM68" s="4" t="n">
        <v>1.407</v>
      </c>
      <c r="AN68" s="2" t="n">
        <v>0.2865</v>
      </c>
      <c r="AO68" s="2" t="n">
        <f aca="false">IF(AND(V68&lt;&gt;"",AA68&lt;&gt;"",U68&lt;&gt;""),V68*10^(7/3*(1+AA68)*(1-U68/559.676)),"")</f>
        <v>0.410151813378612</v>
      </c>
      <c r="AP68" s="2" t="n">
        <f aca="false">IF(AO68&lt;&gt;"",AO68-AN68,"")</f>
        <v>0.123651813378612</v>
      </c>
      <c r="AU68" s="1" t="n">
        <v>120</v>
      </c>
      <c r="AV68" s="5" t="n">
        <v>19052</v>
      </c>
      <c r="AW68" s="5" t="n">
        <f aca="false">AV68*AJ68</f>
        <v>116083.836</v>
      </c>
      <c r="AX68" s="1" t="n">
        <v>22.34</v>
      </c>
      <c r="AY68" s="3" t="n">
        <v>7.523</v>
      </c>
      <c r="AZ68" s="3" t="n">
        <f aca="false">IF(AND(AU68&lt;&gt;"",T68&lt;&gt;"",O68&lt;&gt;"",AD68&lt;&gt;""),SQRT((AU68*(MAX((T68-77)/(T68-O68),0))^0.38)*(SQRT(AD68^2-0.000601*(77-60))*62.3664)*251.9958/30.48^3),"")</f>
        <v>7.64680768769953</v>
      </c>
      <c r="BA68" s="3" t="n">
        <f aca="false">IF(AND(AY68&lt;&gt;"",AZ68&lt;&gt;""),AZ68-AY68,"")</f>
        <v>0.123807687699535</v>
      </c>
      <c r="BC68" s="1" t="n">
        <v>-775.86</v>
      </c>
      <c r="BD68" s="1" t="n">
        <v>83.13</v>
      </c>
      <c r="BE68" s="1" t="n">
        <v>53.63</v>
      </c>
      <c r="BF68" s="6" t="n">
        <v>0.00064</v>
      </c>
      <c r="BG68" s="7" t="n">
        <v>176</v>
      </c>
      <c r="BL68" s="1" t="n">
        <v>0.8</v>
      </c>
      <c r="BM68" s="1" t="n">
        <v>5.36</v>
      </c>
      <c r="BN68" s="7" t="n">
        <v>12.4</v>
      </c>
      <c r="BO68" s="7" t="n">
        <f aca="false">IF(AND(P68&lt;&gt;"",AD68&lt;&gt;""),P68^0.333333333333333/AD68,"")</f>
        <v>12.4272660485867</v>
      </c>
      <c r="BP68" s="7" t="n">
        <f aca="false">BN68-BO68</f>
        <v>-0.0272660485867142</v>
      </c>
    </row>
    <row r="69" customFormat="false" ht="12.75" hidden="false" customHeight="false" outlineLevel="0" collapsed="false">
      <c r="A69" s="0" t="n">
        <v>46</v>
      </c>
      <c r="B69" s="0" t="s">
        <v>179</v>
      </c>
      <c r="C69" s="0" t="s">
        <v>99</v>
      </c>
      <c r="D69" s="0" t="n">
        <v>9</v>
      </c>
      <c r="E69" s="0" t="n">
        <v>20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s">
        <v>143</v>
      </c>
      <c r="L69" s="1" t="n">
        <v>128.26</v>
      </c>
      <c r="M69" s="1" t="n">
        <f aca="false">+D69*$D$2+E69*$E$2+F69*$F$2+G69*$G$2+H69*$H$2+I69*$I$2+J69*$J$2</f>
        <v>128.2578</v>
      </c>
      <c r="N69" s="1" t="str">
        <f aca="false">IF(ABS(M69-L69)&gt;0.005,M69-L69,"")</f>
        <v/>
      </c>
      <c r="O69" s="1" t="n">
        <v>270.84</v>
      </c>
      <c r="P69" s="1" t="n">
        <f aca="false">+O69+459.67</f>
        <v>730.51</v>
      </c>
      <c r="Q69" s="1" t="n">
        <f aca="false">IF(AND(P69&gt;0,U69&lt;&gt;""),P69/U69,"")</f>
        <v>0.702724281893915</v>
      </c>
      <c r="R69" s="1" t="n">
        <v>-171.4</v>
      </c>
      <c r="S69" s="1" t="n">
        <f aca="false">IF(AND(R69&lt;&gt;"",U69&lt;&gt;""),(R69+459.67)/U69,"")</f>
        <v>0.27730534659561</v>
      </c>
      <c r="T69" s="1" t="n">
        <v>579.87</v>
      </c>
      <c r="U69" s="1" t="n">
        <f aca="false">IF(T69&lt;&gt;"",T69+459.67,"")</f>
        <v>1039.54</v>
      </c>
      <c r="V69" s="1" t="n">
        <v>338.85</v>
      </c>
      <c r="W69" s="2" t="n">
        <v>0.0648</v>
      </c>
      <c r="X69" s="2" t="n">
        <v>0.2525</v>
      </c>
      <c r="Y69" s="2" t="n">
        <f aca="false">IF(U69&lt;&gt;"",V69*W69*L69/10.73165/U69,"")</f>
        <v>0.252444565687328</v>
      </c>
      <c r="Z69" s="2" t="str">
        <f aca="false">IF(Y69&lt;&gt;"",IF(ABS(Y69-X69)&gt;0.0005,Y69-X69,""),"")</f>
        <v/>
      </c>
      <c r="AA69" s="2" t="n">
        <v>0.3822</v>
      </c>
      <c r="AB69" s="2" t="n">
        <f aca="false">IF(AND(V69&gt;0,Q69&lt;&gt;""),LOG(14.69595/V69)/(1-1/Q69)*3/7-1,"")</f>
        <v>0.380651260947095</v>
      </c>
      <c r="AC69" s="2" t="str">
        <f aca="false">IF(AB69&lt;&gt;"",IF(ABS(AB69-AA69)&gt;0.05,AB69-AA69,""),"")</f>
        <v/>
      </c>
      <c r="AD69" s="2" t="n">
        <v>0.7146</v>
      </c>
      <c r="AF69" s="3" t="n">
        <f aca="false">IF(AND(L69&lt;&gt;"",AD69&lt;&gt;""),L69/(AD69*62.3664),"")</f>
        <v>2.87791225063979</v>
      </c>
      <c r="AG69" s="1" t="n">
        <v>66.5</v>
      </c>
      <c r="AH69" s="1" t="n">
        <f aca="false">IF(AD69&lt;&gt;"",141.5/AD69-131.5,"")</f>
        <v>66.5128743352925</v>
      </c>
      <c r="AI69" s="1" t="n">
        <f aca="false">IF(AH69&lt;&gt;"",IF(ABS(AH69-AG69)&gt;0.01,AH69-AG69,""),"")</f>
        <v>0.0128743352924801</v>
      </c>
      <c r="AJ69" s="3" t="n">
        <v>5.958</v>
      </c>
      <c r="AK69" s="3" t="n">
        <f aca="false">IF(AD69&lt;&gt;"",AD69*8.33718,"")</f>
        <v>5.957748828</v>
      </c>
      <c r="AL69" s="3" t="str">
        <f aca="false">IF(AK69&lt;&gt;"",IF(ABS(AK69-AJ69)&gt;0.001,AK69-AJ69,""),"")</f>
        <v/>
      </c>
      <c r="AM69" s="4" t="n">
        <v>1.3993</v>
      </c>
      <c r="AN69" s="2" t="n">
        <v>0.4298</v>
      </c>
      <c r="AO69" s="2" t="n">
        <f aca="false">IF(AND(V69&lt;&gt;"",AA69&lt;&gt;"",U69&lt;&gt;""),V69*10^(7/3*(1+AA69)*(1-U69/559.676)),"")</f>
        <v>0.581822967841384</v>
      </c>
      <c r="AP69" s="2" t="n">
        <f aca="false">IF(AO69&lt;&gt;"",AO69-AN69,"")</f>
        <v>0.152022967841384</v>
      </c>
      <c r="AQ69" s="2" t="n">
        <v>0.3828</v>
      </c>
      <c r="AR69" s="2" t="n">
        <v>0.4558</v>
      </c>
      <c r="AV69" s="5" t="n">
        <v>19011</v>
      </c>
      <c r="AW69" s="5" t="n">
        <f aca="false">AV69*AJ69</f>
        <v>113267.538</v>
      </c>
      <c r="AX69" s="1" t="n">
        <v>20.34</v>
      </c>
      <c r="AY69" s="3" t="n">
        <v>7.214</v>
      </c>
      <c r="AZ69" s="3" t="str">
        <f aca="false">IF(AND(AU69&lt;&gt;"",T69&lt;&gt;"",O69&lt;&gt;"",AD69&lt;&gt;""),SQRT((AU69*(MAX((T69-77)/(T69-O69),0))^0.38)*(SQRT(AD69^2-0.000601*(77-60))*62.3664)*251.9958/30.48^3),"")</f>
        <v/>
      </c>
      <c r="BA69" s="3" t="str">
        <f aca="false">IF(AND(AY69&lt;&gt;"",AZ69&lt;&gt;""),AZ69-AY69,"")</f>
        <v/>
      </c>
      <c r="BC69" s="1" t="n">
        <v>-824.93</v>
      </c>
      <c r="BD69" s="1" t="n">
        <v>59.67</v>
      </c>
      <c r="BE69" s="1" t="n">
        <v>29.83</v>
      </c>
      <c r="BF69" s="6" t="n">
        <v>0.00072</v>
      </c>
      <c r="BH69" s="7" t="n">
        <v>60.5</v>
      </c>
      <c r="BI69" s="7" t="n">
        <v>83.5</v>
      </c>
      <c r="BJ69" s="7" t="n">
        <v>50.3</v>
      </c>
      <c r="BK69" s="7" t="n">
        <v>77.2</v>
      </c>
      <c r="BL69" s="1" t="n">
        <v>0.8</v>
      </c>
      <c r="BM69" s="1" t="n">
        <v>5.12</v>
      </c>
      <c r="BN69" s="7" t="n">
        <v>12.6</v>
      </c>
      <c r="BO69" s="7" t="n">
        <f aca="false">IF(AND(P69&lt;&gt;"",AD69&lt;&gt;""),P69^0.333333333333333/AD69,"")</f>
        <v>12.6031482035956</v>
      </c>
      <c r="BP69" s="7" t="n">
        <f aca="false">BN69-BO69</f>
        <v>-0.00314820359564827</v>
      </c>
    </row>
    <row r="70" customFormat="false" ht="12.75" hidden="false" customHeight="false" outlineLevel="0" collapsed="false">
      <c r="A70" s="0" t="n">
        <v>47</v>
      </c>
      <c r="B70" s="0" t="s">
        <v>180</v>
      </c>
      <c r="C70" s="0" t="s">
        <v>99</v>
      </c>
      <c r="D70" s="0" t="n">
        <v>9</v>
      </c>
      <c r="E70" s="0" t="n">
        <v>20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s">
        <v>143</v>
      </c>
      <c r="L70" s="1" t="n">
        <v>128.26</v>
      </c>
      <c r="M70" s="1" t="n">
        <f aca="false">+D70*$D$2+E70*$E$2+F70*$F$2+G70*$G$2+H70*$H$2+I70*$I$2+J70*$J$2</f>
        <v>128.2578</v>
      </c>
      <c r="N70" s="1" t="str">
        <f aca="false">IF(ABS(M70-L70)&gt;0.005,M70-L70,"")</f>
        <v/>
      </c>
      <c r="O70" s="1" t="n">
        <v>275.38</v>
      </c>
      <c r="P70" s="1" t="n">
        <f aca="false">+O70+459.67</f>
        <v>735.05</v>
      </c>
      <c r="Q70" s="1" t="n">
        <f aca="false">IF(AND(P70&gt;0,U70&lt;&gt;""),P70/U70,"")</f>
        <v>0.70822253054303</v>
      </c>
      <c r="R70" s="1" t="n">
        <v>-153.22</v>
      </c>
      <c r="S70" s="1" t="n">
        <f aca="false">IF(AND(R70&lt;&gt;"",U70&lt;&gt;""),(R70+459.67)/U70,"")</f>
        <v>0.295265348595213</v>
      </c>
      <c r="T70" s="1" t="n">
        <v>578.21</v>
      </c>
      <c r="U70" s="1" t="n">
        <f aca="false">IF(T70&lt;&gt;"",T70+459.67,"")</f>
        <v>1037.88</v>
      </c>
      <c r="V70" s="1" t="n">
        <v>320.53</v>
      </c>
      <c r="W70" s="2" t="n">
        <v>0.0669</v>
      </c>
      <c r="X70" s="2" t="n">
        <v>0.247</v>
      </c>
      <c r="Y70" s="2" t="n">
        <f aca="false">IF(U70&lt;&gt;"",V70*W70*L70/10.73165/U70,"")</f>
        <v>0.246929168226459</v>
      </c>
      <c r="Z70" s="2" t="str">
        <f aca="false">IF(Y70&lt;&gt;"",IF(ABS(Y70-X70)&gt;0.0005,Y70-X70,""),"")</f>
        <v/>
      </c>
      <c r="AA70" s="2" t="n">
        <v>0.3955</v>
      </c>
      <c r="AB70" s="2" t="n">
        <f aca="false">IF(AND(V70&gt;0,Q70&lt;&gt;""),LOG(14.69595/V70)/(1-1/Q70)*3/7-1,"")</f>
        <v>0.392563670796842</v>
      </c>
      <c r="AC70" s="2" t="str">
        <f aca="false">IF(AB70&lt;&gt;"",IF(ABS(AB70-AA70)&gt;0.05,AB70-AA70,""),"")</f>
        <v/>
      </c>
      <c r="AD70" s="2" t="n">
        <v>0.7131</v>
      </c>
      <c r="AF70" s="3" t="n">
        <f aca="false">IF(AND(L70&lt;&gt;"",AD70&lt;&gt;""),L70/(AD70*62.3664),"")</f>
        <v>2.88396591544971</v>
      </c>
      <c r="AG70" s="1" t="n">
        <v>66.92</v>
      </c>
      <c r="AH70" s="1" t="n">
        <f aca="false">IF(AD70&lt;&gt;"",141.5/AD70-131.5,"")</f>
        <v>66.9293927920348</v>
      </c>
      <c r="AI70" s="1" t="str">
        <f aca="false">IF(AH70&lt;&gt;"",IF(ABS(AH70-AG70)&gt;0.01,AH70-AG70,""),"")</f>
        <v/>
      </c>
      <c r="AJ70" s="3" t="n">
        <v>5.946</v>
      </c>
      <c r="AK70" s="3" t="n">
        <f aca="false">IF(AD70&lt;&gt;"",AD70*8.33718,"")</f>
        <v>5.945243058</v>
      </c>
      <c r="AL70" s="3" t="str">
        <f aca="false">IF(AK70&lt;&gt;"",IF(ABS(AK70-AJ70)&gt;0.001,AK70-AJ70,""),"")</f>
        <v/>
      </c>
      <c r="AM70" s="4" t="n">
        <v>1.3983</v>
      </c>
      <c r="AN70" s="2" t="n">
        <v>0.3686</v>
      </c>
      <c r="AO70" s="2" t="n">
        <f aca="false">IF(AND(V70&lt;&gt;"",AA70&lt;&gt;"",U70&lt;&gt;""),V70*10^(7/3*(1+AA70)*(1-U70/559.676)),"")</f>
        <v>0.529300120731078</v>
      </c>
      <c r="AP70" s="2" t="n">
        <f aca="false">IF(AO70&lt;&gt;"",AO70-AN70,"")</f>
        <v>0.160700120731078</v>
      </c>
      <c r="AU70" s="1" t="n">
        <v>117.66</v>
      </c>
      <c r="AV70" s="5" t="n">
        <v>19019</v>
      </c>
      <c r="AW70" s="5" t="n">
        <f aca="false">AV70*AJ70</f>
        <v>113086.974</v>
      </c>
      <c r="AX70" s="1" t="n">
        <v>20.38</v>
      </c>
      <c r="AY70" s="3" t="n">
        <v>7.303</v>
      </c>
      <c r="AZ70" s="3" t="n">
        <f aca="false">IF(AND(AU70&lt;&gt;"",T70&lt;&gt;"",O70&lt;&gt;"",AD70&lt;&gt;""),SQRT((AU70*(MAX((T70-77)/(T70-O70),0))^0.38)*(SQRT(AD70^2-0.000601*(77-60))*62.3664)*251.9958/30.48^3),"")</f>
        <v>7.47156316571684</v>
      </c>
      <c r="BA70" s="3" t="n">
        <f aca="false">IF(AND(AY70&lt;&gt;"",AZ70&lt;&gt;""),AZ70-AY70,"")</f>
        <v>0.168563165716837</v>
      </c>
      <c r="BC70" s="1" t="n">
        <v>-813.87</v>
      </c>
      <c r="BD70" s="1" t="n">
        <v>61.01</v>
      </c>
      <c r="BE70" s="1" t="n">
        <v>43.58</v>
      </c>
      <c r="BF70" s="6" t="n">
        <v>0.00062</v>
      </c>
      <c r="BG70" s="7" t="n">
        <v>163</v>
      </c>
      <c r="BL70" s="1" t="n">
        <v>0.8</v>
      </c>
      <c r="BM70" s="1" t="n">
        <v>5.43</v>
      </c>
      <c r="BN70" s="7" t="n">
        <v>12.6</v>
      </c>
      <c r="BO70" s="7" t="n">
        <f aca="false">IF(AND(P70&lt;&gt;"",AD70&lt;&gt;""),P70^0.333333333333333/AD70,"")</f>
        <v>12.6557685613283</v>
      </c>
      <c r="BP70" s="7" t="n">
        <f aca="false">BN70-BO70</f>
        <v>-0.0557685613282768</v>
      </c>
    </row>
    <row r="71" customFormat="false" ht="12.75" hidden="false" customHeight="false" outlineLevel="0" collapsed="false">
      <c r="A71" s="0" t="n">
        <v>48</v>
      </c>
      <c r="B71" s="0" t="s">
        <v>181</v>
      </c>
      <c r="C71" s="0" t="s">
        <v>99</v>
      </c>
      <c r="D71" s="0" t="n">
        <v>9</v>
      </c>
      <c r="E71" s="0" t="n">
        <v>20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s">
        <v>143</v>
      </c>
      <c r="L71" s="1" t="n">
        <v>128.26</v>
      </c>
      <c r="M71" s="1" t="n">
        <f aca="false">+D71*$D$2+E71*$E$2+F71*$F$2+G71*$G$2+H71*$H$2+I71*$I$2+J71*$J$2</f>
        <v>128.2578</v>
      </c>
      <c r="N71" s="1" t="str">
        <f aca="false">IF(ABS(M71-L71)&gt;0.005,M71-L71,"")</f>
        <v/>
      </c>
      <c r="O71" s="1" t="n">
        <v>272.48</v>
      </c>
      <c r="P71" s="1" t="n">
        <f aca="false">+O71+459.67</f>
        <v>732.15</v>
      </c>
      <c r="Q71" s="1" t="n">
        <f aca="false">IF(AND(P71&gt;0,U71&lt;&gt;""),P71/U71,"")</f>
        <v>0.687891087434467</v>
      </c>
      <c r="S71" s="1" t="str">
        <f aca="false">IF(AND(R71&lt;&gt;"",U71&lt;&gt;""),(R71+459.67)/U71,"")</f>
        <v/>
      </c>
      <c r="T71" s="1" t="n">
        <v>604.67</v>
      </c>
      <c r="U71" s="1" t="n">
        <f aca="false">IF(T71&lt;&gt;"",T71+459.67,"")</f>
        <v>1064.34</v>
      </c>
      <c r="V71" s="1" t="n">
        <v>368.4</v>
      </c>
      <c r="W71" s="2" t="n">
        <v>0.0629</v>
      </c>
      <c r="X71" s="2" t="n">
        <v>0.2602</v>
      </c>
      <c r="Y71" s="2" t="n">
        <f aca="false">IF(U71&lt;&gt;"",V71*W71*L71/10.73165/U71,"")</f>
        <v>0.260204389277004</v>
      </c>
      <c r="Z71" s="2" t="str">
        <f aca="false">IF(Y71&lt;&gt;"",IF(ABS(Y71-X71)&gt;0.0005,Y71-X71,""),"")</f>
        <v/>
      </c>
      <c r="AA71" s="2" t="n">
        <v>0.3181</v>
      </c>
      <c r="AB71" s="2" t="n">
        <f aca="false">IF(AND(V71&gt;0,Q71&lt;&gt;""),LOG(14.69595/V71)/(1-1/Q71)*3/7-1,"")</f>
        <v>0.321576472960435</v>
      </c>
      <c r="AC71" s="2" t="str">
        <f aca="false">IF(AB71&lt;&gt;"",IF(ABS(AB71-AA71)&gt;0.05,AB71-AA71,""),"")</f>
        <v/>
      </c>
      <c r="AD71" s="2" t="n">
        <v>0.7336</v>
      </c>
      <c r="AF71" s="3" t="n">
        <f aca="false">IF(AND(L71&lt;&gt;"",AD71&lt;&gt;""),L71/(AD71*62.3664),"")</f>
        <v>2.80337526486804</v>
      </c>
      <c r="AG71" s="1" t="n">
        <v>61.39</v>
      </c>
      <c r="AH71" s="1" t="n">
        <f aca="false">IF(AD71&lt;&gt;"",141.5/AD71-131.5,"")</f>
        <v>61.3844056706652</v>
      </c>
      <c r="AI71" s="1" t="str">
        <f aca="false">IF(AH71&lt;&gt;"",IF(ABS(AH71-AG71)&gt;0.01,AH71-AG71,""),"")</f>
        <v/>
      </c>
      <c r="AJ71" s="3" t="n">
        <v>6.116</v>
      </c>
      <c r="AK71" s="3" t="n">
        <f aca="false">IF(AD71&lt;&gt;"",AD71*8.33718,"")</f>
        <v>6.116155248</v>
      </c>
      <c r="AL71" s="3" t="str">
        <f aca="false">IF(AK71&lt;&gt;"",IF(ABS(AK71-AJ71)&gt;0.001,AK71-AJ71,""),"")</f>
        <v/>
      </c>
      <c r="AM71" s="4" t="n">
        <v>1.4082</v>
      </c>
      <c r="AN71" s="2" t="n">
        <v>0.4298</v>
      </c>
      <c r="AO71" s="2" t="n">
        <f aca="false">IF(AND(V71&lt;&gt;"",AA71&lt;&gt;"",U71&lt;&gt;""),V71*10^(7/3*(1+AA71)*(1-U71/559.676)),"")</f>
        <v>0.6209524550057</v>
      </c>
      <c r="AP71" s="2" t="n">
        <f aca="false">IF(AO71&lt;&gt;"",AO71-AN71,"")</f>
        <v>0.1911524550057</v>
      </c>
      <c r="AU71" s="1" t="n">
        <v>114.97</v>
      </c>
      <c r="AV71" s="5" t="n">
        <v>19030</v>
      </c>
      <c r="AW71" s="5" t="n">
        <f aca="false">AV71*AJ71</f>
        <v>116387.48</v>
      </c>
      <c r="AX71" s="1" t="n">
        <v>21.41</v>
      </c>
      <c r="AY71" s="3" t="n">
        <v>7.253</v>
      </c>
      <c r="AZ71" s="3" t="n">
        <f aca="false">IF(AND(AU71&lt;&gt;"",T71&lt;&gt;"",O71&lt;&gt;"",AD71&lt;&gt;""),SQRT((AU71*(MAX((T71-77)/(T71-O71),0))^0.38)*(SQRT(AD71^2-0.000601*(77-60))*62.3664)*251.9958/30.48^3),"")</f>
        <v>7.43491184956226</v>
      </c>
      <c r="BA71" s="3" t="n">
        <f aca="false">IF(AND(AY71&lt;&gt;"",AZ71&lt;&gt;""),AZ71-AY71,"")</f>
        <v>0.181911849562264</v>
      </c>
      <c r="BC71" s="1" t="n">
        <v>-809.24</v>
      </c>
      <c r="BD71" s="1" t="n">
        <v>85.81</v>
      </c>
      <c r="BE71" s="1" t="n">
        <v>34.53</v>
      </c>
      <c r="BF71" s="6" t="n">
        <v>0.00055</v>
      </c>
      <c r="BG71" s="7" t="n">
        <v>162</v>
      </c>
      <c r="BL71" s="1" t="n">
        <v>0.8</v>
      </c>
      <c r="BM71" s="1" t="n">
        <v>5.18</v>
      </c>
      <c r="BN71" s="7" t="n">
        <v>12.3</v>
      </c>
      <c r="BO71" s="7" t="n">
        <f aca="false">IF(AND(P71&lt;&gt;"",AD71&lt;&gt;""),P71^0.333333333333333/AD71,"")</f>
        <v>12.2859110369689</v>
      </c>
      <c r="BP71" s="7" t="n">
        <f aca="false">BN71-BO71</f>
        <v>0.0140889630310586</v>
      </c>
    </row>
    <row r="72" customFormat="false" ht="12.75" hidden="false" customHeight="false" outlineLevel="0" collapsed="false">
      <c r="A72" s="0" t="n">
        <v>49</v>
      </c>
      <c r="B72" s="0" t="s">
        <v>182</v>
      </c>
      <c r="C72" s="0" t="s">
        <v>99</v>
      </c>
      <c r="D72" s="0" t="n">
        <v>9</v>
      </c>
      <c r="E72" s="0" t="n">
        <v>20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s">
        <v>143</v>
      </c>
      <c r="L72" s="1" t="n">
        <v>128.26</v>
      </c>
      <c r="M72" s="1" t="n">
        <f aca="false">+D72*$D$2+E72*$E$2+F72*$F$2+G72*$G$2+H72*$H$2+I72*$I$2+J72*$J$2</f>
        <v>128.2578</v>
      </c>
      <c r="N72" s="1" t="str">
        <f aca="false">IF(ABS(M72-L72)&gt;0.005,M72-L72,"")</f>
        <v/>
      </c>
      <c r="O72" s="1" t="n">
        <v>259.77</v>
      </c>
      <c r="P72" s="1" t="n">
        <f aca="false">+O72+459.67</f>
        <v>719.44</v>
      </c>
      <c r="Q72" s="1" t="n">
        <f aca="false">IF(AND(P72&gt;0,U72&lt;&gt;""),P72/U72,"")</f>
        <v>0.696079569642788</v>
      </c>
      <c r="R72" s="1" t="n">
        <v>-184</v>
      </c>
      <c r="S72" s="1" t="n">
        <f aca="false">IF(AND(R72&lt;&gt;"",U72&lt;&gt;""),(R72+459.67)/U72,"")</f>
        <v>0.266718913270637</v>
      </c>
      <c r="T72" s="1" t="n">
        <v>573.89</v>
      </c>
      <c r="U72" s="1" t="n">
        <f aca="false">IF(T72&lt;&gt;"",T72+459.67,"")</f>
        <v>1033.56</v>
      </c>
      <c r="V72" s="1" t="n">
        <v>343.74</v>
      </c>
      <c r="W72" s="2" t="n">
        <v>0.0642</v>
      </c>
      <c r="X72" s="2" t="n">
        <v>0.2552</v>
      </c>
      <c r="Y72" s="2" t="n">
        <f aca="false">IF(U72&lt;&gt;"",V72*W72*L72/10.73165/U72,"")</f>
        <v>0.255184412533607</v>
      </c>
      <c r="Z72" s="2" t="str">
        <f aca="false">IF(Y72&lt;&gt;"",IF(ABS(Y72-X72)&gt;0.0005,Y72-X72,""),"")</f>
        <v/>
      </c>
      <c r="AA72" s="2" t="n">
        <v>0.3437</v>
      </c>
      <c r="AB72" s="2" t="n">
        <f aca="false">IF(AND(V72&gt;0,Q72&lt;&gt;""),LOG(14.69595/V72)/(1-1/Q72)*3/7-1,"")</f>
        <v>0.343804016904325</v>
      </c>
      <c r="AC72" s="2" t="str">
        <f aca="false">IF(AB72&lt;&gt;"",IF(ABS(AB72-AA72)&gt;0.05,AB72-AA72,""),"")</f>
        <v/>
      </c>
      <c r="AD72" s="2" t="n">
        <v>0.7197</v>
      </c>
      <c r="AF72" s="3" t="n">
        <f aca="false">IF(AND(L72&lt;&gt;"",AD72&lt;&gt;""),L72/(AD72*62.3664),"")</f>
        <v>2.85751854148561</v>
      </c>
      <c r="AG72" s="1" t="n">
        <v>65.12</v>
      </c>
      <c r="AH72" s="1" t="n">
        <f aca="false">IF(AD72&lt;&gt;"",141.5/AD72-131.5,"")</f>
        <v>65.1096984854801</v>
      </c>
      <c r="AI72" s="1" t="n">
        <f aca="false">IF(AH72&lt;&gt;"",IF(ABS(AH72-AG72)&gt;0.01,AH72-AG72,""),"")</f>
        <v>-0.0103015145199379</v>
      </c>
      <c r="AJ72" s="3" t="n">
        <v>6</v>
      </c>
      <c r="AK72" s="3" t="n">
        <f aca="false">IF(AD72&lt;&gt;"",AD72*8.33718,"")</f>
        <v>6.000268446</v>
      </c>
      <c r="AL72" s="3" t="str">
        <f aca="false">IF(AK72&lt;&gt;"",IF(ABS(AK72-AJ72)&gt;0.001,AK72-AJ72,""),"")</f>
        <v/>
      </c>
      <c r="AM72" s="4" t="n">
        <v>1.401</v>
      </c>
      <c r="AN72" s="2" t="n">
        <v>0.5748</v>
      </c>
      <c r="AO72" s="2" t="n">
        <f aca="false">IF(AND(V72&lt;&gt;"",AA72&lt;&gt;"",U72&lt;&gt;""),V72*10^(7/3*(1+AA72)*(1-U72/559.676)),"")</f>
        <v>0.761265410987314</v>
      </c>
      <c r="AP72" s="2" t="n">
        <f aca="false">IF(AO72&lt;&gt;"",AO72-AN72,"")</f>
        <v>0.186465410987315</v>
      </c>
      <c r="AU72" s="1" t="n">
        <v>112.63</v>
      </c>
      <c r="AV72" s="5" t="n">
        <v>19029</v>
      </c>
      <c r="AW72" s="5" t="n">
        <f aca="false">AV72*AJ72</f>
        <v>114174</v>
      </c>
      <c r="AX72" s="1" t="n">
        <v>20.09</v>
      </c>
      <c r="AY72" s="3" t="n">
        <v>7.034</v>
      </c>
      <c r="AZ72" s="3" t="n">
        <f aca="false">IF(AND(AU72&lt;&gt;"",T72&lt;&gt;"",O72&lt;&gt;"",AD72&lt;&gt;""),SQRT((AU72*(MAX((T72-77)/(T72-O72),0))^0.38)*(SQRT(AD72^2-0.000601*(77-60))*62.3664)*251.9958/30.48^3),"")</f>
        <v>7.28166324392949</v>
      </c>
      <c r="BA72" s="3" t="n">
        <f aca="false">IF(AND(AY72&lt;&gt;"",AZ72&lt;&gt;""),AZ72-AY72,"")</f>
        <v>0.247663243929489</v>
      </c>
      <c r="BC72" s="1" t="n">
        <v>-815.11</v>
      </c>
      <c r="BD72" s="1" t="n">
        <v>73.74</v>
      </c>
      <c r="BE72" s="1" t="n">
        <v>39.22</v>
      </c>
      <c r="BF72" s="6" t="n">
        <v>0.00058</v>
      </c>
      <c r="BG72" s="7" t="n">
        <v>172</v>
      </c>
      <c r="BL72" s="1" t="n">
        <v>0.8</v>
      </c>
      <c r="BM72" s="1" t="n">
        <v>5.18</v>
      </c>
      <c r="BN72" s="7" t="n">
        <v>12.4</v>
      </c>
      <c r="BO72" s="7" t="n">
        <f aca="false">IF(AND(P72&lt;&gt;"",AD72&lt;&gt;""),P72^0.333333333333333/AD72,"")</f>
        <v>12.4503059595183</v>
      </c>
      <c r="BP72" s="7" t="n">
        <f aca="false">BN72-BO72</f>
        <v>-0.0503059595182656</v>
      </c>
    </row>
    <row r="73" customFormat="false" ht="12.75" hidden="false" customHeight="false" outlineLevel="0" collapsed="false">
      <c r="A73" s="0" t="n">
        <v>50</v>
      </c>
      <c r="B73" s="0" t="s">
        <v>183</v>
      </c>
      <c r="C73" s="0" t="s">
        <v>99</v>
      </c>
      <c r="D73" s="0" t="n">
        <v>9</v>
      </c>
      <c r="E73" s="0" t="n">
        <v>20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s">
        <v>143</v>
      </c>
      <c r="L73" s="1" t="n">
        <v>128.26</v>
      </c>
      <c r="M73" s="1" t="n">
        <f aca="false">+D73*$D$2+E73*$E$2+F73*$F$2+G73*$G$2+H73*$H$2+I73*$I$2+J73*$J$2</f>
        <v>128.2578</v>
      </c>
      <c r="N73" s="1" t="str">
        <f aca="false">IF(ABS(M73-L73)&gt;0.005,M73-L73,"")</f>
        <v/>
      </c>
      <c r="O73" s="1" t="n">
        <v>255.36</v>
      </c>
      <c r="P73" s="1" t="n">
        <f aca="false">+O73+459.67</f>
        <v>715.03</v>
      </c>
      <c r="Q73" s="1" t="n">
        <f aca="false">IF(AND(P73&gt;0,U73&lt;&gt;""),P73/U73,"")</f>
        <v>0.699302682666823</v>
      </c>
      <c r="R73" s="1" t="n">
        <v>-158.37</v>
      </c>
      <c r="S73" s="1" t="n">
        <f aca="false">IF(AND(R73&lt;&gt;"",U73&lt;&gt;""),(R73+459.67)/U73,"")</f>
        <v>0.294672808536025</v>
      </c>
      <c r="T73" s="1" t="n">
        <v>562.82</v>
      </c>
      <c r="U73" s="1" t="n">
        <f aca="false">IF(T73&lt;&gt;"",T73+459.67,"")</f>
        <v>1022.49</v>
      </c>
      <c r="V73" s="1" t="n">
        <v>338.01</v>
      </c>
      <c r="W73" s="2" t="n">
        <v>0.0648</v>
      </c>
      <c r="X73" s="2" t="n">
        <v>0.256</v>
      </c>
      <c r="Y73" s="2" t="n">
        <f aca="false">IF(U73&lt;&gt;"",V73*W73*L73/10.73165/U73,"")</f>
        <v>0.256017835178915</v>
      </c>
      <c r="Z73" s="2" t="str">
        <f aca="false">IF(Y73&lt;&gt;"",IF(ABS(Y73-X73)&gt;0.0005,Y73-X73,""),"")</f>
        <v/>
      </c>
      <c r="AA73" s="2" t="n">
        <v>0.3567</v>
      </c>
      <c r="AB73" s="2" t="n">
        <f aca="false">IF(AND(V73&gt;0,Q73&lt;&gt;""),LOG(14.69595/V73)/(1-1/Q73)*3/7-1,"")</f>
        <v>0.357220658494286</v>
      </c>
      <c r="AC73" s="2" t="str">
        <f aca="false">IF(AB73&lt;&gt;"",IF(ABS(AB73-AA73)&gt;0.05,AB73-AA73,""),"")</f>
        <v/>
      </c>
      <c r="AD73" s="2" t="n">
        <v>0.7154</v>
      </c>
      <c r="AF73" s="3" t="n">
        <f aca="false">IF(AND(L73&lt;&gt;"",AD73&lt;&gt;""),L73/(AD73*62.3664),"")</f>
        <v>2.87469400937544</v>
      </c>
      <c r="AG73" s="1" t="n">
        <v>66.29</v>
      </c>
      <c r="AH73" s="1" t="n">
        <f aca="false">IF(AD73&lt;&gt;"",141.5/AD73-131.5,"")</f>
        <v>66.2914453452614</v>
      </c>
      <c r="AI73" s="1" t="str">
        <f aca="false">IF(AH73&lt;&gt;"",IF(ABS(AH73-AG73)&gt;0.01,AH73-AG73,""),"")</f>
        <v/>
      </c>
      <c r="AJ73" s="3" t="n">
        <v>5.964</v>
      </c>
      <c r="AK73" s="3" t="n">
        <f aca="false">IF(AD73&lt;&gt;"",AD73*8.33718,"")</f>
        <v>5.964418572</v>
      </c>
      <c r="AL73" s="3" t="str">
        <f aca="false">IF(AK73&lt;&gt;"",IF(ABS(AK73-AJ73)&gt;0.001,AK73-AJ73,""),"")</f>
        <v/>
      </c>
      <c r="AM73" s="4" t="n">
        <v>1.39728</v>
      </c>
      <c r="AN73" s="2" t="n">
        <v>0.6209</v>
      </c>
      <c r="AO73" s="2" t="n">
        <f aca="false">IF(AND(V73&lt;&gt;"",AA73&lt;&gt;"",U73&lt;&gt;""),V73*10^(7/3*(1+AA73)*(1-U73/559.676)),"")</f>
        <v>0.815015769168527</v>
      </c>
      <c r="AP73" s="2" t="n">
        <f aca="false">IF(AO73&lt;&gt;"",AO73-AN73,"")</f>
        <v>0.194115769168527</v>
      </c>
      <c r="AQ73" s="2" t="n">
        <v>0.3744</v>
      </c>
      <c r="AR73" s="2" t="n">
        <v>0.4871</v>
      </c>
      <c r="AS73" s="2" t="n">
        <v>1.3067</v>
      </c>
      <c r="AT73" s="2" t="n">
        <v>0.7708</v>
      </c>
      <c r="AU73" s="1" t="n">
        <v>112.57</v>
      </c>
      <c r="AV73" s="5" t="n">
        <v>18993</v>
      </c>
      <c r="AW73" s="5" t="n">
        <f aca="false">AV73*AJ73</f>
        <v>113274.252</v>
      </c>
      <c r="AX73" s="1" t="n">
        <v>19.59</v>
      </c>
      <c r="AY73" s="3" t="n">
        <v>7.055</v>
      </c>
      <c r="AZ73" s="3" t="n">
        <f aca="false">IF(AND(AU73&lt;&gt;"",T73&lt;&gt;"",O73&lt;&gt;"",AD73&lt;&gt;""),SQRT((AU73*(MAX((T73-77)/(T73-O73),0))^0.38)*(SQRT(AD73^2-0.000601*(77-60))*62.3664)*251.9958/30.48^3),"")</f>
        <v>7.25598625387104</v>
      </c>
      <c r="BA73" s="3" t="n">
        <f aca="false">IF(AND(AY73&lt;&gt;"",AZ73&lt;&gt;""),AZ73-AY73,"")</f>
        <v>0.200986253871043</v>
      </c>
      <c r="BB73" s="1" t="n">
        <v>55</v>
      </c>
      <c r="BC73" s="1" t="n">
        <v>-849.05</v>
      </c>
      <c r="BD73" s="1" t="n">
        <v>46.26</v>
      </c>
      <c r="BE73" s="1" t="n">
        <v>20.78</v>
      </c>
      <c r="BF73" s="6" t="n">
        <v>0.00058</v>
      </c>
      <c r="BG73" s="7" t="n">
        <v>180.9</v>
      </c>
      <c r="BL73" s="1" t="n">
        <v>0.8</v>
      </c>
      <c r="BM73" s="1" t="n">
        <v>5.18</v>
      </c>
      <c r="BN73" s="7" t="n">
        <v>12.5</v>
      </c>
      <c r="BO73" s="7" t="n">
        <f aca="false">IF(AND(P73&lt;&gt;"",AD73&lt;&gt;""),P73^0.333333333333333/AD73,"")</f>
        <v>12.4994955243578</v>
      </c>
      <c r="BP73" s="7" t="n">
        <f aca="false">BN73-BO73</f>
        <v>0.000504475642244984</v>
      </c>
    </row>
    <row r="74" customFormat="false" ht="12.75" hidden="false" customHeight="false" outlineLevel="0" collapsed="false">
      <c r="A74" s="0" t="n">
        <v>51</v>
      </c>
      <c r="B74" s="0" t="s">
        <v>184</v>
      </c>
      <c r="C74" s="0" t="s">
        <v>99</v>
      </c>
      <c r="D74" s="0" t="n">
        <v>9</v>
      </c>
      <c r="E74" s="0" t="n">
        <v>20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s">
        <v>143</v>
      </c>
      <c r="L74" s="1" t="n">
        <v>128.26</v>
      </c>
      <c r="M74" s="1" t="n">
        <f aca="false">+D74*$D$2+E74*$E$2+F74*$F$2+G74*$G$2+H74*$H$2+I74*$I$2+J74*$J$2</f>
        <v>128.2578</v>
      </c>
      <c r="N74" s="1" t="str">
        <f aca="false">IF(ABS(M74-L74)&gt;0.005,M74-L74,"")</f>
        <v/>
      </c>
      <c r="O74" s="1" t="n">
        <v>279.82</v>
      </c>
      <c r="P74" s="1" t="n">
        <f aca="false">+O74+459.67</f>
        <v>739.49</v>
      </c>
      <c r="Q74" s="1" t="n">
        <f aca="false">IF(AND(P74&gt;0,U74&lt;&gt;""),P74/U74,"")</f>
        <v>0.685512727812077</v>
      </c>
      <c r="R74" s="1" t="n">
        <v>-178.24</v>
      </c>
      <c r="S74" s="1" t="n">
        <f aca="false">IF(AND(R74&lt;&gt;"",U74&lt;&gt;""),(R74+459.67)/U74,"")</f>
        <v>0.260887702319373</v>
      </c>
      <c r="T74" s="1" t="n">
        <v>619.07</v>
      </c>
      <c r="U74" s="1" t="n">
        <f aca="false">IF(T74&lt;&gt;"",T74+459.67,"")</f>
        <v>1078.74</v>
      </c>
      <c r="V74" s="1" t="n">
        <v>375.65</v>
      </c>
      <c r="W74" s="2" t="n">
        <v>0.0631</v>
      </c>
      <c r="X74" s="2" t="n">
        <v>0.2627</v>
      </c>
      <c r="Y74" s="2" t="n">
        <f aca="false">IF(U74&lt;&gt;"",V74*W74*L74/10.73165/U74,"")</f>
        <v>0.262615711450755</v>
      </c>
      <c r="Z74" s="2" t="str">
        <f aca="false">IF(Y74&lt;&gt;"",IF(ABS(Y74-X74)&gt;0.0005,Y74-X74,""),"")</f>
        <v/>
      </c>
      <c r="AA74" s="2" t="n">
        <v>0.3124</v>
      </c>
      <c r="AB74" s="2" t="n">
        <f aca="false">IF(AND(V74&gt;0,Q74&lt;&gt;""),LOG(14.69595/V74)/(1-1/Q74)*3/7-1,"")</f>
        <v>0.314953872546938</v>
      </c>
      <c r="AC74" s="2" t="str">
        <f aca="false">IF(AB74&lt;&gt;"",IF(ABS(AB74-AA74)&gt;0.05,AB74-AA74,""),"")</f>
        <v/>
      </c>
      <c r="AD74" s="2" t="n">
        <v>0.7419</v>
      </c>
      <c r="AF74" s="3" t="n">
        <f aca="false">IF(AND(L74&lt;&gt;"",AD74&lt;&gt;""),L74/(AD74*62.3664),"")</f>
        <v>2.77201252770884</v>
      </c>
      <c r="AG74" s="1" t="n">
        <v>59.24</v>
      </c>
      <c r="AH74" s="1" t="n">
        <f aca="false">IF(AD74&lt;&gt;"",141.5/AD74-131.5,"")</f>
        <v>59.2265130071438</v>
      </c>
      <c r="AI74" s="1" t="n">
        <f aca="false">IF(AH74&lt;&gt;"",IF(ABS(AH74-AG74)&gt;0.01,AH74-AG74,""),"")</f>
        <v>-0.013486992856194</v>
      </c>
      <c r="AJ74" s="3" t="n">
        <v>6.185</v>
      </c>
      <c r="AK74" s="3" t="n">
        <f aca="false">IF(AD74&lt;&gt;"",AD74*8.33718,"")</f>
        <v>6.185353842</v>
      </c>
      <c r="AL74" s="3" t="str">
        <f aca="false">IF(AK74&lt;&gt;"",IF(ABS(AK74-AJ74)&gt;0.001,AK74-AJ74,""),"")</f>
        <v/>
      </c>
      <c r="AM74" s="4" t="n">
        <v>1.4119</v>
      </c>
      <c r="AN74" s="2" t="n">
        <v>0.3835</v>
      </c>
      <c r="AO74" s="2" t="n">
        <f aca="false">IF(AND(V74&lt;&gt;"",AA74&lt;&gt;"",U74&lt;&gt;""),V74*10^(7/3*(1+AA74)*(1-U74/559.676)),"")</f>
        <v>0.542906752545966</v>
      </c>
      <c r="AP74" s="2" t="n">
        <f aca="false">IF(AO74&lt;&gt;"",AO74-AN74,"")</f>
        <v>0.159406752545966</v>
      </c>
      <c r="AV74" s="5" t="n">
        <v>19035</v>
      </c>
      <c r="AW74" s="5" t="n">
        <f aca="false">AV74*AJ74</f>
        <v>117731.475</v>
      </c>
      <c r="AX74" s="1" t="n">
        <v>21.95</v>
      </c>
      <c r="AY74" s="3" t="n">
        <v>7.314</v>
      </c>
      <c r="AZ74" s="3" t="str">
        <f aca="false">IF(AND(AU74&lt;&gt;"",T74&lt;&gt;"",O74&lt;&gt;"",AD74&lt;&gt;""),SQRT((AU74*(MAX((T74-77)/(T74-O74),0))^0.38)*(SQRT(AD74^2-0.000601*(77-60))*62.3664)*251.9958/30.48^3),"")</f>
        <v/>
      </c>
      <c r="BA74" s="3" t="str">
        <f aca="false">IF(AND(AY74&lt;&gt;"",AZ74&lt;&gt;""),AZ74-AY74,"")</f>
        <v/>
      </c>
      <c r="BC74" s="1" t="n">
        <v>-802.07</v>
      </c>
      <c r="BD74" s="1" t="n">
        <v>93.19</v>
      </c>
      <c r="BE74" s="1" t="n">
        <v>30.5</v>
      </c>
      <c r="BF74" s="6" t="n">
        <v>0.00056</v>
      </c>
      <c r="BL74" s="1" t="n">
        <v>0.8</v>
      </c>
      <c r="BM74" s="1" t="n">
        <v>5.18</v>
      </c>
      <c r="BN74" s="7" t="n">
        <v>12.2</v>
      </c>
      <c r="BO74" s="7" t="n">
        <f aca="false">IF(AND(P74&lt;&gt;"",AD74&lt;&gt;""),P74^0.333333333333333/AD74,"")</f>
        <v>12.1889247930775</v>
      </c>
      <c r="BP74" s="7" t="n">
        <f aca="false">BN74-BO74</f>
        <v>0.0110752069224738</v>
      </c>
    </row>
    <row r="75" customFormat="false" ht="13.5" hidden="false" customHeight="false" outlineLevel="0" collapsed="false">
      <c r="A75" s="0" t="n">
        <v>52</v>
      </c>
      <c r="B75" s="0" t="s">
        <v>185</v>
      </c>
      <c r="C75" s="0" t="s">
        <v>99</v>
      </c>
      <c r="D75" s="0" t="n">
        <v>9</v>
      </c>
      <c r="E75" s="0" t="n">
        <v>20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s">
        <v>143</v>
      </c>
      <c r="L75" s="1" t="n">
        <v>128.26</v>
      </c>
      <c r="M75" s="1" t="n">
        <f aca="false">+D75*$D$2+E75*$E$2+F75*$F$2+G75*$G$2+H75*$H$2+I75*$I$2+J75*$J$2</f>
        <v>128.2578</v>
      </c>
      <c r="N75" s="1" t="str">
        <f aca="false">IF(ABS(M75-L75)&gt;0.005,M75-L75,"")</f>
        <v/>
      </c>
      <c r="O75" s="1" t="n">
        <v>268.41</v>
      </c>
      <c r="P75" s="1" t="n">
        <f aca="false">+O75+459.67</f>
        <v>728.08</v>
      </c>
      <c r="Q75" s="1" t="n">
        <f aca="false">IF(AND(P75&gt;0,U75&lt;&gt;""),P75/U75,"")</f>
        <v>0.694282335888927</v>
      </c>
      <c r="R75" s="1" t="n">
        <v>-198.04</v>
      </c>
      <c r="S75" s="1" t="n">
        <f aca="false">IF(AND(R75&lt;&gt;"",U75&lt;&gt;""),(R75+459.67)/U75,"")</f>
        <v>0.249485066941298</v>
      </c>
      <c r="T75" s="1" t="n">
        <v>589.01</v>
      </c>
      <c r="U75" s="1" t="n">
        <f aca="false">IF(T75&lt;&gt;"",T75+459.67,"")</f>
        <v>1048.68</v>
      </c>
      <c r="V75" s="1" t="n">
        <v>345.19</v>
      </c>
      <c r="W75" s="2" t="n">
        <v>0.0645</v>
      </c>
      <c r="X75" s="34" t="n">
        <v>0.2538</v>
      </c>
      <c r="Y75" s="2" t="n">
        <f aca="false">IF(U75&lt;&gt;"",V75*W75*L75/10.73165/U75,"")</f>
        <v>0.25374627206693</v>
      </c>
      <c r="Z75" s="2" t="str">
        <f aca="false">IF(Y75&lt;&gt;"",IF(ABS(Y75-X75)&gt;0.0005,Y75-X75,""),"")</f>
        <v/>
      </c>
      <c r="AB75" s="2" t="n">
        <f aca="false">IF(AND(V75&gt;0,Q75&lt;&gt;""),LOG(14.69595/V75)/(1-1/Q75)*3/7-1,"")</f>
        <v>0.334234215463184</v>
      </c>
      <c r="AC75" s="2" t="n">
        <f aca="false">IF(AB75&lt;&gt;"",IF(ABS(AB75-AA75)&gt;0.05,AB75-AA75,""),"")</f>
        <v>0.334234215463184</v>
      </c>
      <c r="AD75" s="2" t="n">
        <v>0.7261</v>
      </c>
      <c r="AF75" s="3" t="n">
        <f aca="false">IF(AND(L75&lt;&gt;"",AD75&lt;&gt;""),L75/(AD75*62.3664),"")</f>
        <v>2.83233176464287</v>
      </c>
      <c r="AG75" s="1" t="n">
        <v>63.36</v>
      </c>
      <c r="AH75" s="1" t="n">
        <f aca="false">IF(AD75&lt;&gt;"",141.5/AD75-131.5,"")</f>
        <v>63.3767387412202</v>
      </c>
      <c r="AI75" s="1" t="n">
        <f aca="false">IF(AH75&lt;&gt;"",IF(ABS(AH75-AG75)&gt;0.01,AH75-AG75,""),"")</f>
        <v>0.0167387412202373</v>
      </c>
      <c r="AJ75" s="3" t="n">
        <v>6.054</v>
      </c>
      <c r="AK75" s="3" t="n">
        <f aca="false">IF(AD75&lt;&gt;"",AD75*8.33718,"")</f>
        <v>6.053626398</v>
      </c>
      <c r="AL75" s="3" t="str">
        <f aca="false">IF(AK75&lt;&gt;"",IF(ABS(AK75-AJ75)&gt;0.001,AK75-AJ75,""),"")</f>
        <v/>
      </c>
      <c r="AM75" s="4" t="n">
        <v>1.4037</v>
      </c>
      <c r="AN75" s="2" t="n">
        <v>0.4539</v>
      </c>
      <c r="AO75" s="2" t="str">
        <f aca="false">IF(AND(V75&lt;&gt;"",AA75&lt;&gt;"",U75&lt;&gt;""),V75*10^(7/3*(1+AA75)*(1-U75/559.676)),"")</f>
        <v/>
      </c>
      <c r="AP75" s="2" t="str">
        <f aca="false">IF(AO75&lt;&gt;"",AO75-AN75,"")</f>
        <v/>
      </c>
      <c r="AU75" s="1" t="n">
        <v>115.31</v>
      </c>
      <c r="AV75" s="5" t="n">
        <v>19025</v>
      </c>
      <c r="AW75" s="5" t="n">
        <f aca="false">AV75*AJ75</f>
        <v>115177.35</v>
      </c>
      <c r="AX75" s="1" t="n">
        <v>20.82</v>
      </c>
      <c r="AY75" s="3" t="n">
        <v>7.218</v>
      </c>
      <c r="AZ75" s="3" t="n">
        <f aca="false">IF(AND(AU75&lt;&gt;"",T75&lt;&gt;"",O75&lt;&gt;"",AD75&lt;&gt;""),SQRT((AU75*(MAX((T75-77)/(T75-O75),0))^0.38)*(SQRT(AD75^2-0.000601*(77-60))*62.3664)*251.9958/30.48^3),"")</f>
        <v>7.41457712360626</v>
      </c>
      <c r="BA75" s="3" t="n">
        <f aca="false">IF(AND(AY75&lt;&gt;"",AZ75&lt;&gt;""),AZ75-AY75,"")</f>
        <v>0.196577123606263</v>
      </c>
      <c r="BC75" s="1" t="n">
        <v>-813.03</v>
      </c>
      <c r="BD75" s="1" t="n">
        <v>68.72</v>
      </c>
      <c r="BE75" s="1" t="n">
        <v>33.52</v>
      </c>
      <c r="BF75" s="6" t="n">
        <v>0.00063</v>
      </c>
      <c r="BG75" s="7" t="n">
        <v>169</v>
      </c>
      <c r="BL75" s="1" t="n">
        <v>0.8</v>
      </c>
      <c r="BM75" s="1" t="n">
        <v>5.49</v>
      </c>
      <c r="BN75" s="7" t="n">
        <v>12.4</v>
      </c>
      <c r="BO75" s="7" t="n">
        <f aca="false">IF(AND(P75&lt;&gt;"",AD75&lt;&gt;""),P75^0.333333333333333/AD75,"")</f>
        <v>12.389770552267</v>
      </c>
      <c r="BP75" s="7" t="n">
        <f aca="false">BN75-BO75</f>
        <v>0.010229447733046</v>
      </c>
    </row>
    <row r="76" customFormat="false" ht="12.75" hidden="false" customHeight="false" outlineLevel="0" collapsed="false">
      <c r="A76" s="0" t="n">
        <v>53</v>
      </c>
      <c r="B76" s="0" t="s">
        <v>186</v>
      </c>
      <c r="C76" s="0" t="s">
        <v>99</v>
      </c>
      <c r="D76" s="0" t="n">
        <v>9</v>
      </c>
      <c r="E76" s="0" t="n">
        <v>20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s">
        <v>143</v>
      </c>
      <c r="L76" s="1" t="n">
        <v>128.26</v>
      </c>
      <c r="M76" s="1" t="n">
        <f aca="false">+D76*$D$2+E76*$E$2+F76*$F$2+G76*$G$2+H76*$H$2+I76*$I$2+J76*$J$2</f>
        <v>128.2578</v>
      </c>
      <c r="N76" s="1" t="str">
        <f aca="false">IF(ABS(M76-L76)&gt;0.005,M76-L76,"")</f>
        <v/>
      </c>
      <c r="O76" s="1" t="n">
        <v>267.17</v>
      </c>
      <c r="P76" s="1" t="n">
        <f aca="false">+O76+459.67</f>
        <v>726.84</v>
      </c>
      <c r="Q76" s="1" t="n">
        <f aca="false">IF(AND(P76&gt;0,U76&lt;&gt;""),P76/U76,"")</f>
        <v>0.693576090690484</v>
      </c>
      <c r="R76" s="1" t="n">
        <v>-172.08</v>
      </c>
      <c r="S76" s="1" t="n">
        <f aca="false">IF(AND(R76&lt;&gt;"",U76&lt;&gt;""),(R76+459.67)/U76,"")</f>
        <v>0.274428413298217</v>
      </c>
      <c r="T76" s="1" t="n">
        <v>588.29</v>
      </c>
      <c r="U76" s="1" t="n">
        <f aca="false">IF(T76&lt;&gt;"",T76+459.67,"")</f>
        <v>1047.96</v>
      </c>
      <c r="V76" s="1" t="n">
        <v>349.54</v>
      </c>
      <c r="W76" s="2" t="n">
        <v>0.0643</v>
      </c>
      <c r="X76" s="2" t="n">
        <v>0.2564</v>
      </c>
      <c r="Y76" s="2" t="n">
        <f aca="false">IF(U76&lt;&gt;"",V76*W76*L76/10.73165/U76,"")</f>
        <v>0.256323180931515</v>
      </c>
      <c r="Z76" s="2" t="str">
        <f aca="false">IF(Y76&lt;&gt;"",IF(ABS(Y76-X76)&gt;0.0005,Y76-X76,""),"")</f>
        <v/>
      </c>
      <c r="AA76" s="2" t="n">
        <v>0.3328</v>
      </c>
      <c r="AB76" s="2" t="n">
        <f aca="false">IF(AND(V76&gt;0,Q76&lt;&gt;""),LOG(14.69595/V76)/(1-1/Q76)*3/7-1,"")</f>
        <v>0.33508077394505</v>
      </c>
      <c r="AC76" s="2" t="str">
        <f aca="false">IF(AB76&lt;&gt;"",IF(ABS(AB76-AA76)&gt;0.05,AB76-AA76,""),"")</f>
        <v/>
      </c>
      <c r="AD76" s="2" t="n">
        <v>0.7278</v>
      </c>
      <c r="AF76" s="3" t="n">
        <f aca="false">IF(AND(L76&lt;&gt;"",AD76&lt;&gt;""),L76/(AD76*62.3664),"")</f>
        <v>2.82571598558284</v>
      </c>
      <c r="AG76" s="1" t="n">
        <v>62.91</v>
      </c>
      <c r="AH76" s="1" t="n">
        <f aca="false">IF(AD76&lt;&gt;"",141.5/AD76-131.5,"")</f>
        <v>62.9215443803243</v>
      </c>
      <c r="AI76" s="1" t="n">
        <f aca="false">IF(AH76&lt;&gt;"",IF(ABS(AH76-AG76)&gt;0.01,AH76-AG76,""),"")</f>
        <v>0.011544380324267</v>
      </c>
      <c r="AJ76" s="3" t="n">
        <v>6.068</v>
      </c>
      <c r="AK76" s="3" t="n">
        <f aca="false">IF(AD76&lt;&gt;"",AD76*8.33718,"")</f>
        <v>6.067799604</v>
      </c>
      <c r="AL76" s="3" t="str">
        <f aca="false">IF(AK76&lt;&gt;"",IF(ABS(AK76-AJ76)&gt;0.001,AK76-AJ76,""),"")</f>
        <v/>
      </c>
      <c r="AM76" s="4" t="n">
        <v>1.4051</v>
      </c>
      <c r="AN76" s="2" t="n">
        <v>0.5121</v>
      </c>
      <c r="AO76" s="2" t="n">
        <f aca="false">IF(AND(V76&lt;&gt;"",AA76&lt;&gt;"",U76&lt;&gt;""),V76*10^(7/3*(1+AA76)*(1-U76/559.676)),"")</f>
        <v>0.676586462356534</v>
      </c>
      <c r="AP76" s="2" t="n">
        <f aca="false">IF(AO76&lt;&gt;"",AO76-AN76,"")</f>
        <v>0.164486462356534</v>
      </c>
      <c r="AU76" s="1" t="n">
        <v>112.96</v>
      </c>
      <c r="AV76" s="5" t="n">
        <v>19038</v>
      </c>
      <c r="AW76" s="5" t="n">
        <f aca="false">AV76*AJ76</f>
        <v>115522.584</v>
      </c>
      <c r="AX76" s="1" t="n">
        <v>20.75</v>
      </c>
      <c r="AY76" s="3" t="n">
        <v>7.086</v>
      </c>
      <c r="AZ76" s="3" t="n">
        <f aca="false">IF(AND(AU76&lt;&gt;"",T76&lt;&gt;"",O76&lt;&gt;"",AD76&lt;&gt;""),SQRT((AU76*(MAX((T76-77)/(T76-O76),0))^0.38)*(SQRT(AD76^2-0.000601*(77-60))*62.3664)*251.9958/30.48^3),"")</f>
        <v>7.34316378137084</v>
      </c>
      <c r="BA76" s="3" t="n">
        <f aca="false">IF(AND(AY76&lt;&gt;"",AZ76&lt;&gt;""),AZ76-AY76,"")</f>
        <v>0.257163781370838</v>
      </c>
      <c r="BC76" s="1" t="n">
        <v>-804.32</v>
      </c>
      <c r="BD76" s="1" t="n">
        <v>83.8</v>
      </c>
      <c r="BE76" s="1" t="n">
        <v>37.88</v>
      </c>
      <c r="BF76" s="6" t="n">
        <v>0.00054</v>
      </c>
      <c r="BL76" s="1" t="n">
        <v>0.8</v>
      </c>
      <c r="BM76" s="1" t="n">
        <v>5.18</v>
      </c>
      <c r="BN76" s="7" t="n">
        <v>12.4</v>
      </c>
      <c r="BO76" s="7" t="n">
        <f aca="false">IF(AND(P76&lt;&gt;"",AD76&lt;&gt;""),P76^0.333333333333333/AD76,"")</f>
        <v>12.3538091748855</v>
      </c>
      <c r="BP76" s="7" t="n">
        <f aca="false">BN76-BO76</f>
        <v>0.0461908251144738</v>
      </c>
    </row>
    <row r="77" customFormat="false" ht="12.75" hidden="false" customHeight="false" outlineLevel="0" collapsed="false">
      <c r="A77" s="0" t="n">
        <v>54</v>
      </c>
      <c r="B77" s="0" t="s">
        <v>187</v>
      </c>
      <c r="C77" s="0" t="s">
        <v>99</v>
      </c>
      <c r="D77" s="0" t="n">
        <v>9</v>
      </c>
      <c r="E77" s="0" t="n">
        <v>20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s">
        <v>143</v>
      </c>
      <c r="L77" s="1" t="n">
        <v>128.26</v>
      </c>
      <c r="M77" s="1" t="n">
        <f aca="false">+D77*$D$2+E77*$E$2+F77*$F$2+G77*$G$2+H77*$H$2+I77*$I$2+J77*$J$2</f>
        <v>128.2578</v>
      </c>
      <c r="N77" s="1" t="str">
        <f aca="false">IF(ABS(M77-L77)&gt;0.005,M77-L77,"")</f>
        <v/>
      </c>
      <c r="O77" s="1" t="n">
        <v>284.83</v>
      </c>
      <c r="P77" s="1" t="n">
        <f aca="false">+O77+459.67</f>
        <v>744.5</v>
      </c>
      <c r="Q77" s="1" t="n">
        <f aca="false">IF(AND(P77&gt;0,U77&lt;&gt;""),P77/U77,"")</f>
        <v>0.685126902619034</v>
      </c>
      <c r="R77" s="1" t="n">
        <v>-150.16</v>
      </c>
      <c r="S77" s="1" t="n">
        <f aca="false">IF(AND(R77&lt;&gt;"",U77&lt;&gt;""),(R77+459.67)/U77,"")</f>
        <v>0.284826900778532</v>
      </c>
      <c r="T77" s="1" t="n">
        <v>626.99</v>
      </c>
      <c r="U77" s="1" t="n">
        <f aca="false">IF(T77&lt;&gt;"",T77+459.67,"")</f>
        <v>1086.66</v>
      </c>
      <c r="V77" s="1" t="n">
        <v>388.7</v>
      </c>
      <c r="W77" s="2" t="n">
        <v>0.0617</v>
      </c>
      <c r="X77" s="2" t="n">
        <v>0.2638</v>
      </c>
      <c r="Y77" s="2" t="n">
        <f aca="false">IF(U77&lt;&gt;"",V77*W77*L77/10.73165/U77,"")</f>
        <v>0.263773255258894</v>
      </c>
      <c r="Z77" s="2" t="str">
        <f aca="false">IF(Y77&lt;&gt;"",IF(ABS(Y77-X77)&gt;0.0005,Y77-X77,""),"")</f>
        <v/>
      </c>
      <c r="AA77" s="2" t="n">
        <v>0.3236</v>
      </c>
      <c r="AB77" s="2" t="n">
        <f aca="false">IF(AND(V77&gt;0,Q77&lt;&gt;""),LOG(14.69595/V77)/(1-1/Q77)*3/7-1,"")</f>
        <v>0.326433786263996</v>
      </c>
      <c r="AC77" s="2" t="str">
        <f aca="false">IF(AB77&lt;&gt;"",IF(ABS(AB77-AA77)&gt;0.05,AB77-AA77,""),"")</f>
        <v/>
      </c>
      <c r="AD77" s="2" t="n">
        <v>0.7498</v>
      </c>
      <c r="AF77" s="3" t="n">
        <f aca="false">IF(AND(L77&lt;&gt;"",AD77&lt;&gt;""),L77/(AD77*62.3664),"")</f>
        <v>2.74280620739823</v>
      </c>
      <c r="AG77" s="1" t="n">
        <v>57.22</v>
      </c>
      <c r="AH77" s="1" t="n">
        <f aca="false">IF(AD77&lt;&gt;"",141.5/AD77-131.5,"")</f>
        <v>57.2169911976527</v>
      </c>
      <c r="AI77" s="1" t="str">
        <f aca="false">IF(AH77&lt;&gt;"",IF(ABS(AH77-AG77)&gt;0.01,AH77-AG77,""),"")</f>
        <v/>
      </c>
      <c r="AJ77" s="3" t="n">
        <v>6.251</v>
      </c>
      <c r="AK77" s="3" t="n">
        <f aca="false">IF(AD77&lt;&gt;"",AD77*8.33718,"")</f>
        <v>6.251217564</v>
      </c>
      <c r="AL77" s="3" t="str">
        <f aca="false">IF(AK77&lt;&gt;"",IF(ABS(AK77-AJ77)&gt;0.001,AK77-AJ77,""),"")</f>
        <v/>
      </c>
      <c r="AM77" s="4" t="n">
        <v>1.4154</v>
      </c>
      <c r="AN77" s="2" t="n">
        <v>0.3537</v>
      </c>
      <c r="AO77" s="2" t="n">
        <f aca="false">IF(AND(V77&lt;&gt;"",AA77&lt;&gt;"",U77&lt;&gt;""),V77*10^(7/3*(1+AA77)*(1-U77/559.676)),"")</f>
        <v>0.480413602247914</v>
      </c>
      <c r="AP77" s="2" t="n">
        <f aca="false">IF(AO77&lt;&gt;"",AO77-AN77,"")</f>
        <v>0.126713602247915</v>
      </c>
      <c r="AV77" s="5" t="n">
        <v>19047</v>
      </c>
      <c r="AW77" s="5" t="n">
        <f aca="false">AV77*AJ77</f>
        <v>119062.797</v>
      </c>
      <c r="AX77" s="1" t="n">
        <v>22.79</v>
      </c>
      <c r="AY77" s="3" t="n">
        <v>7.41</v>
      </c>
      <c r="AZ77" s="3" t="str">
        <f aca="false">IF(AND(AU77&lt;&gt;"",T77&lt;&gt;"",O77&lt;&gt;"",AD77&lt;&gt;""),SQRT((AU77*(MAX((T77-77)/(T77-O77),0))^0.38)*(SQRT(AD77^2-0.000601*(77-60))*62.3664)*251.9958/30.48^3),"")</f>
        <v/>
      </c>
      <c r="BA77" s="3" t="str">
        <f aca="false">IF(AND(AY77&lt;&gt;"",AZ77&lt;&gt;""),AZ77-AY77,"")</f>
        <v/>
      </c>
      <c r="BC77" s="1" t="n">
        <v>-789.03</v>
      </c>
      <c r="BD77" s="1" t="n">
        <v>99.55</v>
      </c>
      <c r="BE77" s="1" t="n">
        <v>27.15</v>
      </c>
      <c r="BF77" s="6" t="n">
        <v>0.00065</v>
      </c>
      <c r="BL77" s="1" t="n">
        <v>0.8</v>
      </c>
      <c r="BM77" s="1" t="n">
        <v>5.18</v>
      </c>
      <c r="BN77" s="7" t="n">
        <v>12.1</v>
      </c>
      <c r="BO77" s="7" t="n">
        <f aca="false">IF(AND(P77&lt;&gt;"",AD77&lt;&gt;""),P77^0.333333333333333/AD77,"")</f>
        <v>12.08767564807</v>
      </c>
      <c r="BP77" s="7" t="n">
        <f aca="false">BN77-BO77</f>
        <v>0.0123243519300136</v>
      </c>
    </row>
    <row r="78" customFormat="false" ht="12.75" hidden="false" customHeight="false" outlineLevel="0" collapsed="false">
      <c r="A78" s="0" t="n">
        <v>55</v>
      </c>
      <c r="B78" s="0" t="s">
        <v>188</v>
      </c>
      <c r="C78" s="0" t="s">
        <v>99</v>
      </c>
      <c r="D78" s="0" t="n">
        <v>9</v>
      </c>
      <c r="E78" s="0" t="n">
        <v>20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s">
        <v>143</v>
      </c>
      <c r="L78" s="1" t="n">
        <v>128.26</v>
      </c>
      <c r="M78" s="1" t="n">
        <f aca="false">+D78*$D$2+E78*$E$2+F78*$F$2+G78*$G$2+H78*$H$2+I78*$I$2+J78*$J$2</f>
        <v>128.2578</v>
      </c>
      <c r="N78" s="1" t="str">
        <f aca="false">IF(ABS(M78-L78)&gt;0.005,M78-L78,"")</f>
        <v/>
      </c>
      <c r="O78" s="1" t="n">
        <v>295.14</v>
      </c>
      <c r="P78" s="1" t="n">
        <f aca="false">+O78+459.67</f>
        <v>754.81</v>
      </c>
      <c r="Q78" s="1" t="n">
        <f aca="false">IF(AND(P78&gt;0,U78&lt;&gt;""),P78/U78,"")</f>
        <v>0.687384458468796</v>
      </c>
      <c r="R78" s="1" t="n">
        <v>-27.56</v>
      </c>
      <c r="S78" s="1" t="n">
        <f aca="false">IF(AND(R78&lt;&gt;"",U78&lt;&gt;""),(R78+459.67)/U78,"")</f>
        <v>0.393510550137056</v>
      </c>
      <c r="T78" s="1" t="n">
        <v>638.42</v>
      </c>
      <c r="U78" s="1" t="n">
        <f aca="false">IF(T78&lt;&gt;"",T78+459.67,"")</f>
        <v>1098.09</v>
      </c>
      <c r="V78" s="1" t="n">
        <v>387.97</v>
      </c>
      <c r="W78" s="2" t="n">
        <v>0.0591</v>
      </c>
      <c r="X78" s="2" t="n">
        <v>0.249</v>
      </c>
      <c r="Y78" s="2" t="n">
        <f aca="false">IF(U78&lt;&gt;"",V78*W78*L78/10.73165/U78,"")</f>
        <v>0.249558533272411</v>
      </c>
      <c r="Z78" s="2" t="n">
        <f aca="false">IF(Y78&lt;&gt;"",IF(ABS(Y78-X78)&gt;0.0005,Y78-X78,""),"")</f>
        <v>0.00055853327241151</v>
      </c>
      <c r="AA78" s="2" t="n">
        <v>0.3381</v>
      </c>
      <c r="AB78" s="2" t="n">
        <f aca="false">IF(AND(V78&gt;0,Q78&lt;&gt;""),LOG(14.69595/V78)/(1-1/Q78)*3/7-1,"")</f>
        <v>0.339645592496025</v>
      </c>
      <c r="AC78" s="2" t="str">
        <f aca="false">IF(AB78&lt;&gt;"",IF(ABS(AB78-AA78)&gt;0.05,AB78-AA78,""),"")</f>
        <v/>
      </c>
      <c r="AD78" s="2" t="n">
        <v>0.7587</v>
      </c>
      <c r="AF78" s="3" t="n">
        <f aca="false">IF(AND(L78&lt;&gt;"",AD78&lt;&gt;""),L78/(AD78*62.3664),"")</f>
        <v>2.71063146738789</v>
      </c>
      <c r="AG78" s="1" t="n">
        <v>55</v>
      </c>
      <c r="AH78" s="1" t="n">
        <f aca="false">IF(AD78&lt;&gt;"",141.5/AD78-131.5,"")</f>
        <v>55.0032292078555</v>
      </c>
      <c r="AI78" s="1" t="str">
        <f aca="false">IF(AH78&lt;&gt;"",IF(ABS(AH78-AG78)&gt;0.01,AH78-AG78,""),"")</f>
        <v/>
      </c>
      <c r="AJ78" s="3" t="n">
        <v>6.326</v>
      </c>
      <c r="AK78" s="3" t="n">
        <f aca="false">IF(AD78&lt;&gt;"",AD78*8.33718,"")</f>
        <v>6.325418466</v>
      </c>
      <c r="AL78" s="3" t="str">
        <f aca="false">IF(AK78&lt;&gt;"",IF(ABS(AK78-AJ78)&gt;0.001,AK78-AJ78,""),"")</f>
        <v/>
      </c>
      <c r="AM78" s="4" t="n">
        <v>1.41037</v>
      </c>
      <c r="AN78" s="2" t="n">
        <v>0.2825</v>
      </c>
      <c r="AO78" s="2" t="n">
        <f aca="false">IF(AND(V78&lt;&gt;"",AA78&lt;&gt;"",U78&lt;&gt;""),V78*10^(7/3*(1+AA78)*(1-U78/559.676)),"")</f>
        <v>0.38474939609272</v>
      </c>
      <c r="AP78" s="2" t="n">
        <f aca="false">IF(AO78&lt;&gt;"",AO78-AN78,"")</f>
        <v>0.10224939609272</v>
      </c>
      <c r="AQ78" s="2" t="n">
        <v>0.3908</v>
      </c>
      <c r="AR78" s="2" t="n">
        <v>0.509</v>
      </c>
      <c r="AS78" s="2" t="n">
        <v>1.5876</v>
      </c>
      <c r="AT78" s="2" t="n">
        <v>0.8916</v>
      </c>
      <c r="AU78" s="1" t="n">
        <v>118.27</v>
      </c>
      <c r="AV78" s="5" t="n">
        <v>19054</v>
      </c>
      <c r="AW78" s="5" t="n">
        <f aca="false">AV78*AJ78</f>
        <v>120535.604</v>
      </c>
      <c r="AX78" s="1" t="n">
        <v>23.29</v>
      </c>
      <c r="AY78" s="3" t="n">
        <v>7.448</v>
      </c>
      <c r="AZ78" s="3" t="n">
        <f aca="false">IF(AND(AU78&lt;&gt;"",T78&lt;&gt;"",O78&lt;&gt;"",AD78&lt;&gt;""),SQRT((AU78*(MAX((T78-77)/(T78-O78),0))^0.38)*(SQRT(AD78^2-0.000601*(77-60))*62.3664)*251.9958/30.48^3),"")</f>
        <v>7.71381013702526</v>
      </c>
      <c r="BA78" s="3" t="n">
        <f aca="false">IF(AND(AY78&lt;&gt;"",AZ78&lt;&gt;""),AZ78-AY78,"")</f>
        <v>0.265810137025264</v>
      </c>
      <c r="BC78" s="1" t="n">
        <v>-780.48</v>
      </c>
      <c r="BD78" s="1" t="n">
        <v>139.78</v>
      </c>
      <c r="BE78" s="1" t="n">
        <v>33.82</v>
      </c>
      <c r="BF78" s="6" t="n">
        <v>0.00052</v>
      </c>
      <c r="BG78" s="7" t="n">
        <v>149</v>
      </c>
      <c r="BH78" s="7" t="n">
        <v>91.6</v>
      </c>
      <c r="BI78" s="7" t="n">
        <v>0.1</v>
      </c>
      <c r="BJ78" s="7" t="n">
        <v>84</v>
      </c>
      <c r="BK78" s="7" t="n">
        <v>97.1</v>
      </c>
      <c r="BL78" s="1" t="n">
        <v>0.7</v>
      </c>
      <c r="BM78" s="1" t="n">
        <v>5.7</v>
      </c>
      <c r="BN78" s="7" t="n">
        <v>12</v>
      </c>
      <c r="BO78" s="7" t="n">
        <f aca="false">IF(AND(P78&lt;&gt;"",AD78&lt;&gt;""),P78^0.333333333333333/AD78,"")</f>
        <v>12.0007705147346</v>
      </c>
      <c r="BP78" s="7" t="n">
        <f aca="false">BN78-BO78</f>
        <v>-0.000770514734586669</v>
      </c>
    </row>
    <row r="79" customFormat="false" ht="12.75" hidden="false" customHeight="false" outlineLevel="0" collapsed="false">
      <c r="A79" s="0" t="n">
        <v>56</v>
      </c>
      <c r="B79" s="0" t="s">
        <v>189</v>
      </c>
      <c r="C79" s="0" t="s">
        <v>99</v>
      </c>
      <c r="D79" s="0" t="n">
        <v>9</v>
      </c>
      <c r="E79" s="0" t="n">
        <v>20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s">
        <v>143</v>
      </c>
      <c r="L79" s="1" t="n">
        <v>128.26</v>
      </c>
      <c r="M79" s="1" t="n">
        <f aca="false">+D79*$D$2+E79*$E$2+F79*$F$2+G79*$G$2+H79*$H$2+I79*$I$2+J79*$J$2</f>
        <v>128.2578</v>
      </c>
      <c r="N79" s="1" t="str">
        <f aca="false">IF(ABS(M79-L79)&gt;0.005,M79-L79,"")</f>
        <v/>
      </c>
      <c r="O79" s="1" t="n">
        <v>272.89</v>
      </c>
      <c r="P79" s="1" t="n">
        <f aca="false">+O79+459.67</f>
        <v>732.56</v>
      </c>
      <c r="Q79" s="1" t="n">
        <f aca="false">IF(AND(P79&gt;0,U79&lt;&gt;""),P79/U79,"")</f>
        <v>0.690306348413603</v>
      </c>
      <c r="R79" s="1" t="n">
        <v>-147.08</v>
      </c>
      <c r="S79" s="1" t="n">
        <f aca="false">IF(AND(R79&lt;&gt;"",U79&lt;&gt;""),(R79+459.67)/U79,"")</f>
        <v>0.294559983415158</v>
      </c>
      <c r="T79" s="1" t="n">
        <v>601.54</v>
      </c>
      <c r="U79" s="1" t="n">
        <f aca="false">IF(T79&lt;&gt;"",T79+459.67,"")</f>
        <v>1061.21</v>
      </c>
      <c r="V79" s="1" t="n">
        <v>373.07</v>
      </c>
      <c r="W79" s="2" t="n">
        <v>0.0638</v>
      </c>
      <c r="X79" s="2" t="n">
        <v>0.2681</v>
      </c>
      <c r="Y79" s="2" t="n">
        <f aca="false">IF(U79&lt;&gt;"",V79*W79*L79/10.73165/U79,"")</f>
        <v>0.268061477770516</v>
      </c>
      <c r="Z79" s="2" t="str">
        <f aca="false">IF(Y79&lt;&gt;"",IF(ABS(Y79-X79)&gt;0.0005,Y79-X79,""),"")</f>
        <v/>
      </c>
      <c r="AA79" s="2" t="n">
        <v>0.3389</v>
      </c>
      <c r="AB79" s="2" t="n">
        <f aca="false">IF(AND(V79&gt;0,Q79&lt;&gt;""),LOG(14.69595/V79)/(1-1/Q79)*3/7-1,"")</f>
        <v>0.341785746977139</v>
      </c>
      <c r="AC79" s="2" t="str">
        <f aca="false">IF(AB79&lt;&gt;"",IF(ABS(AB79-AA79)&gt;0.05,AB79-AA79,""),"")</f>
        <v/>
      </c>
      <c r="AD79" s="2" t="n">
        <v>0.7389</v>
      </c>
      <c r="AF79" s="3" t="n">
        <f aca="false">IF(AND(L79&lt;&gt;"",AD79&lt;&gt;""),L79/(AD79*62.3664),"")</f>
        <v>2.78326714617295</v>
      </c>
      <c r="AG79" s="1" t="n">
        <v>60.01</v>
      </c>
      <c r="AH79" s="1" t="n">
        <f aca="false">IF(AD79&lt;&gt;"",141.5/AD79-131.5,"")</f>
        <v>60.0008796860198</v>
      </c>
      <c r="AI79" s="1" t="str">
        <f aca="false">IF(AH79&lt;&gt;"",IF(ABS(AH79-AG79)&gt;0.01,AH79-AG79,""),"")</f>
        <v/>
      </c>
      <c r="AJ79" s="3" t="n">
        <v>6.16</v>
      </c>
      <c r="AK79" s="3" t="n">
        <f aca="false">IF(AD79&lt;&gt;"",AD79*8.33718,"")</f>
        <v>6.160342302</v>
      </c>
      <c r="AL79" s="3" t="str">
        <f aca="false">IF(AK79&lt;&gt;"",IF(ABS(AK79-AJ79)&gt;0.001,AK79-AJ79,""),"")</f>
        <v/>
      </c>
      <c r="AM79" s="4" t="n">
        <v>1.4102</v>
      </c>
      <c r="AN79" s="2" t="n">
        <v>0.4298</v>
      </c>
      <c r="AO79" s="2" t="n">
        <f aca="false">IF(AND(V79&lt;&gt;"",AA79&lt;&gt;"",U79&lt;&gt;""),V79*10^(7/3*(1+AA79)*(1-U79/559.676)),"")</f>
        <v>0.591885612803481</v>
      </c>
      <c r="AP79" s="2" t="n">
        <f aca="false">IF(AO79&lt;&gt;"",AO79-AN79,"")</f>
        <v>0.162085612803481</v>
      </c>
      <c r="AU79" s="1" t="n">
        <v>114.64</v>
      </c>
      <c r="AV79" s="5" t="n">
        <v>19063</v>
      </c>
      <c r="AW79" s="5" t="n">
        <f aca="false">AV79*AJ79</f>
        <v>117428.08</v>
      </c>
      <c r="AX79" s="1" t="n">
        <v>21.92</v>
      </c>
      <c r="AY79" s="3" t="n">
        <v>7.282</v>
      </c>
      <c r="AZ79" s="3" t="n">
        <f aca="false">IF(AND(AU79&lt;&gt;"",T79&lt;&gt;"",O79&lt;&gt;"",AD79&lt;&gt;""),SQRT((AU79*(MAX((T79-77)/(T79-O79),0))^0.38)*(SQRT(AD79^2-0.000601*(77-60))*62.3664)*251.9958/30.48^3),"")</f>
        <v>7.45826795957246</v>
      </c>
      <c r="BA79" s="3" t="n">
        <f aca="false">IF(AND(AY79&lt;&gt;"",AZ79&lt;&gt;""),AZ79-AY79,"")</f>
        <v>0.176267959572458</v>
      </c>
      <c r="BC79" s="1" t="n">
        <v>-775.29</v>
      </c>
      <c r="BD79" s="1" t="n">
        <v>120</v>
      </c>
      <c r="BE79" s="1" t="n">
        <v>34.19</v>
      </c>
      <c r="BF79" s="6" t="n">
        <v>0.00055</v>
      </c>
      <c r="BH79" s="7" t="n">
        <v>99.5</v>
      </c>
      <c r="BI79" s="7" t="n">
        <v>0.8</v>
      </c>
      <c r="BJ79" s="7" t="n">
        <v>101.8</v>
      </c>
      <c r="BK79" s="7" t="n">
        <v>6</v>
      </c>
      <c r="BL79" s="1" t="n">
        <v>0.8</v>
      </c>
      <c r="BM79" s="1" t="n">
        <v>5.18</v>
      </c>
      <c r="BN79" s="7" t="n">
        <v>12.2</v>
      </c>
      <c r="BO79" s="7" t="n">
        <f aca="false">IF(AND(P79&lt;&gt;"",AD79&lt;&gt;""),P79^0.333333333333333/AD79,"")</f>
        <v>12.2000628266825</v>
      </c>
      <c r="BP79" s="7" t="n">
        <f aca="false">BN79-BO79</f>
        <v>-6.28266825017931E-005</v>
      </c>
    </row>
    <row r="80" customFormat="false" ht="12.75" hidden="false" customHeight="false" outlineLevel="0" collapsed="false">
      <c r="A80" s="0" t="n">
        <v>57</v>
      </c>
      <c r="B80" s="0" t="s">
        <v>190</v>
      </c>
      <c r="C80" s="0" t="s">
        <v>99</v>
      </c>
      <c r="D80" s="0" t="n">
        <v>9</v>
      </c>
      <c r="E80" s="0" t="n">
        <v>20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s">
        <v>143</v>
      </c>
      <c r="L80" s="1" t="n">
        <v>128.26</v>
      </c>
      <c r="M80" s="1" t="n">
        <f aca="false">+D80*$D$2+E80*$E$2+F80*$F$2+G80*$G$2+H80*$H$2+I80*$I$2+J80*$J$2</f>
        <v>128.2578</v>
      </c>
      <c r="N80" s="1" t="str">
        <f aca="false">IF(ABS(M80-L80)&gt;0.005,M80-L80,"")</f>
        <v/>
      </c>
      <c r="O80" s="1" t="n">
        <v>278.04</v>
      </c>
      <c r="P80" s="1" t="n">
        <f aca="false">+O80+459.67</f>
        <v>737.71</v>
      </c>
      <c r="Q80" s="1" t="n">
        <f aca="false">IF(AND(P80&gt;0,U80&lt;&gt;""),P80/U80,"")</f>
        <v>0.693538530962969</v>
      </c>
      <c r="R80" s="1" t="n">
        <v>-188.25</v>
      </c>
      <c r="S80" s="1" t="n">
        <f aca="false">IF(AND(R80&lt;&gt;"",U80&lt;&gt;""),(R80+459.67)/U80,"")</f>
        <v>0.255168329118446</v>
      </c>
      <c r="T80" s="1" t="n">
        <v>604.02</v>
      </c>
      <c r="U80" s="1" t="n">
        <f aca="false">IF(T80&lt;&gt;"",T80+459.67,"")</f>
        <v>1063.69</v>
      </c>
      <c r="V80" s="1" t="n">
        <v>367.12</v>
      </c>
      <c r="W80" s="2" t="n">
        <v>0.0639</v>
      </c>
      <c r="X80" s="2" t="n">
        <v>0.2637</v>
      </c>
      <c r="Y80" s="2" t="n">
        <f aca="false">IF(U80&lt;&gt;"",V80*W80*L80/10.73165/U80,"")</f>
        <v>0.263583707179639</v>
      </c>
      <c r="Z80" s="2" t="str">
        <f aca="false">IF(Y80&lt;&gt;"",IF(ABS(Y80-X80)&gt;0.0005,Y80-X80,""),"")</f>
        <v/>
      </c>
      <c r="AA80" s="2" t="n">
        <v>0.357</v>
      </c>
      <c r="AB80" s="2" t="n">
        <f aca="false">IF(AND(V80&gt;0,Q80&lt;&gt;""),LOG(14.69595/V80)/(1-1/Q80)*3/7-1,"")</f>
        <v>0.355514123585269</v>
      </c>
      <c r="AC80" s="2" t="str">
        <f aca="false">IF(AB80&lt;&gt;"",IF(ABS(AB80-AA80)&gt;0.05,AB80-AA80,""),"")</f>
        <v/>
      </c>
      <c r="AD80" s="2" t="n">
        <v>0.742</v>
      </c>
      <c r="AF80" s="3" t="n">
        <f aca="false">IF(AND(L80&lt;&gt;"",AD80&lt;&gt;""),L80/(AD80*62.3664),"")</f>
        <v>2.77163894111481</v>
      </c>
      <c r="AG80" s="1" t="n">
        <v>59.21</v>
      </c>
      <c r="AH80" s="1" t="n">
        <f aca="false">IF(AD80&lt;&gt;"",141.5/AD80-131.5,"")</f>
        <v>59.2008086253369</v>
      </c>
      <c r="AI80" s="1" t="str">
        <f aca="false">IF(AH80&lt;&gt;"",IF(ABS(AH80-AG80)&gt;0.01,AH80-AG80,""),"")</f>
        <v/>
      </c>
      <c r="AJ80" s="3" t="n">
        <v>6.186</v>
      </c>
      <c r="AK80" s="3" t="n">
        <f aca="false">IF(AD80&lt;&gt;"",AD80*8.33718,"")</f>
        <v>6.18618756</v>
      </c>
      <c r="AL80" s="3" t="str">
        <f aca="false">IF(AK80&lt;&gt;"",IF(ABS(AK80-AJ80)&gt;0.001,AK80-AJ80,""),"")</f>
        <v/>
      </c>
      <c r="AM80" s="4" t="n">
        <v>1.4115</v>
      </c>
      <c r="AN80" s="2" t="n">
        <v>0.3835</v>
      </c>
      <c r="AO80" s="2" t="n">
        <f aca="false">IF(AND(V80&lt;&gt;"",AA80&lt;&gt;"",U80&lt;&gt;""),V80*10^(7/3*(1+AA80)*(1-U80/559.676)),"")</f>
        <v>0.516867388051555</v>
      </c>
      <c r="AP80" s="2" t="n">
        <f aca="false">IF(AO80&lt;&gt;"",AO80-AN80,"")</f>
        <v>0.133367388051555</v>
      </c>
      <c r="AV80" s="5" t="n">
        <v>19073</v>
      </c>
      <c r="AW80" s="5" t="n">
        <f aca="false">AV80*AJ80</f>
        <v>117985.578</v>
      </c>
      <c r="AX80" s="1" t="n">
        <v>22.34</v>
      </c>
      <c r="AY80" s="3" t="n">
        <v>7.333</v>
      </c>
      <c r="AZ80" s="3" t="str">
        <f aca="false">IF(AND(AU80&lt;&gt;"",T80&lt;&gt;"",O80&lt;&gt;"",AD80&lt;&gt;""),SQRT((AU80*(MAX((T80-77)/(T80-O80),0))^0.38)*(SQRT(AD80^2-0.000601*(77-60))*62.3664)*251.9958/30.48^3),"")</f>
        <v/>
      </c>
      <c r="BA80" s="3" t="str">
        <f aca="false">IF(AND(AY80&lt;&gt;"",AZ80&lt;&gt;""),AZ80-AY80,"")</f>
        <v/>
      </c>
      <c r="BC80" s="1" t="n">
        <v>-764.06</v>
      </c>
      <c r="BD80" s="1" t="n">
        <v>121.34</v>
      </c>
      <c r="BE80" s="1" t="n">
        <v>24.13</v>
      </c>
      <c r="BF80" s="6" t="n">
        <v>0.00056</v>
      </c>
      <c r="BH80" s="7" t="n">
        <v>96.6</v>
      </c>
      <c r="BI80" s="7" t="n">
        <v>0.4</v>
      </c>
      <c r="BJ80" s="7" t="n">
        <v>100.5</v>
      </c>
      <c r="BK80" s="7" t="n">
        <v>3.6</v>
      </c>
      <c r="BL80" s="1" t="n">
        <v>0.8</v>
      </c>
      <c r="BM80" s="1" t="n">
        <v>5.49</v>
      </c>
      <c r="BN80" s="7" t="n">
        <v>12.2</v>
      </c>
      <c r="BO80" s="7" t="n">
        <f aca="false">IF(AND(P80&lt;&gt;"",AD80&lt;&gt;""),P80^0.333333333333333/AD80,"")</f>
        <v>12.1774957005026</v>
      </c>
      <c r="BP80" s="7" t="n">
        <f aca="false">BN80-BO80</f>
        <v>0.0225042994974469</v>
      </c>
    </row>
    <row r="81" customFormat="false" ht="12.75" hidden="false" customHeight="false" outlineLevel="0" collapsed="false">
      <c r="A81" s="0" t="n">
        <v>58</v>
      </c>
      <c r="B81" s="0" t="s">
        <v>191</v>
      </c>
      <c r="C81" s="0" t="s">
        <v>99</v>
      </c>
      <c r="D81" s="0" t="n">
        <v>9</v>
      </c>
      <c r="E81" s="0" t="n">
        <v>20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s">
        <v>143</v>
      </c>
      <c r="L81" s="1" t="n">
        <v>128.26</v>
      </c>
      <c r="M81" s="1" t="n">
        <f aca="false">+D81*$D$2+E81*$E$2+F81*$F$2+G81*$G$2+H81*$H$2+I81*$I$2+J81*$J$2</f>
        <v>128.2578</v>
      </c>
      <c r="N81" s="1" t="str">
        <f aca="false">IF(ABS(M81-L81)&gt;0.005,M81-L81,"")</f>
        <v/>
      </c>
      <c r="O81" s="1" t="n">
        <v>284.49</v>
      </c>
      <c r="P81" s="1" t="n">
        <f aca="false">+O81+459.67</f>
        <v>744.16</v>
      </c>
      <c r="Q81" s="1" t="n">
        <f aca="false">IF(AND(P81&gt;0,U81&lt;&gt;""),P81/U81,"")</f>
        <v>0.676798268351023</v>
      </c>
      <c r="R81" s="1" t="n">
        <v>14.2</v>
      </c>
      <c r="S81" s="1" t="n">
        <f aca="false">IF(AND(R81&lt;&gt;"",U81&lt;&gt;""),(R81+459.67)/U81,"")</f>
        <v>0.430975052977181</v>
      </c>
      <c r="T81" s="1" t="n">
        <v>639.86</v>
      </c>
      <c r="U81" s="1" t="n">
        <f aca="false">IF(T81&lt;&gt;"",T81+459.67,"")</f>
        <v>1099.53</v>
      </c>
      <c r="V81" s="1" t="n">
        <v>396.79</v>
      </c>
      <c r="W81" s="2" t="n">
        <v>0.0597</v>
      </c>
      <c r="X81" s="2" t="n">
        <v>0.257</v>
      </c>
      <c r="Y81" s="2" t="n">
        <f aca="false">IF(U81&lt;&gt;"",V81*W81*L81/10.73165/U81,"")</f>
        <v>0.257485455126465</v>
      </c>
      <c r="Z81" s="2" t="str">
        <f aca="false">IF(Y81&lt;&gt;"",IF(ABS(Y81-X81)&gt;0.0005,Y81-X81,""),"")</f>
        <v/>
      </c>
      <c r="AA81" s="2" t="n">
        <v>0.28</v>
      </c>
      <c r="AB81" s="2" t="n">
        <f aca="false">IF(AND(V81&gt;0,Q81&lt;&gt;""),LOG(14.69595/V81)/(1-1/Q81)*3/7-1,"")</f>
        <v>0.284572372432856</v>
      </c>
      <c r="AC81" s="2" t="str">
        <f aca="false">IF(AB81&lt;&gt;"",IF(ABS(AB81-AA81)&gt;0.05,AB81-AA81,""),"")</f>
        <v/>
      </c>
      <c r="AD81" s="2" t="n">
        <v>0.7607</v>
      </c>
      <c r="AF81" s="3" t="n">
        <f aca="false">IF(AND(L81&lt;&gt;"",AD81&lt;&gt;""),L81/(AD81*62.3664),"")</f>
        <v>2.70350479072853</v>
      </c>
      <c r="AG81" s="1" t="n">
        <v>54.52</v>
      </c>
      <c r="AH81" s="1" t="n">
        <f aca="false">IF(AD81&lt;&gt;"",141.5/AD81-131.5,"")</f>
        <v>54.5128828710398</v>
      </c>
      <c r="AI81" s="1" t="str">
        <f aca="false">IF(AH81&lt;&gt;"",IF(ABS(AH81-AG81)&gt;0.01,AH81-AG81,""),"")</f>
        <v/>
      </c>
      <c r="AJ81" s="3" t="n">
        <v>6.342</v>
      </c>
      <c r="AK81" s="3" t="n">
        <f aca="false">IF(AD81&lt;&gt;"",AD81*8.33718,"")</f>
        <v>6.342092826</v>
      </c>
      <c r="AL81" s="3" t="str">
        <f aca="false">IF(AK81&lt;&gt;"",IF(ABS(AK81-AJ81)&gt;0.001,AK81-AJ81,""),"")</f>
        <v/>
      </c>
      <c r="AM81" s="4" t="n">
        <v>1.4214</v>
      </c>
      <c r="AN81" s="2" t="n">
        <v>0.3613</v>
      </c>
      <c r="AO81" s="2" t="n">
        <f aca="false">IF(AND(V81&lt;&gt;"",AA81&lt;&gt;"",U81&lt;&gt;""),V81*10^(7/3*(1+AA81)*(1-U81/559.676)),"")</f>
        <v>0.52200250309524</v>
      </c>
      <c r="AP81" s="2" t="n">
        <f aca="false">IF(AO81&lt;&gt;"",AO81-AN81,"")</f>
        <v>0.16070250309524</v>
      </c>
      <c r="AQ81" s="2" t="n">
        <v>0.3814</v>
      </c>
      <c r="AR81" s="2" t="n">
        <v>0.4954</v>
      </c>
      <c r="AS81" s="2" t="n">
        <v>0.8146</v>
      </c>
      <c r="AT81" s="2" t="n">
        <v>0.3602</v>
      </c>
      <c r="AU81" s="1" t="n">
        <v>115.57</v>
      </c>
      <c r="AV81" s="5" t="n">
        <v>19045</v>
      </c>
      <c r="AW81" s="5" t="n">
        <f aca="false">AV81*AJ81</f>
        <v>120783.39</v>
      </c>
      <c r="AX81" s="1" t="n">
        <v>22.94</v>
      </c>
      <c r="AY81" s="3" t="n">
        <v>7.386</v>
      </c>
      <c r="AZ81" s="3" t="n">
        <f aca="false">IF(AND(AU81&lt;&gt;"",T81&lt;&gt;"",O81&lt;&gt;"",AD81&lt;&gt;""),SQRT((AU81*(MAX((T81-77)/(T81-O81),0))^0.38)*(SQRT(AD81^2-0.000601*(77-60))*62.3664)*251.9958/30.48^3),"")</f>
        <v>7.58911997664489</v>
      </c>
      <c r="BA81" s="3" t="n">
        <f aca="false">IF(AND(AY81&lt;&gt;"",AZ81&lt;&gt;""),AZ81-AY81,"")</f>
        <v>0.203119976644888</v>
      </c>
      <c r="BC81" s="1" t="n">
        <v>-794.8</v>
      </c>
      <c r="BD81" s="1" t="n">
        <v>125.37</v>
      </c>
      <c r="BE81" s="1" t="n">
        <v>7.71</v>
      </c>
      <c r="BF81" s="6" t="n">
        <v>0.00052</v>
      </c>
      <c r="BG81" s="7" t="n">
        <v>154</v>
      </c>
      <c r="BH81" s="7" t="n">
        <v>95</v>
      </c>
      <c r="BI81" s="7" t="n">
        <v>99.4</v>
      </c>
      <c r="BJ81" s="7" t="n">
        <v>103.6</v>
      </c>
      <c r="BK81" s="7" t="n">
        <v>4</v>
      </c>
      <c r="BL81" s="1" t="n">
        <v>0.8</v>
      </c>
      <c r="BM81" s="1" t="n">
        <v>4.9</v>
      </c>
      <c r="BN81" s="7" t="n">
        <v>11.9</v>
      </c>
      <c r="BO81" s="7" t="n">
        <f aca="false">IF(AND(P81&lt;&gt;"",AD81&lt;&gt;""),P81^0.333333333333333/AD81,"")</f>
        <v>11.9126584749137</v>
      </c>
      <c r="BP81" s="7" t="n">
        <f aca="false">BN81-BO81</f>
        <v>-0.0126584749137049</v>
      </c>
    </row>
    <row r="82" customFormat="false" ht="12.75" hidden="false" customHeight="false" outlineLevel="0" collapsed="false">
      <c r="A82" s="0" t="n">
        <v>59</v>
      </c>
      <c r="B82" s="0" t="s">
        <v>192</v>
      </c>
      <c r="C82" s="0" t="s">
        <v>99</v>
      </c>
      <c r="D82" s="0" t="n">
        <v>9</v>
      </c>
      <c r="E82" s="0" t="n">
        <v>20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s">
        <v>143</v>
      </c>
      <c r="L82" s="1" t="n">
        <v>128.26</v>
      </c>
      <c r="M82" s="1" t="n">
        <f aca="false">+D82*$D$2+E82*$E$2+F82*$F$2+G82*$G$2+H82*$H$2+I82*$I$2+J82*$J$2</f>
        <v>128.2578</v>
      </c>
      <c r="N82" s="1" t="str">
        <f aca="false">IF(ABS(M82-L82)&gt;0.005,M82-L82,"")</f>
        <v/>
      </c>
      <c r="O82" s="1" t="n">
        <v>271.43</v>
      </c>
      <c r="P82" s="1" t="n">
        <f aca="false">+O82+459.67</f>
        <v>731.1</v>
      </c>
      <c r="Q82" s="1" t="n">
        <f aca="false">IF(AND(P82&gt;0,U82&lt;&gt;""),P82/U82,"")</f>
        <v>0.685918545413606</v>
      </c>
      <c r="R82" s="1" t="n">
        <v>-185.96</v>
      </c>
      <c r="S82" s="1" t="n">
        <f aca="false">IF(AND(R82&lt;&gt;"",U82&lt;&gt;""),(R82+459.67)/U82,"")</f>
        <v>0.256794918704908</v>
      </c>
      <c r="T82" s="1" t="n">
        <v>606.2</v>
      </c>
      <c r="U82" s="1" t="n">
        <f aca="false">IF(T82&lt;&gt;"",T82+459.67,"")</f>
        <v>1065.87</v>
      </c>
      <c r="V82" s="1" t="n">
        <v>371.81</v>
      </c>
      <c r="W82" s="2" t="n">
        <v>0.0612</v>
      </c>
      <c r="X82" s="2" t="n">
        <v>0.255</v>
      </c>
      <c r="Y82" s="2" t="n">
        <f aca="false">IF(U82&lt;&gt;"",V82*W82*L82/10.73165/U82,"")</f>
        <v>0.255148479688442</v>
      </c>
      <c r="Z82" s="2" t="str">
        <f aca="false">IF(Y82&lt;&gt;"",IF(ABS(Y82-X82)&gt;0.0005,Y82-X82,""),"")</f>
        <v/>
      </c>
      <c r="AA82" s="2" t="n">
        <v>0.3106</v>
      </c>
      <c r="AB82" s="2" t="n">
        <f aca="false">IF(AND(V82&gt;0,Q82&lt;&gt;""),LOG(14.69595/V82)/(1-1/Q82)*3/7-1,"")</f>
        <v>0.313255819213368</v>
      </c>
      <c r="AC82" s="2" t="str">
        <f aca="false">IF(AB82&lt;&gt;"",IF(ABS(AB82-AA82)&gt;0.05,AB82-AA82,""),"")</f>
        <v/>
      </c>
      <c r="AD82" s="2" t="n">
        <v>0.7236</v>
      </c>
      <c r="AF82" s="3" t="n">
        <f aca="false">IF(AND(L82&lt;&gt;"",AD82&lt;&gt;""),L82/(AD82*62.3664),"")</f>
        <v>2.84211732214924</v>
      </c>
      <c r="AG82" s="1" t="n">
        <v>64.06</v>
      </c>
      <c r="AH82" s="1" t="n">
        <f aca="false">IF(AD82&lt;&gt;"",141.5/AD82-131.5,"")</f>
        <v>64.0500276395799</v>
      </c>
      <c r="AI82" s="1" t="str">
        <f aca="false">IF(AH82&lt;&gt;"",IF(ABS(AH82-AG82)&gt;0.01,AH82-AG82,""),"")</f>
        <v/>
      </c>
      <c r="AJ82" s="3" t="n">
        <v>6.032</v>
      </c>
      <c r="AK82" s="3" t="n">
        <f aca="false">IF(AD82&lt;&gt;"",AD82*8.33718,"")</f>
        <v>6.032783448</v>
      </c>
      <c r="AL82" s="3" t="str">
        <f aca="false">IF(AK82&lt;&gt;"",IF(ABS(AK82-AJ82)&gt;0.001,AK82-AJ82,""),"")</f>
        <v/>
      </c>
      <c r="AM82" s="4" t="n">
        <v>1.41246</v>
      </c>
      <c r="AN82" s="2" t="n">
        <v>0.7293</v>
      </c>
      <c r="AO82" s="2" t="n">
        <f aca="false">IF(AND(V82&lt;&gt;"",AA82&lt;&gt;"",U82&lt;&gt;""),V82*10^(7/3*(1+AA82)*(1-U82/559.676)),"")</f>
        <v>0.637499371662557</v>
      </c>
      <c r="AP82" s="2" t="n">
        <f aca="false">IF(AO82&lt;&gt;"",AO82-AN82,"")</f>
        <v>-0.0918006283374433</v>
      </c>
      <c r="AQ82" s="2" t="n">
        <v>0.3886</v>
      </c>
      <c r="AR82" s="2" t="n">
        <v>0.4858</v>
      </c>
      <c r="AS82" s="2" t="n">
        <v>0.8119</v>
      </c>
      <c r="AT82" s="2" t="n">
        <v>0.3579</v>
      </c>
      <c r="AU82" s="1" t="n">
        <v>109.89</v>
      </c>
      <c r="AV82" s="5" t="n">
        <v>19053</v>
      </c>
      <c r="AW82" s="5" t="n">
        <f aca="false">AV82*AJ82</f>
        <v>114927.696</v>
      </c>
      <c r="AX82" s="1" t="n">
        <v>21.57</v>
      </c>
      <c r="AY82" s="3" t="n">
        <v>7.31</v>
      </c>
      <c r="AZ82" s="3" t="n">
        <f aca="false">IF(AND(AU82&lt;&gt;"",T82&lt;&gt;"",O82&lt;&gt;"",AD82&lt;&gt;""),SQRT((AU82*(MAX((T82-77)/(T82-O82),0))^0.38)*(SQRT(AD82^2-0.000601*(77-60))*62.3664)*251.9958/30.48^3),"")</f>
        <v>7.21147807391528</v>
      </c>
      <c r="BA82" s="3" t="n">
        <f aca="false">IF(AND(AY82&lt;&gt;"",AZ82&lt;&gt;""),AZ82-AY82,"")</f>
        <v>-0.0985219260847234</v>
      </c>
      <c r="BC82" s="1" t="n">
        <v>-787.62</v>
      </c>
      <c r="BD82" s="1" t="n">
        <v>117.99</v>
      </c>
      <c r="BE82" s="1" t="n">
        <v>1.68</v>
      </c>
      <c r="BF82" s="6" t="n">
        <v>0.00056</v>
      </c>
      <c r="BL82" s="1" t="n">
        <v>0.85</v>
      </c>
      <c r="BM82" s="1" t="n">
        <v>5.25</v>
      </c>
      <c r="BN82" s="7" t="n">
        <v>12.5</v>
      </c>
      <c r="BO82" s="7" t="n">
        <f aca="false">IF(AND(P82&lt;&gt;"",AD82&lt;&gt;""),P82^0.333333333333333/AD82,"")</f>
        <v>12.4497425240054</v>
      </c>
      <c r="BP82" s="7" t="n">
        <f aca="false">BN82-BO82</f>
        <v>0.050257475994627</v>
      </c>
    </row>
    <row r="83" customFormat="false" ht="12.75" hidden="false" customHeight="false" outlineLevel="0" collapsed="false">
      <c r="A83" s="0" t="n">
        <v>60</v>
      </c>
      <c r="B83" s="0" t="s">
        <v>193</v>
      </c>
      <c r="C83" s="0" t="s">
        <v>99</v>
      </c>
      <c r="D83" s="0" t="n">
        <v>9</v>
      </c>
      <c r="E83" s="0" t="n">
        <v>20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s">
        <v>143</v>
      </c>
      <c r="L83" s="1" t="n">
        <v>128.26</v>
      </c>
      <c r="M83" s="1" t="n">
        <f aca="false">+D83*$D$2+E83*$E$2+F83*$F$2+G83*$G$2+H83*$H$2+I83*$I$2+J83*$J$2</f>
        <v>128.2578</v>
      </c>
      <c r="N83" s="1" t="str">
        <f aca="false">IF(ABS(M83-L83)&gt;0.005,M83-L83,"")</f>
        <v/>
      </c>
      <c r="O83" s="1" t="n">
        <v>252.11</v>
      </c>
      <c r="P83" s="1" t="n">
        <f aca="false">+O83+459.67</f>
        <v>711.78</v>
      </c>
      <c r="Q83" s="1" t="n">
        <f aca="false">IF(AND(P83&gt;0,U83&lt;&gt;""),P83/U83,"")</f>
        <v>0.692103497564248</v>
      </c>
      <c r="R83" s="1" t="n">
        <v>-87.77</v>
      </c>
      <c r="S83" s="1" t="n">
        <f aca="false">IF(AND(R83&lt;&gt;"",U83&lt;&gt;""),(R83+459.67)/U83,"")</f>
        <v>0.361619167079918</v>
      </c>
      <c r="T83" s="1" t="n">
        <v>568.76</v>
      </c>
      <c r="U83" s="1" t="n">
        <f aca="false">IF(T83&lt;&gt;"",T83+459.67,"")</f>
        <v>1028.43</v>
      </c>
      <c r="V83" s="1" t="n">
        <v>342.42</v>
      </c>
      <c r="W83" s="2" t="n">
        <v>0.0629</v>
      </c>
      <c r="X83" s="2" t="n">
        <v>0.25</v>
      </c>
      <c r="Y83" s="2" t="n">
        <f aca="false">IF(U83&lt;&gt;"",V83*W83*L83/10.73165/U83,"")</f>
        <v>0.250299375999516</v>
      </c>
      <c r="Z83" s="2" t="str">
        <f aca="false">IF(Y83&lt;&gt;"",IF(ABS(Y83-X83)&gt;0.0005,Y83-X83,""),"")</f>
        <v/>
      </c>
      <c r="AA83" s="2" t="n">
        <v>0.3159</v>
      </c>
      <c r="AB83" s="2" t="n">
        <f aca="false">IF(AND(V83&gt;0,Q83&lt;&gt;""),LOG(14.69595/V83)/(1-1/Q83)*3/7-1,"")</f>
        <v>0.317264042807429</v>
      </c>
      <c r="AC83" s="2" t="str">
        <f aca="false">IF(AB83&lt;&gt;"",IF(ABS(AB83-AA83)&gt;0.05,AB83-AA83,""),"")</f>
        <v/>
      </c>
      <c r="AD83" s="2" t="n">
        <v>0.7236</v>
      </c>
      <c r="AF83" s="3" t="n">
        <f aca="false">IF(AND(L83&lt;&gt;"",AD83&lt;&gt;""),L83/(AD83*62.3664),"")</f>
        <v>2.84211732214924</v>
      </c>
      <c r="AG83" s="1" t="n">
        <v>64.06</v>
      </c>
      <c r="AH83" s="1" t="n">
        <f aca="false">IF(AD83&lt;&gt;"",141.5/AD83-131.5,"")</f>
        <v>64.0500276395799</v>
      </c>
      <c r="AI83" s="1" t="str">
        <f aca="false">IF(AH83&lt;&gt;"",IF(ABS(AH83-AG83)&gt;0.01,AH83-AG83,""),"")</f>
        <v/>
      </c>
      <c r="AJ83" s="3" t="n">
        <v>6.032</v>
      </c>
      <c r="AK83" s="3" t="n">
        <f aca="false">IF(AD83&lt;&gt;"",AD83*8.33718,"")</f>
        <v>6.032783448</v>
      </c>
      <c r="AL83" s="3" t="str">
        <f aca="false">IF(AK83&lt;&gt;"",IF(ABS(AK83-AJ83)&gt;0.001,AK83-AJ83,""),"")</f>
        <v/>
      </c>
      <c r="AM83" s="4" t="n">
        <v>1.40459</v>
      </c>
      <c r="AN83" s="2" t="n">
        <v>0.7293</v>
      </c>
      <c r="AO83" s="2" t="n">
        <f aca="false">IF(AND(V83&lt;&gt;"",AA83&lt;&gt;"",U83&lt;&gt;""),V83*10^(7/3*(1+AA83)*(1-U83/559.676)),"")</f>
        <v>0.918189102110233</v>
      </c>
      <c r="AP83" s="2" t="n">
        <f aca="false">IF(AO83&lt;&gt;"",AO83-AN83,"")</f>
        <v>0.188889102110233</v>
      </c>
      <c r="AQ83" s="2" t="n">
        <v>0.3886</v>
      </c>
      <c r="AR83" s="2" t="n">
        <v>0.4858</v>
      </c>
      <c r="AS83" s="2" t="n">
        <v>0.8119</v>
      </c>
      <c r="AT83" s="2" t="n">
        <v>0.3579</v>
      </c>
      <c r="AU83" s="1" t="n">
        <v>109.07</v>
      </c>
      <c r="AV83" s="5" t="n">
        <v>19039</v>
      </c>
      <c r="AW83" s="5" t="n">
        <f aca="false">AV83*AJ83</f>
        <v>114843.248</v>
      </c>
      <c r="AX83" s="1" t="n">
        <v>19.91</v>
      </c>
      <c r="AY83" s="3" t="n">
        <v>6.924</v>
      </c>
      <c r="AZ83" s="3" t="n">
        <f aca="false">IF(AND(AU83&lt;&gt;"",T83&lt;&gt;"",O83&lt;&gt;"",AD83&lt;&gt;""),SQRT((AU83*(MAX((T83-77)/(T83-O83),0))^0.38)*(SQRT(AD83^2-0.000601*(77-60))*62.3664)*251.9958/30.48^3),"")</f>
        <v>7.1603612587617</v>
      </c>
      <c r="BA83" s="3" t="n">
        <f aca="false">IF(AND(AY83&lt;&gt;"",AZ83&lt;&gt;""),AZ83-AY83,"")</f>
        <v>0.236361258761699</v>
      </c>
      <c r="BC83" s="1" t="n">
        <v>-812.03</v>
      </c>
      <c r="BD83" s="1" t="n">
        <v>114.31</v>
      </c>
      <c r="BE83" s="1" t="n">
        <v>32.51</v>
      </c>
      <c r="BF83" s="6" t="n">
        <v>0.00054</v>
      </c>
      <c r="BG83" s="7" t="n">
        <v>167</v>
      </c>
      <c r="BL83" s="1" t="n">
        <v>0.85</v>
      </c>
      <c r="BM83" s="1" t="n">
        <v>4.95</v>
      </c>
      <c r="BN83" s="7" t="n">
        <v>12.3</v>
      </c>
      <c r="BO83" s="7" t="n">
        <f aca="false">IF(AND(P83&lt;&gt;"",AD83&lt;&gt;""),P83^0.333333333333333/AD83,"")</f>
        <v>12.339096728</v>
      </c>
      <c r="BP83" s="7" t="n">
        <f aca="false">BN83-BO83</f>
        <v>-0.0390967280000147</v>
      </c>
    </row>
    <row r="84" customFormat="false" ht="12.75" hidden="false" customHeight="false" outlineLevel="0" collapsed="false">
      <c r="A84" s="0" t="n">
        <v>61</v>
      </c>
      <c r="B84" s="0" t="s">
        <v>194</v>
      </c>
      <c r="C84" s="0" t="s">
        <v>99</v>
      </c>
      <c r="D84" s="0" t="n">
        <v>9</v>
      </c>
      <c r="E84" s="0" t="n">
        <v>20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s">
        <v>143</v>
      </c>
      <c r="L84" s="1" t="n">
        <v>128.26</v>
      </c>
      <c r="M84" s="1" t="n">
        <f aca="false">+D84*$D$2+E84*$E$2+F84*$F$2+G84*$G$2+H84*$H$2+I84*$I$2+J84*$J$2</f>
        <v>128.2578</v>
      </c>
      <c r="N84" s="1" t="str">
        <f aca="false">IF(ABS(M84-L84)&gt;0.005,M84-L84,"")</f>
        <v/>
      </c>
      <c r="O84" s="1" t="n">
        <v>286.79</v>
      </c>
      <c r="P84" s="1" t="n">
        <f aca="false">+O84+459.67</f>
        <v>746.46</v>
      </c>
      <c r="Q84" s="1" t="n">
        <f aca="false">IF(AND(P84&gt;0,U84&lt;&gt;""),P84/U84,"")</f>
        <v>0.682521395655036</v>
      </c>
      <c r="R84" s="1" t="n">
        <v>-151.82</v>
      </c>
      <c r="S84" s="1" t="n">
        <f aca="false">IF(AND(R84&lt;&gt;"",U84&lt;&gt;""),(R84+459.67)/U84,"")</f>
        <v>0.28148087191866</v>
      </c>
      <c r="T84" s="1" t="n">
        <v>634.01</v>
      </c>
      <c r="U84" s="1" t="n">
        <f aca="false">IF(T84&lt;&gt;"",T84+459.67,"")</f>
        <v>1093.68</v>
      </c>
      <c r="V84" s="1" t="n">
        <v>394.5</v>
      </c>
      <c r="W84" s="2" t="n">
        <v>0.0609</v>
      </c>
      <c r="X84" s="2" t="n">
        <v>0.2626</v>
      </c>
      <c r="Y84" s="2" t="n">
        <f aca="false">IF(U84&lt;&gt;"",V84*W84*L84/10.73165/U84,"")</f>
        <v>0.262541985450204</v>
      </c>
      <c r="Z84" s="2" t="str">
        <f aca="false">IF(Y84&lt;&gt;"",IF(ABS(Y84-X84)&gt;0.0005,Y84-X84,""),"")</f>
        <v/>
      </c>
      <c r="AA84" s="2" t="n">
        <v>0.3145</v>
      </c>
      <c r="AB84" s="2" t="n">
        <f aca="false">IF(AND(V84&gt;0,Q84&lt;&gt;""),LOG(14.69595/V84)/(1-1/Q84)*3/7-1,"")</f>
        <v>0.316471499806411</v>
      </c>
      <c r="AC84" s="2" t="str">
        <f aca="false">IF(AB84&lt;&gt;"",IF(ABS(AB84-AA84)&gt;0.05,AB84-AA84,""),"")</f>
        <v/>
      </c>
      <c r="AD84" s="2" t="n">
        <v>0.7588</v>
      </c>
      <c r="AF84" s="3" t="n">
        <f aca="false">IF(AND(L84&lt;&gt;"",AD84&lt;&gt;""),L84/(AD84*62.3664),"")</f>
        <v>2.71027424131153</v>
      </c>
      <c r="AG84" s="1" t="n">
        <v>54.99</v>
      </c>
      <c r="AH84" s="1" t="n">
        <f aca="false">IF(AD84&lt;&gt;"",141.5/AD84-131.5,"")</f>
        <v>54.9786505007907</v>
      </c>
      <c r="AI84" s="1" t="n">
        <f aca="false">IF(AH84&lt;&gt;"",IF(ABS(AH84-AG84)&gt;0.01,AH84-AG84,""),"")</f>
        <v>-0.0113494992092953</v>
      </c>
      <c r="AJ84" s="3" t="n">
        <v>6.326</v>
      </c>
      <c r="AK84" s="3" t="n">
        <f aca="false">IF(AD84&lt;&gt;"",AD84*8.33718,"")</f>
        <v>6.326252184</v>
      </c>
      <c r="AL84" s="3" t="str">
        <f aca="false">IF(AK84&lt;&gt;"",IF(ABS(AK84-AJ84)&gt;0.001,AK84-AJ84,""),"")</f>
        <v/>
      </c>
      <c r="AM84" s="4" t="n">
        <v>1.42003</v>
      </c>
      <c r="AN84" s="2" t="n">
        <v>0.3495</v>
      </c>
      <c r="AO84" s="2" t="n">
        <f aca="false">IF(AND(V84&lt;&gt;"",AA84&lt;&gt;"",U84&lt;&gt;""),V84*10^(7/3*(1+AA84)*(1-U84/559.676)),"")</f>
        <v>0.467271639566132</v>
      </c>
      <c r="AP84" s="2" t="n">
        <f aca="false">IF(AO84&lt;&gt;"",AO84-AN84,"")</f>
        <v>0.117771639566132</v>
      </c>
      <c r="AQ84" s="2" t="n">
        <v>0.3926</v>
      </c>
      <c r="AR84" s="2" t="n">
        <v>0.4557</v>
      </c>
      <c r="AV84" s="5" t="n">
        <v>19046</v>
      </c>
      <c r="AW84" s="5" t="n">
        <f aca="false">AV84*AJ84</f>
        <v>120484.996</v>
      </c>
      <c r="AX84" s="1" t="n">
        <v>22.88</v>
      </c>
      <c r="AY84" s="3" t="n">
        <v>7.413</v>
      </c>
      <c r="AZ84" s="3" t="str">
        <f aca="false">IF(AND(AU84&lt;&gt;"",T84&lt;&gt;"",O84&lt;&gt;"",AD84&lt;&gt;""),SQRT((AU84*(MAX((T84-77)/(T84-O84),0))^0.38)*(SQRT(AD84^2-0.000601*(77-60))*62.3664)*251.9958/30.48^3),"")</f>
        <v/>
      </c>
      <c r="BA84" s="3" t="str">
        <f aca="false">IF(AND(AY84&lt;&gt;"",AZ84&lt;&gt;""),AZ84-AY84,"")</f>
        <v/>
      </c>
      <c r="BC84" s="1" t="n">
        <v>-792.12</v>
      </c>
      <c r="BD84" s="1" t="n">
        <v>90.17</v>
      </c>
      <c r="BE84" s="1" t="n">
        <v>30.17</v>
      </c>
      <c r="BF84" s="6" t="n">
        <v>0.00057</v>
      </c>
      <c r="BL84" s="1" t="n">
        <v>0.8</v>
      </c>
      <c r="BM84" s="1" t="n">
        <v>4.9</v>
      </c>
      <c r="BN84" s="7" t="n">
        <v>12</v>
      </c>
      <c r="BO84" s="7" t="n">
        <f aca="false">IF(AND(P84&lt;&gt;"",AD84&lt;&gt;""),P84^0.333333333333333/AD84,"")</f>
        <v>11.9547782455236</v>
      </c>
      <c r="BP84" s="7" t="n">
        <f aca="false">BN84-BO84</f>
        <v>0.0452217544764455</v>
      </c>
    </row>
    <row r="85" customFormat="false" ht="12.75" hidden="false" customHeight="false" outlineLevel="0" collapsed="false">
      <c r="A85" s="0" t="n">
        <v>63</v>
      </c>
      <c r="B85" s="0" t="s">
        <v>195</v>
      </c>
      <c r="C85" s="0" t="s">
        <v>101</v>
      </c>
      <c r="D85" s="0" t="n">
        <v>10</v>
      </c>
      <c r="E85" s="0" t="n">
        <v>22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s">
        <v>143</v>
      </c>
      <c r="L85" s="1" t="n">
        <v>142.28</v>
      </c>
      <c r="M85" s="1" t="n">
        <f aca="false">+D85*$D$2+E85*$E$2+F85*$F$2+G85*$G$2+H85*$H$2+I85*$I$2+J85*$J$2</f>
        <v>142.28468</v>
      </c>
      <c r="N85" s="1" t="str">
        <f aca="false">IF(ABS(M85-L85)&gt;0.005,M85-L85,"")</f>
        <v/>
      </c>
      <c r="O85" s="1" t="n">
        <v>332.6</v>
      </c>
      <c r="P85" s="1" t="n">
        <f aca="false">+O85+459.67</f>
        <v>792.27</v>
      </c>
      <c r="Q85" s="1" t="n">
        <f aca="false">IF(AND(P85&gt;0,U85&lt;&gt;""),P85/U85,"")</f>
        <v>0.72238634498605</v>
      </c>
      <c r="R85" s="1" t="n">
        <v>-102.37</v>
      </c>
      <c r="S85" s="1" t="n">
        <f aca="false">IF(AND(R85&lt;&gt;"",U85&lt;&gt;""),(R85+459.67)/U85,"")</f>
        <v>0.325783686197276</v>
      </c>
      <c r="T85" s="1" t="n">
        <v>637.07</v>
      </c>
      <c r="U85" s="1" t="n">
        <f aca="false">IF(T85&lt;&gt;"",T85+459.67,"")</f>
        <v>1096.74</v>
      </c>
      <c r="V85" s="1" t="n">
        <v>297.33</v>
      </c>
      <c r="W85" s="2" t="n">
        <v>0.0677</v>
      </c>
      <c r="X85" s="2" t="n">
        <v>0.2434</v>
      </c>
      <c r="Y85" s="2" t="n">
        <f aca="false">IF(U85&lt;&gt;"",V85*W85*L85/10.73165/U85,"")</f>
        <v>0.243333034804803</v>
      </c>
      <c r="Z85" s="2" t="str">
        <f aca="false">IF(Y85&lt;&gt;"",IF(ABS(Y85-X85)&gt;0.0005,Y85-X85,""),"")</f>
        <v/>
      </c>
      <c r="AA85" s="2" t="n">
        <v>0.4636</v>
      </c>
      <c r="AB85" s="2" t="n">
        <f aca="false">IF(AND(V85&gt;0,Q85&lt;&gt;""),LOG(14.69595/V85)/(1-1/Q85)*3/7-1,"")</f>
        <v>0.456494172108526</v>
      </c>
      <c r="AC85" s="2" t="str">
        <f aca="false">IF(AB85&lt;&gt;"",IF(ABS(AB85-AA85)&gt;0.05,AB85-AA85,""),"")</f>
        <v/>
      </c>
      <c r="AD85" s="2" t="n">
        <v>0.7306</v>
      </c>
      <c r="AF85" s="3" t="n">
        <f aca="false">IF(AND(L85&lt;&gt;"",AD85&lt;&gt;""),L85/(AD85*62.3664),"")</f>
        <v>3.12257956190509</v>
      </c>
      <c r="AG85" s="1" t="n">
        <v>62.18</v>
      </c>
      <c r="AH85" s="1" t="n">
        <f aca="false">IF(AD85&lt;&gt;"",141.5/AD85-131.5,"")</f>
        <v>62.1764303312346</v>
      </c>
      <c r="AI85" s="1" t="str">
        <f aca="false">IF(AH85&lt;&gt;"",IF(ABS(AH85-AG85)&gt;0.01,AH85-AG85,""),"")</f>
        <v/>
      </c>
      <c r="AJ85" s="3" t="n">
        <v>6.091</v>
      </c>
      <c r="AK85" s="3" t="n">
        <f aca="false">IF(AD85&lt;&gt;"",AD85*8.33718,"")</f>
        <v>6.091143708</v>
      </c>
      <c r="AL85" s="3" t="str">
        <f aca="false">IF(AK85&lt;&gt;"",IF(ABS(AK85-AJ85)&gt;0.001,AK85-AJ85,""),"")</f>
        <v/>
      </c>
      <c r="AM85" s="4" t="n">
        <v>1.4075</v>
      </c>
      <c r="AN85" s="2" t="n">
        <v>0.0852</v>
      </c>
      <c r="AO85" s="2" t="n">
        <f aca="false">IF(AND(V85&lt;&gt;"",AA85&lt;&gt;"",U85&lt;&gt;""),V85*10^(7/3*(1+AA85)*(1-U85/559.676)),"")</f>
        <v>0.157089589968063</v>
      </c>
      <c r="AP85" s="2" t="n">
        <f aca="false">IF(AO85&lt;&gt;"",AO85-AN85,"")</f>
        <v>0.0718895899680634</v>
      </c>
      <c r="AQ85" s="2" t="n">
        <v>0.3802</v>
      </c>
      <c r="AU85" s="1" t="n">
        <v>116.64</v>
      </c>
      <c r="AV85" s="5" t="n">
        <v>19003</v>
      </c>
      <c r="AW85" s="5" t="n">
        <f aca="false">AV85*AJ85</f>
        <v>115747.273</v>
      </c>
      <c r="AX85" s="1" t="n">
        <v>20.56</v>
      </c>
      <c r="AY85" s="3" t="n">
        <v>7.577</v>
      </c>
      <c r="AZ85" s="3" t="n">
        <f aca="false">IF(AND(AU85&lt;&gt;"",T85&lt;&gt;"",O85&lt;&gt;"",AD85&lt;&gt;""),SQRT((AU85*(MAX((T85-77)/(T85-O85),0))^0.38)*(SQRT(AD85^2-0.000601*(77-60))*62.3664)*251.9958/30.48^3),"")</f>
        <v>7.68435403033051</v>
      </c>
      <c r="BA85" s="3" t="n">
        <f aca="false">IF(AND(AY85&lt;&gt;"",AZ85&lt;&gt;""),AZ85-AY85,"")</f>
        <v>0.107354030330506</v>
      </c>
      <c r="BC85" s="1" t="n">
        <v>-775.13</v>
      </c>
      <c r="BD85" s="1" t="n">
        <v>85.21</v>
      </c>
      <c r="BE85" s="1" t="n">
        <v>52.88</v>
      </c>
      <c r="BF85" s="6" t="n">
        <v>0.00064</v>
      </c>
      <c r="BG85" s="7" t="n">
        <v>176.5</v>
      </c>
      <c r="BL85" s="1" t="n">
        <v>0.72</v>
      </c>
      <c r="BM85" s="1" t="n">
        <v>5.04</v>
      </c>
      <c r="BN85" s="7" t="n">
        <v>12.7</v>
      </c>
      <c r="BO85" s="7" t="n">
        <f aca="false">IF(AND(P85&lt;&gt;"",AD85&lt;&gt;""),P85^0.333333333333333/AD85,"")</f>
        <v>12.6651810530036</v>
      </c>
      <c r="BP85" s="7" t="n">
        <f aca="false">BN85-BO85</f>
        <v>0.0348189469963831</v>
      </c>
    </row>
    <row r="86" customFormat="false" ht="12.75" hidden="false" customHeight="false" outlineLevel="0" collapsed="false">
      <c r="A86" s="0" t="n">
        <v>64</v>
      </c>
      <c r="B86" s="0" t="s">
        <v>196</v>
      </c>
      <c r="C86" s="0" t="s">
        <v>101</v>
      </c>
      <c r="D86" s="0" t="n">
        <v>10</v>
      </c>
      <c r="E86" s="0" t="n">
        <v>22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s">
        <v>143</v>
      </c>
      <c r="L86" s="1" t="n">
        <v>142.28</v>
      </c>
      <c r="M86" s="1" t="n">
        <f aca="false">+D86*$D$2+E86*$E$2+F86*$F$2+G86*$G$2+H86*$H$2+I86*$I$2+J86*$J$2</f>
        <v>142.28468</v>
      </c>
      <c r="N86" s="1" t="str">
        <f aca="false">IF(ABS(M86-L86)&gt;0.005,M86-L86,"")</f>
        <v/>
      </c>
      <c r="O86" s="1" t="n">
        <v>334.04</v>
      </c>
      <c r="P86" s="1" t="n">
        <f aca="false">+O86+459.67</f>
        <v>793.71</v>
      </c>
      <c r="Q86" s="1" t="n">
        <f aca="false">IF(AND(P86&gt;0,U86&lt;&gt;""),P86/U86,"")</f>
        <v>0.718510672967248</v>
      </c>
      <c r="R86" s="1" t="n">
        <v>-120.64</v>
      </c>
      <c r="S86" s="1" t="n">
        <f aca="false">IF(AND(R86&lt;&gt;"",U86&lt;&gt;""),(R86+459.67)/U86,"")</f>
        <v>0.306908913149747</v>
      </c>
      <c r="T86" s="1" t="n">
        <v>644.99</v>
      </c>
      <c r="U86" s="1" t="n">
        <f aca="false">IF(T86&lt;&gt;"",T86+459.67,"")</f>
        <v>1104.66</v>
      </c>
      <c r="V86" s="1" t="n">
        <v>310.38</v>
      </c>
      <c r="W86" s="2" t="n">
        <v>0.0665</v>
      </c>
      <c r="X86" s="2" t="n">
        <v>0.2478</v>
      </c>
      <c r="Y86" s="2" t="n">
        <f aca="false">IF(U86&lt;&gt;"",V86*W86*L86/10.73165/U86,"")</f>
        <v>0.247721728678897</v>
      </c>
      <c r="Z86" s="2" t="str">
        <f aca="false">IF(Y86&lt;&gt;"",IF(ABS(Y86-X86)&gt;0.0005,Y86-X86,""),"")</f>
        <v/>
      </c>
      <c r="AA86" s="2" t="n">
        <v>0.4565</v>
      </c>
      <c r="AB86" s="2" t="n">
        <f aca="false">IF(AND(V86&gt;0,Q86&lt;&gt;""),LOG(14.69595/V86)/(1-1/Q86)*3/7-1,"")</f>
        <v>0.449141357916738</v>
      </c>
      <c r="AC86" s="2" t="str">
        <f aca="false">IF(AB86&lt;&gt;"",IF(ABS(AB86-AA86)&gt;0.05,AB86-AA86,""),"")</f>
        <v/>
      </c>
      <c r="AD86" s="2" t="n">
        <v>0.7375</v>
      </c>
      <c r="AF86" s="3" t="n">
        <f aca="false">IF(AND(L86&lt;&gt;"",AD86&lt;&gt;""),L86/(AD86*62.3664),"")</f>
        <v>3.09336491922421</v>
      </c>
      <c r="AG86" s="1" t="n">
        <v>60.35</v>
      </c>
      <c r="AH86" s="1" t="n">
        <f aca="false">IF(AD86&lt;&gt;"",141.5/AD86-131.5,"")</f>
        <v>60.364406779661</v>
      </c>
      <c r="AI86" s="1" t="n">
        <f aca="false">IF(AH86&lt;&gt;"",IF(ABS(AH86-AG86)&gt;0.01,AH86-AG86,""),"")</f>
        <v>0.0144067796610088</v>
      </c>
      <c r="AJ86" s="3" t="n">
        <v>6.149</v>
      </c>
      <c r="AK86" s="3" t="n">
        <f aca="false">IF(AD86&lt;&gt;"",AD86*8.33718,"")</f>
        <v>6.14867025</v>
      </c>
      <c r="AL86" s="3" t="str">
        <f aca="false">IF(AK86&lt;&gt;"",IF(ABS(AK86-AJ86)&gt;0.001,AK86-AJ86,""),"")</f>
        <v/>
      </c>
      <c r="AM86" s="4" t="n">
        <v>1.4103</v>
      </c>
      <c r="AN86" s="2" t="n">
        <v>0.085</v>
      </c>
      <c r="AO86" s="2" t="n">
        <f aca="false">IF(AND(V86&lt;&gt;"",AA86&lt;&gt;"",U86&lt;&gt;""),V86*10^(7/3*(1+AA86)*(1-U86/559.676)),"")</f>
        <v>0.152267571153797</v>
      </c>
      <c r="AP86" s="2" t="n">
        <f aca="false">IF(AO86&lt;&gt;"",AO86-AN86,"")</f>
        <v>0.0672675711537966</v>
      </c>
      <c r="AQ86" s="2" t="n">
        <v>0.3777</v>
      </c>
      <c r="AU86" s="1" t="n">
        <v>116.64</v>
      </c>
      <c r="AV86" s="5" t="n">
        <v>19010</v>
      </c>
      <c r="AW86" s="5" t="n">
        <f aca="false">AV86*AJ86</f>
        <v>116892.49</v>
      </c>
      <c r="AX86" s="1" t="n">
        <v>21.35</v>
      </c>
      <c r="AY86" s="3" t="n">
        <v>7.614</v>
      </c>
      <c r="AZ86" s="3" t="n">
        <f aca="false">IF(AND(AU86&lt;&gt;"",T86&lt;&gt;"",O86&lt;&gt;"",AD86&lt;&gt;""),SQRT((AU86*(MAX((T86-77)/(T86-O86),0))^0.38)*(SQRT(AD86^2-0.000601*(77-60))*62.3664)*251.9958/30.48^3),"")</f>
        <v>7.71096867391568</v>
      </c>
      <c r="BA86" s="3" t="n">
        <f aca="false">IF(AND(AY86&lt;&gt;"",AZ86&lt;&gt;""),AZ86-AY86,"")</f>
        <v>0.0969686739156783</v>
      </c>
      <c r="BC86" s="1" t="n">
        <v>-768.69</v>
      </c>
      <c r="BD86" s="1" t="n">
        <v>86.72</v>
      </c>
      <c r="BE86" s="1" t="n">
        <v>56.81</v>
      </c>
      <c r="BF86" s="6" t="n">
        <v>0.00064</v>
      </c>
      <c r="BG86" s="7" t="n">
        <v>172.9</v>
      </c>
      <c r="BL86" s="1" t="n">
        <v>0.72</v>
      </c>
      <c r="BM86" s="1" t="n">
        <v>5.04</v>
      </c>
      <c r="BN86" s="7" t="n">
        <v>12.6</v>
      </c>
      <c r="BO86" s="7" t="n">
        <f aca="false">IF(AND(P86&lt;&gt;"",AD86&lt;&gt;""),P86^0.333333333333333/AD86,"")</f>
        <v>12.5542833380003</v>
      </c>
      <c r="BP86" s="7" t="n">
        <f aca="false">BN86-BO86</f>
        <v>0.0457166619997231</v>
      </c>
    </row>
    <row r="87" customFormat="false" ht="12.75" hidden="false" customHeight="false" outlineLevel="0" collapsed="false">
      <c r="A87" s="0" t="n">
        <v>65</v>
      </c>
      <c r="B87" s="0" t="s">
        <v>197</v>
      </c>
      <c r="C87" s="0" t="s">
        <v>101</v>
      </c>
      <c r="D87" s="0" t="n">
        <v>10</v>
      </c>
      <c r="E87" s="0" t="n">
        <v>22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s">
        <v>143</v>
      </c>
      <c r="L87" s="1" t="n">
        <v>142.28</v>
      </c>
      <c r="M87" s="1" t="n">
        <f aca="false">+D87*$D$2+E87*$E$2+F87*$F$2+G87*$G$2+H87*$H$2+I87*$I$2+J87*$J$2</f>
        <v>142.28468</v>
      </c>
      <c r="N87" s="1" t="str">
        <f aca="false">IF(ABS(M87-L87)&gt;0.005,M87-L87,"")</f>
        <v/>
      </c>
      <c r="O87" s="1" t="n">
        <v>330.26</v>
      </c>
      <c r="P87" s="1" t="n">
        <f aca="false">+O87+459.67</f>
        <v>789.93</v>
      </c>
      <c r="Q87" s="1" t="n">
        <f aca="false">IF(AND(P87&gt;0,U87&lt;&gt;""),P87/U87,"")</f>
        <v>0.708966074313409</v>
      </c>
      <c r="R87" s="1" t="n">
        <v>-145.66</v>
      </c>
      <c r="S87" s="1" t="n">
        <f aca="false">IF(AND(R87&lt;&gt;"",U87&lt;&gt;""),(R87+459.67)/U87,"")</f>
        <v>0.281825525040388</v>
      </c>
      <c r="T87" s="1" t="n">
        <v>654.53</v>
      </c>
      <c r="U87" s="1" t="n">
        <f aca="false">IF(T87&lt;&gt;"",T87+459.67,"")</f>
        <v>1114.2</v>
      </c>
      <c r="V87" s="1" t="n">
        <v>320.62</v>
      </c>
      <c r="W87" s="2" t="n">
        <v>0.0637</v>
      </c>
      <c r="X87" s="2" t="n">
        <v>0.2431</v>
      </c>
      <c r="Y87" s="2" t="n">
        <f aca="false">IF(U87&lt;&gt;"",V87*W87*L87/10.73165/U87,"")</f>
        <v>0.24302124659083</v>
      </c>
      <c r="Z87" s="2" t="str">
        <f aca="false">IF(Y87&lt;&gt;"",IF(ABS(Y87-X87)&gt;0.0005,Y87-X87,""),"")</f>
        <v/>
      </c>
      <c r="AA87" s="2" t="n">
        <v>0.4</v>
      </c>
      <c r="AB87" s="2" t="n">
        <f aca="false">IF(AND(V87&gt;0,Q87&lt;&gt;""),LOG(14.69595/V87)/(1-1/Q87)*3/7-1,"")</f>
        <v>0.397714484379355</v>
      </c>
      <c r="AC87" s="2" t="str">
        <f aca="false">IF(AB87&lt;&gt;"",IF(ABS(AB87-AA87)&gt;0.05,AB87-AA87,""),"")</f>
        <v/>
      </c>
      <c r="AD87" s="2" t="n">
        <v>0.7365</v>
      </c>
      <c r="AF87" s="3" t="n">
        <f aca="false">IF(AND(L87&lt;&gt;"",AD87&lt;&gt;""),L87/(AD87*62.3664),"")</f>
        <v>3.0975650073698</v>
      </c>
      <c r="AG87" s="1" t="n">
        <v>60.64</v>
      </c>
      <c r="AH87" s="1" t="n">
        <f aca="false">IF(AD87&lt;&gt;"",141.5/AD87-131.5,"")</f>
        <v>60.6249151391718</v>
      </c>
      <c r="AI87" s="1" t="n">
        <f aca="false">IF(AH87&lt;&gt;"",IF(ABS(AH87-AG87)&gt;0.01,AH87-AG87,""),"")</f>
        <v>-0.015084860828253</v>
      </c>
      <c r="AJ87" s="3" t="n">
        <v>6.14</v>
      </c>
      <c r="AK87" s="3" t="n">
        <f aca="false">IF(AD87&lt;&gt;"",AD87*8.33718,"")</f>
        <v>6.14033307</v>
      </c>
      <c r="AL87" s="3" t="str">
        <f aca="false">IF(AK87&lt;&gt;"",IF(ABS(AK87-AJ87)&gt;0.001,AK87-AJ87,""),"")</f>
        <v/>
      </c>
      <c r="AM87" s="4" t="n">
        <v>1.4095</v>
      </c>
      <c r="AN87" s="2" t="n">
        <v>0.095</v>
      </c>
      <c r="AO87" s="2" t="n">
        <f aca="false">IF(AND(V87&lt;&gt;"",AA87&lt;&gt;"",U87&lt;&gt;""),V87*10^(7/3*(1+AA87)*(1-U87/559.676)),"")</f>
        <v>0.185949354249016</v>
      </c>
      <c r="AP87" s="2" t="n">
        <f aca="false">IF(AO87&lt;&gt;"",AO87-AN87,"")</f>
        <v>0.0909493542490156</v>
      </c>
      <c r="AV87" s="5" t="n">
        <v>19010</v>
      </c>
      <c r="AW87" s="5" t="n">
        <f aca="false">AV87*AJ87</f>
        <v>116721.4</v>
      </c>
      <c r="AX87" s="1" t="n">
        <v>22.96</v>
      </c>
      <c r="AY87" s="3" t="n">
        <v>7.592</v>
      </c>
      <c r="AZ87" s="3" t="str">
        <f aca="false">IF(AND(AU87&lt;&gt;"",T87&lt;&gt;"",O87&lt;&gt;"",AD87&lt;&gt;""),SQRT((AU87*(MAX((T87-77)/(T87-O87),0))^0.38)*(SQRT(AD87^2-0.000601*(77-60))*62.3664)*251.9958/30.48^3),"")</f>
        <v/>
      </c>
      <c r="BA87" s="3" t="str">
        <f aca="false">IF(AND(AY87&lt;&gt;"",AZ87&lt;&gt;""),AZ87-AY87,"")</f>
        <v/>
      </c>
      <c r="BC87" s="1" t="n">
        <v>-769.69</v>
      </c>
      <c r="BD87" s="1" t="n">
        <v>87.33</v>
      </c>
      <c r="BF87" s="6" t="n">
        <v>0.0006</v>
      </c>
      <c r="BG87" s="7" t="n">
        <v>172.9</v>
      </c>
      <c r="BL87" s="1" t="n">
        <v>0.72</v>
      </c>
      <c r="BM87" s="1" t="n">
        <v>5.04</v>
      </c>
      <c r="BN87" s="7" t="n">
        <v>12.6</v>
      </c>
      <c r="BO87" s="7" t="n">
        <f aca="false">IF(AND(P87&lt;&gt;"",AD87&lt;&gt;""),P87^0.333333333333333/AD87,"")</f>
        <v>12.5513406895689</v>
      </c>
      <c r="BP87" s="7" t="n">
        <f aca="false">BN87-BO87</f>
        <v>0.0486593104311179</v>
      </c>
    </row>
    <row r="88" customFormat="false" ht="12.75" hidden="false" customHeight="false" outlineLevel="0" collapsed="false">
      <c r="A88" s="0" t="n">
        <v>66</v>
      </c>
      <c r="B88" s="0" t="s">
        <v>198</v>
      </c>
      <c r="C88" s="0" t="s">
        <v>101</v>
      </c>
      <c r="D88" s="0" t="n">
        <v>10</v>
      </c>
      <c r="E88" s="0" t="n">
        <v>22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s">
        <v>143</v>
      </c>
      <c r="L88" s="1" t="n">
        <v>142.28</v>
      </c>
      <c r="M88" s="1" t="n">
        <f aca="false">+D88*$D$2+E88*$E$2+F88*$F$2+G88*$G$2+H88*$H$2+I88*$I$2+J88*$J$2</f>
        <v>142.28468</v>
      </c>
      <c r="N88" s="1" t="str">
        <f aca="false">IF(ABS(M88-L88)&gt;0.005,M88-L88,"")</f>
        <v/>
      </c>
      <c r="O88" s="1" t="n">
        <v>329.18</v>
      </c>
      <c r="P88" s="1" t="n">
        <f aca="false">+O88+459.67</f>
        <v>788.85</v>
      </c>
      <c r="Q88" s="1" t="n">
        <f aca="false">IF(AND(P88&gt;0,U88&lt;&gt;""),P88/U88,"")</f>
        <v>0.718783030214674</v>
      </c>
      <c r="R88" s="1" t="n">
        <v>-125.86</v>
      </c>
      <c r="S88" s="1" t="n">
        <f aca="false">IF(AND(R88&lt;&gt;"",U88&lt;&gt;""),(R88+459.67)/U88,"")</f>
        <v>0.304160440281372</v>
      </c>
      <c r="T88" s="1" t="n">
        <v>637.81</v>
      </c>
      <c r="U88" s="1" t="n">
        <f aca="false">IF(T88&lt;&gt;"",T88+459.67,"")</f>
        <v>1097.48</v>
      </c>
      <c r="V88" s="1" t="n">
        <v>313.18</v>
      </c>
      <c r="W88" s="2" t="n">
        <v>0.0656</v>
      </c>
      <c r="X88" s="2" t="n">
        <v>0.2483</v>
      </c>
      <c r="Y88" s="2" t="n">
        <f aca="false">IF(U88&lt;&gt;"",V88*W88*L88/10.73165/U88,"")</f>
        <v>0.248186755047182</v>
      </c>
      <c r="Z88" s="2" t="str">
        <f aca="false">IF(Y88&lt;&gt;"",IF(ABS(Y88-X88)&gt;0.0005,Y88-X88,""),"")</f>
        <v/>
      </c>
      <c r="AA88" s="2" t="n">
        <v>0.4613</v>
      </c>
      <c r="AB88" s="2" t="n">
        <f aca="false">IF(AND(V88&gt;0,Q88&lt;&gt;""),LOG(14.69595/V88)/(1-1/Q88)*3/7-1,"")</f>
        <v>0.455367130189815</v>
      </c>
      <c r="AC88" s="2" t="str">
        <f aca="false">IF(AB88&lt;&gt;"",IF(ABS(AB88-AA88)&gt;0.05,AB88-AA88,""),"")</f>
        <v/>
      </c>
      <c r="AD88" s="2" t="n">
        <v>0.7367</v>
      </c>
      <c r="AF88" s="3" t="n">
        <f aca="false">IF(AND(L88&lt;&gt;"",AD88&lt;&gt;""),L88/(AD88*62.3664),"")</f>
        <v>3.09672407754562</v>
      </c>
      <c r="AG88" s="1" t="n">
        <v>60.57</v>
      </c>
      <c r="AH88" s="1" t="n">
        <f aca="false">IF(AD88&lt;&gt;"",141.5/AD88-131.5,"")</f>
        <v>60.5727568888286</v>
      </c>
      <c r="AI88" s="1" t="str">
        <f aca="false">IF(AH88&lt;&gt;"",IF(ABS(AH88-AG88)&gt;0.01,AH88-AG88,""),"")</f>
        <v/>
      </c>
      <c r="AJ88" s="3" t="n">
        <v>6.142</v>
      </c>
      <c r="AK88" s="3" t="n">
        <f aca="false">IF(AD88&lt;&gt;"",AD88*8.33718,"")</f>
        <v>6.142000506</v>
      </c>
      <c r="AL88" s="3" t="str">
        <f aca="false">IF(AK88&lt;&gt;"",IF(ABS(AK88-AJ88)&gt;0.001,AK88-AJ88,""),"")</f>
        <v/>
      </c>
      <c r="AM88" s="4" t="n">
        <v>1.41</v>
      </c>
      <c r="AN88" s="2" t="n">
        <v>0.0978</v>
      </c>
      <c r="AO88" s="2" t="n">
        <f aca="false">IF(AND(V88&lt;&gt;"",AA88&lt;&gt;"",U88&lt;&gt;""),V88*10^(7/3*(1+AA88)*(1-U88/559.676)),"")</f>
        <v>0.165708297191897</v>
      </c>
      <c r="AP88" s="2" t="n">
        <f aca="false">IF(AO88&lt;&gt;"",AO88-AN88,"")</f>
        <v>0.0679082971918969</v>
      </c>
      <c r="AU88" s="1" t="n">
        <v>115.43</v>
      </c>
      <c r="AV88" s="5" t="n">
        <v>19010</v>
      </c>
      <c r="AW88" s="5" t="n">
        <f aca="false">AV88*AJ88</f>
        <v>116759.42</v>
      </c>
      <c r="AX88" s="1" t="n">
        <v>23</v>
      </c>
      <c r="AY88" s="3" t="n">
        <v>7.595</v>
      </c>
      <c r="AZ88" s="3" t="n">
        <f aca="false">IF(AND(AU88&lt;&gt;"",T88&lt;&gt;"",O88&lt;&gt;"",AD88&lt;&gt;""),SQRT((AU88*(MAX((T88-77)/(T88-O88),0))^0.38)*(SQRT(AD88^2-0.000601*(77-60))*62.3664)*251.9958/30.48^3),"")</f>
        <v>7.65900862243947</v>
      </c>
      <c r="BA88" s="3" t="n">
        <f aca="false">IF(AND(AY88&lt;&gt;"",AZ88&lt;&gt;""),AZ88-AY88,"")</f>
        <v>0.06400862243947</v>
      </c>
      <c r="BC88" s="1" t="n">
        <v>-769.69</v>
      </c>
      <c r="BD88" s="1" t="n">
        <v>92.16</v>
      </c>
      <c r="BF88" s="6" t="n">
        <v>0.0006</v>
      </c>
      <c r="BG88" s="7" t="n">
        <v>172.2</v>
      </c>
      <c r="BL88" s="1" t="n">
        <v>0.72</v>
      </c>
      <c r="BM88" s="1" t="n">
        <v>5.04</v>
      </c>
      <c r="BN88" s="7" t="n">
        <v>12.6</v>
      </c>
      <c r="BO88" s="7" t="n">
        <f aca="false">IF(AND(P88&lt;&gt;"",AD88&lt;&gt;""),P88^0.333333333333333/AD88,"")</f>
        <v>12.542212079576</v>
      </c>
      <c r="BP88" s="7" t="n">
        <f aca="false">BN88-BO88</f>
        <v>0.0577879204240226</v>
      </c>
    </row>
    <row r="89" customFormat="false" ht="12.75" hidden="false" customHeight="false" outlineLevel="0" collapsed="false">
      <c r="A89" s="0" t="n">
        <v>67</v>
      </c>
      <c r="B89" s="0" t="s">
        <v>199</v>
      </c>
      <c r="C89" s="0" t="s">
        <v>101</v>
      </c>
      <c r="D89" s="0" t="n">
        <v>10</v>
      </c>
      <c r="E89" s="0" t="n">
        <v>22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s">
        <v>143</v>
      </c>
      <c r="L89" s="1" t="n">
        <v>142.28</v>
      </c>
      <c r="M89" s="1" t="n">
        <f aca="false">+D89*$D$2+E89*$E$2+F89*$F$2+G89*$G$2+H89*$H$2+I89*$I$2+J89*$J$2</f>
        <v>142.28468</v>
      </c>
      <c r="N89" s="1" t="str">
        <f aca="false">IF(ABS(M89-L89)&gt;0.005,M89-L89,"")</f>
        <v/>
      </c>
      <c r="O89" s="1" t="n">
        <v>319.77</v>
      </c>
      <c r="P89" s="1" t="n">
        <f aca="false">+O89+459.67</f>
        <v>779.44</v>
      </c>
      <c r="Q89" s="1" t="n">
        <f aca="false">IF(AND(P89&gt;0,U89&lt;&gt;""),P89/U89,"")</f>
        <v>0.72110278471644</v>
      </c>
      <c r="R89" s="1" t="n">
        <v>-65.2</v>
      </c>
      <c r="S89" s="1" t="n">
        <f aca="false">IF(AND(R89&lt;&gt;"",U89&lt;&gt;""),(R89+459.67)/U89,"")</f>
        <v>0.364945878434638</v>
      </c>
      <c r="T89" s="1" t="n">
        <v>621.23</v>
      </c>
      <c r="U89" s="1" t="n">
        <f aca="false">IF(T89&lt;&gt;"",T89+459.67,"")</f>
        <v>1080.9</v>
      </c>
      <c r="V89" s="1" t="n">
        <v>291.53</v>
      </c>
      <c r="W89" s="2" t="n">
        <v>0.0669</v>
      </c>
      <c r="X89" s="2" t="n">
        <v>0.2393</v>
      </c>
      <c r="Y89" s="2" t="n">
        <f aca="false">IF(U89&lt;&gt;"",V89*W89*L89/10.73165/U89,"")</f>
        <v>0.239222051160818</v>
      </c>
      <c r="Z89" s="2" t="str">
        <f aca="false">IF(Y89&lt;&gt;"",IF(ABS(Y89-X89)&gt;0.0005,Y89-X89,""),"")</f>
        <v/>
      </c>
      <c r="AA89" s="2" t="n">
        <v>0.446</v>
      </c>
      <c r="AB89" s="2" t="n">
        <f aca="false">IF(AND(V89&gt;0,Q89&lt;&gt;""),LOG(14.69595/V89)/(1-1/Q89)*3/7-1,"")</f>
        <v>0.437734690040204</v>
      </c>
      <c r="AC89" s="2" t="str">
        <f aca="false">IF(AB89&lt;&gt;"",IF(ABS(AB89-AA89)&gt;0.05,AB89-AA89,""),"")</f>
        <v/>
      </c>
      <c r="AD89" s="2" t="n">
        <v>0.7285</v>
      </c>
      <c r="AF89" s="3" t="n">
        <f aca="false">IF(AND(L89&lt;&gt;"",AD89&lt;&gt;""),L89/(AD89*62.3664),"")</f>
        <v>3.13158082076576</v>
      </c>
      <c r="AG89" s="1" t="n">
        <v>62.72</v>
      </c>
      <c r="AH89" s="1" t="n">
        <f aca="false">IF(AD89&lt;&gt;"",141.5/AD89-131.5,"")</f>
        <v>62.7347288949897</v>
      </c>
      <c r="AI89" s="1" t="n">
        <f aca="false">IF(AH89&lt;&gt;"",IF(ABS(AH89-AG89)&gt;0.01,AH89-AG89,""),"")</f>
        <v>0.0147288949897018</v>
      </c>
      <c r="AJ89" s="3" t="n">
        <v>6.074</v>
      </c>
      <c r="AK89" s="3" t="n">
        <f aca="false">IF(AD89&lt;&gt;"",AD89*8.33718,"")</f>
        <v>6.07363563</v>
      </c>
      <c r="AL89" s="3" t="str">
        <f aca="false">IF(AK89&lt;&gt;"",IF(ABS(AK89-AJ89)&gt;0.001,AK89-AJ89,""),"")</f>
        <v/>
      </c>
      <c r="AM89" s="4" t="n">
        <v>1.4062</v>
      </c>
      <c r="AN89" s="2" t="n">
        <v>0.1206</v>
      </c>
      <c r="AO89" s="2" t="n">
        <f aca="false">IF(AND(V89&lt;&gt;"",AA89&lt;&gt;"",U89&lt;&gt;""),V89*10^(7/3*(1+AA89)*(1-U89/559.676)),"")</f>
        <v>0.21013126247182</v>
      </c>
      <c r="AP89" s="2" t="n">
        <f aca="false">IF(AO89&lt;&gt;"",AO89-AN89,"")</f>
        <v>0.0895312624718205</v>
      </c>
      <c r="AQ89" s="2" t="n">
        <v>0.3778</v>
      </c>
      <c r="AV89" s="5" t="n">
        <v>18987</v>
      </c>
      <c r="AW89" s="5" t="n">
        <f aca="false">AV89*AJ89</f>
        <v>115327.038</v>
      </c>
      <c r="AX89" s="1" t="n">
        <v>21.59</v>
      </c>
      <c r="AY89" s="3" t="n">
        <v>7.431</v>
      </c>
      <c r="AZ89" s="3" t="str">
        <f aca="false">IF(AND(AU89&lt;&gt;"",T89&lt;&gt;"",O89&lt;&gt;"",AD89&lt;&gt;""),SQRT((AU89*(MAX((T89-77)/(T89-O89),0))^0.38)*(SQRT(AD89^2-0.000601*(77-60))*62.3664)*251.9958/30.48^3),"")</f>
        <v/>
      </c>
      <c r="BA89" s="3" t="str">
        <f aca="false">IF(AND(AY89&lt;&gt;"",AZ89&lt;&gt;""),AZ89-AY89,"")</f>
        <v/>
      </c>
      <c r="BC89" s="1" t="n">
        <v>-796.25</v>
      </c>
      <c r="BD89" s="1" t="n">
        <v>79.77</v>
      </c>
      <c r="BE89" s="1" t="n">
        <v>52.28</v>
      </c>
      <c r="BF89" s="6" t="n">
        <v>0.00059</v>
      </c>
      <c r="BG89" s="7" t="n">
        <v>174.2</v>
      </c>
      <c r="BL89" s="1" t="n">
        <v>0.72</v>
      </c>
      <c r="BM89" s="1" t="n">
        <v>5.1</v>
      </c>
      <c r="BN89" s="7" t="n">
        <v>12.6</v>
      </c>
      <c r="BO89" s="7" t="n">
        <f aca="false">IF(AND(P89&lt;&gt;"",AD89&lt;&gt;""),P89^0.333333333333333/AD89,"")</f>
        <v>12.632753067748</v>
      </c>
      <c r="BP89" s="7" t="n">
        <f aca="false">BN89-BO89</f>
        <v>-0.0327530677479704</v>
      </c>
    </row>
    <row r="90" customFormat="false" ht="12.75" hidden="false" customHeight="false" outlineLevel="0" collapsed="false">
      <c r="A90" s="0" t="n">
        <v>68</v>
      </c>
      <c r="B90" s="0" t="s">
        <v>200</v>
      </c>
      <c r="C90" s="0" t="s">
        <v>101</v>
      </c>
      <c r="D90" s="0" t="n">
        <v>10</v>
      </c>
      <c r="E90" s="0" t="n">
        <v>22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s">
        <v>143</v>
      </c>
      <c r="L90" s="1" t="n">
        <v>142.28</v>
      </c>
      <c r="M90" s="1" t="n">
        <f aca="false">+D90*$D$2+E90*$E$2+F90*$F$2+G90*$G$2+H90*$H$2+I90*$I$2+J90*$J$2</f>
        <v>142.28468</v>
      </c>
      <c r="N90" s="1" t="str">
        <f aca="false">IF(ABS(M90-L90)&gt;0.005,M90-L90,"")</f>
        <v/>
      </c>
      <c r="O90" s="1" t="n">
        <v>323.42</v>
      </c>
      <c r="P90" s="1" t="n">
        <f aca="false">+O90+459.67</f>
        <v>783.09</v>
      </c>
      <c r="Q90" s="1" t="n">
        <f aca="false">IF(AND(P90&gt;0,U90&lt;&gt;""),P90/U90,"")</f>
        <v>0.693085869045722</v>
      </c>
      <c r="S90" s="1" t="str">
        <f aca="false">IF(AND(R90&lt;&gt;"",U90&lt;&gt;""),(R90+459.67)/U90,"")</f>
        <v/>
      </c>
      <c r="T90" s="1" t="n">
        <v>670.19</v>
      </c>
      <c r="U90" s="1" t="n">
        <f aca="false">IF(T90&lt;&gt;"",T90+459.67,"")</f>
        <v>1129.86</v>
      </c>
      <c r="V90" s="1" t="n">
        <v>359.69</v>
      </c>
      <c r="W90" s="2" t="n">
        <v>0.0622</v>
      </c>
      <c r="X90" s="2" t="n">
        <v>0.263</v>
      </c>
      <c r="Y90" s="2" t="n">
        <f aca="false">IF(U90&lt;&gt;"",V90*W90*L90/10.73165/U90,"")</f>
        <v>0.262525485958633</v>
      </c>
      <c r="Z90" s="2" t="str">
        <f aca="false">IF(Y90&lt;&gt;"",IF(ABS(Y90-X90)&gt;0.0005,Y90-X90,""),"")</f>
        <v/>
      </c>
      <c r="AA90" s="2" t="n">
        <v>0.3431</v>
      </c>
      <c r="AB90" s="2" t="n">
        <f aca="false">IF(AND(V90&gt;0,Q90&lt;&gt;""),LOG(14.69595/V90)/(1-1/Q90)*3/7-1,"")</f>
        <v>0.344037574204704</v>
      </c>
      <c r="AC90" s="2" t="str">
        <f aca="false">IF(AB90&lt;&gt;"",IF(ABS(AB90-AA90)&gt;0.05,AB90-AA90,""),"")</f>
        <v/>
      </c>
      <c r="AD90" s="2" t="n">
        <v>0.7607</v>
      </c>
      <c r="AF90" s="3" t="n">
        <f aca="false">IF(AND(L90&lt;&gt;"",AD90&lt;&gt;""),L90/(AD90*62.3664),"")</f>
        <v>2.99902277892449</v>
      </c>
      <c r="AG90" s="1" t="n">
        <v>54.52</v>
      </c>
      <c r="AH90" s="1" t="n">
        <f aca="false">IF(AD90&lt;&gt;"",141.5/AD90-131.5,"")</f>
        <v>54.5128828710398</v>
      </c>
      <c r="AI90" s="1" t="str">
        <f aca="false">IF(AH90&lt;&gt;"",IF(ABS(AH90-AG90)&gt;0.01,AH90-AG90,""),"")</f>
        <v/>
      </c>
      <c r="AJ90" s="3" t="n">
        <v>6.342</v>
      </c>
      <c r="AK90" s="3" t="n">
        <f aca="false">IF(AD90&lt;&gt;"",AD90*8.33718,"")</f>
        <v>6.342092826</v>
      </c>
      <c r="AL90" s="3" t="str">
        <f aca="false">IF(AK90&lt;&gt;"",IF(ABS(AK90-AJ90)&gt;0.001,AK90-AJ90,""),"")</f>
        <v/>
      </c>
      <c r="AM90" s="4" t="n">
        <v>1.4213</v>
      </c>
      <c r="AN90" s="2" t="n">
        <v>0.1401</v>
      </c>
      <c r="AO90" s="2" t="n">
        <f aca="false">IF(AND(V90&lt;&gt;"",AA90&lt;&gt;"",U90&lt;&gt;""),V90*10^(7/3*(1+AA90)*(1-U90/559.676)),"")</f>
        <v>0.230775088419804</v>
      </c>
      <c r="AP90" s="2" t="n">
        <f aca="false">IF(AO90&lt;&gt;"",AO90-AN90,"")</f>
        <v>0.0906750884198036</v>
      </c>
      <c r="AU90" s="1" t="n">
        <v>111.5</v>
      </c>
      <c r="AV90" s="5" t="n">
        <v>19010</v>
      </c>
      <c r="AW90" s="5" t="n">
        <f aca="false">AV90*AJ90</f>
        <v>120561.42</v>
      </c>
      <c r="AX90" s="1" t="n">
        <v>26.21</v>
      </c>
      <c r="AY90" s="3" t="n">
        <v>7.466</v>
      </c>
      <c r="AZ90" s="3" t="n">
        <f aca="false">IF(AND(AU90&lt;&gt;"",T90&lt;&gt;"",O90&lt;&gt;"",AD90&lt;&gt;""),SQRT((AU90*(MAX((T90-77)/(T90-O90),0))^0.38)*(SQRT(AD90^2-0.000601*(77-60))*62.3664)*251.9958/30.48^3),"")</f>
        <v>7.5641216476788</v>
      </c>
      <c r="BA90" s="3" t="n">
        <f aca="false">IF(AND(AY90&lt;&gt;"",AZ90&lt;&gt;""),AZ90-AY90,"")</f>
        <v>0.0981216476787976</v>
      </c>
      <c r="BC90" s="1" t="n">
        <v>-778.79</v>
      </c>
      <c r="BD90" s="1" t="n">
        <v>111.2</v>
      </c>
      <c r="BE90" s="1" t="n">
        <v>39.28</v>
      </c>
      <c r="BF90" s="6" t="n">
        <v>0.00057</v>
      </c>
      <c r="BL90" s="1" t="n">
        <v>0.72</v>
      </c>
      <c r="BM90" s="1" t="n">
        <v>4.89</v>
      </c>
      <c r="BN90" s="7" t="n">
        <v>12.1</v>
      </c>
      <c r="BO90" s="7" t="n">
        <f aca="false">IF(AND(P90&lt;&gt;"",AD90&lt;&gt;""),P90^0.333333333333333/AD90,"")</f>
        <v>12.1168707813766</v>
      </c>
      <c r="BP90" s="7" t="n">
        <f aca="false">BN90-BO90</f>
        <v>-0.0168707813765518</v>
      </c>
    </row>
    <row r="91" customFormat="false" ht="12.75" hidden="false" customHeight="false" outlineLevel="0" collapsed="false">
      <c r="A91" s="0" t="n">
        <v>69</v>
      </c>
      <c r="B91" s="0" t="s">
        <v>201</v>
      </c>
      <c r="C91" s="0" t="s">
        <v>101</v>
      </c>
      <c r="D91" s="0" t="n">
        <v>10</v>
      </c>
      <c r="E91" s="0" t="n">
        <v>22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s">
        <v>143</v>
      </c>
      <c r="L91" s="1" t="n">
        <v>142.28</v>
      </c>
      <c r="M91" s="1" t="n">
        <f aca="false">+D91*$D$2+E91*$E$2+F91*$F$2+G91*$G$2+H91*$H$2+I91*$I$2+J91*$J$2</f>
        <v>142.28468</v>
      </c>
      <c r="N91" s="1" t="str">
        <f aca="false">IF(ABS(M91-L91)&gt;0.005,M91-L91,"")</f>
        <v/>
      </c>
      <c r="O91" s="1" t="n">
        <v>312.22</v>
      </c>
      <c r="P91" s="1" t="n">
        <f aca="false">+O91+459.67</f>
        <v>771.89</v>
      </c>
      <c r="Q91" s="1" t="n">
        <f aca="false">IF(AND(P91&gt;0,U91&lt;&gt;""),P91/U91,"")</f>
        <v>0.703457640711578</v>
      </c>
      <c r="S91" s="1" t="str">
        <f aca="false">IF(AND(R91&lt;&gt;"",U91&lt;&gt;""),(R91+459.67)/U91,"")</f>
        <v/>
      </c>
      <c r="T91" s="1" t="n">
        <v>637.61</v>
      </c>
      <c r="U91" s="1" t="n">
        <f aca="false">IF(T91&lt;&gt;"",T91+459.67,"")</f>
        <v>1097.28</v>
      </c>
      <c r="V91" s="1" t="n">
        <v>336.49</v>
      </c>
      <c r="W91" s="2" t="n">
        <v>0.0634</v>
      </c>
      <c r="X91" s="2" t="n">
        <v>0.2578</v>
      </c>
      <c r="Y91" s="2" t="n">
        <f aca="false">IF(U91&lt;&gt;"",V91*W91*L91/10.73165/U91,"")</f>
        <v>0.257763436349509</v>
      </c>
      <c r="Z91" s="2" t="str">
        <f aca="false">IF(Y91&lt;&gt;"",IF(ABS(Y91-X91)&gt;0.0005,Y91-X91,""),"")</f>
        <v/>
      </c>
      <c r="AA91" s="2" t="n">
        <v>0.3853</v>
      </c>
      <c r="AB91" s="2" t="n">
        <f aca="false">IF(AND(V91&gt;0,Q91&lt;&gt;""),LOG(14.69595/V91)/(1-1/Q91)*3/7-1,"")</f>
        <v>0.382424171510887</v>
      </c>
      <c r="AC91" s="2" t="str">
        <f aca="false">IF(AB91&lt;&gt;"",IF(ABS(AB91-AA91)&gt;0.05,AB91-AA91,""),"")</f>
        <v/>
      </c>
      <c r="AD91" s="2" t="n">
        <v>0.749</v>
      </c>
      <c r="AF91" s="3" t="n">
        <f aca="false">IF(AND(L91&lt;&gt;"",AD91&lt;&gt;""),L91/(AD91*62.3664),"")</f>
        <v>3.04586999723346</v>
      </c>
      <c r="AG91" s="1" t="n">
        <v>57.95</v>
      </c>
      <c r="AH91" s="1" t="n">
        <f aca="false">IF(AD91&lt;&gt;"",141.5/AD91-131.5,"")</f>
        <v>57.4185580774366</v>
      </c>
      <c r="AI91" s="1" t="n">
        <f aca="false">IF(AH91&lt;&gt;"",IF(ABS(AH91-AG91)&gt;0.01,AH91-AG91,""),"")</f>
        <v>-0.531441922563417</v>
      </c>
      <c r="AJ91" s="3" t="n">
        <v>6.227</v>
      </c>
      <c r="AK91" s="3" t="n">
        <f aca="false">IF(AD91&lt;&gt;"",AD91*8.33718,"")</f>
        <v>6.24454782</v>
      </c>
      <c r="AL91" s="3" t="n">
        <f aca="false">IF(AK91&lt;&gt;"",IF(ABS(AK91-AJ91)&gt;0.001,AK91-AJ91,""),"")</f>
        <v>0.0175478199999999</v>
      </c>
      <c r="AM91" s="4" t="n">
        <v>1.4147</v>
      </c>
      <c r="AN91" s="2" t="n">
        <v>0.1742</v>
      </c>
      <c r="AO91" s="2" t="n">
        <f aca="false">IF(AND(V91&lt;&gt;"",AA91&lt;&gt;"",U91&lt;&gt;""),V91*10^(7/3*(1+AA91)*(1-U91/559.676)),"")</f>
        <v>0.264289964314533</v>
      </c>
      <c r="AP91" s="2" t="n">
        <f aca="false">IF(AO91&lt;&gt;"",AO91-AN91,"")</f>
        <v>0.0900899643145331</v>
      </c>
      <c r="AV91" s="5" t="n">
        <v>19008</v>
      </c>
      <c r="AW91" s="5" t="n">
        <f aca="false">AV91*AJ91</f>
        <v>118362.816</v>
      </c>
      <c r="AX91" s="1" t="n">
        <v>24.32</v>
      </c>
      <c r="AY91" s="3" t="n">
        <v>7.255</v>
      </c>
      <c r="AZ91" s="3" t="str">
        <f aca="false">IF(AND(AU91&lt;&gt;"",T91&lt;&gt;"",O91&lt;&gt;"",AD91&lt;&gt;""),SQRT((AU91*(MAX((T91-77)/(T91-O91),0))^0.38)*(SQRT(AD91^2-0.000601*(77-60))*62.3664)*251.9958/30.48^3),"")</f>
        <v/>
      </c>
      <c r="BA91" s="3" t="str">
        <f aca="false">IF(AND(AY91&lt;&gt;"",AZ91&lt;&gt;""),AZ91-AY91,"")</f>
        <v/>
      </c>
      <c r="BC91" s="1" t="n">
        <v>-785.25</v>
      </c>
      <c r="BD91" s="1" t="n">
        <v>97.6</v>
      </c>
      <c r="BE91" s="1" t="n">
        <v>42.3</v>
      </c>
      <c r="BF91" s="6" t="n">
        <v>0.00056</v>
      </c>
      <c r="BG91" s="7" t="n">
        <v>158</v>
      </c>
      <c r="BH91" s="7" t="n">
        <v>88.7</v>
      </c>
      <c r="BI91" s="7" t="n">
        <v>0.2</v>
      </c>
      <c r="BJ91" s="7" t="n">
        <v>86.4</v>
      </c>
      <c r="BK91" s="7" t="n">
        <v>100</v>
      </c>
      <c r="BL91" s="1" t="n">
        <v>0.72</v>
      </c>
      <c r="BM91" s="1" t="n">
        <v>4.89</v>
      </c>
      <c r="BN91" s="7" t="n">
        <v>12.3</v>
      </c>
      <c r="BO91" s="7" t="n">
        <f aca="false">IF(AND(P91&lt;&gt;"",AD91&lt;&gt;""),P91^0.333333333333333/AD91,"")</f>
        <v>12.2471955947378</v>
      </c>
      <c r="BP91" s="7" t="n">
        <f aca="false">BN91-BO91</f>
        <v>0.0528044052621688</v>
      </c>
    </row>
    <row r="92" customFormat="false" ht="12.75" hidden="false" customHeight="false" outlineLevel="0" collapsed="false">
      <c r="A92" s="0" t="n">
        <v>70</v>
      </c>
      <c r="B92" s="0" t="s">
        <v>202</v>
      </c>
      <c r="C92" s="0" t="s">
        <v>101</v>
      </c>
      <c r="D92" s="0" t="n">
        <v>10</v>
      </c>
      <c r="E92" s="0" t="n">
        <v>22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s">
        <v>143</v>
      </c>
      <c r="L92" s="1" t="n">
        <v>142.28</v>
      </c>
      <c r="M92" s="1" t="n">
        <f aca="false">+D92*$D$2+E92*$E$2+F92*$F$2+G92*$G$2+H92*$H$2+I92*$I$2+J92*$J$2</f>
        <v>142.28468</v>
      </c>
      <c r="N92" s="1" t="str">
        <f aca="false">IF(ABS(M92-L92)&gt;0.005,M92-L92,"")</f>
        <v/>
      </c>
      <c r="O92" s="1" t="n">
        <v>320.56</v>
      </c>
      <c r="P92" s="1" t="n">
        <f aca="false">+O92+459.67</f>
        <v>780.23</v>
      </c>
      <c r="Q92" s="1" t="n">
        <f aca="false">IF(AND(P92&gt;0,U92&lt;&gt;""),P92/U92,"")</f>
        <v>0.695764223292313</v>
      </c>
      <c r="R92" s="1" t="n">
        <v>-65.2</v>
      </c>
      <c r="S92" s="1" t="n">
        <f aca="false">IF(AND(R92&lt;&gt;"",U92&lt;&gt;""),(R92+459.67)/U92,"")</f>
        <v>0.351765650080257</v>
      </c>
      <c r="T92" s="1" t="n">
        <v>661.73</v>
      </c>
      <c r="U92" s="1" t="n">
        <f aca="false">IF(T92&lt;&gt;"",T92+459.67,"")</f>
        <v>1121.4</v>
      </c>
      <c r="V92" s="1" t="n">
        <v>364.04</v>
      </c>
      <c r="W92" s="2" t="n">
        <v>0.064</v>
      </c>
      <c r="X92" s="2" t="n">
        <v>0.2755</v>
      </c>
      <c r="Y92" s="2" t="n">
        <f aca="false">IF(U92&lt;&gt;"",V92*W92*L92/10.73165/U92,"")</f>
        <v>0.275451970922354</v>
      </c>
      <c r="Z92" s="2" t="str">
        <f aca="false">IF(Y92&lt;&gt;"",IF(ABS(Y92-X92)&gt;0.0005,Y92-X92,""),"")</f>
        <v/>
      </c>
      <c r="AA92" s="2" t="n">
        <v>0.3668</v>
      </c>
      <c r="AB92" s="2" t="n">
        <f aca="false">IF(AND(V92&gt;0,Q92&lt;&gt;""),LOG(14.69595/V92)/(1-1/Q92)*3/7-1,"")</f>
        <v>0.366226387381344</v>
      </c>
      <c r="AC92" s="2" t="str">
        <f aca="false">IF(AB92&lt;&gt;"",IF(ABS(AB92-AA92)&gt;0.05,AB92-AA92,""),"")</f>
        <v/>
      </c>
      <c r="AD92" s="2" t="n">
        <v>0.7684</v>
      </c>
      <c r="AF92" s="3" t="n">
        <f aca="false">IF(AND(L92&lt;&gt;"",AD92&lt;&gt;""),L92/(AD92*62.3664),"")</f>
        <v>2.96897010401856</v>
      </c>
      <c r="AG92" s="1" t="n">
        <v>52.66</v>
      </c>
      <c r="AH92" s="1" t="n">
        <f aca="false">IF(AD92&lt;&gt;"",141.5/AD92-131.5,"")</f>
        <v>52.6488807912546</v>
      </c>
      <c r="AI92" s="1" t="n">
        <f aca="false">IF(AH92&lt;&gt;"",IF(ABS(AH92-AG92)&gt;0.01,AH92-AG92,""),"")</f>
        <v>-0.0111192087454413</v>
      </c>
      <c r="AJ92" s="3" t="n">
        <v>6.406</v>
      </c>
      <c r="AK92" s="3" t="n">
        <f aca="false">IF(AD92&lt;&gt;"",AD92*8.33718,"")</f>
        <v>6.406289112</v>
      </c>
      <c r="AL92" s="3" t="str">
        <f aca="false">IF(AK92&lt;&gt;"",IF(ABS(AK92-AJ92)&gt;0.001,AK92-AJ92,""),"")</f>
        <v/>
      </c>
      <c r="AM92" s="4" t="n">
        <v>1.426</v>
      </c>
      <c r="AN92" s="2" t="n">
        <v>0.1584</v>
      </c>
      <c r="AO92" s="2" t="n">
        <f aca="false">IF(AND(V92&lt;&gt;"",AA92&lt;&gt;"",U92&lt;&gt;""),V92*10^(7/3*(1+AA92)*(1-U92/559.676)),"")</f>
        <v>0.229233979439282</v>
      </c>
      <c r="AP92" s="2" t="n">
        <f aca="false">IF(AO92&lt;&gt;"",AO92-AN92,"")</f>
        <v>0.0708339794392824</v>
      </c>
      <c r="AU92" s="1" t="n">
        <v>109.39</v>
      </c>
      <c r="AV92" s="5" t="n">
        <v>19011</v>
      </c>
      <c r="AW92" s="5" t="n">
        <f aca="false">AV92*AJ92</f>
        <v>121784.466</v>
      </c>
      <c r="AX92" s="1" t="n">
        <v>27.33</v>
      </c>
      <c r="AY92" s="3" t="n">
        <v>7.387</v>
      </c>
      <c r="AZ92" s="3" t="n">
        <f aca="false">IF(AND(AU92&lt;&gt;"",T92&lt;&gt;"",O92&lt;&gt;"",AD92&lt;&gt;""),SQRT((AU92*(MAX((T92-77)/(T92-O92),0))^0.38)*(SQRT(AD92^2-0.000601*(77-60))*62.3664)*251.9958/30.48^3),"")</f>
        <v>7.53344955719288</v>
      </c>
      <c r="BA92" s="3" t="n">
        <f aca="false">IF(AND(AY92&lt;&gt;"",AZ92&lt;&gt;""),AZ92-AY92,"")</f>
        <v>0.146449557192883</v>
      </c>
      <c r="BC92" s="1" t="n">
        <v>-779.57</v>
      </c>
      <c r="BD92" s="1" t="n">
        <v>141.72</v>
      </c>
      <c r="BE92" s="1" t="n">
        <v>37.47</v>
      </c>
      <c r="BF92" s="6" t="n">
        <v>0.00053</v>
      </c>
      <c r="BH92" s="7" t="n">
        <v>92.4</v>
      </c>
      <c r="BI92" s="7" t="n">
        <v>96.7</v>
      </c>
      <c r="BJ92" s="7" t="n">
        <v>102</v>
      </c>
      <c r="BK92" s="7" t="n">
        <v>2.5</v>
      </c>
      <c r="BL92" s="1" t="n">
        <v>0.72</v>
      </c>
      <c r="BM92" s="1" t="n">
        <v>4.7</v>
      </c>
      <c r="BN92" s="7" t="n">
        <v>12</v>
      </c>
      <c r="BO92" s="7" t="n">
        <f aca="false">IF(AND(P92&lt;&gt;"",AD92&lt;&gt;""),P92^0.333333333333333/AD92,"")</f>
        <v>11.9808287020874</v>
      </c>
      <c r="BP92" s="7" t="n">
        <f aca="false">BN92-BO92</f>
        <v>0.0191712979125551</v>
      </c>
    </row>
    <row r="93" customFormat="false" ht="12.75" hidden="false" customHeight="false" outlineLevel="0" collapsed="false">
      <c r="A93" s="0" t="n">
        <v>71</v>
      </c>
      <c r="B93" s="0" t="s">
        <v>203</v>
      </c>
      <c r="C93" s="0" t="s">
        <v>101</v>
      </c>
      <c r="D93" s="0" t="n">
        <v>10</v>
      </c>
      <c r="E93" s="0" t="n">
        <v>22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s">
        <v>143</v>
      </c>
      <c r="L93" s="1" t="n">
        <v>142.28</v>
      </c>
      <c r="M93" s="1" t="n">
        <f aca="false">+D93*$D$2+E93*$E$2+F93*$F$2+G93*$G$2+H93*$H$2+I93*$I$2+J93*$J$2</f>
        <v>142.28468</v>
      </c>
      <c r="N93" s="1" t="str">
        <f aca="false">IF(ABS(M93-L93)&gt;0.005,M93-L93,"")</f>
        <v/>
      </c>
      <c r="O93" s="1" t="n">
        <v>279.43</v>
      </c>
      <c r="P93" s="1" t="n">
        <f aca="false">+O93+459.67</f>
        <v>739.1</v>
      </c>
      <c r="Q93" s="1" t="n">
        <f aca="false">IF(AND(P93&gt;0,U93&lt;&gt;""),P93/U93,"")</f>
        <v>0.706245461147422</v>
      </c>
      <c r="R93" s="1" t="n">
        <v>9.32</v>
      </c>
      <c r="S93" s="1" t="n">
        <f aca="false">IF(AND(R93&lt;&gt;"",U93&lt;&gt;""),(R93+459.67)/U93,"")</f>
        <v>0.448142414860681</v>
      </c>
      <c r="T93" s="1" t="n">
        <v>586.85</v>
      </c>
      <c r="U93" s="1" t="n">
        <f aca="false">IF(T93&lt;&gt;"",T93+459.67,"")</f>
        <v>1046.52</v>
      </c>
      <c r="V93" s="1" t="n">
        <v>317.63</v>
      </c>
      <c r="W93" s="2" t="n">
        <v>0.0643</v>
      </c>
      <c r="X93" s="2" t="n">
        <v>0.259</v>
      </c>
      <c r="Y93" s="2" t="n">
        <f aca="false">IF(U93&lt;&gt;"",V93*W93*L93/10.73165/U93,"")</f>
        <v>0.258739247811023</v>
      </c>
      <c r="Z93" s="2" t="str">
        <f aca="false">IF(Y93&lt;&gt;"",IF(ABS(Y93-X93)&gt;0.0005,Y93-X93,""),"")</f>
        <v/>
      </c>
      <c r="AA93" s="2" t="n">
        <v>0.378</v>
      </c>
      <c r="AB93" s="2" t="n">
        <f aca="false">IF(AND(V93&gt;0,Q93&lt;&gt;""),LOG(14.69595/V93)/(1-1/Q93)*3/7-1,"")</f>
        <v>0.375262874501731</v>
      </c>
      <c r="AC93" s="2" t="str">
        <f aca="false">IF(AB93&lt;&gt;"",IF(ABS(AB93-AA93)&gt;0.05,AB93-AA93,""),"")</f>
        <v/>
      </c>
      <c r="AD93" s="2" t="n">
        <v>0.7229</v>
      </c>
      <c r="AF93" s="3" t="n">
        <f aca="false">IF(AND(L93&lt;&gt;"",AD93&lt;&gt;""),L93/(AD93*62.3664),"")</f>
        <v>3.15583985050195</v>
      </c>
      <c r="AG93" s="1" t="n">
        <v>64.24</v>
      </c>
      <c r="AH93" s="1" t="n">
        <f aca="false">IF(AD93&lt;&gt;"",141.5/AD93-131.5,"")</f>
        <v>64.2393830405312</v>
      </c>
      <c r="AI93" s="1" t="str">
        <f aca="false">IF(AH93&lt;&gt;"",IF(ABS(AH93-AG93)&gt;0.01,AH93-AG93,""),"")</f>
        <v/>
      </c>
      <c r="AJ93" s="3" t="n">
        <v>6.027</v>
      </c>
      <c r="AK93" s="3" t="n">
        <f aca="false">IF(AD93&lt;&gt;"",AD93*8.33718,"")</f>
        <v>6.026947422</v>
      </c>
      <c r="AL93" s="3" t="str">
        <f aca="false">IF(AK93&lt;&gt;"",IF(ABS(AK93-AJ93)&gt;0.001,AK93-AJ93,""),"")</f>
        <v/>
      </c>
      <c r="AM93" s="4" t="n">
        <v>1.40316</v>
      </c>
      <c r="AN93" s="2" t="n">
        <v>0.3453</v>
      </c>
      <c r="AO93" s="2" t="n">
        <f aca="false">IF(AND(V93&lt;&gt;"",AA93&lt;&gt;"",U93&lt;&gt;""),V93*10^(7/3*(1+AA93)*(1-U93/559.676)),"")</f>
        <v>0.506999269157985</v>
      </c>
      <c r="AP93" s="2" t="n">
        <f aca="false">IF(AO93&lt;&gt;"",AO93-AN93,"")</f>
        <v>0.161699269157985</v>
      </c>
      <c r="AV93" s="5" t="n">
        <v>18939</v>
      </c>
      <c r="AW93" s="5" t="n">
        <f aca="false">AV93*AJ93</f>
        <v>114145.353</v>
      </c>
      <c r="AX93" s="1" t="n">
        <v>21.26</v>
      </c>
      <c r="AY93" s="3" t="n">
        <v>6.922</v>
      </c>
      <c r="AZ93" s="3" t="str">
        <f aca="false">IF(AND(AU93&lt;&gt;"",T93&lt;&gt;"",O93&lt;&gt;"",AD93&lt;&gt;""),SQRT((AU93*(MAX((T93-77)/(T93-O93),0))^0.38)*(SQRT(AD93^2-0.000601*(77-60))*62.3664)*251.9958/30.48^3),"")</f>
        <v/>
      </c>
      <c r="BA93" s="3" t="str">
        <f aca="false">IF(AND(AY93&lt;&gt;"",AZ93&lt;&gt;""),AZ93-AY93,"")</f>
        <v/>
      </c>
      <c r="BC93" s="1" t="n">
        <v>-863.88</v>
      </c>
      <c r="BD93" s="1" t="n">
        <v>58.02</v>
      </c>
      <c r="BE93" s="1" t="n">
        <v>29.61</v>
      </c>
      <c r="BF93" s="6" t="n">
        <v>0.00063</v>
      </c>
      <c r="BG93" s="7" t="n">
        <v>181</v>
      </c>
      <c r="BL93" s="1" t="n">
        <v>0.72</v>
      </c>
      <c r="BM93" s="1" t="n">
        <v>4.7</v>
      </c>
      <c r="BO93" s="7" t="n">
        <f aca="false">IF(AND(P93&lt;&gt;"",AD93&lt;&gt;""),P93^0.333333333333333/AD93,"")</f>
        <v>12.5070871491554</v>
      </c>
      <c r="BP93" s="7" t="n">
        <f aca="false">BN93-BO93</f>
        <v>-12.5070871491554</v>
      </c>
    </row>
    <row r="94" customFormat="false" ht="12.75" hidden="false" customHeight="false" outlineLevel="0" collapsed="false">
      <c r="A94" s="0" t="n">
        <v>72</v>
      </c>
      <c r="B94" s="0" t="s">
        <v>204</v>
      </c>
      <c r="C94" s="0" t="s">
        <v>101</v>
      </c>
      <c r="D94" s="0" t="n">
        <v>10</v>
      </c>
      <c r="E94" s="0" t="n">
        <v>22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s">
        <v>143</v>
      </c>
      <c r="L94" s="1" t="n">
        <v>142.28</v>
      </c>
      <c r="M94" s="1" t="n">
        <f aca="false">+D94*$D$2+E94*$E$2+F94*$F$2+G94*$G$2+H94*$H$2+I94*$I$2+J94*$J$2</f>
        <v>142.28468</v>
      </c>
      <c r="N94" s="1" t="str">
        <f aca="false">IF(ABS(M94-L94)&gt;0.005,M94-L94,"")</f>
        <v/>
      </c>
      <c r="O94" s="1" t="n">
        <v>314.67</v>
      </c>
      <c r="P94" s="1" t="n">
        <f aca="false">+O94+459.67</f>
        <v>774.34</v>
      </c>
      <c r="Q94" s="1" t="n">
        <f aca="false">IF(AND(P94&gt;0,U94&lt;&gt;""),P94/U94,"")</f>
        <v>0.700145573568903</v>
      </c>
      <c r="R94" s="1" t="n">
        <v>-115.06</v>
      </c>
      <c r="S94" s="1" t="n">
        <f aca="false">IF(AND(R94&lt;&gt;"",U94&lt;&gt;""),(R94+459.67)/U94,"")</f>
        <v>0.31159073030914</v>
      </c>
      <c r="T94" s="1" t="n">
        <v>646.3</v>
      </c>
      <c r="U94" s="1" t="n">
        <f aca="false">IF(T94&lt;&gt;"",T94+459.67,"")</f>
        <v>1105.97</v>
      </c>
      <c r="V94" s="1" t="n">
        <v>345.21</v>
      </c>
      <c r="W94" s="2" t="n">
        <v>0.0629</v>
      </c>
      <c r="X94" s="2" t="n">
        <v>0.2604</v>
      </c>
      <c r="Y94" s="2" t="n">
        <f aca="false">IF(U94&lt;&gt;"",V94*W94*L94/10.73165/U94,"")</f>
        <v>0.260296316797854</v>
      </c>
      <c r="Z94" s="2" t="str">
        <f aca="false">IF(Y94&lt;&gt;"",IF(ABS(Y94-X94)&gt;0.0005,Y94-X94,""),"")</f>
        <v/>
      </c>
      <c r="AA94" s="2" t="n">
        <v>0.3707</v>
      </c>
      <c r="AB94" s="2" t="n">
        <f aca="false">IF(AND(V94&gt;0,Q94&lt;&gt;""),LOG(14.69595/V94)/(1-1/Q94)*3/7-1,"")</f>
        <v>0.371836471679382</v>
      </c>
      <c r="AC94" s="2" t="str">
        <f aca="false">IF(AB94&lt;&gt;"",IF(ABS(AB94-AA94)&gt;0.05,AB94-AA94,""),"")</f>
        <v/>
      </c>
      <c r="AD94" s="2" t="n">
        <v>0.7624</v>
      </c>
      <c r="AF94" s="3" t="n">
        <f aca="false">IF(AND(L94&lt;&gt;"",AD94&lt;&gt;""),L94/(AD94*62.3664),"")</f>
        <v>2.99233555604389</v>
      </c>
      <c r="AG94" s="1" t="n">
        <v>54.11</v>
      </c>
      <c r="AH94" s="1" t="n">
        <f aca="false">IF(AD94&lt;&gt;"",141.5/AD94-131.5,"")</f>
        <v>54.098111227702</v>
      </c>
      <c r="AI94" s="1" t="n">
        <f aca="false">IF(AH94&lt;&gt;"",IF(ABS(AH94-AG94)&gt;0.01,AH94-AG94,""),"")</f>
        <v>-0.0118887722980077</v>
      </c>
      <c r="AJ94" s="3" t="n">
        <v>6.356</v>
      </c>
      <c r="AK94" s="3" t="n">
        <f aca="false">IF(AD94&lt;&gt;"",AD94*8.33718,"")</f>
        <v>6.356266032</v>
      </c>
      <c r="AL94" s="3" t="str">
        <f aca="false">IF(AK94&lt;&gt;"",IF(ABS(AK94-AJ94)&gt;0.001,AK94-AJ94,""),"")</f>
        <v/>
      </c>
      <c r="AM94" s="4" t="n">
        <v>1.42248</v>
      </c>
      <c r="AN94" s="2" t="n">
        <v>0.1747</v>
      </c>
      <c r="AO94" s="2" t="n">
        <f aca="false">IF(AND(V94&lt;&gt;"",AA94&lt;&gt;"",U94&lt;&gt;""),V94*10^(7/3*(1+AA94)*(1-U94/559.676)),"")</f>
        <v>0.260768758846825</v>
      </c>
      <c r="AP94" s="2" t="n">
        <f aca="false">IF(AO94&lt;&gt;"",AO94-AN94,"")</f>
        <v>0.0860687588468252</v>
      </c>
      <c r="AU94" s="1" t="n">
        <v>108.48</v>
      </c>
      <c r="AV94" s="5" t="n">
        <v>19071</v>
      </c>
      <c r="AW94" s="5" t="n">
        <f aca="false">AV94*AJ94</f>
        <v>121215.276</v>
      </c>
      <c r="AX94" s="1" t="n">
        <v>26.44</v>
      </c>
      <c r="AY94" s="3" t="n">
        <v>7.57</v>
      </c>
      <c r="AZ94" s="3" t="n">
        <f aca="false">IF(AND(AU94&lt;&gt;"",T94&lt;&gt;"",O94&lt;&gt;"",AD94&lt;&gt;""),SQRT((AU94*(MAX((T94-77)/(T94-O94),0))^0.38)*(SQRT(AD94^2-0.000601*(77-60))*62.3664)*251.9958/30.48^3),"")</f>
        <v>7.47448028788132</v>
      </c>
      <c r="BA94" s="3" t="n">
        <f aca="false">IF(AND(AY94&lt;&gt;"",AZ94&lt;&gt;""),AZ94-AY94,"")</f>
        <v>-0.0955197121186835</v>
      </c>
      <c r="BC94" s="1" t="n">
        <v>-721.77</v>
      </c>
      <c r="BD94" s="1" t="n">
        <v>188.55</v>
      </c>
      <c r="BE94" s="1" t="n">
        <v>1.81</v>
      </c>
      <c r="BF94" s="6" t="n">
        <v>0.00052</v>
      </c>
      <c r="BL94" s="1" t="n">
        <v>0.72</v>
      </c>
      <c r="BM94" s="1" t="n">
        <v>5.16</v>
      </c>
      <c r="BO94" s="7" t="n">
        <f aca="false">IF(AND(P94&lt;&gt;"",AD94&lt;&gt;""),P94^0.333333333333333/AD94,"")</f>
        <v>12.044654415229</v>
      </c>
      <c r="BP94" s="7" t="n">
        <f aca="false">BN94-BO94</f>
        <v>-12.044654415229</v>
      </c>
    </row>
    <row r="95" customFormat="false" ht="12.75" hidden="false" customHeight="false" outlineLevel="0" collapsed="false">
      <c r="A95" s="0" t="n">
        <v>93</v>
      </c>
      <c r="B95" s="0" t="s">
        <v>205</v>
      </c>
      <c r="C95" s="0" t="s">
        <v>206</v>
      </c>
      <c r="D95" s="0" t="n">
        <v>3</v>
      </c>
      <c r="E95" s="0" t="n">
        <v>6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s">
        <v>207</v>
      </c>
      <c r="L95" s="1" t="n">
        <v>42.08</v>
      </c>
      <c r="M95" s="1" t="n">
        <f aca="false">+D95*$D$2+E95*$E$2+F95*$F$2+G95*$G$2+H95*$H$2+I95*$I$2+J95*$J$2</f>
        <v>42.08064</v>
      </c>
      <c r="N95" s="1" t="str">
        <f aca="false">IF(ABS(M95-L95)&gt;0.005,M95-L95,"")</f>
        <v/>
      </c>
      <c r="O95" s="1" t="n">
        <v>-27.04</v>
      </c>
      <c r="P95" s="1" t="n">
        <f aca="false">+O95+459.67</f>
        <v>432.63</v>
      </c>
      <c r="Q95" s="1" t="n">
        <f aca="false">IF(AND(P95&gt;0,U95&lt;&gt;""),P95/U95,"")</f>
        <v>0.604029375628281</v>
      </c>
      <c r="R95" s="1" t="n">
        <v>-197.36</v>
      </c>
      <c r="S95" s="1" t="n">
        <f aca="false">IF(AND(R95&lt;&gt;"",U95&lt;&gt;""),(R95+459.67)/U95,"")</f>
        <v>0.366231989277337</v>
      </c>
      <c r="T95" s="1" t="n">
        <v>256.57</v>
      </c>
      <c r="U95" s="1" t="n">
        <f aca="false">IF(T95&lt;&gt;"",T95+459.67,"")</f>
        <v>716.24</v>
      </c>
      <c r="V95" s="1" t="n">
        <v>808.6</v>
      </c>
      <c r="W95" s="2" t="n">
        <v>0.062</v>
      </c>
      <c r="X95" s="2" t="n">
        <v>0.2745</v>
      </c>
      <c r="Y95" s="2" t="n">
        <f aca="false">IF(U95&lt;&gt;"",V95*W95*L95/10.73165/U95,"")</f>
        <v>0.274458121116173</v>
      </c>
      <c r="Z95" s="2" t="str">
        <f aca="false">IF(Y95&lt;&gt;"",IF(ABS(Y95-X95)&gt;0.0005,Y95-X95,""),"")</f>
        <v/>
      </c>
      <c r="AA95" s="2" t="n">
        <v>0.1348</v>
      </c>
      <c r="AB95" s="2" t="n">
        <f aca="false">IF(AND(V95&gt;0,Q95&lt;&gt;""),LOG(14.69595/V95)/(1-1/Q95)*3/7-1,"")</f>
        <v>0.137892760972131</v>
      </c>
      <c r="AC95" s="2" t="str">
        <f aca="false">IF(AB95&lt;&gt;"",IF(ABS(AB95-AA95)&gt;0.05,AB95-AA95,""),"")</f>
        <v/>
      </c>
      <c r="AD95" s="2" t="n">
        <v>0.6338</v>
      </c>
      <c r="AF95" s="3" t="n">
        <f aca="false">IF(AND(L95&lt;&gt;"",AD95&lt;&gt;""),L95/(AD95*62.3664),"")</f>
        <v>1.06456656099609</v>
      </c>
      <c r="AG95" s="1" t="n">
        <v>91.75</v>
      </c>
      <c r="AH95" s="1" t="n">
        <f aca="false">IF(AD95&lt;&gt;"",141.5/AD95-131.5,"")</f>
        <v>91.7565478068791</v>
      </c>
      <c r="AI95" s="1" t="str">
        <f aca="false">IF(AH95&lt;&gt;"",IF(ABS(AH95-AG95)&gt;0.01,AH95-AG95,""),"")</f>
        <v/>
      </c>
      <c r="AJ95" s="3" t="n">
        <v>5.284</v>
      </c>
      <c r="AK95" s="3" t="n">
        <f aca="false">IF(AD95&lt;&gt;"",AD95*8.33718,"")</f>
        <v>5.284104684</v>
      </c>
      <c r="AL95" s="3" t="str">
        <f aca="false">IF(AK95&lt;&gt;"",IF(ABS(AK95-AJ95)&gt;0.001,AK95-AJ95,""),"")</f>
        <v/>
      </c>
      <c r="AN95" s="2" t="n">
        <v>145.478</v>
      </c>
      <c r="AO95" s="2" t="n">
        <f aca="false">IF(AND(V95&lt;&gt;"",AA95&lt;&gt;"",U95&lt;&gt;""),V95*10^(7/3*(1+AA95)*(1-U95/559.676)),"")</f>
        <v>146.898851469637</v>
      </c>
      <c r="AP95" s="2" t="n">
        <f aca="false">IF(AO95&lt;&gt;"",AO95-AN95,"")</f>
        <v>1.4208514696368</v>
      </c>
      <c r="AQ95" s="2" t="n">
        <v>0.3064</v>
      </c>
      <c r="AS95" s="2" t="n">
        <v>0.2488</v>
      </c>
      <c r="AU95" s="1" t="n">
        <v>205.19</v>
      </c>
      <c r="AV95" s="5" t="n">
        <v>20018</v>
      </c>
      <c r="AW95" s="5" t="n">
        <f aca="false">AV95*AJ95</f>
        <v>105775.112</v>
      </c>
      <c r="AX95" s="1" t="n">
        <v>12.99</v>
      </c>
      <c r="AY95" s="3" t="n">
        <v>7.6</v>
      </c>
      <c r="AZ95" s="3" t="n">
        <f aca="false">IF(AND(AU95&lt;&gt;"",T95&lt;&gt;"",O95&lt;&gt;"",AD95&lt;&gt;""),SQRT((AU95*(MAX((T95-77)/(T95-O95),0))^0.38)*(SQRT(AD95^2-0.000601*(77-60))*62.3664)*251.9958/30.48^3),"")</f>
        <v>7.7391608066315</v>
      </c>
      <c r="BA95" s="3" t="n">
        <f aca="false">IF(AND(AY95&lt;&gt;"",AZ95&lt;&gt;""),AZ95-AY95,"")</f>
        <v>0.139160806631498</v>
      </c>
      <c r="BC95" s="1" t="n">
        <v>546.06</v>
      </c>
      <c r="BD95" s="1" t="n">
        <v>1069</v>
      </c>
      <c r="BE95" s="1" t="n">
        <v>55.57</v>
      </c>
      <c r="BL95" s="1" t="n">
        <v>2.4</v>
      </c>
      <c r="BM95" s="1" t="n">
        <v>10.4</v>
      </c>
      <c r="BN95" s="7" t="n">
        <v>11.9</v>
      </c>
      <c r="BO95" s="7" t="n">
        <f aca="false">IF(AND(P95&lt;&gt;"",AD95&lt;&gt;""),P95^0.333333333333333/AD95,"")</f>
        <v>11.9331007955152</v>
      </c>
      <c r="BP95" s="7" t="n">
        <f aca="false">BN95-BO95</f>
        <v>-0.033100795515228</v>
      </c>
    </row>
    <row r="96" customFormat="false" ht="13.5" hidden="false" customHeight="false" outlineLevel="0" collapsed="false">
      <c r="A96" s="0" t="n">
        <v>94</v>
      </c>
      <c r="B96" s="0" t="s">
        <v>208</v>
      </c>
      <c r="C96" s="0" t="s">
        <v>209</v>
      </c>
      <c r="D96" s="0" t="n">
        <v>4</v>
      </c>
      <c r="E96" s="0" t="n">
        <v>8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s">
        <v>207</v>
      </c>
      <c r="L96" s="1" t="n">
        <v>56.11</v>
      </c>
      <c r="M96" s="1" t="n">
        <f aca="false">+D96*$D$2+E96*$E$2+F96*$F$2+G96*$G$2+H96*$H$2+I96*$I$2+J96*$J$2</f>
        <v>56.10752</v>
      </c>
      <c r="N96" s="1" t="str">
        <f aca="false">IF(ABS(M96-L96)&gt;0.005,M96-L96,"")</f>
        <v/>
      </c>
      <c r="O96" s="1" t="n">
        <v>33.31</v>
      </c>
      <c r="P96" s="1" t="n">
        <f aca="false">+O96+459.67</f>
        <v>492.98</v>
      </c>
      <c r="Q96" s="1" t="n">
        <f aca="false">IF(AND(P96&gt;0,U96&lt;&gt;""),P96/U96,"")</f>
        <v>0.43451971724223</v>
      </c>
      <c r="R96" s="1" t="n">
        <v>-287.14</v>
      </c>
      <c r="S96" s="1" t="n">
        <f aca="false">IF(AND(R96&lt;&gt;"",U96&lt;&gt;""),(R96+459.67)/U96,"")</f>
        <v>0.152070442646359</v>
      </c>
      <c r="T96" s="1" t="n">
        <v>674.87</v>
      </c>
      <c r="U96" s="1" t="n">
        <f aca="false">IF(T96&lt;&gt;"",T96+459.67,"")</f>
        <v>1134.54</v>
      </c>
      <c r="V96" s="1" t="n">
        <v>659.29</v>
      </c>
      <c r="W96" s="2" t="n">
        <v>0.0653</v>
      </c>
      <c r="X96" s="2" t="n">
        <v>0.1983</v>
      </c>
      <c r="Y96" s="2" t="n">
        <f aca="false">IF(U96&lt;&gt;"",V96*W96*L96/10.73165/U96,"")</f>
        <v>0.198400894565969</v>
      </c>
      <c r="Z96" s="2" t="str">
        <f aca="false">IF(Y96&lt;&gt;"",IF(ABS(Y96-X96)&gt;0.0005,Y96-X96,""),"")</f>
        <v/>
      </c>
      <c r="AA96" s="2" t="n">
        <v>0.157</v>
      </c>
      <c r="AB96" s="2" t="n">
        <f aca="false">IF(AND(V96&gt;0,Q96&lt;&gt;""),LOG(14.69595/V96)/(1-1/Q96)*3/7-1,"")</f>
        <v>-0.456006861361956</v>
      </c>
      <c r="AC96" s="2" t="n">
        <f aca="false">IF(AB96&lt;&gt;"",IF(ABS(AB96-AA96)&gt;0.05,AB96-AA96,""),"")</f>
        <v>-0.613006861361956</v>
      </c>
      <c r="AD96" s="32" t="n">
        <v>0.85</v>
      </c>
      <c r="AF96" s="3" t="n">
        <f aca="false">IF(AND(L96&lt;&gt;"",AD96&lt;&gt;""),L96/(AD96*62.3664),"")</f>
        <v>1.05845077968076</v>
      </c>
      <c r="AH96" s="1" t="n">
        <f aca="false">IF(AD96&lt;&gt;"",141.5/AD96-131.5,"")</f>
        <v>34.9705882352941</v>
      </c>
      <c r="AI96" s="1" t="n">
        <f aca="false">IF(AH96&lt;&gt;"",IF(ABS(AH96-AG96)&gt;0.01,AH96-AG96,""),"")</f>
        <v>34.9705882352941</v>
      </c>
      <c r="AK96" s="3" t="n">
        <f aca="false">IF(AD96&lt;&gt;"",AD96*8.33718,"")</f>
        <v>7.086603</v>
      </c>
      <c r="AL96" s="3" t="n">
        <f aca="false">IF(AK96&lt;&gt;"",IF(ABS(AK96-AJ96)&gt;0.001,AK96-AJ96,""),"")</f>
        <v>7.086603</v>
      </c>
      <c r="AO96" s="2" t="n">
        <f aca="false">IF(AND(V96&lt;&gt;"",AA96&lt;&gt;"",U96&lt;&gt;""),V96*10^(7/3*(1+AA96)*(1-U96/559.676)),"")</f>
        <v>1.11211223400429</v>
      </c>
      <c r="AP96" s="2" t="n">
        <f aca="false">IF(AO96&lt;&gt;"",AO96-AN96,"")</f>
        <v>1.11211223400429</v>
      </c>
      <c r="AQ96" s="2" t="n">
        <v>0.316</v>
      </c>
      <c r="AV96" s="5" t="n">
        <v>19657</v>
      </c>
      <c r="AZ96" s="3" t="str">
        <f aca="false">IF(AND(AU96&lt;&gt;"",T96&lt;&gt;"",O96&lt;&gt;"",AD96&lt;&gt;""),SQRT((AU96*(MAX((T96-77)/(T96-O96),0))^0.38)*(SQRT(AD96^2-0.000601*(77-60))*62.3664)*251.9958/30.48^3),"")</f>
        <v/>
      </c>
      <c r="BA96" s="3" t="str">
        <f aca="false">IF(AND(AY96&lt;&gt;"",AZ96&lt;&gt;""),AZ96-AY96,"")</f>
        <v/>
      </c>
      <c r="BC96" s="1" t="n">
        <v>561.7</v>
      </c>
      <c r="BH96" s="7" t="n">
        <v>81.2</v>
      </c>
      <c r="BI96" s="7" t="n">
        <v>87.2</v>
      </c>
      <c r="BJ96" s="7" t="n">
        <v>100.2</v>
      </c>
      <c r="BK96" s="7" t="n">
        <v>0.4</v>
      </c>
      <c r="BL96" s="1" t="n">
        <v>1.86</v>
      </c>
      <c r="BM96" s="1" t="n">
        <v>11.42</v>
      </c>
      <c r="BN96" s="7" t="n">
        <v>9.3</v>
      </c>
      <c r="BO96" s="7" t="n">
        <f aca="false">IF(AND(P96&lt;&gt;"",AD96&lt;&gt;""),P96^0.333333333333333/AD96,"")</f>
        <v>9.29374690234037</v>
      </c>
      <c r="BP96" s="7" t="n">
        <f aca="false">BN96-BO96</f>
        <v>0.00625309765963067</v>
      </c>
    </row>
    <row r="97" customFormat="false" ht="12.75" hidden="false" customHeight="false" outlineLevel="0" collapsed="false">
      <c r="A97" s="0" t="n">
        <v>95</v>
      </c>
      <c r="B97" s="0" t="s">
        <v>210</v>
      </c>
      <c r="C97" s="0" t="s">
        <v>211</v>
      </c>
      <c r="D97" s="0" t="n">
        <v>5</v>
      </c>
      <c r="E97" s="0" t="n">
        <v>10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s">
        <v>207</v>
      </c>
      <c r="L97" s="1" t="n">
        <v>70.13</v>
      </c>
      <c r="M97" s="1" t="n">
        <f aca="false">+D97*$D$2+E97*$E$2+F97*$F$2+G97*$G$2+H97*$H$2+I97*$I$2+J97*$J$2</f>
        <v>70.1344</v>
      </c>
      <c r="N97" s="1" t="str">
        <f aca="false">IF(ABS(M97-L97)&gt;0.005,M97-L97,"")</f>
        <v/>
      </c>
      <c r="O97" s="1" t="n">
        <v>96.67</v>
      </c>
      <c r="P97" s="1" t="n">
        <f aca="false">+O97+459.67</f>
        <v>556.34</v>
      </c>
      <c r="Q97" s="1" t="n">
        <f aca="false">IF(AND(P97&gt;0,U97&lt;&gt;""),P97/U97,"")</f>
        <v>0.641321513792666</v>
      </c>
      <c r="R97" s="1" t="n">
        <v>-236.59</v>
      </c>
      <c r="S97" s="1" t="n">
        <f aca="false">IF(AND(R97&lt;&gt;"",U97&lt;&gt;""),(R97+459.67)/U97,"")</f>
        <v>0.257155702083021</v>
      </c>
      <c r="T97" s="1" t="n">
        <v>407.82</v>
      </c>
      <c r="U97" s="1" t="n">
        <f aca="false">IF(T97&lt;&gt;"",T97+459.67,"")</f>
        <v>867.49</v>
      </c>
      <c r="V97" s="1" t="n">
        <v>569.04</v>
      </c>
      <c r="W97" s="2" t="n">
        <v>0.0648</v>
      </c>
      <c r="X97" s="2" t="n">
        <v>0.2778</v>
      </c>
      <c r="Y97" s="2" t="n">
        <f aca="false">IF(U97&lt;&gt;"",V97*W97*L97/10.73165/U97,"")</f>
        <v>0.277773405354007</v>
      </c>
      <c r="Z97" s="2" t="str">
        <f aca="false">IF(Y97&lt;&gt;"",IF(ABS(Y97-X97)&gt;0.0005,Y97-X97,""),"")</f>
        <v/>
      </c>
      <c r="AA97" s="2" t="n">
        <v>0.217</v>
      </c>
      <c r="AB97" s="2" t="n">
        <f aca="false">IF(AND(V97&gt;0,Q97&lt;&gt;""),LOG(14.69595/V97)/(1-1/Q97)*3/7-1,"")</f>
        <v>0.21682797954767</v>
      </c>
      <c r="AC97" s="2" t="str">
        <f aca="false">IF(AB97&lt;&gt;"",IF(ABS(AB97-AA97)&gt;0.05,AB97-AA97,""),"")</f>
        <v/>
      </c>
      <c r="AD97" s="2" t="n">
        <v>0.6891</v>
      </c>
      <c r="AF97" s="3" t="n">
        <f aca="false">IF(AND(L97&lt;&gt;"",AD97&lt;&gt;""),L97/(AD97*62.3664),"")</f>
        <v>1.63181497075797</v>
      </c>
      <c r="AG97" s="1" t="n">
        <v>73.85</v>
      </c>
      <c r="AH97" s="1" t="n">
        <f aca="false">IF(AD97&lt;&gt;"",141.5/AD97-131.5,"")</f>
        <v>73.8402989406472</v>
      </c>
      <c r="AI97" s="1" t="str">
        <f aca="false">IF(AH97&lt;&gt;"",IF(ABS(AH97-AG97)&gt;0.01,AH97-AG97,""),"")</f>
        <v/>
      </c>
      <c r="AJ97" s="3" t="n">
        <v>5.745</v>
      </c>
      <c r="AK97" s="3" t="n">
        <f aca="false">IF(AD97&lt;&gt;"",AD97*8.33718,"")</f>
        <v>5.745150738</v>
      </c>
      <c r="AL97" s="3" t="str">
        <f aca="false">IF(AK97&lt;&gt;"",IF(ABS(AK97-AJ97)&gt;0.001,AK97-AJ97,""),"")</f>
        <v/>
      </c>
      <c r="AM97" s="4" t="n">
        <v>1.3756</v>
      </c>
      <c r="AO97" s="2" t="n">
        <f aca="false">IF(AND(V97&lt;&gt;"",AA97&lt;&gt;"",U97&lt;&gt;""),V97*10^(7/3*(1+AA97)*(1-U97/559.676)),"")</f>
        <v>15.6086630133241</v>
      </c>
      <c r="AP97" s="2" t="n">
        <f aca="false">IF(AO97&lt;&gt;"",AO97-AN97,"")</f>
        <v>15.6086630133241</v>
      </c>
      <c r="AQ97" s="2" t="n">
        <v>0.3357</v>
      </c>
      <c r="AU97" s="1" t="n">
        <v>220.14</v>
      </c>
      <c r="AV97" s="5" t="n">
        <v>19495</v>
      </c>
      <c r="AW97" s="5" t="n">
        <f aca="false">AV97*AJ97</f>
        <v>111998.775</v>
      </c>
      <c r="AX97" s="1" t="n">
        <v>17.58</v>
      </c>
      <c r="AZ97" s="3" t="n">
        <f aca="false">IF(AND(AU97&lt;&gt;"",T97&lt;&gt;"",O97&lt;&gt;"",AD97&lt;&gt;""),SQRT((AU97*(MAX((T97-77)/(T97-O97),0))^0.38)*(SQRT(AD97^2-0.000601*(77-60))*62.3664)*251.9958/30.48^3),"")</f>
        <v>9.2328710212027</v>
      </c>
      <c r="BA97" s="3" t="str">
        <f aca="false">IF(AND(AY97&lt;&gt;"",AZ97&lt;&gt;""),AZ97-AY97,"")</f>
        <v/>
      </c>
      <c r="BC97" s="1" t="n">
        <v>322.4</v>
      </c>
      <c r="BF97" s="6" t="n">
        <v>0.00082</v>
      </c>
      <c r="BH97" s="7" t="n">
        <v>83.8</v>
      </c>
      <c r="BI97" s="7" t="n">
        <v>87.8</v>
      </c>
      <c r="BJ97" s="7" t="n">
        <v>100.2</v>
      </c>
      <c r="BK97" s="7" t="n">
        <v>0.7</v>
      </c>
      <c r="BL97" s="1" t="n">
        <v>1.49</v>
      </c>
      <c r="BM97" s="1" t="n">
        <v>9.57</v>
      </c>
      <c r="BN97" s="7" t="n">
        <v>11.9</v>
      </c>
      <c r="BO97" s="7" t="n">
        <f aca="false">IF(AND(P97&lt;&gt;"",AD97&lt;&gt;""),P97^0.333333333333333/AD97,"")</f>
        <v>11.9352406145316</v>
      </c>
      <c r="BP97" s="7" t="n">
        <f aca="false">BN97-BO97</f>
        <v>-0.0352406145315669</v>
      </c>
    </row>
    <row r="98" customFormat="false" ht="12.75" hidden="false" customHeight="false" outlineLevel="0" collapsed="false">
      <c r="A98" s="0" t="n">
        <v>96</v>
      </c>
      <c r="B98" s="0" t="s">
        <v>212</v>
      </c>
      <c r="C98" s="0" t="s">
        <v>211</v>
      </c>
      <c r="D98" s="0" t="n">
        <v>5</v>
      </c>
      <c r="E98" s="0" t="n">
        <v>10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s">
        <v>207</v>
      </c>
      <c r="L98" s="1" t="n">
        <v>70.13</v>
      </c>
      <c r="M98" s="1" t="n">
        <f aca="false">+D98*$D$2+E98*$E$2+F98*$F$2+G98*$G$2+H98*$H$2+I98*$I$2+J98*$J$2</f>
        <v>70.1344</v>
      </c>
      <c r="N98" s="1" t="str">
        <f aca="false">IF(ABS(M98-L98)&gt;0.005,M98-L98,"")</f>
        <v/>
      </c>
      <c r="O98" s="1" t="n">
        <v>98.65</v>
      </c>
      <c r="P98" s="1" t="n">
        <f aca="false">+O98+459.67</f>
        <v>558.32</v>
      </c>
      <c r="Q98" s="1" t="n">
        <f aca="false">IF(AND(P98&gt;0,U98&lt;&gt;""),P98/U98,"")</f>
        <v>0.641312213556324</v>
      </c>
      <c r="R98" s="1" t="n">
        <v>-221.57</v>
      </c>
      <c r="S98" s="1" t="n">
        <f aca="false">IF(AND(R98&lt;&gt;"",U98&lt;&gt;""),(R98+459.67)/U98,"")</f>
        <v>0.273492688866171</v>
      </c>
      <c r="T98" s="1" t="n">
        <v>410.92</v>
      </c>
      <c r="U98" s="1" t="n">
        <f aca="false">IF(T98&lt;&gt;"",T98+459.67,"")</f>
        <v>870.59</v>
      </c>
      <c r="V98" s="1" t="n">
        <v>569.04</v>
      </c>
      <c r="W98" s="2" t="n">
        <v>0.0648</v>
      </c>
      <c r="X98" s="2" t="n">
        <v>0.2768</v>
      </c>
      <c r="Y98" s="2" t="n">
        <f aca="false">IF(U98&lt;&gt;"",V98*W98*L98/10.73165/U98,"")</f>
        <v>0.276784308814192</v>
      </c>
      <c r="Z98" s="2" t="str">
        <f aca="false">IF(Y98&lt;&gt;"",IF(ABS(Y98-X98)&gt;0.0005,Y98-X98,""),"")</f>
        <v/>
      </c>
      <c r="AA98" s="2" t="n">
        <v>0.241</v>
      </c>
      <c r="AB98" s="2" t="n">
        <f aca="false">IF(AND(V98&gt;0,Q98&lt;&gt;""),LOG(14.69595/V98)/(1-1/Q98)*3/7-1,"")</f>
        <v>0.216778783436466</v>
      </c>
      <c r="AC98" s="2" t="str">
        <f aca="false">IF(AB98&lt;&gt;"",IF(ABS(AB98-AA98)&gt;0.05,AB98-AA98,""),"")</f>
        <v/>
      </c>
      <c r="AD98" s="2" t="n">
        <v>0.6989</v>
      </c>
      <c r="AF98" s="3" t="n">
        <f aca="false">IF(AND(L98&lt;&gt;"",AD98&lt;&gt;""),L98/(AD98*62.3664),"")</f>
        <v>1.60893360473504</v>
      </c>
      <c r="AG98" s="1" t="n">
        <v>70.96</v>
      </c>
      <c r="AH98" s="1" t="n">
        <f aca="false">IF(AD98&lt;&gt;"",141.5/AD98-131.5,"")</f>
        <v>70.961010158821</v>
      </c>
      <c r="AI98" s="1" t="str">
        <f aca="false">IF(AH98&lt;&gt;"",IF(ABS(AH98-AG98)&gt;0.01,AH98-AG98,""),"")</f>
        <v/>
      </c>
      <c r="AJ98" s="3" t="n">
        <v>5.827</v>
      </c>
      <c r="AK98" s="3" t="n">
        <f aca="false">IF(AD98&lt;&gt;"",AD98*8.33718,"")</f>
        <v>5.826855102</v>
      </c>
      <c r="AL98" s="3" t="str">
        <f aca="false">IF(AK98&lt;&gt;"",IF(ABS(AK98-AJ98)&gt;0.001,AK98-AJ98,""),"")</f>
        <v/>
      </c>
      <c r="AM98" s="4" t="n">
        <v>1.38</v>
      </c>
      <c r="AO98" s="2" t="n">
        <f aca="false">IF(AND(V98&lt;&gt;"",AA98&lt;&gt;"",U98&lt;&gt;""),V98*10^(7/3*(1+AA98)*(1-U98/559.676)),"")</f>
        <v>14.0128870658956</v>
      </c>
      <c r="AP98" s="2" t="n">
        <f aca="false">IF(AO98&lt;&gt;"",AO98-AN98,"")</f>
        <v>14.0128870658956</v>
      </c>
      <c r="AQ98" s="2" t="n">
        <v>0.3355</v>
      </c>
      <c r="AU98" s="1" t="n">
        <v>221.06</v>
      </c>
      <c r="AV98" s="5" t="n">
        <v>19440</v>
      </c>
      <c r="AW98" s="5" t="n">
        <f aca="false">AV98*AJ98</f>
        <v>113276.88</v>
      </c>
      <c r="AX98" s="1" t="n">
        <v>18.62</v>
      </c>
      <c r="AZ98" s="3" t="n">
        <f aca="false">IF(AND(AU98&lt;&gt;"",T98&lt;&gt;"",O98&lt;&gt;"",AD98&lt;&gt;""),SQRT((AU98*(MAX((T98-77)/(T98-O98),0))^0.38)*(SQRT(AD98^2-0.000601*(77-60))*62.3664)*251.9958/30.48^3),"")</f>
        <v>9.32928520800037</v>
      </c>
      <c r="BA98" s="3" t="str">
        <f aca="false">IF(AND(AY98&lt;&gt;"",AZ98&lt;&gt;""),AZ98-AY98,"")</f>
        <v/>
      </c>
      <c r="BC98" s="1" t="n">
        <v>190.82</v>
      </c>
      <c r="BF98" s="6" t="n">
        <v>0.00078</v>
      </c>
      <c r="BH98" s="7" t="n">
        <v>84.3</v>
      </c>
      <c r="BI98" s="7" t="n">
        <v>86.6</v>
      </c>
      <c r="BJ98" s="7" t="n">
        <v>100.4</v>
      </c>
      <c r="BK98" s="7" t="n">
        <v>0.7</v>
      </c>
      <c r="BL98" s="1" t="n">
        <v>1.49</v>
      </c>
      <c r="BM98" s="1" t="n">
        <v>9.79</v>
      </c>
      <c r="BN98" s="7" t="n">
        <v>11.8</v>
      </c>
      <c r="BO98" s="7" t="n">
        <f aca="false">IF(AND(P98&lt;&gt;"",AD98&lt;&gt;""),P98^0.333333333333333/AD98,"")</f>
        <v>11.7818282625293</v>
      </c>
      <c r="BP98" s="7" t="n">
        <f aca="false">BN98-BO98</f>
        <v>0.018171737470702</v>
      </c>
    </row>
    <row r="99" customFormat="false" ht="12.75" hidden="false" customHeight="false" outlineLevel="0" collapsed="false">
      <c r="A99" s="0" t="n">
        <v>97</v>
      </c>
      <c r="B99" s="0" t="s">
        <v>213</v>
      </c>
      <c r="C99" s="0" t="s">
        <v>211</v>
      </c>
      <c r="D99" s="0" t="n">
        <v>5</v>
      </c>
      <c r="E99" s="0" t="n">
        <v>10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s">
        <v>207</v>
      </c>
      <c r="L99" s="1" t="n">
        <v>70.13</v>
      </c>
      <c r="M99" s="1" t="n">
        <f aca="false">+D99*$D$2+E99*$E$2+F99*$F$2+G99*$G$2+H99*$H$2+I99*$I$2+J99*$J$2</f>
        <v>70.1344</v>
      </c>
      <c r="N99" s="1" t="str">
        <f aca="false">IF(ABS(M99-L99)&gt;0.005,M99-L99,"")</f>
        <v/>
      </c>
      <c r="O99" s="1" t="n">
        <v>82.78</v>
      </c>
      <c r="P99" s="1" t="n">
        <f aca="false">+O99+459.67</f>
        <v>542.45</v>
      </c>
      <c r="Q99" s="1" t="str">
        <f aca="false">IF(AND(P99&gt;0,U99&lt;&gt;""),P99/U99,"")</f>
        <v/>
      </c>
      <c r="R99" s="1" t="n">
        <v>-237.23</v>
      </c>
      <c r="S99" s="1" t="str">
        <f aca="false">IF(AND(R99&lt;&gt;"",U99&lt;&gt;""),(R99+459.67)/U99,"")</f>
        <v/>
      </c>
      <c r="U99" s="1" t="str">
        <f aca="false">IF(T99&lt;&gt;"",T99+459.67,"")</f>
        <v/>
      </c>
      <c r="Y99" s="2" t="str">
        <f aca="false">IF(U99&lt;&gt;"",V99*W99*L99/10.73165/U99,"")</f>
        <v/>
      </c>
      <c r="Z99" s="2" t="str">
        <f aca="false">IF(Y99&lt;&gt;"",IF(ABS(Y99-X99)&gt;0.0005,Y99-X99,""),"")</f>
        <v/>
      </c>
      <c r="AB99" s="2" t="str">
        <f aca="false">IF(AND(V99&gt;0,Q99&lt;&gt;""),LOG(14.69595/V99)/(1-1/Q99)*3/7-1,"")</f>
        <v/>
      </c>
      <c r="AC99" s="2" t="str">
        <f aca="false">IF(AB99&lt;&gt;"",IF(ABS(AB99-AA99)&gt;0.05,AB99-AA99,""),"")</f>
        <v/>
      </c>
      <c r="AD99" s="2" t="n">
        <v>0.6748</v>
      </c>
      <c r="AF99" s="3" t="n">
        <f aca="false">IF(AND(L99&lt;&gt;"",AD99&lt;&gt;""),L99/(AD99*62.3664),"")</f>
        <v>1.66639551918986</v>
      </c>
      <c r="AG99" s="1" t="n">
        <v>78.19</v>
      </c>
      <c r="AH99" s="1" t="n">
        <f aca="false">IF(AD99&lt;&gt;"",141.5/AD99-131.5,"")</f>
        <v>78.191760521636</v>
      </c>
      <c r="AI99" s="1" t="str">
        <f aca="false">IF(AH99&lt;&gt;"",IF(ABS(AH99-AG99)&gt;0.01,AH99-AG99,""),"")</f>
        <v/>
      </c>
      <c r="AJ99" s="3" t="n">
        <v>5.617</v>
      </c>
      <c r="AK99" s="3" t="n">
        <f aca="false">IF(AD99&lt;&gt;"",AD99*8.33718,"")</f>
        <v>5.625929064</v>
      </c>
      <c r="AL99" s="3" t="n">
        <f aca="false">IF(AK99&lt;&gt;"",IF(ABS(AK99-AJ99)&gt;0.001,AK99-AJ99,""),"")</f>
        <v>0.00892906399999927</v>
      </c>
      <c r="AO99" s="2" t="str">
        <f aca="false">IF(AND(V99&lt;&gt;"",AA99&lt;&gt;"",U99&lt;&gt;""),V99*10^(7/3*(1+AA99)*(1-U99/559.676)),"")</f>
        <v/>
      </c>
      <c r="AP99" s="2" t="str">
        <f aca="false">IF(AO99&lt;&gt;"",AO99-AN99,"")</f>
        <v/>
      </c>
      <c r="AZ99" s="3" t="str">
        <f aca="false">IF(AND(AU99&lt;&gt;"",T99&lt;&gt;"",O99&lt;&gt;"",AD99&lt;&gt;""),SQRT((AU99*(MAX((T99-77)/(T99-O99),0))^0.38)*(SQRT(AD99^2-0.000601*(77-60))*62.3664)*251.9958/30.48^3),"")</f>
        <v/>
      </c>
      <c r="BA99" s="3" t="str">
        <f aca="false">IF(AND(AY99&lt;&gt;"",AZ99&lt;&gt;""),AZ99-AY99,"")</f>
        <v/>
      </c>
      <c r="BO99" s="7" t="n">
        <f aca="false">IF(AND(P99&lt;&gt;"",AD99&lt;&gt;""),P99^0.333333333333333/AD99,"")</f>
        <v>12.0858768297092</v>
      </c>
      <c r="BP99" s="7" t="n">
        <f aca="false">BN99-BO99</f>
        <v>-12.0858768297092</v>
      </c>
    </row>
    <row r="100" customFormat="false" ht="12.75" hidden="false" customHeight="false" outlineLevel="0" collapsed="false">
      <c r="A100" s="0" t="n">
        <v>98</v>
      </c>
      <c r="B100" s="0" t="s">
        <v>214</v>
      </c>
      <c r="C100" s="0" t="s">
        <v>209</v>
      </c>
      <c r="D100" s="0" t="n">
        <v>4</v>
      </c>
      <c r="E100" s="0" t="n">
        <v>8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s">
        <v>207</v>
      </c>
      <c r="L100" s="1" t="n">
        <v>56.11</v>
      </c>
      <c r="M100" s="1" t="n">
        <f aca="false">+D100*$D$2+E100*$E$2+F100*$F$2+G100*$G$2+H100*$H$2+I100*$I$2+J100*$J$2</f>
        <v>56.10752</v>
      </c>
      <c r="N100" s="1" t="str">
        <f aca="false">IF(ABS(M100-L100)&gt;0.005,M100-L100,"")</f>
        <v/>
      </c>
      <c r="O100" s="1" t="n">
        <v>54.52</v>
      </c>
      <c r="P100" s="1" t="n">
        <f aca="false">+O100+459.67</f>
        <v>514.19</v>
      </c>
      <c r="Q100" s="1" t="n">
        <f aca="false">IF(AND(P100&gt;0,U100&lt;&gt;""),P100/U100,"")</f>
        <v>0.62109993114861</v>
      </c>
      <c r="R100" s="1" t="n">
        <v>-131.31</v>
      </c>
      <c r="S100" s="1" t="n">
        <f aca="false">IF(AND(R100&lt;&gt;"",U100&lt;&gt;""),(R100+459.67)/U100,"")</f>
        <v>0.396632321499752</v>
      </c>
      <c r="T100" s="1" t="n">
        <v>368.2</v>
      </c>
      <c r="U100" s="1" t="n">
        <f aca="false">IF(T100&lt;&gt;"",T100+459.67,"")</f>
        <v>827.87</v>
      </c>
      <c r="V100" s="1" t="n">
        <v>723</v>
      </c>
      <c r="W100" s="2" t="n">
        <v>0.06</v>
      </c>
      <c r="X100" s="2" t="n">
        <v>0.274</v>
      </c>
      <c r="Y100" s="2" t="n">
        <f aca="false">IF(U100&lt;&gt;"",V100*W100*L100/10.73165/U100,"")</f>
        <v>0.273968840092569</v>
      </c>
      <c r="Z100" s="2" t="str">
        <f aca="false">IF(Y100&lt;&gt;"",IF(ABS(Y100-X100)&gt;0.0005,Y100-X100,""),"")</f>
        <v/>
      </c>
      <c r="AA100" s="2" t="n">
        <v>0.1866</v>
      </c>
      <c r="AB100" s="2" t="n">
        <f aca="false">IF(AND(V100&gt;0,Q100&lt;&gt;""),LOG(14.69595/V100)/(1-1/Q100)*3/7-1,"")</f>
        <v>0.188625742374916</v>
      </c>
      <c r="AC100" s="2" t="str">
        <f aca="false">IF(AB100&lt;&gt;"",IF(ABS(AB100-AA100)&gt;0.05,AB100-AA100,""),"")</f>
        <v/>
      </c>
      <c r="AD100" s="2" t="n">
        <v>0.6999</v>
      </c>
      <c r="AF100" s="3" t="n">
        <f aca="false">IF(AND(L100&lt;&gt;"",AD100&lt;&gt;""),L100/(AD100*62.3664),"")</f>
        <v>1.28544529608322</v>
      </c>
      <c r="AG100" s="1" t="n">
        <v>70.67</v>
      </c>
      <c r="AH100" s="1" t="n">
        <f aca="false">IF(AD100&lt;&gt;"",141.5/AD100-131.5,"")</f>
        <v>70.6717388198314</v>
      </c>
      <c r="AI100" s="1" t="str">
        <f aca="false">IF(AH100&lt;&gt;"",IF(ABS(AH100-AG100)&gt;0.01,AH100-AG100,""),"")</f>
        <v/>
      </c>
      <c r="AJ100" s="3" t="n">
        <v>5.835</v>
      </c>
      <c r="AK100" s="3" t="n">
        <f aca="false">IF(AD100&lt;&gt;"",AD100*8.33718,"")</f>
        <v>5.835192282</v>
      </c>
      <c r="AL100" s="3" t="str">
        <f aca="false">IF(AK100&lt;&gt;"",IF(ABS(AK100-AJ100)&gt;0.001,AK100-AJ100,""),"")</f>
        <v/>
      </c>
      <c r="AM100" s="4" t="n">
        <v>1.362</v>
      </c>
      <c r="AN100" s="2" t="n">
        <v>34.0919</v>
      </c>
      <c r="AO100" s="2" t="n">
        <f aca="false">IF(AND(V100&lt;&gt;"",AA100&lt;&gt;"",U100&lt;&gt;""),V100*10^(7/3*(1+AA100)*(1-U100/559.676)),"")</f>
        <v>34.0702119147365</v>
      </c>
      <c r="AP100" s="2" t="n">
        <f aca="false">IF(AO100&lt;&gt;"",AO100-AN100,"")</f>
        <v>-0.0216880852635057</v>
      </c>
      <c r="AQ100" s="2" t="n">
        <v>0.296</v>
      </c>
      <c r="AR100" s="2" t="n">
        <v>0.4562</v>
      </c>
      <c r="AS100" s="2" t="n">
        <v>0.3571</v>
      </c>
      <c r="AU100" s="1" t="n">
        <v>183.76</v>
      </c>
      <c r="AV100" s="5" t="n">
        <v>19676</v>
      </c>
      <c r="AW100" s="5" t="n">
        <f aca="false">AV100*AJ100</f>
        <v>114809.46</v>
      </c>
      <c r="AX100" s="1" t="n">
        <v>16.73</v>
      </c>
      <c r="AY100" s="3" t="n">
        <v>7.91</v>
      </c>
      <c r="AZ100" s="3" t="n">
        <f aca="false">IF(AND(AU100&lt;&gt;"",T100&lt;&gt;"",O100&lt;&gt;"",AD100&lt;&gt;""),SQRT((AU100*(MAX((T100-77)/(T100-O100),0))^0.38)*(SQRT(AD100^2-0.000601*(77-60))*62.3664)*251.9958/30.48^3),"")</f>
        <v>8.28644837516721</v>
      </c>
      <c r="BA100" s="3" t="n">
        <f aca="false">IF(AND(AY100&lt;&gt;"",AZ100&lt;&gt;""),AZ100-AY100,"")</f>
        <v>0.376448375167215</v>
      </c>
      <c r="BB100" s="1" t="n">
        <v>-83.47</v>
      </c>
      <c r="BC100" s="1" t="n">
        <v>208.71</v>
      </c>
      <c r="BD100" s="1" t="n">
        <v>848</v>
      </c>
      <c r="BE100" s="1" t="n">
        <v>8.34</v>
      </c>
      <c r="BF100" s="6" t="n">
        <v>0.00087</v>
      </c>
      <c r="BL100" s="1" t="n">
        <v>1.8</v>
      </c>
      <c r="BM100" s="1" t="n">
        <v>11.1</v>
      </c>
      <c r="BN100" s="7" t="n">
        <v>11.4</v>
      </c>
      <c r="BO100" s="7" t="n">
        <f aca="false">IF(AND(P100&lt;&gt;"",AD100&lt;&gt;""),P100^0.333333333333333/AD100,"")</f>
        <v>11.4464781050409</v>
      </c>
      <c r="BP100" s="7" t="n">
        <f aca="false">BN100-BO100</f>
        <v>-0.0464781050408778</v>
      </c>
    </row>
    <row r="101" customFormat="false" ht="12.75" hidden="false" customHeight="false" outlineLevel="0" collapsed="false">
      <c r="A101" s="0" t="n">
        <v>99</v>
      </c>
      <c r="B101" s="0" t="s">
        <v>215</v>
      </c>
      <c r="C101" s="0" t="s">
        <v>211</v>
      </c>
      <c r="D101" s="0" t="n">
        <v>5</v>
      </c>
      <c r="E101" s="0" t="n">
        <v>10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s">
        <v>207</v>
      </c>
      <c r="L101" s="1" t="n">
        <v>70.13</v>
      </c>
      <c r="M101" s="1" t="n">
        <f aca="false">+D101*$D$2+E101*$E$2+F101*$F$2+G101*$G$2+H101*$H$2+I101*$I$2+J101*$J$2</f>
        <v>70.1344</v>
      </c>
      <c r="N101" s="1" t="str">
        <f aca="false">IF(ABS(M101-L101)&gt;0.005,M101-L101,"")</f>
        <v/>
      </c>
      <c r="O101" s="1" t="n">
        <v>97.34</v>
      </c>
      <c r="P101" s="1" t="n">
        <f aca="false">+O101+459.67</f>
        <v>557.01</v>
      </c>
      <c r="Q101" s="1" t="n">
        <f aca="false">IF(AND(P101&gt;0,U101&lt;&gt;""),P101/U101,"")</f>
        <v>0.635044235680409</v>
      </c>
      <c r="S101" s="1" t="str">
        <f aca="false">IF(AND(R101&lt;&gt;"",U101&lt;&gt;""),(R101+459.67)/U101,"")</f>
        <v/>
      </c>
      <c r="T101" s="1" t="n">
        <v>417.45</v>
      </c>
      <c r="U101" s="1" t="n">
        <f aca="false">IF(T101&lt;&gt;"",T101+459.67,"")</f>
        <v>877.12</v>
      </c>
      <c r="V101" s="1" t="n">
        <v>608.43</v>
      </c>
      <c r="W101" s="2" t="n">
        <v>0.0624</v>
      </c>
      <c r="X101" s="2" t="n">
        <v>0.2828</v>
      </c>
      <c r="Y101" s="2" t="n">
        <f aca="false">IF(U101&lt;&gt;"",V101*W101*L101/10.73165/U101,"")</f>
        <v>0.282861300810205</v>
      </c>
      <c r="Z101" s="2" t="str">
        <f aca="false">IF(Y101&lt;&gt;"",IF(ABS(Y101-X101)&gt;0.0005,Y101-X101,""),"")</f>
        <v/>
      </c>
      <c r="AA101" s="2" t="n">
        <v>0.183</v>
      </c>
      <c r="AB101" s="2" t="n">
        <f aca="false">IF(AND(V101&gt;0,Q101&lt;&gt;""),LOG(14.69595/V101)/(1-1/Q101)*3/7-1,"")</f>
        <v>0.205869927138863</v>
      </c>
      <c r="AC101" s="2" t="str">
        <f aca="false">IF(AB101&lt;&gt;"",IF(ABS(AB101-AA101)&gt;0.05,AB101-AA101,""),"")</f>
        <v/>
      </c>
      <c r="AD101" s="2" t="n">
        <v>0.6977</v>
      </c>
      <c r="AF101" s="3" t="n">
        <f aca="false">IF(AND(L101&lt;&gt;"",AD101&lt;&gt;""),L101/(AD101*62.3664),"")</f>
        <v>1.61170086906882</v>
      </c>
      <c r="AG101" s="1" t="n">
        <v>71.3</v>
      </c>
      <c r="AH101" s="1" t="n">
        <f aca="false">IF(AD101&lt;&gt;"",141.5/AD101-131.5,"")</f>
        <v>71.3092303282213</v>
      </c>
      <c r="AI101" s="1" t="str">
        <f aca="false">IF(AH101&lt;&gt;"",IF(ABS(AH101-AG101)&gt;0.01,AH101-AG101,""),"")</f>
        <v/>
      </c>
      <c r="AJ101" s="3" t="n">
        <v>5.817</v>
      </c>
      <c r="AK101" s="3" t="n">
        <f aca="false">IF(AD101&lt;&gt;"",AD101*8.33718,"")</f>
        <v>5.816850486</v>
      </c>
      <c r="AL101" s="3" t="str">
        <f aca="false">IF(AK101&lt;&gt;"",IF(ABS(AK101-AJ101)&gt;0.001,AK101-AJ101,""),"")</f>
        <v/>
      </c>
      <c r="AM101" s="4" t="n">
        <v>1.381</v>
      </c>
      <c r="AO101" s="2" t="n">
        <f aca="false">IF(AND(V101&lt;&gt;"",AA101&lt;&gt;"",U101&lt;&gt;""),V101*10^(7/3*(1+AA101)*(1-U101/559.676)),"")</f>
        <v>16.5413290789282</v>
      </c>
      <c r="AP101" s="2" t="n">
        <f aca="false">IF(AO101&lt;&gt;"",AO101-AN101,"")</f>
        <v>16.5413290789282</v>
      </c>
      <c r="AQ101" s="2" t="n">
        <v>0.3356</v>
      </c>
      <c r="AU101" s="1" t="n">
        <v>222.37</v>
      </c>
      <c r="AV101" s="5" t="n">
        <v>19457</v>
      </c>
      <c r="AW101" s="5" t="n">
        <f aca="false">AV101*AJ101</f>
        <v>113181.369</v>
      </c>
      <c r="AX101" s="1" t="n">
        <v>16.38</v>
      </c>
      <c r="AZ101" s="3" t="n">
        <f aca="false">IF(AND(AU101&lt;&gt;"",T101&lt;&gt;"",O101&lt;&gt;"",AD101&lt;&gt;""),SQRT((AU101*(MAX((T101-77)/(T101-O101),0))^0.38)*(SQRT(AD101^2-0.000601*(77-60))*62.3664)*251.9958/30.48^3),"")</f>
        <v>9.339039388355</v>
      </c>
      <c r="BA101" s="3" t="str">
        <f aca="false">IF(AND(AY101&lt;&gt;"",AZ101&lt;&gt;""),AZ101-AY101,"")</f>
        <v/>
      </c>
      <c r="BC101" s="1" t="n">
        <v>154.92</v>
      </c>
      <c r="BF101" s="6" t="n">
        <v>0.00074</v>
      </c>
      <c r="BL101" s="1" t="n">
        <v>1.49</v>
      </c>
      <c r="BM101" s="1" t="n">
        <v>9.57</v>
      </c>
      <c r="BN101" s="7" t="n">
        <v>11.8</v>
      </c>
      <c r="BO101" s="7" t="n">
        <f aca="false">IF(AND(P101&lt;&gt;"",AD101&lt;&gt;""),P101^0.333333333333333/AD101,"")</f>
        <v>11.7928545219572</v>
      </c>
      <c r="BP101" s="7" t="n">
        <f aca="false">BN101-BO101</f>
        <v>0.00714547804275867</v>
      </c>
    </row>
    <row r="102" customFormat="false" ht="12.75" hidden="false" customHeight="false" outlineLevel="0" collapsed="false">
      <c r="A102" s="0" t="n">
        <v>100</v>
      </c>
      <c r="B102" s="0" t="s">
        <v>216</v>
      </c>
      <c r="C102" s="0" t="s">
        <v>217</v>
      </c>
      <c r="D102" s="0" t="n">
        <v>6</v>
      </c>
      <c r="E102" s="0" t="n">
        <v>12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s">
        <v>207</v>
      </c>
      <c r="L102" s="1" t="n">
        <v>84.16</v>
      </c>
      <c r="M102" s="1" t="n">
        <f aca="false">+D102*$D$2+E102*$E$2+F102*$F$2+G102*$G$2+H102*$H$2+I102*$I$2+J102*$J$2</f>
        <v>84.16128</v>
      </c>
      <c r="N102" s="1" t="str">
        <f aca="false">IF(ABS(M102-L102)&gt;0.005,M102-L102,"")</f>
        <v/>
      </c>
      <c r="O102" s="1" t="n">
        <v>159.08</v>
      </c>
      <c r="P102" s="1" t="n">
        <f aca="false">+O102+459.67</f>
        <v>618.75</v>
      </c>
      <c r="Q102" s="1" t="n">
        <f aca="false">IF(AND(P102&gt;0,U102&lt;&gt;""),P102/U102,"")</f>
        <v>0.65253844044631</v>
      </c>
      <c r="R102" s="1" t="n">
        <v>-224.95</v>
      </c>
      <c r="S102" s="1" t="n">
        <f aca="false">IF(AND(R102&lt;&gt;"",U102&lt;&gt;""),(R102+459.67)/U102,"")</f>
        <v>0.247537491299487</v>
      </c>
      <c r="T102" s="1" t="n">
        <v>488.55</v>
      </c>
      <c r="U102" s="1" t="n">
        <f aca="false">IF(T102&lt;&gt;"",T102+459.67,"")</f>
        <v>948.22</v>
      </c>
      <c r="V102" s="1" t="n">
        <v>529.03</v>
      </c>
      <c r="W102" s="2" t="n">
        <v>0.0625</v>
      </c>
      <c r="X102" s="2" t="n">
        <v>0.2733</v>
      </c>
      <c r="Y102" s="2" t="n">
        <f aca="false">IF(U102&lt;&gt;"",V102*W102*L102/10.73165/U102,"")</f>
        <v>0.27345787406171</v>
      </c>
      <c r="Z102" s="2" t="str">
        <f aca="false">IF(Y102&lt;&gt;"",IF(ABS(Y102-X102)&gt;0.0005,Y102-X102,""),"")</f>
        <v/>
      </c>
      <c r="AA102" s="2" t="n">
        <v>0.225</v>
      </c>
      <c r="AB102" s="2" t="n">
        <f aca="false">IF(AND(V102&gt;0,Q102&lt;&gt;""),LOG(14.69595/V102)/(1-1/Q102)*3/7-1,"")</f>
        <v>0.252596005216437</v>
      </c>
      <c r="AC102" s="2" t="str">
        <f aca="false">IF(AB102&lt;&gt;"",IF(ABS(AB102-AA102)&gt;0.05,AB102-AA102,""),"")</f>
        <v/>
      </c>
      <c r="AD102" s="2" t="n">
        <v>0.7327</v>
      </c>
      <c r="AF102" s="3" t="n">
        <f aca="false">IF(AND(L102&lt;&gt;"",AD102&lt;&gt;""),L102/(AD102*62.3664),"")</f>
        <v>1.84174228568124</v>
      </c>
      <c r="AG102" s="1" t="n">
        <v>61.61</v>
      </c>
      <c r="AH102" s="1" t="n">
        <f aca="false">IF(AD102&lt;&gt;"",141.5/AD102-131.5,"")</f>
        <v>61.6213320595059</v>
      </c>
      <c r="AI102" s="1" t="n">
        <f aca="false">IF(AH102&lt;&gt;"",IF(ABS(AH102-AG102)&gt;0.01,AH102-AG102,""),"")</f>
        <v>0.0113320595059321</v>
      </c>
      <c r="AJ102" s="3" t="n">
        <v>6.109</v>
      </c>
      <c r="AK102" s="3" t="n">
        <f aca="false">IF(AD102&lt;&gt;"",AD102*8.33718,"")</f>
        <v>6.108651786</v>
      </c>
      <c r="AL102" s="3" t="str">
        <f aca="false">IF(AK102&lt;&gt;"",IF(ABS(AK102-AJ102)&gt;0.001,AK102-AJ102,""),"")</f>
        <v/>
      </c>
      <c r="AM102" s="4" t="n">
        <v>1.3994</v>
      </c>
      <c r="AO102" s="2" t="n">
        <f aca="false">IF(AND(V102&lt;&gt;"",AA102&lt;&gt;"",U102&lt;&gt;""),V102*10^(7/3*(1+AA102)*(1-U102/559.676)),"")</f>
        <v>5.48452327585525</v>
      </c>
      <c r="AP102" s="2" t="n">
        <f aca="false">IF(AO102&lt;&gt;"",AO102-AN102,"")</f>
        <v>5.48452327585525</v>
      </c>
      <c r="AQ102" s="2" t="n">
        <v>0.3427</v>
      </c>
      <c r="AU102" s="1" t="n">
        <v>207.28</v>
      </c>
      <c r="AV102" s="5" t="n">
        <v>19354</v>
      </c>
      <c r="AW102" s="5" t="n">
        <f aca="false">AV102*AJ102</f>
        <v>118233.586</v>
      </c>
      <c r="AX102" s="1" t="n">
        <v>19.58</v>
      </c>
      <c r="AZ102" s="3" t="n">
        <f aca="false">IF(AND(AU102&lt;&gt;"",T102&lt;&gt;"",O102&lt;&gt;"",AD102&lt;&gt;""),SQRT((AU102*(MAX((T102-77)/(T102-O102),0))^0.38)*(SQRT(AD102^2-0.000601*(77-60))*62.3664)*251.9958/30.48^3),"")</f>
        <v>9.53148118365047</v>
      </c>
      <c r="BA102" s="3" t="str">
        <f aca="false">IF(AND(AY102&lt;&gt;"",AZ102&lt;&gt;""),AZ102-AY102,"")</f>
        <v/>
      </c>
      <c r="BC102" s="1" t="n">
        <v>238.74</v>
      </c>
      <c r="BF102" s="6" t="n">
        <v>0.00073</v>
      </c>
      <c r="BG102" s="7" t="n">
        <v>101.7</v>
      </c>
      <c r="BH102" s="7" t="n">
        <v>63.9</v>
      </c>
      <c r="BJ102" s="7" t="n">
        <v>41.1</v>
      </c>
      <c r="BL102" s="1" t="n">
        <v>1.2</v>
      </c>
      <c r="BM102" s="1" t="n">
        <v>7.7</v>
      </c>
      <c r="BN102" s="7" t="n">
        <v>11.6</v>
      </c>
      <c r="BO102" s="7" t="n">
        <f aca="false">IF(AND(P102&lt;&gt;"",AD102&lt;&gt;""),P102^0.333333333333333/AD102,"")</f>
        <v>11.6299776228929</v>
      </c>
      <c r="BP102" s="7" t="n">
        <f aca="false">BN102-BO102</f>
        <v>-0.0299776228929396</v>
      </c>
    </row>
    <row r="103" customFormat="false" ht="12.75" hidden="false" customHeight="false" outlineLevel="0" collapsed="false">
      <c r="A103" s="0" t="n">
        <v>101</v>
      </c>
      <c r="B103" s="0" t="s">
        <v>218</v>
      </c>
      <c r="C103" s="0" t="s">
        <v>211</v>
      </c>
      <c r="D103" s="0" t="n">
        <v>5</v>
      </c>
      <c r="E103" s="0" t="n">
        <v>10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s">
        <v>207</v>
      </c>
      <c r="L103" s="1" t="n">
        <v>70.13</v>
      </c>
      <c r="M103" s="1" t="n">
        <f aca="false">+D103*$D$2+E103*$E$2+F103*$F$2+G103*$G$2+H103*$H$2+I103*$I$2+J103*$J$2</f>
        <v>70.1344</v>
      </c>
      <c r="N103" s="1" t="str">
        <f aca="false">IF(ABS(M103-L103)&gt;0.005,M103-L103,"")</f>
        <v/>
      </c>
      <c r="O103" s="1" t="n">
        <v>120.67</v>
      </c>
      <c r="P103" s="1" t="n">
        <f aca="false">+O103+459.67</f>
        <v>580.34</v>
      </c>
      <c r="Q103" s="1" t="n">
        <f aca="false">IF(AND(P103&gt;0,U103&lt;&gt;""),P103/U103,"")</f>
        <v>0.630003148170262</v>
      </c>
      <c r="R103" s="1" t="n">
        <v>-136.96</v>
      </c>
      <c r="S103" s="1" t="n">
        <f aca="false">IF(AND(R103&lt;&gt;"",U103&lt;&gt;""),(R103+459.67)/U103,"")</f>
        <v>0.350326215573673</v>
      </c>
      <c r="T103" s="1" t="n">
        <v>461.5</v>
      </c>
      <c r="U103" s="1" t="n">
        <f aca="false">IF(T103&lt;&gt;"",T103+459.67,"")</f>
        <v>921.17</v>
      </c>
      <c r="V103" s="1" t="n">
        <v>653</v>
      </c>
      <c r="W103" s="2" t="n">
        <v>0.059</v>
      </c>
      <c r="X103" s="2" t="n">
        <v>0.273</v>
      </c>
      <c r="Y103" s="2" t="n">
        <f aca="false">IF(U103&lt;&gt;"",V103*W103*L103/10.73165/U103,"")</f>
        <v>0.27331454604551</v>
      </c>
      <c r="Z103" s="2" t="str">
        <f aca="false">IF(Y103&lt;&gt;"",IF(ABS(Y103-X103)&gt;0.0005,Y103-X103,""),"")</f>
        <v/>
      </c>
      <c r="AA103" s="2" t="n">
        <v>0.1943</v>
      </c>
      <c r="AB103" s="2" t="n">
        <f aca="false">IF(AND(V103&gt;0,Q103&lt;&gt;""),LOG(14.69595/V103)/(1-1/Q103)*3/7-1,"")</f>
        <v>0.202403237024187</v>
      </c>
      <c r="AC103" s="2" t="str">
        <f aca="false">IF(AB103&lt;&gt;"",IF(ABS(AB103-AA103)&gt;0.05,AB103-AA103,""),"")</f>
        <v/>
      </c>
      <c r="AD103" s="2" t="n">
        <v>0.7603</v>
      </c>
      <c r="AF103" s="3" t="n">
        <f aca="false">IF(AND(L103&lt;&gt;"",AD103&lt;&gt;""),L103/(AD103*62.3664),"")</f>
        <v>1.47899999519836</v>
      </c>
      <c r="AG103" s="1" t="n">
        <v>54.61</v>
      </c>
      <c r="AH103" s="1" t="n">
        <f aca="false">IF(AD103&lt;&gt;"",141.5/AD103-131.5,"")</f>
        <v>54.6107457582533</v>
      </c>
      <c r="AI103" s="1" t="str">
        <f aca="false">IF(AH103&lt;&gt;"",IF(ABS(AH103-AG103)&gt;0.01,AH103-AG103,""),"")</f>
        <v/>
      </c>
      <c r="AJ103" s="3" t="n">
        <v>6.338</v>
      </c>
      <c r="AK103" s="3" t="n">
        <f aca="false">IF(AD103&lt;&gt;"",AD103*8.33718,"")</f>
        <v>6.338757954</v>
      </c>
      <c r="AL103" s="3" t="str">
        <f aca="false">IF(AK103&lt;&gt;"",IF(ABS(AK103-AJ103)&gt;0.001,AK103-AJ103,""),"")</f>
        <v/>
      </c>
      <c r="AM103" s="4" t="n">
        <v>1.40363</v>
      </c>
      <c r="AN103" s="2" t="n">
        <v>9.9196</v>
      </c>
      <c r="AO103" s="2" t="n">
        <f aca="false">IF(AND(V103&lt;&gt;"",AA103&lt;&gt;"",U103&lt;&gt;""),V103*10^(7/3*(1+AA103)*(1-U103/559.676)),"")</f>
        <v>10.3511184437552</v>
      </c>
      <c r="AP103" s="2" t="n">
        <f aca="false">IF(AO103&lt;&gt;"",AO103-AN103,"")</f>
        <v>0.431518443755184</v>
      </c>
      <c r="AQ103" s="2" t="n">
        <v>0.2712</v>
      </c>
      <c r="AR103" s="2" t="n">
        <v>0.4227</v>
      </c>
      <c r="AS103" s="2" t="n">
        <v>0.4927</v>
      </c>
      <c r="AU103" s="1" t="n">
        <v>167.09</v>
      </c>
      <c r="AV103" s="5" t="n">
        <v>18825</v>
      </c>
      <c r="AW103" s="5" t="n">
        <f aca="false">AV103*AJ103</f>
        <v>119312.85</v>
      </c>
      <c r="AX103" s="1" t="n">
        <v>21.71</v>
      </c>
      <c r="AY103" s="3" t="n">
        <v>8.156</v>
      </c>
      <c r="AZ103" s="3" t="n">
        <f aca="false">IF(AND(AU103&lt;&gt;"",T103&lt;&gt;"",O103&lt;&gt;"",AD103&lt;&gt;""),SQRT((AU103*(MAX((T103-77)/(T103-O103),0))^0.38)*(SQRT(AD103^2-0.000601*(77-60))*62.3664)*251.9958/30.48^3),"")</f>
        <v>8.55321160996789</v>
      </c>
      <c r="BA103" s="3" t="n">
        <f aca="false">IF(AND(AY103&lt;&gt;"",AZ103&lt;&gt;""),AZ103-AY103,"")</f>
        <v>0.397211609967885</v>
      </c>
      <c r="BC103" s="1" t="n">
        <v>-473.49</v>
      </c>
      <c r="BD103" s="1" t="n">
        <v>236.74</v>
      </c>
      <c r="BE103" s="1" t="n">
        <v>3.73</v>
      </c>
      <c r="BF103" s="6" t="n">
        <v>0.0007</v>
      </c>
      <c r="BG103" s="7" t="n">
        <v>62.2</v>
      </c>
      <c r="BH103" s="7" t="n">
        <v>84.9</v>
      </c>
      <c r="BI103" s="7" t="n">
        <v>95.2</v>
      </c>
      <c r="BJ103" s="7" t="n">
        <v>100.1</v>
      </c>
      <c r="BK103" s="7" t="n">
        <v>0.9</v>
      </c>
      <c r="BL103" s="1" t="n">
        <v>1.4</v>
      </c>
      <c r="BM103" s="1" t="n">
        <v>9.36</v>
      </c>
      <c r="BN103" s="7" t="n">
        <v>11</v>
      </c>
      <c r="BO103" s="7" t="n">
        <f aca="false">IF(AND(P103&lt;&gt;"",AD103&lt;&gt;""),P103^0.333333333333333/AD103,"")</f>
        <v>10.9709064375974</v>
      </c>
      <c r="BP103" s="7" t="n">
        <f aca="false">BN103-BO103</f>
        <v>0.0290935624026325</v>
      </c>
    </row>
    <row r="104" customFormat="false" ht="12.75" hidden="false" customHeight="false" outlineLevel="0" collapsed="false">
      <c r="A104" s="0" t="n">
        <v>102</v>
      </c>
      <c r="B104" s="0" t="s">
        <v>219</v>
      </c>
      <c r="C104" s="0" t="s">
        <v>217</v>
      </c>
      <c r="D104" s="0" t="n">
        <v>6</v>
      </c>
      <c r="E104" s="0" t="n">
        <v>12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s">
        <v>207</v>
      </c>
      <c r="L104" s="1" t="n">
        <v>84.16</v>
      </c>
      <c r="M104" s="1" t="n">
        <f aca="false">+D104*$D$2+E104*$E$2+F104*$F$2+G104*$G$2+H104*$H$2+I104*$I$2+J104*$J$2</f>
        <v>84.16128</v>
      </c>
      <c r="N104" s="1" t="str">
        <f aca="false">IF(ABS(M104-L104)&gt;0.005,M104-L104,"")</f>
        <v/>
      </c>
      <c r="O104" s="1" t="n">
        <v>161.26</v>
      </c>
      <c r="P104" s="1" t="n">
        <f aca="false">+O104+459.67</f>
        <v>620.93</v>
      </c>
      <c r="Q104" s="1" t="n">
        <f aca="false">IF(AND(P104&gt;0,U104&lt;&gt;""),P104/U104,"")</f>
        <v>0.647463035181748</v>
      </c>
      <c r="R104" s="1" t="n">
        <v>-224.42</v>
      </c>
      <c r="S104" s="1" t="n">
        <f aca="false">IF(AND(R104&lt;&gt;"",U104&lt;&gt;""),(R104+459.67)/U104,"")</f>
        <v>0.245302496298305</v>
      </c>
      <c r="T104" s="1" t="n">
        <v>499.35</v>
      </c>
      <c r="U104" s="1" t="n">
        <f aca="false">IF(T104&lt;&gt;"",T104+459.67,"")</f>
        <v>959.02</v>
      </c>
      <c r="V104" s="1" t="n">
        <v>548.9</v>
      </c>
      <c r="W104" s="2" t="n">
        <v>0.0607</v>
      </c>
      <c r="X104" s="2" t="n">
        <v>0.272</v>
      </c>
      <c r="Y104" s="2" t="n">
        <f aca="false">IF(U104&lt;&gt;"",V104*W104*L104/10.73165/U104,"")</f>
        <v>0.272454185565332</v>
      </c>
      <c r="Z104" s="2" t="str">
        <f aca="false">IF(Y104&lt;&gt;"",IF(ABS(Y104-X104)&gt;0.0005,Y104-X104,""),"")</f>
        <v/>
      </c>
      <c r="AA104" s="2" t="n">
        <v>0.2302</v>
      </c>
      <c r="AB104" s="2" t="n">
        <f aca="false">IF(AND(V104&gt;0,Q104&lt;&gt;""),LOG(14.69595/V104)/(1-1/Q104)*3/7-1,"")</f>
        <v>0.237564154800883</v>
      </c>
      <c r="AC104" s="2" t="str">
        <f aca="false">IF(AB104&lt;&gt;"",IF(ABS(AB104-AA104)&gt;0.05,AB104-AA104,""),"")</f>
        <v/>
      </c>
      <c r="AD104" s="2" t="n">
        <v>0.754</v>
      </c>
      <c r="AF104" s="3" t="n">
        <f aca="false">IF(AND(L104&lt;&gt;"",AD104&lt;&gt;""),L104/(AD104*62.3664),"")</f>
        <v>1.78971428742526</v>
      </c>
      <c r="AG104" s="1" t="n">
        <v>56.17</v>
      </c>
      <c r="AH104" s="1" t="n">
        <f aca="false">IF(AD104&lt;&gt;"",141.5/AD104-131.5,"")</f>
        <v>56.1657824933687</v>
      </c>
      <c r="AI104" s="1" t="str">
        <f aca="false">IF(AH104&lt;&gt;"",IF(ABS(AH104-AG104)&gt;0.01,AH104-AG104,""),"")</f>
        <v/>
      </c>
      <c r="AJ104" s="3" t="n">
        <v>6.286</v>
      </c>
      <c r="AK104" s="3" t="n">
        <f aca="false">IF(AD104&lt;&gt;"",AD104*8.33718,"")</f>
        <v>6.28623372</v>
      </c>
      <c r="AL104" s="3" t="str">
        <f aca="false">IF(AK104&lt;&gt;"",IF(ABS(AK104-AJ104)&gt;0.001,AK104-AJ104,""),"")</f>
        <v/>
      </c>
      <c r="AM104" s="4" t="n">
        <v>1.407</v>
      </c>
      <c r="AN104" s="2" t="n">
        <v>4.5044</v>
      </c>
      <c r="AO104" s="2" t="n">
        <f aca="false">IF(AND(V104&lt;&gt;"",AA104&lt;&gt;"",U104&lt;&gt;""),V104*10^(7/3*(1+AA104)*(1-U104/559.676)),"")</f>
        <v>4.91289451744615</v>
      </c>
      <c r="AP104" s="2" t="n">
        <f aca="false">IF(AO104&lt;&gt;"",AO104-AN104,"")</f>
        <v>0.40849451744615</v>
      </c>
      <c r="AQ104" s="2" t="n">
        <v>0.3001</v>
      </c>
      <c r="AR104" s="2" t="n">
        <v>0.4404</v>
      </c>
      <c r="AS104" s="2" t="n">
        <v>0.5646</v>
      </c>
      <c r="AU104" s="1" t="n">
        <v>149.87</v>
      </c>
      <c r="AV104" s="5" t="n">
        <v>18768</v>
      </c>
      <c r="AW104" s="5" t="n">
        <f aca="false">AV104*AJ104</f>
        <v>117975.648</v>
      </c>
      <c r="AX104" s="1" t="n">
        <v>21.65</v>
      </c>
      <c r="AY104" s="3" t="n">
        <v>7.907</v>
      </c>
      <c r="AZ104" s="3" t="n">
        <f aca="false">IF(AND(AU104&lt;&gt;"",T104&lt;&gt;"",O104&lt;&gt;"",AD104&lt;&gt;""),SQRT((AU104*(MAX((T104-77)/(T104-O104),0))^0.38)*(SQRT(AD104^2-0.000601*(77-60))*62.3664)*251.9958/30.48^3),"")</f>
        <v>8.22404057207698</v>
      </c>
      <c r="BA104" s="3" t="n">
        <f aca="false">IF(AND(AY104&lt;&gt;"",AZ104&lt;&gt;""),AZ104-AY104,"")</f>
        <v>0.31704057207698</v>
      </c>
      <c r="BB104" s="1" t="n">
        <v>-17</v>
      </c>
      <c r="BC104" s="1" t="n">
        <v>-545.03</v>
      </c>
      <c r="BD104" s="1" t="n">
        <v>182.74</v>
      </c>
      <c r="BE104" s="1" t="n">
        <v>35.39</v>
      </c>
      <c r="BF104" s="6" t="n">
        <v>0.00071</v>
      </c>
      <c r="BG104" s="7" t="n">
        <v>91.4</v>
      </c>
      <c r="BH104" s="7" t="n">
        <v>80</v>
      </c>
      <c r="BI104" s="7" t="n">
        <v>93</v>
      </c>
      <c r="BJ104" s="7" t="n">
        <v>91.3</v>
      </c>
      <c r="BK104" s="7" t="n">
        <v>0.5</v>
      </c>
      <c r="BL104" s="1" t="n">
        <v>1.2</v>
      </c>
      <c r="BM104" s="1" t="n">
        <v>8.35</v>
      </c>
      <c r="BN104" s="7" t="n">
        <v>11.3</v>
      </c>
      <c r="BO104" s="7" t="n">
        <f aca="false">IF(AND(P104&lt;&gt;"",AD104&lt;&gt;""),P104^0.333333333333333/AD104,"")</f>
        <v>11.3146954413702</v>
      </c>
      <c r="BP104" s="7" t="n">
        <f aca="false">BN104-BO104</f>
        <v>-0.0146954413702396</v>
      </c>
    </row>
    <row r="105" customFormat="false" ht="12.75" hidden="false" customHeight="false" outlineLevel="0" collapsed="false">
      <c r="A105" s="0" t="n">
        <v>103</v>
      </c>
      <c r="B105" s="0" t="s">
        <v>220</v>
      </c>
      <c r="C105" s="0" t="s">
        <v>221</v>
      </c>
      <c r="D105" s="0" t="n">
        <v>7</v>
      </c>
      <c r="E105" s="0" t="n">
        <v>14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s">
        <v>207</v>
      </c>
      <c r="L105" s="1" t="n">
        <v>98.19</v>
      </c>
      <c r="M105" s="1" t="n">
        <f aca="false">+D105*$D$2+E105*$E$2+F105*$F$2+G105*$G$2+H105*$H$2+I105*$I$2+J105*$J$2</f>
        <v>98.18816</v>
      </c>
      <c r="N105" s="1" t="str">
        <f aca="false">IF(ABS(M105-L105)&gt;0.005,M105-L105,"")</f>
        <v/>
      </c>
      <c r="O105" s="1" t="n">
        <v>218.24</v>
      </c>
      <c r="P105" s="1" t="n">
        <f aca="false">+O105+459.67</f>
        <v>677.91</v>
      </c>
      <c r="Q105" s="1" t="n">
        <f aca="false">IF(AND(P105&gt;0,U105&lt;&gt;""),P105/U105,"")</f>
        <v>0.661285287863121</v>
      </c>
      <c r="R105" s="1" t="n">
        <v>-217.2</v>
      </c>
      <c r="S105" s="1" t="n">
        <f aca="false">IF(AND(R105&lt;&gt;"",U105&lt;&gt;""),(R105+459.67)/U105,"")</f>
        <v>0.23652379187233</v>
      </c>
      <c r="T105" s="1" t="n">
        <v>565.47</v>
      </c>
      <c r="U105" s="1" t="n">
        <f aca="false">IF(T105&lt;&gt;"",T105+459.67,"")</f>
        <v>1025.14</v>
      </c>
      <c r="V105" s="1" t="n">
        <v>492.8</v>
      </c>
      <c r="W105" s="2" t="n">
        <v>0.0611</v>
      </c>
      <c r="X105" s="2" t="n">
        <v>0.269</v>
      </c>
      <c r="Y105" s="2" t="n">
        <f aca="false">IF(U105&lt;&gt;"",V105*W105*L105/10.73165/U105,"")</f>
        <v>0.268738252990017</v>
      </c>
      <c r="Z105" s="2" t="str">
        <f aca="false">IF(Y105&lt;&gt;"",IF(ABS(Y105-X105)&gt;0.0005,Y105-X105,""),"")</f>
        <v/>
      </c>
      <c r="AA105" s="2" t="n">
        <v>0.2715</v>
      </c>
      <c r="AB105" s="2" t="n">
        <f aca="false">IF(AND(V105&gt;0,Q105&lt;&gt;""),LOG(14.69595/V105)/(1-1/Q105)*3/7-1,"")</f>
        <v>0.276387520963492</v>
      </c>
      <c r="AC105" s="2" t="str">
        <f aca="false">IF(AB105&lt;&gt;"",IF(ABS(AB105-AA105)&gt;0.05,AB105-AA105,""),"")</f>
        <v/>
      </c>
      <c r="AD105" s="2" t="n">
        <v>0.7712</v>
      </c>
      <c r="AF105" s="3" t="n">
        <f aca="false">IF(AND(L105&lt;&gt;"",AD105&lt;&gt;""),L105/(AD105*62.3664),"")</f>
        <v>2.04150084165971</v>
      </c>
      <c r="AG105" s="1" t="n">
        <v>51.98</v>
      </c>
      <c r="AH105" s="1" t="n">
        <f aca="false">IF(AD105&lt;&gt;"",141.5/AD105-131.5,"")</f>
        <v>51.9802904564315</v>
      </c>
      <c r="AI105" s="1" t="str">
        <f aca="false">IF(AH105&lt;&gt;"",IF(ABS(AH105-AG105)&gt;0.01,AH105-AG105,""),"")</f>
        <v/>
      </c>
      <c r="AJ105" s="3" t="n">
        <v>6.429</v>
      </c>
      <c r="AK105" s="3" t="n">
        <f aca="false">IF(AD105&lt;&gt;"",AD105*8.33718,"")</f>
        <v>6.429633216</v>
      </c>
      <c r="AL105" s="3" t="str">
        <f aca="false">IF(AK105&lt;&gt;"",IF(ABS(AK105-AJ105)&gt;0.001,AK105-AJ105,""),"")</f>
        <v/>
      </c>
      <c r="AM105" s="4" t="n">
        <v>1.4173</v>
      </c>
      <c r="AN105" s="2" t="n">
        <v>1.4066</v>
      </c>
      <c r="AO105" s="2" t="n">
        <f aca="false">IF(AND(V105&lt;&gt;"",AA105&lt;&gt;"",U105&lt;&gt;""),V105*10^(7/3*(1+AA105)*(1-U105/559.676)),"")</f>
        <v>1.67978476790495</v>
      </c>
      <c r="AP105" s="2" t="n">
        <f aca="false">IF(AO105&lt;&gt;"",AO105-AN105,"")</f>
        <v>0.273184767904951</v>
      </c>
      <c r="AQ105" s="2" t="n">
        <v>0.3058</v>
      </c>
      <c r="AR105" s="2" t="n">
        <v>0.4433</v>
      </c>
      <c r="AS105" s="2" t="n">
        <v>0.6199</v>
      </c>
      <c r="AT105" s="2" t="n">
        <v>0.3901</v>
      </c>
      <c r="AU105" s="1" t="n">
        <v>141.19</v>
      </c>
      <c r="AV105" s="5" t="n">
        <v>18758</v>
      </c>
      <c r="AW105" s="5" t="n">
        <f aca="false">AV105*AJ105</f>
        <v>120595.182</v>
      </c>
      <c r="AX105" s="1" t="n">
        <v>23.33</v>
      </c>
      <c r="AY105" s="3" t="n">
        <v>7.988</v>
      </c>
      <c r="AZ105" s="3" t="n">
        <f aca="false">IF(AND(AU105&lt;&gt;"",T105&lt;&gt;"",O105&lt;&gt;"",AD105&lt;&gt;""),SQRT((AU105*(MAX((T105-77)/(T105-O105),0))^0.38)*(SQRT(AD105^2-0.000601*(77-60))*62.3664)*251.9958/30.48^3),"")</f>
        <v>8.25877422018807</v>
      </c>
      <c r="BA105" s="3" t="n">
        <f aca="false">IF(AND(AY105&lt;&gt;"",AZ105&lt;&gt;""),AZ105-AY105,"")</f>
        <v>0.270774220188071</v>
      </c>
      <c r="BB105" s="1" t="n">
        <v>95</v>
      </c>
      <c r="BC105" s="1" t="n">
        <v>-556.37</v>
      </c>
      <c r="BD105" s="1" t="n">
        <v>195.29</v>
      </c>
      <c r="BE105" s="1" t="n">
        <v>30.08</v>
      </c>
      <c r="BF105" s="6" t="n">
        <v>0.00067</v>
      </c>
      <c r="BG105" s="7" t="n">
        <v>98.1</v>
      </c>
      <c r="BH105" s="7" t="n">
        <v>61.2</v>
      </c>
      <c r="BI105" s="7" t="n">
        <v>80.7</v>
      </c>
      <c r="BJ105" s="7" t="n">
        <v>67.2</v>
      </c>
      <c r="BK105" s="7" t="n">
        <v>79.5</v>
      </c>
      <c r="BL105" s="1" t="n">
        <v>1.1</v>
      </c>
      <c r="BM105" s="1" t="n">
        <v>6.7</v>
      </c>
      <c r="BN105" s="7" t="n">
        <v>11.4</v>
      </c>
      <c r="BO105" s="7" t="n">
        <f aca="false">IF(AND(P105&lt;&gt;"",AD105&lt;&gt;""),P105^0.333333333333333/AD105,"")</f>
        <v>11.3908725470816</v>
      </c>
      <c r="BP105" s="7" t="n">
        <f aca="false">BN105-BO105</f>
        <v>0.0091274529184453</v>
      </c>
    </row>
    <row r="106" customFormat="false" ht="12.75" hidden="false" customHeight="false" outlineLevel="0" collapsed="false">
      <c r="A106" s="0" t="n">
        <v>104</v>
      </c>
      <c r="B106" s="0" t="s">
        <v>222</v>
      </c>
      <c r="C106" s="0" t="s">
        <v>221</v>
      </c>
      <c r="D106" s="0" t="n">
        <v>7</v>
      </c>
      <c r="E106" s="0" t="n">
        <v>14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s">
        <v>207</v>
      </c>
      <c r="L106" s="1" t="n">
        <v>98.19</v>
      </c>
      <c r="M106" s="1" t="n">
        <f aca="false">+D106*$D$2+E106*$E$2+F106*$F$2+G106*$G$2+H106*$H$2+I106*$I$2+J106*$J$2</f>
        <v>98.18816</v>
      </c>
      <c r="N106" s="1" t="str">
        <f aca="false">IF(ABS(M106-L106)&gt;0.005,M106-L106,"")</f>
        <v/>
      </c>
      <c r="O106" s="1" t="n">
        <v>190.12</v>
      </c>
      <c r="P106" s="1" t="n">
        <f aca="false">+O106+459.67</f>
        <v>649.79</v>
      </c>
      <c r="Q106" s="1" t="n">
        <f aca="false">IF(AND(P106&gt;0,U106&lt;&gt;""),P106/U106,"")</f>
        <v>0.65990636456884</v>
      </c>
      <c r="R106" s="1" t="n">
        <v>-93.63</v>
      </c>
      <c r="S106" s="1" t="n">
        <f aca="false">IF(AND(R106&lt;&gt;"",U106&lt;&gt;""),(R106+459.67)/U106,"")</f>
        <v>0.371738755115927</v>
      </c>
      <c r="T106" s="1" t="n">
        <v>525</v>
      </c>
      <c r="U106" s="1" t="n">
        <f aca="false">IF(T106&lt;&gt;"",T106+459.67,"")</f>
        <v>984.67</v>
      </c>
      <c r="V106" s="1" t="n">
        <v>500</v>
      </c>
      <c r="W106" s="2" t="n">
        <v>0.0591</v>
      </c>
      <c r="X106" s="2" t="n">
        <v>0.2746</v>
      </c>
      <c r="Y106" s="2" t="n">
        <f aca="false">IF(U106&lt;&gt;"",V106*W106*L106/10.73165/U106,"")</f>
        <v>0.2745791388096</v>
      </c>
      <c r="Z106" s="2" t="str">
        <f aca="false">IF(Y106&lt;&gt;"",IF(ABS(Y106-X106)&gt;0.0005,Y106-X106,""),"")</f>
        <v/>
      </c>
      <c r="AA106" s="2" t="n">
        <v>0.2721</v>
      </c>
      <c r="AB106" s="2" t="n">
        <f aca="false">IF(AND(V106&gt;0,Q106&lt;&gt;""),LOG(14.69595/V106)/(1-1/Q106)*3/7-1,"")</f>
        <v>0.273800015256994</v>
      </c>
      <c r="AC106" s="2" t="str">
        <f aca="false">IF(AB106&lt;&gt;"",IF(ABS(AB106-AA106)&gt;0.05,AB106-AA106,""),"")</f>
        <v/>
      </c>
      <c r="AD106" s="2" t="n">
        <v>0.7592</v>
      </c>
      <c r="AF106" s="3" t="n">
        <f aca="false">IF(AND(L106&lt;&gt;"",AD106&lt;&gt;""),L106/(AD106*62.3664),"")</f>
        <v>2.07376903199153</v>
      </c>
      <c r="AG106" s="1" t="n">
        <v>54.87</v>
      </c>
      <c r="AH106" s="1" t="n">
        <f aca="false">IF(AD106&lt;&gt;"",141.5/AD106-131.5,"")</f>
        <v>54.8804004214963</v>
      </c>
      <c r="AI106" s="1" t="n">
        <f aca="false">IF(AH106&lt;&gt;"",IF(ABS(AH106-AG106)&gt;0.01,AH106-AG106,""),"")</f>
        <v>0.0104004214963211</v>
      </c>
      <c r="AJ106" s="3" t="n">
        <v>6.33</v>
      </c>
      <c r="AK106" s="3" t="n">
        <f aca="false">IF(AD106&lt;&gt;"",AD106*8.33718,"")</f>
        <v>6.329587056</v>
      </c>
      <c r="AL106" s="3" t="str">
        <f aca="false">IF(AK106&lt;&gt;"",IF(ABS(AK106-AJ106)&gt;0.001,AK106-AJ106,""),"")</f>
        <v/>
      </c>
      <c r="AM106" s="4" t="n">
        <v>1.41091</v>
      </c>
      <c r="AN106" s="2" t="n">
        <v>2.5609</v>
      </c>
      <c r="AO106" s="2" t="n">
        <f aca="false">IF(AND(V106&lt;&gt;"",AA106&lt;&gt;"",U106&lt;&gt;""),V106*10^(7/3*(1+AA106)*(1-U106/559.676)),"")</f>
        <v>2.7862536653384</v>
      </c>
      <c r="AP106" s="2" t="n">
        <f aca="false">IF(AO106&lt;&gt;"",AO106-AN106,"")</f>
        <v>0.225353665338396</v>
      </c>
      <c r="AQ106" s="2" t="n">
        <v>0.316</v>
      </c>
      <c r="AR106" s="2" t="n">
        <v>0.3649</v>
      </c>
      <c r="AV106" s="5" t="n">
        <v>18721</v>
      </c>
      <c r="AW106" s="5" t="n">
        <f aca="false">AV106*AJ106</f>
        <v>118503.93</v>
      </c>
      <c r="AX106" s="1" t="n">
        <v>21.24</v>
      </c>
      <c r="AY106" s="3" t="n">
        <v>7.557</v>
      </c>
      <c r="AZ106" s="3" t="str">
        <f aca="false">IF(AND(AU106&lt;&gt;"",T106&lt;&gt;"",O106&lt;&gt;"",AD106&lt;&gt;""),SQRT((AU106*(MAX((T106-77)/(T106-O106),0))^0.38)*(SQRT(AD106^2-0.000601*(77-60))*62.3664)*251.9958/30.48^3),"")</f>
        <v/>
      </c>
      <c r="BA106" s="3" t="str">
        <f aca="false">IF(AND(AY106&lt;&gt;"",AZ106&lt;&gt;""),AZ106-AY106,"")</f>
        <v/>
      </c>
      <c r="BC106" s="1" t="n">
        <v>-605.46</v>
      </c>
      <c r="BD106" s="1" t="n">
        <v>170.92</v>
      </c>
      <c r="BE106" s="1" t="n">
        <v>4.72</v>
      </c>
      <c r="BF106" s="6" t="n">
        <v>0.60066</v>
      </c>
      <c r="BG106" s="7" t="n">
        <v>113</v>
      </c>
      <c r="BH106" s="7" t="n">
        <v>89.3</v>
      </c>
      <c r="BI106" s="7" t="n">
        <v>0.1</v>
      </c>
      <c r="BJ106" s="7" t="n">
        <v>92.3</v>
      </c>
      <c r="BK106" s="7" t="n">
        <v>0.9</v>
      </c>
      <c r="BL106" s="1" t="n">
        <v>1.06</v>
      </c>
      <c r="BM106" s="1" t="n">
        <v>6.78</v>
      </c>
      <c r="BN106" s="7" t="n">
        <v>11.4</v>
      </c>
      <c r="BO106" s="7" t="n">
        <f aca="false">IF(AND(P106&lt;&gt;"",AD106&lt;&gt;""),P106^0.333333333333333/AD106,"")</f>
        <v>11.4086644889951</v>
      </c>
      <c r="BP106" s="7" t="n">
        <f aca="false">BN106-BO106</f>
        <v>-0.00866448899507866</v>
      </c>
    </row>
    <row r="107" customFormat="false" ht="12.75" hidden="false" customHeight="false" outlineLevel="0" collapsed="false">
      <c r="A107" s="0" t="n">
        <v>105</v>
      </c>
      <c r="B107" s="0" t="s">
        <v>223</v>
      </c>
      <c r="C107" s="0" t="s">
        <v>221</v>
      </c>
      <c r="D107" s="0" t="n">
        <v>7</v>
      </c>
      <c r="E107" s="0" t="n">
        <v>14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s">
        <v>207</v>
      </c>
      <c r="L107" s="1" t="n">
        <v>98.19</v>
      </c>
      <c r="M107" s="1" t="n">
        <f aca="false">+D107*$D$2+E107*$E$2+F107*$F$2+G107*$G$2+H107*$H$2+I107*$I$2+J107*$J$2</f>
        <v>98.18816</v>
      </c>
      <c r="N107" s="1" t="str">
        <f aca="false">IF(ABS(M107-L107)&gt;0.005,M107-L107,"")</f>
        <v/>
      </c>
      <c r="O107" s="1" t="n">
        <v>211.16</v>
      </c>
      <c r="P107" s="1" t="n">
        <f aca="false">+O107+459.67</f>
        <v>670.83</v>
      </c>
      <c r="Q107" s="1" t="n">
        <f aca="false">IF(AND(P107&gt;0,U107&lt;&gt;""),P107/U107,"")</f>
        <v>0.659441446223716</v>
      </c>
      <c r="R107" s="1" t="n">
        <v>-65.01</v>
      </c>
      <c r="S107" s="1" t="n">
        <f aca="false">IF(AND(R107&lt;&gt;"",U107&lt;&gt;""),(R107+459.67)/U107,"")</f>
        <v>0.387959931974795</v>
      </c>
      <c r="T107" s="1" t="n">
        <v>557.6</v>
      </c>
      <c r="U107" s="1" t="n">
        <f aca="false">IF(T107&lt;&gt;"",T107+459.67,"")</f>
        <v>1017.27</v>
      </c>
      <c r="V107" s="1" t="n">
        <v>499.66</v>
      </c>
      <c r="W107" s="2" t="n">
        <v>0.0604</v>
      </c>
      <c r="X107" s="2" t="n">
        <v>0.271</v>
      </c>
      <c r="Y107" s="2" t="n">
        <f aca="false">IF(U107&lt;&gt;"",V107*W107*L107/10.73165/U107,"")</f>
        <v>0.271441374016421</v>
      </c>
      <c r="Z107" s="2" t="str">
        <f aca="false">IF(Y107&lt;&gt;"",IF(ABS(Y107-X107)&gt;0.0005,Y107-X107,""),"")</f>
        <v/>
      </c>
      <c r="AA107" s="2" t="n">
        <v>0.2662</v>
      </c>
      <c r="AB107" s="2" t="n">
        <f aca="false">IF(AND(V107&gt;0,Q107&lt;&gt;""),LOG(14.69595/V107)/(1-1/Q107)*3/7-1,"")</f>
        <v>0.27091971504885</v>
      </c>
      <c r="AC107" s="2" t="str">
        <f aca="false">IF(AB107&lt;&gt;"",IF(ABS(AB107-AA107)&gt;0.05,AB107-AA107,""),"")</f>
        <v/>
      </c>
      <c r="AD107" s="2" t="n">
        <v>0.7771</v>
      </c>
      <c r="AF107" s="3" t="n">
        <f aca="false">IF(AND(L107&lt;&gt;"",AD107&lt;&gt;""),L107/(AD107*62.3664),"")</f>
        <v>2.02600109263669</v>
      </c>
      <c r="AG107" s="1" t="n">
        <v>50.59</v>
      </c>
      <c r="AH107" s="1" t="n">
        <f aca="false">IF(AD107&lt;&gt;"",141.5/AD107-131.5,"")</f>
        <v>50.5872474584996</v>
      </c>
      <c r="AI107" s="1" t="str">
        <f aca="false">IF(AH107&lt;&gt;"",IF(ABS(AH107-AG107)&gt;0.01,AH107-AG107,""),"")</f>
        <v/>
      </c>
      <c r="AJ107" s="3" t="n">
        <v>6.478</v>
      </c>
      <c r="AK107" s="3" t="n">
        <f aca="false">IF(AD107&lt;&gt;"",AD107*8.33718,"")</f>
        <v>6.478822578</v>
      </c>
      <c r="AL107" s="3" t="str">
        <f aca="false">IF(AK107&lt;&gt;"",IF(ABS(AK107-AJ107)&gt;0.001,AK107-AJ107,""),"")</f>
        <v/>
      </c>
      <c r="AM107" s="4" t="n">
        <v>1.41963</v>
      </c>
      <c r="AN107" s="2" t="n">
        <v>1.6484</v>
      </c>
      <c r="AO107" s="2" t="n">
        <f aca="false">IF(AND(V107&lt;&gt;"",AA107&lt;&gt;"",U107&lt;&gt;""),V107*10^(7/3*(1+AA107)*(1-U107/559.676)),"")</f>
        <v>1.91905453053326</v>
      </c>
      <c r="AP107" s="2" t="n">
        <f aca="false">IF(AO107&lt;&gt;"",AO107-AN107,"")</f>
        <v>0.270654530533261</v>
      </c>
      <c r="AQ107" s="2" t="n">
        <v>0.3154</v>
      </c>
      <c r="AR107" s="2" t="n">
        <v>0.4502</v>
      </c>
      <c r="AS107" s="2" t="n">
        <v>0.5696</v>
      </c>
      <c r="AT107" s="2" t="n">
        <v>0.3655</v>
      </c>
      <c r="AU107" s="1" t="n">
        <v>138.85</v>
      </c>
      <c r="AV107" s="5" t="n">
        <v>18750</v>
      </c>
      <c r="AW107" s="5" t="n">
        <f aca="false">AV107*AJ107</f>
        <v>121462.5</v>
      </c>
      <c r="AX107" s="1" t="n">
        <v>23.62</v>
      </c>
      <c r="AY107" s="3" t="n">
        <v>7.903</v>
      </c>
      <c r="AZ107" s="3" t="n">
        <f aca="false">IF(AND(AU107&lt;&gt;"",T107&lt;&gt;"",O107&lt;&gt;"",AD107&lt;&gt;""),SQRT((AU107*(MAX((T107-77)/(T107-O107),0))^0.38)*(SQRT(AD107^2-0.000601*(77-60))*62.3664)*251.9958/30.48^3),"")</f>
        <v>8.20007603275527</v>
      </c>
      <c r="BA107" s="3" t="n">
        <f aca="false">IF(AND(AY107&lt;&gt;"",AZ107&lt;&gt;""),AZ107-AY107,"")</f>
        <v>0.297076032755274</v>
      </c>
      <c r="BB107" s="1" t="n">
        <v>24.53</v>
      </c>
      <c r="BC107" s="1" t="n">
        <v>-567.17</v>
      </c>
      <c r="BD107" s="1" t="n">
        <v>200.23</v>
      </c>
      <c r="BE107" s="1" t="n">
        <v>7.26</v>
      </c>
      <c r="BF107" s="6" t="n">
        <v>0.00063</v>
      </c>
      <c r="BG107" s="7" t="n">
        <v>103.8</v>
      </c>
      <c r="BL107" s="1" t="n">
        <v>1.06</v>
      </c>
      <c r="BM107" s="1" t="n">
        <v>7.3</v>
      </c>
      <c r="BN107" s="7" t="n">
        <v>11.3</v>
      </c>
      <c r="BO107" s="7" t="n">
        <f aca="false">IF(AND(P107&lt;&gt;"",AD107&lt;&gt;""),P107^0.333333333333333/AD107,"")</f>
        <v>11.264897640353</v>
      </c>
      <c r="BP107" s="7" t="n">
        <f aca="false">BN107-BO107</f>
        <v>0.0351023596470359</v>
      </c>
    </row>
    <row r="108" customFormat="false" ht="12.75" hidden="false" customHeight="false" outlineLevel="0" collapsed="false">
      <c r="A108" s="0" t="n">
        <v>106</v>
      </c>
      <c r="B108" s="0" t="s">
        <v>224</v>
      </c>
      <c r="C108" s="0" t="s">
        <v>221</v>
      </c>
      <c r="D108" s="0" t="n">
        <v>7</v>
      </c>
      <c r="E108" s="0" t="n">
        <v>14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s">
        <v>207</v>
      </c>
      <c r="L108" s="1" t="n">
        <v>98.19</v>
      </c>
      <c r="M108" s="1" t="n">
        <f aca="false">+D108*$D$2+E108*$E$2+F108*$F$2+G108*$G$2+H108*$H$2+I108*$I$2+J108*$J$2</f>
        <v>98.18816</v>
      </c>
      <c r="N108" s="1" t="str">
        <f aca="false">IF(ABS(M108-L108)&gt;0.005,M108-L108,"")</f>
        <v/>
      </c>
      <c r="O108" s="1" t="n">
        <v>197.36</v>
      </c>
      <c r="P108" s="1" t="n">
        <f aca="false">+O108+459.67</f>
        <v>657.03</v>
      </c>
      <c r="Q108" s="1" t="n">
        <f aca="false">IF(AND(P108&gt;0,U108&lt;&gt;""),P108/U108,"")</f>
        <v>0.659887312061225</v>
      </c>
      <c r="R108" s="1" t="n">
        <v>-179.64</v>
      </c>
      <c r="S108" s="1" t="n">
        <f aca="false">IF(AND(R108&lt;&gt;"",U108&lt;&gt;""),(R108+459.67)/U108,"")</f>
        <v>0.281247802986933</v>
      </c>
      <c r="T108" s="1" t="n">
        <v>536</v>
      </c>
      <c r="U108" s="1" t="n">
        <f aca="false">IF(T108&lt;&gt;"",T108+459.67,"")</f>
        <v>995.67</v>
      </c>
      <c r="V108" s="1" t="n">
        <v>499.66</v>
      </c>
      <c r="W108" s="2" t="n">
        <v>0.0587</v>
      </c>
      <c r="X108" s="2" t="n">
        <v>0.27</v>
      </c>
      <c r="Y108" s="2" t="n">
        <f aca="false">IF(U108&lt;&gt;"",V108*W108*L108/10.73165/U108,"")</f>
        <v>0.269524359620064</v>
      </c>
      <c r="Z108" s="2" t="str">
        <f aca="false">IF(Y108&lt;&gt;"",IF(ABS(Y108-X108)&gt;0.0005,Y108-X108,""),"")</f>
        <v/>
      </c>
      <c r="AA108" s="2" t="n">
        <v>0.2698</v>
      </c>
      <c r="AB108" s="2" t="n">
        <f aca="false">IF(AND(V108&gt;0,Q108&lt;&gt;""),LOG(14.69595/V108)/(1-1/Q108)*3/7-1,"")</f>
        <v>0.273446237963723</v>
      </c>
      <c r="AC108" s="2" t="str">
        <f aca="false">IF(AB108&lt;&gt;"",IF(ABS(AB108-AA108)&gt;0.05,AB108-AA108,""),"")</f>
        <v/>
      </c>
      <c r="AD108" s="2" t="n">
        <v>0.7561</v>
      </c>
      <c r="AF108" s="3" t="n">
        <f aca="false">IF(AND(L108&lt;&gt;"",AD108&lt;&gt;""),L108/(AD108*62.3664),"")</f>
        <v>2.08227145759552</v>
      </c>
      <c r="AG108" s="1" t="n">
        <v>55.63</v>
      </c>
      <c r="AH108" s="1" t="n">
        <f aca="false">IF(AD108&lt;&gt;"",141.5/AD108-131.5,"")</f>
        <v>55.6445575982013</v>
      </c>
      <c r="AI108" s="1" t="n">
        <f aca="false">IF(AH108&lt;&gt;"",IF(ABS(AH108-AG108)&gt;0.01,AH108-AG108,""),"")</f>
        <v>0.0145575982012858</v>
      </c>
      <c r="AJ108" s="3" t="n">
        <v>6.304</v>
      </c>
      <c r="AK108" s="3" t="n">
        <f aca="false">IF(AD108&lt;&gt;"",AD108*8.33718,"")</f>
        <v>6.303741798</v>
      </c>
      <c r="AL108" s="3" t="str">
        <f aca="false">IF(AK108&lt;&gt;"",IF(ABS(AK108-AJ108)&gt;0.001,AK108-AJ108,""),"")</f>
        <v/>
      </c>
      <c r="AM108" s="4" t="n">
        <v>1.40941</v>
      </c>
      <c r="AN108" s="2" t="n">
        <v>2.1928</v>
      </c>
      <c r="AO108" s="2" t="n">
        <f aca="false">IF(AND(V108&lt;&gt;"",AA108&lt;&gt;"",U108&lt;&gt;""),V108*10^(7/3*(1+AA108)*(1-U108/559.676)),"")</f>
        <v>2.45791913470529</v>
      </c>
      <c r="AP108" s="2" t="n">
        <f aca="false">IF(AO108&lt;&gt;"",AO108-AN108,"")</f>
        <v>0.265119134705294</v>
      </c>
      <c r="AQ108" s="2" t="n">
        <v>0.317</v>
      </c>
      <c r="AR108" s="2" t="n">
        <v>0.4453</v>
      </c>
      <c r="AS108" s="2" t="n">
        <v>0.587</v>
      </c>
      <c r="AU108" s="1" t="n">
        <v>136.6</v>
      </c>
      <c r="AV108" s="5" t="n">
        <v>18724</v>
      </c>
      <c r="AW108" s="5" t="n">
        <f aca="false">AV108*AJ108</f>
        <v>118036.096</v>
      </c>
      <c r="AX108" s="1" t="n">
        <v>21.2</v>
      </c>
      <c r="AY108" s="3" t="n">
        <v>7.705</v>
      </c>
      <c r="AZ108" s="3" t="n">
        <f aca="false">IF(AND(AU108&lt;&gt;"",T108&lt;&gt;"",O108&lt;&gt;"",AD108&lt;&gt;""),SQRT((AU108*(MAX((T108-77)/(T108-O108),0))^0.38)*(SQRT(AD108^2-0.000601*(77-60))*62.3664)*251.9958/30.48^3),"")</f>
        <v>7.98547429859172</v>
      </c>
      <c r="BA108" s="3" t="n">
        <f aca="false">IF(AND(AY108&lt;&gt;"",AZ108&lt;&gt;""),AZ108-AY108,"")</f>
        <v>0.280474298591719</v>
      </c>
      <c r="BB108" s="1" t="n">
        <v>13.73</v>
      </c>
      <c r="BC108" s="1" t="n">
        <v>-598.5</v>
      </c>
      <c r="BD108" s="1" t="n">
        <v>167.99</v>
      </c>
      <c r="BE108" s="1" t="n">
        <v>31.38</v>
      </c>
      <c r="BF108" s="6" t="n">
        <v>0.00066</v>
      </c>
      <c r="BG108" s="7" t="n">
        <v>116.1</v>
      </c>
      <c r="BL108" s="1" t="n">
        <v>1.06</v>
      </c>
      <c r="BM108" s="1" t="n">
        <v>7.3</v>
      </c>
      <c r="BN108" s="7" t="n">
        <v>11.5</v>
      </c>
      <c r="BO108" s="7" t="n">
        <f aca="false">IF(AND(P108&lt;&gt;"",AD108&lt;&gt;""),P108^0.333333333333333/AD108,"")</f>
        <v>11.49782855534</v>
      </c>
      <c r="BP108" s="7" t="n">
        <f aca="false">BN108-BO108</f>
        <v>0.00217144466001784</v>
      </c>
    </row>
    <row r="109" customFormat="false" ht="12.75" hidden="false" customHeight="false" outlineLevel="0" collapsed="false">
      <c r="A109" s="0" t="n">
        <v>107</v>
      </c>
      <c r="B109" s="0" t="s">
        <v>225</v>
      </c>
      <c r="C109" s="0" t="s">
        <v>221</v>
      </c>
      <c r="D109" s="0" t="n">
        <v>7</v>
      </c>
      <c r="E109" s="0" t="n">
        <v>14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s">
        <v>207</v>
      </c>
      <c r="L109" s="1" t="n">
        <v>98.19</v>
      </c>
      <c r="M109" s="1" t="n">
        <f aca="false">+D109*$D$2+E109*$E$2+F109*$F$2+G109*$G$2+H109*$H$2+I109*$I$2+J109*$J$2</f>
        <v>98.18816</v>
      </c>
      <c r="N109" s="1" t="str">
        <f aca="false">IF(ABS(M109-L109)&gt;0.005,M109-L109,"")</f>
        <v/>
      </c>
      <c r="O109" s="1" t="n">
        <v>195.39</v>
      </c>
      <c r="P109" s="1" t="n">
        <f aca="false">+O109+459.67</f>
        <v>655.06</v>
      </c>
      <c r="Q109" s="1" t="n">
        <f aca="false">IF(AND(P109&gt;0,U109&lt;&gt;""),P109/U109,"")</f>
        <v>0.66056248550425</v>
      </c>
      <c r="R109" s="1" t="n">
        <v>-208.66</v>
      </c>
      <c r="S109" s="1" t="n">
        <f aca="false">IF(AND(R109&lt;&gt;"",U109&lt;&gt;""),(R109+459.67)/U109,"")</f>
        <v>0.253118476912683</v>
      </c>
      <c r="T109" s="1" t="n">
        <v>532</v>
      </c>
      <c r="U109" s="1" t="n">
        <f aca="false">IF(T109&lt;&gt;"",T109+459.67,"")</f>
        <v>991.67</v>
      </c>
      <c r="V109" s="1" t="n">
        <v>500</v>
      </c>
      <c r="W109" s="2" t="n">
        <v>0.0591</v>
      </c>
      <c r="X109" s="2" t="n">
        <v>0.2727</v>
      </c>
      <c r="Y109" s="2" t="n">
        <f aca="false">IF(U109&lt;&gt;"",V109*W109*L109/10.73165/U109,"")</f>
        <v>0.27264093963884</v>
      </c>
      <c r="Z109" s="2" t="str">
        <f aca="false">IF(Y109&lt;&gt;"",IF(ABS(Y109-X109)&gt;0.0005,Y109-X109,""),"")</f>
        <v/>
      </c>
      <c r="AA109" s="2" t="n">
        <v>0.2737</v>
      </c>
      <c r="AB109" s="2" t="n">
        <f aca="false">IF(AND(V109&gt;0,Q109&lt;&gt;""),LOG(14.69595/V109)/(1-1/Q109)*3/7-1,"")</f>
        <v>0.277531167666971</v>
      </c>
      <c r="AC109" s="2" t="str">
        <f aca="false">IF(AB109&lt;&gt;"",IF(ABS(AB109-AA109)&gt;0.05,AB109-AA109,""),"")</f>
        <v/>
      </c>
      <c r="AD109" s="2" t="n">
        <v>0.7495</v>
      </c>
      <c r="AF109" s="3" t="n">
        <f aca="false">IF(AND(L109&lt;&gt;"",AD109&lt;&gt;""),L109/(AD109*62.3664),"")</f>
        <v>2.10060767056434</v>
      </c>
      <c r="AG109" s="1" t="n">
        <v>57.28</v>
      </c>
      <c r="AH109" s="1" t="n">
        <f aca="false">IF(AD109&lt;&gt;"",141.5/AD109-131.5,"")</f>
        <v>57.2925283522348</v>
      </c>
      <c r="AI109" s="1" t="n">
        <f aca="false">IF(AH109&lt;&gt;"",IF(ABS(AH109-AG109)&gt;0.01,AH109-AG109,""),"")</f>
        <v>0.0125283522347956</v>
      </c>
      <c r="AJ109" s="3" t="n">
        <v>6.249</v>
      </c>
      <c r="AK109" s="3" t="n">
        <f aca="false">IF(AD109&lt;&gt;"",AD109*8.33718,"")</f>
        <v>6.24871641</v>
      </c>
      <c r="AL109" s="3" t="str">
        <f aca="false">IF(AK109&lt;&gt;"",IF(ABS(AK109-AJ109)&gt;0.001,AK109-AJ109,""),"")</f>
        <v/>
      </c>
      <c r="AM109" s="4" t="n">
        <v>1.40633</v>
      </c>
      <c r="AN109" s="2" t="n">
        <v>2.2916</v>
      </c>
      <c r="AO109" s="2" t="n">
        <f aca="false">IF(AND(V109&lt;&gt;"",AA109&lt;&gt;"",U109&lt;&gt;""),V109*10^(7/3*(1+AA109)*(1-U109/559.676)),"")</f>
        <v>2.54105830309847</v>
      </c>
      <c r="AP109" s="2" t="n">
        <f aca="false">IF(AO109&lt;&gt;"",AO109-AN109,"")</f>
        <v>0.249458303098472</v>
      </c>
      <c r="AQ109" s="2" t="n">
        <v>0.317</v>
      </c>
      <c r="AR109" s="2" t="n">
        <v>0.3646</v>
      </c>
      <c r="AV109" s="5" t="n">
        <v>18729</v>
      </c>
      <c r="AW109" s="5" t="n">
        <f aca="false">AV109*AJ109</f>
        <v>117037.521</v>
      </c>
      <c r="AX109" s="1" t="n">
        <v>20.22</v>
      </c>
      <c r="AY109" s="3" t="n">
        <v>7.572</v>
      </c>
      <c r="AZ109" s="3" t="str">
        <f aca="false">IF(AND(AU109&lt;&gt;"",T109&lt;&gt;"",O109&lt;&gt;"",AD109&lt;&gt;""),SQRT((AU109*(MAX((T109-77)/(T109-O109),0))^0.38)*(SQRT(AD109^2-0.000601*(77-60))*62.3664)*251.9958/30.48^3),"")</f>
        <v/>
      </c>
      <c r="BA109" s="3" t="str">
        <f aca="false">IF(AND(AY109&lt;&gt;"",AZ109&lt;&gt;""),AZ109-AY109,"")</f>
        <v/>
      </c>
      <c r="BC109" s="1" t="n">
        <v>-594.84</v>
      </c>
      <c r="BD109" s="1" t="n">
        <v>171.65</v>
      </c>
      <c r="BE109" s="1" t="n">
        <v>32.26</v>
      </c>
      <c r="BF109" s="6" t="n">
        <v>0.00065</v>
      </c>
      <c r="BH109" s="7" t="n">
        <v>73.1</v>
      </c>
      <c r="BI109" s="7" t="n">
        <v>86.8</v>
      </c>
      <c r="BJ109" s="7" t="n">
        <v>79.2</v>
      </c>
      <c r="BK109" s="7" t="n">
        <v>91.2</v>
      </c>
      <c r="BL109" s="1" t="n">
        <v>1.06</v>
      </c>
      <c r="BM109" s="1" t="n">
        <v>7.3</v>
      </c>
      <c r="BN109" s="7" t="n">
        <v>11.6</v>
      </c>
      <c r="BO109" s="7" t="n">
        <f aca="false">IF(AND(P109&lt;&gt;"",AD109&lt;&gt;""),P109^0.333333333333333/AD109,"")</f>
        <v>11.5874726772322</v>
      </c>
      <c r="BP109" s="7" t="n">
        <f aca="false">BN109-BO109</f>
        <v>0.012527322767836</v>
      </c>
    </row>
    <row r="110" customFormat="false" ht="12.75" hidden="false" customHeight="false" outlineLevel="0" collapsed="false">
      <c r="A110" s="0" t="n">
        <v>108</v>
      </c>
      <c r="B110" s="0" t="s">
        <v>226</v>
      </c>
      <c r="C110" s="0" t="s">
        <v>221</v>
      </c>
      <c r="D110" s="0" t="n">
        <v>7</v>
      </c>
      <c r="E110" s="0" t="n">
        <v>14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s">
        <v>207</v>
      </c>
      <c r="L110" s="1" t="n">
        <v>98.19</v>
      </c>
      <c r="M110" s="1" t="n">
        <f aca="false">+D110*$D$2+E110*$E$2+F110*$F$2+G110*$G$2+H110*$H$2+I110*$I$2+J110*$J$2</f>
        <v>98.18816</v>
      </c>
      <c r="N110" s="1" t="str">
        <f aca="false">IF(ABS(M110-L110)&gt;0.005,M110-L110,"")</f>
        <v/>
      </c>
      <c r="O110" s="1" t="n">
        <v>197.1</v>
      </c>
      <c r="P110" s="1" t="n">
        <f aca="false">+O110+459.67</f>
        <v>656.77</v>
      </c>
      <c r="Q110" s="1" t="n">
        <f aca="false">IF(AND(P110&gt;0,U110&lt;&gt;""),P110/U110,"")</f>
        <v>0.659626181365312</v>
      </c>
      <c r="R110" s="1" t="n">
        <v>-209.15</v>
      </c>
      <c r="S110" s="1" t="n">
        <f aca="false">IF(AND(R110&lt;&gt;"",U110&lt;&gt;""),(R110+459.67)/U110,"")</f>
        <v>0.251609469000773</v>
      </c>
      <c r="T110" s="1" t="n">
        <v>536</v>
      </c>
      <c r="U110" s="1" t="n">
        <f aca="false">IF(T110&lt;&gt;"",T110+459.67,"")</f>
        <v>995.67</v>
      </c>
      <c r="V110" s="1" t="n">
        <v>500</v>
      </c>
      <c r="W110" s="2" t="n">
        <v>0.0591</v>
      </c>
      <c r="X110" s="2" t="n">
        <v>0.2716</v>
      </c>
      <c r="Y110" s="2" t="n">
        <f aca="false">IF(U110&lt;&gt;"",V110*W110*L110/10.73165/U110,"")</f>
        <v>0.271545633203419</v>
      </c>
      <c r="Z110" s="2" t="str">
        <f aca="false">IF(Y110&lt;&gt;"",IF(ABS(Y110-X110)&gt;0.0005,Y110-X110,""),"")</f>
        <v/>
      </c>
      <c r="AA110" s="2" t="n">
        <v>0.2678</v>
      </c>
      <c r="AB110" s="2" t="n">
        <f aca="false">IF(AND(V110&gt;0,Q110&lt;&gt;""),LOG(14.69595/V110)/(1-1/Q110)*3/7-1,"")</f>
        <v>0.27221108482732</v>
      </c>
      <c r="AC110" s="2" t="str">
        <f aca="false">IF(AB110&lt;&gt;"",IF(ABS(AB110-AA110)&gt;0.05,AB110-AA110,""),"")</f>
        <v/>
      </c>
      <c r="AD110" s="2" t="n">
        <v>0.7535</v>
      </c>
      <c r="AF110" s="3" t="n">
        <f aca="false">IF(AND(L110&lt;&gt;"",AD110&lt;&gt;""),L110/(AD110*62.3664),"")</f>
        <v>2.08945646859717</v>
      </c>
      <c r="AG110" s="1" t="n">
        <v>56.29</v>
      </c>
      <c r="AH110" s="1" t="n">
        <f aca="false">IF(AD110&lt;&gt;"",141.5/AD110-131.5,"")</f>
        <v>56.2903118779031</v>
      </c>
      <c r="AI110" s="1" t="str">
        <f aca="false">IF(AH110&lt;&gt;"",IF(ABS(AH110-AG110)&gt;0.01,AH110-AG110,""),"")</f>
        <v/>
      </c>
      <c r="AJ110" s="3" t="n">
        <v>6.282</v>
      </c>
      <c r="AK110" s="3" t="n">
        <f aca="false">IF(AD110&lt;&gt;"",AD110*8.33718,"")</f>
        <v>6.28206513</v>
      </c>
      <c r="AL110" s="3" t="str">
        <f aca="false">IF(AK110&lt;&gt;"",IF(ABS(AK110-AJ110)&gt;0.001,AK110-AJ110,""),"")</f>
        <v/>
      </c>
      <c r="AM110" s="4" t="n">
        <v>1.40813</v>
      </c>
      <c r="AN110" s="2" t="n">
        <v>2.2091</v>
      </c>
      <c r="AO110" s="2" t="n">
        <f aca="false">IF(AND(V110&lt;&gt;"",AA110&lt;&gt;"",U110&lt;&gt;""),V110*10^(7/3*(1+AA110)*(1-U110/559.676)),"")</f>
        <v>2.48026678808</v>
      </c>
      <c r="AP110" s="2" t="n">
        <f aca="false">IF(AO110&lt;&gt;"",AO110-AN110,"")</f>
        <v>0.271166788080001</v>
      </c>
      <c r="AQ110" s="2" t="n">
        <v>0.317</v>
      </c>
      <c r="AR110" s="2" t="n">
        <v>0.3645</v>
      </c>
      <c r="AV110" s="5" t="n">
        <v>18738</v>
      </c>
      <c r="AW110" s="5" t="n">
        <f aca="false">AV110*AJ110</f>
        <v>117712.116</v>
      </c>
      <c r="AX110" s="1" t="n">
        <v>20.65</v>
      </c>
      <c r="AY110" s="3" t="n">
        <v>7.609</v>
      </c>
      <c r="AZ110" s="3" t="str">
        <f aca="false">IF(AND(AU110&lt;&gt;"",T110&lt;&gt;"",O110&lt;&gt;"",AD110&lt;&gt;""),SQRT((AU110*(MAX((T110-77)/(T110-O110),0))^0.38)*(SQRT(AD110^2-0.000601*(77-60))*62.3664)*251.9958/30.48^3),"")</f>
        <v/>
      </c>
      <c r="BA110" s="3" t="str">
        <f aca="false">IF(AND(AY110&lt;&gt;"",AZ110&lt;&gt;""),AZ110-AY110,"")</f>
        <v/>
      </c>
      <c r="BC110" s="1" t="n">
        <v>-584.94</v>
      </c>
      <c r="BD110" s="1" t="n">
        <v>181.55</v>
      </c>
      <c r="BE110" s="1" t="n">
        <v>31.84</v>
      </c>
      <c r="BF110" s="6" t="n">
        <v>0.00066</v>
      </c>
      <c r="BG110" s="7" t="n">
        <v>121.8</v>
      </c>
      <c r="BH110" s="7" t="n">
        <v>72.6</v>
      </c>
      <c r="BI110" s="7" t="n">
        <v>87.1</v>
      </c>
      <c r="BJ110" s="7" t="n">
        <v>80.6</v>
      </c>
      <c r="BK110" s="7" t="n">
        <v>93.2</v>
      </c>
      <c r="BL110" s="1" t="n">
        <v>1.06</v>
      </c>
      <c r="BM110" s="1" t="n">
        <v>7.3</v>
      </c>
      <c r="BN110" s="7" t="n">
        <v>11.6</v>
      </c>
      <c r="BO110" s="7" t="n">
        <f aca="false">IF(AND(P110&lt;&gt;"",AD110&lt;&gt;""),P110^0.333333333333333/AD110,"")</f>
        <v>11.5359804742181</v>
      </c>
      <c r="BP110" s="7" t="n">
        <f aca="false">BN110-BO110</f>
        <v>0.0640195257819265</v>
      </c>
    </row>
    <row r="111" customFormat="false" ht="12.75" hidden="false" customHeight="false" outlineLevel="0" collapsed="false">
      <c r="A111" s="0" t="n">
        <v>109</v>
      </c>
      <c r="B111" s="0" t="s">
        <v>227</v>
      </c>
      <c r="C111" s="0" t="s">
        <v>228</v>
      </c>
      <c r="D111" s="0" t="n">
        <v>8</v>
      </c>
      <c r="E111" s="0" t="n">
        <v>16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s">
        <v>207</v>
      </c>
      <c r="L111" s="1" t="n">
        <v>112.21</v>
      </c>
      <c r="M111" s="1" t="n">
        <f aca="false">+D111*$D$2+E111*$E$2+F111*$F$2+G111*$G$2+H111*$H$2+I111*$I$2+J111*$J$2</f>
        <v>112.21504</v>
      </c>
      <c r="N111" s="1" t="n">
        <f aca="false">IF(ABS(M111-L111)&gt;0.005,M111-L111,"")</f>
        <v>0.00503999999999394</v>
      </c>
      <c r="O111" s="1" t="n">
        <v>267.71</v>
      </c>
      <c r="P111" s="1" t="n">
        <f aca="false">+O111+459.67</f>
        <v>727.38</v>
      </c>
      <c r="Q111" s="1" t="n">
        <f aca="false">IF(AND(P111&gt;0,U111&lt;&gt;""),P111/U111,"")</f>
        <v>0.670149253731343</v>
      </c>
      <c r="R111" s="1" t="n">
        <v>-179.21</v>
      </c>
      <c r="S111" s="1" t="n">
        <f aca="false">IF(AND(R111&lt;&gt;"",U111&lt;&gt;""),(R111+459.67)/U111,"")</f>
        <v>0.258393219089736</v>
      </c>
      <c r="T111" s="1" t="n">
        <v>625.73</v>
      </c>
      <c r="U111" s="1" t="n">
        <f aca="false">IF(T111&lt;&gt;"",T111+459.67,"")</f>
        <v>1085.4</v>
      </c>
      <c r="V111" s="1" t="n">
        <v>435.11</v>
      </c>
      <c r="W111" s="2" t="n">
        <v>0.0607</v>
      </c>
      <c r="X111" s="2" t="n">
        <v>0.254</v>
      </c>
      <c r="Y111" s="2" t="n">
        <f aca="false">IF(U111&lt;&gt;"",V111*W111*L111/10.73165/U111,"")</f>
        <v>0.254426884898071</v>
      </c>
      <c r="Z111" s="2" t="str">
        <f aca="false">IF(Y111&lt;&gt;"",IF(ABS(Y111-X111)&gt;0.0005,Y111-X111,""),"")</f>
        <v/>
      </c>
      <c r="AA111" s="2" t="n">
        <v>0.2719</v>
      </c>
      <c r="AB111" s="2" t="n">
        <f aca="false">IF(AND(V111&gt;0,Q111&lt;&gt;""),LOG(14.69595/V111)/(1-1/Q111)*3/7-1,"")</f>
        <v>0.281174973758184</v>
      </c>
      <c r="AC111" s="2" t="str">
        <f aca="false">IF(AB111&lt;&gt;"",IF(ABS(AB111-AA111)&gt;0.05,AB111-AA111,""),"")</f>
        <v/>
      </c>
      <c r="AD111" s="2" t="n">
        <v>0.7811</v>
      </c>
      <c r="AF111" s="3" t="n">
        <f aca="false">IF(AND(L111&lt;&gt;"",AD111&lt;&gt;""),L111/(AD111*62.3664),"")</f>
        <v>2.30342591564286</v>
      </c>
      <c r="AG111" s="1" t="n">
        <v>49.66</v>
      </c>
      <c r="AH111" s="1" t="n">
        <f aca="false">IF(AD111&lt;&gt;"",141.5/AD111-131.5,"")</f>
        <v>49.6547817180899</v>
      </c>
      <c r="AI111" s="1" t="str">
        <f aca="false">IF(AH111&lt;&gt;"",IF(ABS(AH111-AG111)&gt;0.01,AH111-AG111,""),"")</f>
        <v/>
      </c>
      <c r="AJ111" s="3" t="n">
        <v>6.512</v>
      </c>
      <c r="AK111" s="3" t="n">
        <f aca="false">IF(AD111&lt;&gt;"",AD111*8.33718,"")</f>
        <v>6.512171298</v>
      </c>
      <c r="AL111" s="3" t="str">
        <f aca="false">IF(AK111&lt;&gt;"",IF(ABS(AK111-AJ111)&gt;0.001,AK111-AJ111,""),"")</f>
        <v/>
      </c>
      <c r="AM111" s="4" t="n">
        <v>1.42389</v>
      </c>
      <c r="AN111" s="2" t="n">
        <v>0.471</v>
      </c>
      <c r="AO111" s="2" t="n">
        <f aca="false">IF(AND(V111&lt;&gt;"",AA111&lt;&gt;"",U111&lt;&gt;""),V111*10^(7/3*(1+AA111)*(1-U111/559.676)),"")</f>
        <v>0.709362154960497</v>
      </c>
      <c r="AP111" s="2" t="n">
        <f aca="false">IF(AO111&lt;&gt;"",AO111-AN111,"")</f>
        <v>0.238362154960497</v>
      </c>
      <c r="AQ111" s="2" t="n">
        <v>0.3145</v>
      </c>
      <c r="AR111" s="2" t="n">
        <v>0.4514</v>
      </c>
      <c r="AS111" s="2" t="n">
        <v>0.7256</v>
      </c>
      <c r="AT111" s="2" t="n">
        <v>0.4613</v>
      </c>
      <c r="AU111" s="1" t="n">
        <v>132.54</v>
      </c>
      <c r="AV111" s="5" t="n">
        <v>18750</v>
      </c>
      <c r="AW111" s="5" t="n">
        <f aca="false">AV111*AJ111</f>
        <v>122100</v>
      </c>
      <c r="AX111" s="1" t="n">
        <v>24.42</v>
      </c>
      <c r="AY111" s="3" t="n">
        <v>8.015</v>
      </c>
      <c r="AZ111" s="3" t="n">
        <f aca="false">IF(AND(AU111&lt;&gt;"",T111&lt;&gt;"",O111&lt;&gt;"",AD111&lt;&gt;""),SQRT((AU111*(MAX((T111-77)/(T111-O111),0))^0.38)*(SQRT(AD111^2-0.000601*(77-60))*62.3664)*251.9958/30.48^3),"")</f>
        <v>8.18612837271215</v>
      </c>
      <c r="BA111" s="3" t="n">
        <f aca="false">IF(AND(AY111&lt;&gt;"",AZ111&lt;&gt;""),AZ111-AY111,"")</f>
        <v>0.171128372712149</v>
      </c>
      <c r="BB111" s="1" t="n">
        <v>60.53</v>
      </c>
      <c r="BC111" s="1" t="n">
        <v>-567.32</v>
      </c>
      <c r="BD111" s="1" t="n">
        <v>201.34</v>
      </c>
      <c r="BE111" s="1" t="n">
        <v>38.44</v>
      </c>
      <c r="BF111" s="6" t="n">
        <v>0.00058</v>
      </c>
      <c r="BG111" s="7" t="n">
        <v>112</v>
      </c>
      <c r="BH111" s="7" t="n">
        <v>28.1</v>
      </c>
      <c r="BI111" s="7" t="n">
        <v>60.5</v>
      </c>
      <c r="BJ111" s="7" t="n">
        <v>31.2</v>
      </c>
      <c r="BK111" s="7" t="n">
        <v>59.8</v>
      </c>
      <c r="BL111" s="1" t="n">
        <v>0.95</v>
      </c>
      <c r="BM111" s="1" t="n">
        <v>6.42</v>
      </c>
      <c r="BN111" s="7" t="n">
        <v>11.5</v>
      </c>
      <c r="BO111" s="7" t="n">
        <f aca="false">IF(AND(P111&lt;&gt;"",AD111&lt;&gt;""),P111^0.333333333333333/AD111,"")</f>
        <v>11.5136709626886</v>
      </c>
      <c r="BP111" s="7" t="n">
        <f aca="false">BN111-BO111</f>
        <v>-0.0136709626885523</v>
      </c>
    </row>
    <row r="112" customFormat="false" ht="12.75" hidden="false" customHeight="false" outlineLevel="0" collapsed="false">
      <c r="A112" s="0" t="n">
        <v>110</v>
      </c>
      <c r="B112" s="0" t="s">
        <v>229</v>
      </c>
      <c r="C112" s="0" t="s">
        <v>228</v>
      </c>
      <c r="D112" s="0" t="n">
        <v>8</v>
      </c>
      <c r="E112" s="0" t="n">
        <v>16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s">
        <v>207</v>
      </c>
      <c r="L112" s="1" t="n">
        <v>112.21</v>
      </c>
      <c r="M112" s="1" t="n">
        <f aca="false">+D112*$D$2+E112*$E$2+F112*$F$2+G112*$G$2+H112*$H$2+I112*$I$2+J112*$J$2</f>
        <v>112.21504</v>
      </c>
      <c r="N112" s="1" t="n">
        <f aca="false">IF(ABS(M112-L112)&gt;0.005,M112-L112,"")</f>
        <v>0.00503999999999394</v>
      </c>
      <c r="O112" s="1" t="n">
        <v>259.55</v>
      </c>
      <c r="P112" s="1" t="n">
        <f aca="false">+O112+459.67</f>
        <v>719.22</v>
      </c>
      <c r="Q112" s="1" t="n">
        <f aca="false">IF(AND(P112&gt;0,U112&lt;&gt;""),P112/U112,"")</f>
        <v>0.673521562017137</v>
      </c>
      <c r="R112" s="1" t="n">
        <v>-168.47</v>
      </c>
      <c r="S112" s="1" t="n">
        <f aca="false">IF(AND(R112&lt;&gt;"",U112&lt;&gt;""),(R112+459.67)/U112,"")</f>
        <v>0.272697476237299</v>
      </c>
      <c r="T112" s="1" t="n">
        <v>608.18</v>
      </c>
      <c r="U112" s="1" t="n">
        <f aca="false">IF(T112&lt;&gt;"",T112+459.67,"")</f>
        <v>1067.85</v>
      </c>
      <c r="V112" s="1" t="n">
        <v>441.03</v>
      </c>
      <c r="W112" s="2" t="n">
        <v>0.0599</v>
      </c>
      <c r="X112" s="2" t="n">
        <v>0.2588</v>
      </c>
      <c r="Y112" s="2" t="n">
        <f aca="false">IF(U112&lt;&gt;"",V112*W112*L112/10.73165/U112,"")</f>
        <v>0.258672204811468</v>
      </c>
      <c r="Z112" s="2" t="str">
        <f aca="false">IF(Y112&lt;&gt;"",IF(ABS(Y112-X112)&gt;0.0005,Y112-X112,""),"")</f>
        <v/>
      </c>
      <c r="AA112" s="2" t="n">
        <v>0.3029</v>
      </c>
      <c r="AB112" s="2" t="n">
        <f aca="false">IF(AND(V112&gt;0,Q112&lt;&gt;""),LOG(14.69595/V112)/(1-1/Q112)*3/7-1,"")</f>
        <v>0.306111430035653</v>
      </c>
      <c r="AC112" s="2" t="str">
        <f aca="false">IF(AB112&lt;&gt;"",IF(ABS(AB112-AA112)&gt;0.05,AB112-AA112,""),"")</f>
        <v/>
      </c>
      <c r="AD112" s="2" t="n">
        <v>0.7808</v>
      </c>
      <c r="AF112" s="3" t="n">
        <f aca="false">IF(AND(L112&lt;&gt;"",AD112&lt;&gt;""),L112/(AD112*62.3664),"")</f>
        <v>2.30431094096905</v>
      </c>
      <c r="AG112" s="1" t="n">
        <v>49.71</v>
      </c>
      <c r="AH112" s="1" t="n">
        <f aca="false">IF(AD112&lt;&gt;"",141.5/AD112-131.5,"")</f>
        <v>49.7243852459016</v>
      </c>
      <c r="AI112" s="1" t="n">
        <f aca="false">IF(AH112&lt;&gt;"",IF(ABS(AH112-AG112)&gt;0.01,AH112-AG112,""),"")</f>
        <v>0.0143852459016287</v>
      </c>
      <c r="AJ112" s="3" t="n">
        <v>6.51</v>
      </c>
      <c r="AK112" s="3" t="n">
        <f aca="false">IF(AD112&lt;&gt;"",AD112*8.33718,"")</f>
        <v>6.509670144</v>
      </c>
      <c r="AL112" s="3" t="str">
        <f aca="false">IF(AK112&lt;&gt;"",IF(ABS(AK112-AJ112)&gt;0.001,AK112-AJ112,""),"")</f>
        <v/>
      </c>
      <c r="AM112" s="4" t="n">
        <v>1.4235</v>
      </c>
      <c r="AN112" s="2" t="n">
        <v>0.6011</v>
      </c>
      <c r="AO112" s="2" t="n">
        <f aca="false">IF(AND(V112&lt;&gt;"",AA112&lt;&gt;"",U112&lt;&gt;""),V112*10^(7/3*(1+AA112)*(1-U112/559.676)),"")</f>
        <v>0.765810774105434</v>
      </c>
      <c r="AP112" s="2" t="n">
        <f aca="false">IF(AO112&lt;&gt;"",AO112-AN112,"")</f>
        <v>0.164710774105434</v>
      </c>
      <c r="AQ112" s="2" t="n">
        <v>0.3157</v>
      </c>
      <c r="AR112" s="2" t="n">
        <v>0.3616</v>
      </c>
      <c r="AV112" s="5" t="n">
        <v>18873</v>
      </c>
      <c r="AW112" s="5" t="n">
        <f aca="false">AV112*AJ112</f>
        <v>122863.23</v>
      </c>
      <c r="AX112" s="1" t="n">
        <v>23.89</v>
      </c>
      <c r="AZ112" s="3" t="str">
        <f aca="false">IF(AND(AU112&lt;&gt;"",T112&lt;&gt;"",O112&lt;&gt;"",AD112&lt;&gt;""),SQRT((AU112*(MAX((T112-77)/(T112-O112),0))^0.38)*(SQRT(AD112^2-0.000601*(77-60))*62.3664)*251.9958/30.48^3),"")</f>
        <v/>
      </c>
      <c r="BA112" s="3" t="str">
        <f aca="false">IF(AND(AY112&lt;&gt;"",AZ112&lt;&gt;""),AZ112-AY112,"")</f>
        <v/>
      </c>
      <c r="BC112" s="1" t="n">
        <v>-252.63</v>
      </c>
      <c r="BF112" s="6" t="n">
        <v>0.00054</v>
      </c>
      <c r="BH112" s="7" t="n">
        <v>76.2</v>
      </c>
      <c r="BI112" s="7" t="n">
        <v>89.4</v>
      </c>
      <c r="BJ112" s="7" t="n">
        <v>81.1</v>
      </c>
      <c r="BK112" s="7" t="n">
        <v>94.3</v>
      </c>
      <c r="BL112" s="1" t="n">
        <v>0.93</v>
      </c>
      <c r="BM112" s="1" t="n">
        <v>6.42</v>
      </c>
      <c r="BN112" s="7" t="n">
        <v>11.5</v>
      </c>
      <c r="BO112" s="7" t="n">
        <f aca="false">IF(AND(P112&lt;&gt;"",AD112&lt;&gt;""),P112^0.333333333333333/AD112,"")</f>
        <v>11.4748613646955</v>
      </c>
      <c r="BP112" s="7" t="n">
        <f aca="false">BN112-BO112</f>
        <v>0.0251386353045344</v>
      </c>
    </row>
    <row r="113" customFormat="false" ht="12.75" hidden="false" customHeight="false" outlineLevel="0" collapsed="false">
      <c r="A113" s="0" t="n">
        <v>111</v>
      </c>
      <c r="B113" s="0" t="s">
        <v>230</v>
      </c>
      <c r="C113" s="0" t="s">
        <v>228</v>
      </c>
      <c r="D113" s="0" t="n">
        <v>8</v>
      </c>
      <c r="E113" s="0" t="n">
        <v>16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s">
        <v>207</v>
      </c>
      <c r="L113" s="1" t="n">
        <v>112.21</v>
      </c>
      <c r="M113" s="1" t="n">
        <f aca="false">+D113*$D$2+E113*$E$2+F113*$F$2+G113*$G$2+H113*$H$2+I113*$I$2+J113*$J$2</f>
        <v>112.21504</v>
      </c>
      <c r="N113" s="1" t="n">
        <f aca="false">IF(ABS(M113-L113)&gt;0.005,M113-L113,"")</f>
        <v>0.00503999999999394</v>
      </c>
      <c r="O113" s="1" t="n">
        <v>250.74</v>
      </c>
      <c r="P113" s="1" t="n">
        <f aca="false">+O113+459.67</f>
        <v>710.41</v>
      </c>
      <c r="Q113" s="1" t="n">
        <f aca="false">IF(AND(P113&gt;0,U113&lt;&gt;""),P113/U113,"")</f>
        <v>0.678046825040803</v>
      </c>
      <c r="R113" s="1" t="n">
        <v>-226.84</v>
      </c>
      <c r="S113" s="1" t="n">
        <f aca="false">IF(AND(R113&lt;&gt;"",U113&lt;&gt;""),(R113+459.67)/U113,"")</f>
        <v>0.222223282715967</v>
      </c>
      <c r="T113" s="1" t="n">
        <v>588.06</v>
      </c>
      <c r="U113" s="1" t="n">
        <f aca="false">IF(T113&lt;&gt;"",T113+459.67,"")</f>
        <v>1047.73</v>
      </c>
      <c r="V113" s="1" t="n">
        <v>438.29</v>
      </c>
      <c r="W113" s="2" t="n">
        <v>0.0611</v>
      </c>
      <c r="X113" s="2" t="n">
        <v>0.2671</v>
      </c>
      <c r="Y113" s="2" t="n">
        <f aca="false">IF(U113&lt;&gt;"",V113*W113*L113/10.73165/U113,"")</f>
        <v>0.267250456010619</v>
      </c>
      <c r="Z113" s="2" t="str">
        <f aca="false">IF(Y113&lt;&gt;"",IF(ABS(Y113-X113)&gt;0.0005,Y113-X113,""),"")</f>
        <v/>
      </c>
      <c r="AA113" s="2" t="n">
        <v>0.3305</v>
      </c>
      <c r="AB113" s="2" t="n">
        <f aca="false">IF(AND(V113&gt;0,Q113&lt;&gt;""),LOG(14.69595/V113)/(1-1/Q113)*3/7-1,"")</f>
        <v>0.330925620672547</v>
      </c>
      <c r="AC113" s="2" t="str">
        <f aca="false">IF(AB113&lt;&gt;"",IF(ABS(AB113-AA113)&gt;0.05,AB113-AA113,""),"")</f>
        <v/>
      </c>
      <c r="AD113" s="2" t="n">
        <v>0.7854</v>
      </c>
      <c r="AF113" s="3" t="n">
        <f aca="false">IF(AND(L113&lt;&gt;"",AD113&lt;&gt;""),L113/(AD113*62.3664),"")</f>
        <v>2.29081484938711</v>
      </c>
      <c r="AG113" s="1" t="n">
        <v>48.66</v>
      </c>
      <c r="AH113" s="1" t="n">
        <f aca="false">IF(AD113&lt;&gt;"",141.5/AD113-131.5,"")</f>
        <v>48.6629742806213</v>
      </c>
      <c r="AI113" s="1" t="str">
        <f aca="false">IF(AH113&lt;&gt;"",IF(ABS(AH113-AG113)&gt;0.01,AH113-AG113,""),"")</f>
        <v/>
      </c>
      <c r="AJ113" s="3" t="n">
        <v>6.548</v>
      </c>
      <c r="AK113" s="3" t="n">
        <f aca="false">IF(AD113&lt;&gt;"",AD113*8.33718,"")</f>
        <v>6.548021172</v>
      </c>
      <c r="AL113" s="3" t="str">
        <f aca="false">IF(AK113&lt;&gt;"",IF(ABS(AK113-AJ113)&gt;0.001,AK113-AJ113,""),"")</f>
        <v/>
      </c>
      <c r="AM113" s="4" t="n">
        <v>1.42476</v>
      </c>
      <c r="AN113" s="2" t="n">
        <v>0.7263</v>
      </c>
      <c r="AO113" s="2" t="n">
        <f aca="false">IF(AND(V113&lt;&gt;"",AA113&lt;&gt;"",U113&lt;&gt;""),V113*10^(7/3*(1+AA113)*(1-U113/559.676)),"")</f>
        <v>0.860093928186577</v>
      </c>
      <c r="AP113" s="2" t="n">
        <f aca="false">IF(AO113&lt;&gt;"",AO113-AN113,"")</f>
        <v>0.133793928186577</v>
      </c>
      <c r="AQ113" s="2" t="n">
        <v>0.2705</v>
      </c>
      <c r="AR113" s="2" t="n">
        <v>0.362</v>
      </c>
      <c r="AV113" s="5" t="n">
        <v>18863</v>
      </c>
      <c r="AW113" s="5" t="n">
        <f aca="false">AV113*AJ113</f>
        <v>123514.924</v>
      </c>
      <c r="AX113" s="1" t="n">
        <v>24.29</v>
      </c>
      <c r="AZ113" s="3" t="str">
        <f aca="false">IF(AND(AU113&lt;&gt;"",T113&lt;&gt;"",O113&lt;&gt;"",AD113&lt;&gt;""),SQRT((AU113*(MAX((T113-77)/(T113-O113),0))^0.38)*(SQRT(AD113^2-0.000601*(77-60))*62.3664)*251.9958/30.48^3),"")</f>
        <v/>
      </c>
      <c r="BA113" s="3" t="str">
        <f aca="false">IF(AND(AY113&lt;&gt;"",AZ113&lt;&gt;""),AZ113-AY113,"")</f>
        <v/>
      </c>
      <c r="BC113" s="1" t="n">
        <v>-301.53</v>
      </c>
      <c r="BF113" s="6" t="n">
        <v>0.00059</v>
      </c>
      <c r="BL113" s="1" t="n">
        <v>0.93</v>
      </c>
      <c r="BM113" s="1" t="n">
        <v>6.1</v>
      </c>
      <c r="BN113" s="7" t="n">
        <v>11.4</v>
      </c>
      <c r="BO113" s="7" t="n">
        <f aca="false">IF(AND(P113&lt;&gt;"",AD113&lt;&gt;""),P113^0.333333333333333/AD113,"")</f>
        <v>11.3608839892815</v>
      </c>
      <c r="BP113" s="7" t="n">
        <f aca="false">BN113-BO113</f>
        <v>0.0391160107184927</v>
      </c>
    </row>
    <row r="114" customFormat="false" ht="12.75" hidden="false" customHeight="false" outlineLevel="0" collapsed="false">
      <c r="A114" s="0" t="n">
        <v>112</v>
      </c>
      <c r="B114" s="0" t="s">
        <v>231</v>
      </c>
      <c r="C114" s="0" t="s">
        <v>228</v>
      </c>
      <c r="D114" s="0" t="n">
        <v>8</v>
      </c>
      <c r="E114" s="0" t="n">
        <v>16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s">
        <v>207</v>
      </c>
      <c r="L114" s="1" t="n">
        <v>112.21</v>
      </c>
      <c r="M114" s="1" t="n">
        <f aca="false">+D114*$D$2+E114*$E$2+F114*$F$2+G114*$G$2+H114*$H$2+I114*$I$2+J114*$J$2</f>
        <v>112.21504</v>
      </c>
      <c r="N114" s="1" t="n">
        <f aca="false">IF(ABS(M114-L114)&gt;0.005,M114-L114,"")</f>
        <v>0.00503999999999394</v>
      </c>
      <c r="O114" s="1" t="n">
        <v>262.49</v>
      </c>
      <c r="P114" s="1" t="n">
        <f aca="false">+O114+459.67</f>
        <v>722.16</v>
      </c>
      <c r="Q114" s="1" t="n">
        <f aca="false">IF(AND(P114&gt;0,U114&lt;&gt;""),P114/U114,"")</f>
        <v>0.678020843113323</v>
      </c>
      <c r="R114" s="1" t="n">
        <v>-158.71</v>
      </c>
      <c r="S114" s="1" t="n">
        <f aca="false">IF(AND(R114&lt;&gt;"",U114&lt;&gt;""),(R114+459.67)/U114,"")</f>
        <v>0.282565017369261</v>
      </c>
      <c r="T114" s="1" t="n">
        <v>605.43</v>
      </c>
      <c r="U114" s="1" t="n">
        <f aca="false">IF(T114&lt;&gt;"",T114+459.67,"")</f>
        <v>1065.1</v>
      </c>
      <c r="V114" s="1" t="n">
        <v>438.29</v>
      </c>
      <c r="W114" s="2" t="n">
        <v>0.0611</v>
      </c>
      <c r="X114" s="2" t="n">
        <v>0.2628</v>
      </c>
      <c r="Y114" s="2" t="n">
        <f aca="false">IF(U114&lt;&gt;"",V114*W114*L114/10.73165/U114,"")</f>
        <v>0.262892047954188</v>
      </c>
      <c r="Z114" s="2" t="str">
        <f aca="false">IF(Y114&lt;&gt;"",IF(ABS(Y114-X114)&gt;0.0005,Y114-X114,""),"")</f>
        <v/>
      </c>
      <c r="AA114" s="2" t="n">
        <v>0.3278</v>
      </c>
      <c r="AB114" s="2" t="n">
        <f aca="false">IF(AND(V114&gt;0,Q114&lt;&gt;""),LOG(14.69595/V114)/(1-1/Q114)*3/7-1,"")</f>
        <v>0.330767227044657</v>
      </c>
      <c r="AC114" s="2" t="str">
        <f aca="false">IF(AB114&lt;&gt;"",IF(ABS(AB114-AA114)&gt;0.05,AB114-AA114,""),"")</f>
        <v/>
      </c>
      <c r="AD114" s="2" t="n">
        <v>0.7896</v>
      </c>
      <c r="AF114" s="3" t="n">
        <f aca="false">IF(AND(L114&lt;&gt;"",AD114&lt;&gt;""),L114/(AD114*62.3664),"")</f>
        <v>2.27862966401803</v>
      </c>
      <c r="AG114" s="1" t="n">
        <v>47.71</v>
      </c>
      <c r="AH114" s="1" t="n">
        <f aca="false">IF(AD114&lt;&gt;"",141.5/AD114-131.5,"")</f>
        <v>47.7046605876393</v>
      </c>
      <c r="AI114" s="1" t="str">
        <f aca="false">IF(AH114&lt;&gt;"",IF(ABS(AH114-AG114)&gt;0.01,AH114-AG114,""),"")</f>
        <v/>
      </c>
      <c r="AJ114" s="3" t="n">
        <v>6.583</v>
      </c>
      <c r="AK114" s="3" t="n">
        <f aca="false">IF(AD114&lt;&gt;"",AD114*8.33718,"")</f>
        <v>6.583037328</v>
      </c>
      <c r="AL114" s="3" t="str">
        <f aca="false">IF(AK114&lt;&gt;"",IF(ABS(AK114-AJ114)&gt;0.001,AK114-AJ114,""),"")</f>
        <v/>
      </c>
      <c r="AM114" s="4" t="n">
        <v>1.42695</v>
      </c>
      <c r="AN114" s="2" t="n">
        <v>0.5502</v>
      </c>
      <c r="AO114" s="2" t="n">
        <f aca="false">IF(AND(V114&lt;&gt;"",AA114&lt;&gt;"",U114&lt;&gt;""),V114*10^(7/3*(1+AA114)*(1-U114/559.676)),"")</f>
        <v>0.69804675125615</v>
      </c>
      <c r="AP114" s="2" t="n">
        <f aca="false">IF(AO114&lt;&gt;"",AO114-AN114,"")</f>
        <v>0.14784675125615</v>
      </c>
      <c r="AR114" s="2" t="n">
        <v>0.3755</v>
      </c>
      <c r="AV114" s="5" t="n">
        <v>18873</v>
      </c>
      <c r="AW114" s="5" t="n">
        <f aca="false">AV114*AJ114</f>
        <v>124240.959</v>
      </c>
      <c r="AX114" s="1" t="n">
        <v>24.83</v>
      </c>
      <c r="AZ114" s="3" t="str">
        <f aca="false">IF(AND(AU114&lt;&gt;"",T114&lt;&gt;"",O114&lt;&gt;"",AD114&lt;&gt;""),SQRT((AU114*(MAX((T114-77)/(T114-O114),0))^0.38)*(SQRT(AD114^2-0.000601*(77-60))*62.3664)*251.9958/30.48^3),"")</f>
        <v/>
      </c>
      <c r="BA114" s="3" t="str">
        <f aca="false">IF(AND(AY114&lt;&gt;"",AZ114&lt;&gt;""),AZ114-AY114,"")</f>
        <v/>
      </c>
      <c r="BC114" s="1" t="n">
        <v>-301.53</v>
      </c>
      <c r="BF114" s="6" t="n">
        <v>0.00059</v>
      </c>
      <c r="BG114" s="7" t="n">
        <v>117.5</v>
      </c>
      <c r="BL114" s="1" t="n">
        <v>0.93</v>
      </c>
      <c r="BM114" s="1" t="n">
        <v>6.52</v>
      </c>
      <c r="BN114" s="7" t="n">
        <v>11.4</v>
      </c>
      <c r="BO114" s="7" t="n">
        <f aca="false">IF(AND(P114&lt;&gt;"",AD114&lt;&gt;""),P114^0.333333333333333/AD114,"")</f>
        <v>11.3624155961324</v>
      </c>
      <c r="BP114" s="7" t="n">
        <f aca="false">BN114-BO114</f>
        <v>0.0375844038676085</v>
      </c>
    </row>
    <row r="115" customFormat="false" ht="12.75" hidden="false" customHeight="false" outlineLevel="0" collapsed="false">
      <c r="A115" s="0" t="n">
        <v>113</v>
      </c>
      <c r="B115" s="0" t="s">
        <v>232</v>
      </c>
      <c r="C115" s="0" t="s">
        <v>228</v>
      </c>
      <c r="D115" s="0" t="n">
        <v>8</v>
      </c>
      <c r="E115" s="0" t="n">
        <v>16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s">
        <v>207</v>
      </c>
      <c r="L115" s="1" t="n">
        <v>112.21</v>
      </c>
      <c r="M115" s="1" t="n">
        <f aca="false">+D115*$D$2+E115*$E$2+F115*$F$2+G115*$G$2+H115*$H$2+I115*$I$2+J115*$J$2</f>
        <v>112.21504</v>
      </c>
      <c r="N115" s="1" t="n">
        <f aca="false">IF(ABS(M115-L115)&gt;0.005,M115-L115,"")</f>
        <v>0.00503999999999394</v>
      </c>
      <c r="O115" s="1" t="n">
        <v>250.16</v>
      </c>
      <c r="P115" s="1" t="n">
        <f aca="false">+O115+459.67</f>
        <v>709.83</v>
      </c>
      <c r="Q115" s="1" t="n">
        <f aca="false">IF(AND(P115&gt;0,U115&lt;&gt;""),P115/U115,"")</f>
        <v>0.678010946290583</v>
      </c>
      <c r="R115" s="1" t="n">
        <v>158.67</v>
      </c>
      <c r="S115" s="1" t="n">
        <f aca="false">IF(AND(R115&lt;&gt;"",U115&lt;&gt;""),(R115+459.67)/U115,"")</f>
        <v>0.590622104629727</v>
      </c>
      <c r="T115" s="1" t="n">
        <v>587.26</v>
      </c>
      <c r="U115" s="1" t="n">
        <f aca="false">IF(T115&lt;&gt;"",T115+459.67,"")</f>
        <v>1046.93</v>
      </c>
      <c r="V115" s="1" t="n">
        <v>438.29</v>
      </c>
      <c r="W115" s="2" t="n">
        <v>0.0611</v>
      </c>
      <c r="X115" s="2" t="n">
        <v>0.2673</v>
      </c>
      <c r="Y115" s="2" t="n">
        <f aca="false">IF(U115&lt;&gt;"",V115*W115*L115/10.73165/U115,"")</f>
        <v>0.267454672495779</v>
      </c>
      <c r="Z115" s="2" t="str">
        <f aca="false">IF(Y115&lt;&gt;"",IF(ABS(Y115-X115)&gt;0.0005,Y115-X115,""),"")</f>
        <v/>
      </c>
      <c r="AA115" s="2" t="n">
        <v>0.3293</v>
      </c>
      <c r="AB115" s="2" t="n">
        <f aca="false">IF(AND(V115&gt;0,Q115&lt;&gt;""),LOG(14.69595/V115)/(1-1/Q115)*3/7-1,"")</f>
        <v>0.330706899765821</v>
      </c>
      <c r="AC115" s="2" t="str">
        <f aca="false">IF(AB115&lt;&gt;"",IF(ABS(AB115-AA115)&gt;0.05,AB115-AA115,""),"")</f>
        <v/>
      </c>
      <c r="AD115" s="2" t="n">
        <v>0.7734</v>
      </c>
      <c r="AF115" s="3" t="n">
        <f aca="false">IF(AND(L115&lt;&gt;"",AD115&lt;&gt;""),L115/(AD115*62.3664),"")</f>
        <v>2.32635891221701</v>
      </c>
      <c r="AG115" s="1" t="n">
        <v>51.46</v>
      </c>
      <c r="AH115" s="1" t="n">
        <f aca="false">IF(AD115&lt;&gt;"",141.5/AD115-131.5,"")</f>
        <v>51.4583656581329</v>
      </c>
      <c r="AI115" s="1" t="str">
        <f aca="false">IF(AH115&lt;&gt;"",IF(ABS(AH115-AG115)&gt;0.01,AH115-AG115,""),"")</f>
        <v/>
      </c>
      <c r="AJ115" s="3" t="n">
        <v>6.448</v>
      </c>
      <c r="AK115" s="3" t="n">
        <f aca="false">IF(AD115&lt;&gt;"",AD115*8.33718,"")</f>
        <v>6.447975012</v>
      </c>
      <c r="AL115" s="3" t="str">
        <f aca="false">IF(AK115&lt;&gt;"",IF(ABS(AK115-AJ115)&gt;0.001,AK115-AJ115,""),"")</f>
        <v/>
      </c>
      <c r="AM115" s="4" t="n">
        <v>1.4195</v>
      </c>
      <c r="AN115" s="2" t="n">
        <v>0.7227</v>
      </c>
      <c r="AO115" s="2" t="n">
        <f aca="false">IF(AND(V115&lt;&gt;"",AA115&lt;&gt;"",U115&lt;&gt;""),V115*10^(7/3*(1+AA115)*(1-U115/559.676)),"")</f>
        <v>0.873818287718569</v>
      </c>
      <c r="AP115" s="2" t="n">
        <f aca="false">IF(AO115&lt;&gt;"",AO115-AN115,"")</f>
        <v>0.151118287718569</v>
      </c>
      <c r="AR115" s="2" t="n">
        <v>0.376</v>
      </c>
      <c r="AV115" s="5" t="n">
        <v>18873</v>
      </c>
      <c r="AW115" s="5" t="n">
        <f aca="false">AV115*AJ115</f>
        <v>121693.104</v>
      </c>
      <c r="AX115" s="1" t="n">
        <v>22.81</v>
      </c>
      <c r="AZ115" s="3" t="str">
        <f aca="false">IF(AND(AU115&lt;&gt;"",T115&lt;&gt;"",O115&lt;&gt;"",AD115&lt;&gt;""),SQRT((AU115*(MAX((T115-77)/(T115-O115),0))^0.38)*(SQRT(AD115^2-0.000601*(77-60))*62.3664)*251.9958/30.48^3),"")</f>
        <v/>
      </c>
      <c r="BA115" s="3" t="str">
        <f aca="false">IF(AND(AY115&lt;&gt;"",AZ115&lt;&gt;""),AZ115-AY115,"")</f>
        <v/>
      </c>
      <c r="BC115" s="1" t="n">
        <v>-301.53</v>
      </c>
      <c r="BF115" s="6" t="n">
        <v>0.00058</v>
      </c>
      <c r="BG115" s="7" t="n">
        <v>126</v>
      </c>
      <c r="BL115" s="1" t="n">
        <v>0.93</v>
      </c>
      <c r="BM115" s="1" t="n">
        <v>6.52</v>
      </c>
      <c r="BN115" s="7" t="n">
        <v>11.6</v>
      </c>
      <c r="BO115" s="7" t="n">
        <f aca="false">IF(AND(P115&lt;&gt;"",AD115&lt;&gt;""),P115^0.333333333333333/AD115,"")</f>
        <v>11.5340177569653</v>
      </c>
      <c r="BP115" s="7" t="n">
        <f aca="false">BN115-BO115</f>
        <v>0.0659822430347372</v>
      </c>
    </row>
    <row r="116" customFormat="false" ht="12.75" hidden="false" customHeight="false" outlineLevel="0" collapsed="false">
      <c r="A116" s="0" t="n">
        <v>114</v>
      </c>
      <c r="B116" s="0" t="s">
        <v>233</v>
      </c>
      <c r="C116" s="0" t="s">
        <v>228</v>
      </c>
      <c r="D116" s="0" t="n">
        <v>8</v>
      </c>
      <c r="E116" s="0" t="n">
        <v>16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s">
        <v>207</v>
      </c>
      <c r="L116" s="1" t="n">
        <v>112.21</v>
      </c>
      <c r="M116" s="1" t="n">
        <f aca="false">+D116*$D$2+E116*$E$2+F116*$F$2+G116*$G$2+H116*$H$2+I116*$I$2+J116*$J$2</f>
        <v>112.21504</v>
      </c>
      <c r="N116" s="1" t="n">
        <f aca="false">IF(ABS(M116-L116)&gt;0.005,M116-L116,"")</f>
        <v>0.00503999999999394</v>
      </c>
      <c r="O116" s="1" t="n">
        <v>250.16</v>
      </c>
      <c r="P116" s="1" t="n">
        <f aca="false">+O116+459.67</f>
        <v>709.83</v>
      </c>
      <c r="Q116" s="1" t="n">
        <f aca="false">IF(AND(P116&gt;0,U116&lt;&gt;""),P116/U116,"")</f>
        <v>0.678192327903311</v>
      </c>
      <c r="S116" s="1" t="str">
        <f aca="false">IF(AND(R116&lt;&gt;"",U116&lt;&gt;""),(R116+459.67)/U116,"")</f>
        <v/>
      </c>
      <c r="T116" s="1" t="n">
        <v>586.98</v>
      </c>
      <c r="U116" s="1" t="n">
        <f aca="false">IF(T116&lt;&gt;"",T116+459.67,"")</f>
        <v>1046.65</v>
      </c>
      <c r="V116" s="1" t="n">
        <v>438.29</v>
      </c>
      <c r="W116" s="2" t="n">
        <v>0.0611</v>
      </c>
      <c r="X116" s="2" t="n">
        <v>0.2674</v>
      </c>
      <c r="Y116" s="2" t="n">
        <f aca="false">IF(U116&lt;&gt;"",V116*W116*L116/10.73165/U116,"")</f>
        <v>0.267526222018828</v>
      </c>
      <c r="Z116" s="2" t="str">
        <f aca="false">IF(Y116&lt;&gt;"",IF(ABS(Y116-X116)&gt;0.0005,Y116-X116,""),"")</f>
        <v/>
      </c>
      <c r="AA116" s="2" t="n">
        <v>0.328</v>
      </c>
      <c r="AB116" s="2" t="n">
        <f aca="false">IF(AND(V116&gt;0,Q116&lt;&gt;""),LOG(14.69595/V116)/(1-1/Q116)*3/7-1,"")</f>
        <v>0.331813122472116</v>
      </c>
      <c r="AC116" s="2" t="str">
        <f aca="false">IF(AB116&lt;&gt;"",IF(ABS(AB116-AA116)&gt;0.05,AB116-AA116,""),"")</f>
        <v/>
      </c>
      <c r="AD116" s="2" t="n">
        <v>0.7712</v>
      </c>
      <c r="AF116" s="3" t="n">
        <f aca="false">IF(AND(L116&lt;&gt;"",AD116&lt;&gt;""),L116/(AD116*62.3664),"")</f>
        <v>2.33299530952884</v>
      </c>
      <c r="AG116" s="1" t="n">
        <v>51.97</v>
      </c>
      <c r="AH116" s="1" t="n">
        <f aca="false">IF(AD116&lt;&gt;"",141.5/AD116-131.5,"")</f>
        <v>51.9802904564315</v>
      </c>
      <c r="AI116" s="1" t="n">
        <f aca="false">IF(AH116&lt;&gt;"",IF(ABS(AH116-AG116)&gt;0.01,AH116-AG116,""),"")</f>
        <v>0.0102904564315338</v>
      </c>
      <c r="AJ116" s="3" t="n">
        <v>6.43</v>
      </c>
      <c r="AK116" s="3" t="n">
        <f aca="false">IF(AD116&lt;&gt;"",AD116*8.33718,"")</f>
        <v>6.429633216</v>
      </c>
      <c r="AL116" s="3" t="str">
        <f aca="false">IF(AK116&lt;&gt;"",IF(ABS(AK116-AJ116)&gt;0.001,AK116-AJ116,""),"")</f>
        <v/>
      </c>
      <c r="AM116" s="4" t="n">
        <v>1.417</v>
      </c>
      <c r="AN116" s="2" t="n">
        <v>0.7144</v>
      </c>
      <c r="AO116" s="2" t="n">
        <f aca="false">IF(AND(V116&lt;&gt;"",AA116&lt;&gt;"",U116&lt;&gt;""),V116*10^(7/3*(1+AA116)*(1-U116/559.676)),"")</f>
        <v>0.882291672703048</v>
      </c>
      <c r="AP116" s="2" t="n">
        <f aca="false">IF(AO116&lt;&gt;"",AO116-AN116,"")</f>
        <v>0.167891672703048</v>
      </c>
      <c r="AR116" s="2" t="n">
        <v>0.3761</v>
      </c>
      <c r="AV116" s="5" t="n">
        <v>18873</v>
      </c>
      <c r="AW116" s="5" t="n">
        <f aca="false">AV116*AJ116</f>
        <v>121353.39</v>
      </c>
      <c r="AX116" s="1" t="n">
        <v>22.5</v>
      </c>
      <c r="AZ116" s="3" t="str">
        <f aca="false">IF(AND(AU116&lt;&gt;"",T116&lt;&gt;"",O116&lt;&gt;"",AD116&lt;&gt;""),SQRT((AU116*(MAX((T116-77)/(T116-O116),0))^0.38)*(SQRT(AD116^2-0.000601*(77-60))*62.3664)*251.9958/30.48^3),"")</f>
        <v/>
      </c>
      <c r="BA116" s="3" t="str">
        <f aca="false">IF(AND(AY116&lt;&gt;"",AZ116&lt;&gt;""),AZ116-AY116,"")</f>
        <v/>
      </c>
      <c r="BC116" s="1" t="n">
        <v>-301.53</v>
      </c>
      <c r="BF116" s="6" t="n">
        <v>0.00058</v>
      </c>
      <c r="BH116" s="7" t="n">
        <v>59.8</v>
      </c>
      <c r="BI116" s="7" t="n">
        <v>79.6</v>
      </c>
      <c r="BJ116" s="7" t="n">
        <v>57.6</v>
      </c>
      <c r="BK116" s="7" t="n">
        <v>79.2</v>
      </c>
      <c r="BL116" s="1" t="n">
        <v>0.93</v>
      </c>
      <c r="BM116" s="1" t="n">
        <v>6.52</v>
      </c>
      <c r="BN116" s="7" t="n">
        <v>11.6</v>
      </c>
      <c r="BO116" s="7" t="n">
        <f aca="false">IF(AND(P116&lt;&gt;"",AD116&lt;&gt;""),P116^0.333333333333333/AD116,"")</f>
        <v>11.5669208159193</v>
      </c>
      <c r="BP116" s="7" t="n">
        <f aca="false">BN116-BO116</f>
        <v>0.033079184080739</v>
      </c>
    </row>
    <row r="117" customFormat="false" ht="12.75" hidden="false" customHeight="false" outlineLevel="0" collapsed="false">
      <c r="A117" s="0" t="n">
        <v>115</v>
      </c>
      <c r="B117" s="0" t="s">
        <v>234</v>
      </c>
      <c r="C117" s="0" t="s">
        <v>228</v>
      </c>
      <c r="D117" s="0" t="n">
        <v>8</v>
      </c>
      <c r="E117" s="0" t="n">
        <v>16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s">
        <v>207</v>
      </c>
      <c r="L117" s="1" t="n">
        <v>112.21</v>
      </c>
      <c r="M117" s="1" t="n">
        <f aca="false">+D117*$D$2+E117*$E$2+F117*$F$2+G117*$G$2+H117*$H$2+I117*$I$2+J117*$J$2</f>
        <v>112.21504</v>
      </c>
      <c r="N117" s="1" t="n">
        <f aca="false">IF(ABS(M117-L117)&gt;0.005,M117-L117,"")</f>
        <v>0.00503999999999394</v>
      </c>
      <c r="O117" s="1" t="n">
        <v>250.16</v>
      </c>
      <c r="P117" s="1" t="n">
        <f aca="false">+O117+459.67</f>
        <v>709.83</v>
      </c>
      <c r="Q117" s="1" t="n">
        <f aca="false">IF(AND(P117&gt;0,U117&lt;&gt;""),P117/U117,"")</f>
        <v>0.678192327903311</v>
      </c>
      <c r="S117" s="1" t="str">
        <f aca="false">IF(AND(R117&lt;&gt;"",U117&lt;&gt;""),(R117+459.67)/U117,"")</f>
        <v/>
      </c>
      <c r="T117" s="1" t="n">
        <v>586.98</v>
      </c>
      <c r="U117" s="1" t="n">
        <f aca="false">IF(T117&lt;&gt;"",T117+459.67,"")</f>
        <v>1046.65</v>
      </c>
      <c r="V117" s="1" t="n">
        <v>438.29</v>
      </c>
      <c r="W117" s="2" t="n">
        <v>0.0611</v>
      </c>
      <c r="X117" s="2" t="n">
        <v>0.2674</v>
      </c>
      <c r="Y117" s="2" t="n">
        <f aca="false">IF(U117&lt;&gt;"",V117*W117*L117/10.73165/U117,"")</f>
        <v>0.267526222018828</v>
      </c>
      <c r="Z117" s="2" t="str">
        <f aca="false">IF(Y117&lt;&gt;"",IF(ABS(Y117-X117)&gt;0.0005,Y117-X117,""),"")</f>
        <v/>
      </c>
      <c r="AA117" s="2" t="n">
        <v>0.3291</v>
      </c>
      <c r="AB117" s="2" t="n">
        <f aca="false">IF(AND(V117&gt;0,Q117&lt;&gt;""),LOG(14.69595/V117)/(1-1/Q117)*3/7-1,"")</f>
        <v>0.331813122472116</v>
      </c>
      <c r="AC117" s="2" t="str">
        <f aca="false">IF(AB117&lt;&gt;"",IF(ABS(AB117-AA117)&gt;0.05,AB117-AA117,""),"")</f>
        <v/>
      </c>
      <c r="AD117" s="2" t="n">
        <v>0.7712</v>
      </c>
      <c r="AF117" s="3" t="n">
        <f aca="false">IF(AND(L117&lt;&gt;"",AD117&lt;&gt;""),L117/(AD117*62.3664),"")</f>
        <v>2.33299530952884</v>
      </c>
      <c r="AG117" s="1" t="n">
        <v>51.97</v>
      </c>
      <c r="AH117" s="1" t="n">
        <f aca="false">IF(AD117&lt;&gt;"",141.5/AD117-131.5,"")</f>
        <v>51.9802904564315</v>
      </c>
      <c r="AI117" s="1" t="n">
        <f aca="false">IF(AH117&lt;&gt;"",IF(ABS(AH117-AG117)&gt;0.01,AH117-AG117,""),"")</f>
        <v>0.0102904564315338</v>
      </c>
      <c r="AJ117" s="3" t="n">
        <v>6.43</v>
      </c>
      <c r="AK117" s="3" t="n">
        <f aca="false">IF(AD117&lt;&gt;"",AD117*8.33718,"")</f>
        <v>6.429633216</v>
      </c>
      <c r="AL117" s="3" t="str">
        <f aca="false">IF(AK117&lt;&gt;"",IF(ABS(AK117-AJ117)&gt;0.001,AK117-AJ117,""),"")</f>
        <v/>
      </c>
      <c r="AM117" s="4" t="n">
        <v>1.417</v>
      </c>
      <c r="AN117" s="2" t="n">
        <v>0.7387</v>
      </c>
      <c r="AO117" s="2" t="n">
        <f aca="false">IF(AND(V117&lt;&gt;"",AA117&lt;&gt;"",U117&lt;&gt;""),V117*10^(7/3*(1+AA117)*(1-U117/559.676)),"")</f>
        <v>0.877766342436058</v>
      </c>
      <c r="AP117" s="2" t="n">
        <f aca="false">IF(AO117&lt;&gt;"",AO117-AN117,"")</f>
        <v>0.139066342436058</v>
      </c>
      <c r="AR117" s="2" t="n">
        <v>0.3761</v>
      </c>
      <c r="AV117" s="5" t="n">
        <v>18873</v>
      </c>
      <c r="AW117" s="5" t="n">
        <f aca="false">AV117*AJ117</f>
        <v>121353.39</v>
      </c>
      <c r="AX117" s="1" t="n">
        <v>22.5</v>
      </c>
      <c r="AZ117" s="3" t="str">
        <f aca="false">IF(AND(AU117&lt;&gt;"",T117&lt;&gt;"",O117&lt;&gt;"",AD117&lt;&gt;""),SQRT((AU117*(MAX((T117-77)/(T117-O117),0))^0.38)*(SQRT(AD117^2-0.000601*(77-60))*62.3664)*251.9958/30.48^3),"")</f>
        <v/>
      </c>
      <c r="BA117" s="3" t="str">
        <f aca="false">IF(AND(AY117&lt;&gt;"",AZ117&lt;&gt;""),AZ117-AY117,"")</f>
        <v/>
      </c>
      <c r="BC117" s="1" t="n">
        <v>-301.53</v>
      </c>
      <c r="BF117" s="6" t="n">
        <v>0.00058</v>
      </c>
      <c r="BH117" s="7" t="n">
        <v>59.8</v>
      </c>
      <c r="BI117" s="7" t="n">
        <v>79.6</v>
      </c>
      <c r="BJ117" s="7" t="n">
        <v>57.6</v>
      </c>
      <c r="BK117" s="7" t="n">
        <v>79.2</v>
      </c>
      <c r="BL117" s="1" t="n">
        <v>0.93</v>
      </c>
      <c r="BM117" s="1" t="n">
        <v>6.52</v>
      </c>
      <c r="BN117" s="7" t="n">
        <v>11.6</v>
      </c>
      <c r="BO117" s="7" t="n">
        <f aca="false">IF(AND(P117&lt;&gt;"",AD117&lt;&gt;""),P117^0.333333333333333/AD117,"")</f>
        <v>11.5669208159193</v>
      </c>
      <c r="BP117" s="7" t="n">
        <f aca="false">BN117-BO117</f>
        <v>0.033079184080739</v>
      </c>
    </row>
    <row r="118" customFormat="false" ht="12.75" hidden="false" customHeight="false" outlineLevel="0" collapsed="false">
      <c r="A118" s="0" t="n">
        <v>116</v>
      </c>
      <c r="B118" s="0" t="s">
        <v>235</v>
      </c>
      <c r="C118" s="0" t="s">
        <v>228</v>
      </c>
      <c r="D118" s="0" t="n">
        <v>8</v>
      </c>
      <c r="E118" s="0" t="n">
        <v>16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s">
        <v>207</v>
      </c>
      <c r="L118" s="1" t="n">
        <v>112.21</v>
      </c>
      <c r="M118" s="1" t="n">
        <f aca="false">+D118*$D$2+E118*$E$2+F118*$F$2+G118*$G$2+H118*$H$2+I118*$I$2+J118*$J$2</f>
        <v>112.21504</v>
      </c>
      <c r="N118" s="1" t="n">
        <f aca="false">IF(ABS(M118-L118)&gt;0.005,M118-L118,"")</f>
        <v>0.00503999999999394</v>
      </c>
      <c r="O118" s="1" t="n">
        <v>236.71</v>
      </c>
      <c r="P118" s="1" t="n">
        <f aca="false">+O118+459.67</f>
        <v>696.38</v>
      </c>
      <c r="Q118" s="1" t="n">
        <f aca="false">IF(AND(P118&gt;0,U118&lt;&gt;""),P118/U118,"")</f>
        <v>0.678045645739212</v>
      </c>
      <c r="R118" s="1" t="n">
        <v>-6.95</v>
      </c>
      <c r="S118" s="1" t="n">
        <f aca="false">IF(AND(R118&lt;&gt;"",U118&lt;&gt;""),(R118+459.67)/U118,"")</f>
        <v>0.440800747780028</v>
      </c>
      <c r="T118" s="1" t="n">
        <v>567.37</v>
      </c>
      <c r="U118" s="1" t="n">
        <f aca="false">IF(T118&lt;&gt;"",T118+459.67,"")</f>
        <v>1027.04</v>
      </c>
      <c r="V118" s="1" t="n">
        <v>438.29</v>
      </c>
      <c r="W118" s="2" t="n">
        <v>0.0611</v>
      </c>
      <c r="X118" s="2" t="n">
        <v>0.2725</v>
      </c>
      <c r="Y118" s="2" t="n">
        <f aca="false">IF(U118&lt;&gt;"",V118*W118*L118/10.73165/U118,"")</f>
        <v>0.272634289098775</v>
      </c>
      <c r="Z118" s="2" t="str">
        <f aca="false">IF(Y118&lt;&gt;"",IF(ABS(Y118-X118)&gt;0.0005,Y118-X118,""),"")</f>
        <v/>
      </c>
      <c r="AA118" s="2" t="n">
        <v>0.3324</v>
      </c>
      <c r="AB118" s="2" t="n">
        <f aca="false">IF(AND(V118&gt;0,Q118&lt;&gt;""),LOG(14.69595/V118)/(1-1/Q118)*3/7-1,"")</f>
        <v>0.330918430742251</v>
      </c>
      <c r="AC118" s="2" t="str">
        <f aca="false">IF(AB118&lt;&gt;"",IF(ABS(AB118-AA118)&gt;0.05,AB118-AA118,""),"")</f>
        <v/>
      </c>
      <c r="AD118" s="2" t="n">
        <v>0.7771</v>
      </c>
      <c r="AF118" s="3" t="n">
        <f aca="false">IF(AND(L118&lt;&gt;"",AD118&lt;&gt;""),L118/(AD118*62.3664),"")</f>
        <v>2.31528243817866</v>
      </c>
      <c r="AG118" s="1" t="n">
        <v>50.58</v>
      </c>
      <c r="AH118" s="1" t="n">
        <f aca="false">IF(AD118&lt;&gt;"",141.5/AD118-131.5,"")</f>
        <v>50.5872474584996</v>
      </c>
      <c r="AI118" s="1" t="str">
        <f aca="false">IF(AH118&lt;&gt;"",IF(ABS(AH118-AG118)&gt;0.01,AH118-AG118,""),"")</f>
        <v/>
      </c>
      <c r="AJ118" s="3" t="n">
        <v>6.479</v>
      </c>
      <c r="AK118" s="3" t="n">
        <f aca="false">IF(AD118&lt;&gt;"",AD118*8.33718,"")</f>
        <v>6.478822578</v>
      </c>
      <c r="AL118" s="3" t="str">
        <f aca="false">IF(AK118&lt;&gt;"",IF(ABS(AK118-AJ118)&gt;0.001,AK118-AJ118,""),"")</f>
        <v/>
      </c>
      <c r="AM118" s="4" t="n">
        <v>1.42051</v>
      </c>
      <c r="AN118" s="2" t="n">
        <v>0.9988</v>
      </c>
      <c r="AO118" s="2" t="n">
        <f aca="false">IF(AND(V118&lt;&gt;"",AA118&lt;&gt;"",U118&lt;&gt;""),V118*10^(7/3*(1+AA118)*(1-U118/559.676)),"")</f>
        <v>1.11073475966302</v>
      </c>
      <c r="AP118" s="2" t="n">
        <f aca="false">IF(AO118&lt;&gt;"",AO118-AN118,"")</f>
        <v>0.111934759663021</v>
      </c>
      <c r="AQ118" s="2" t="n">
        <v>0.3604</v>
      </c>
      <c r="AR118" s="2" t="n">
        <v>0.3767</v>
      </c>
      <c r="AV118" s="5" t="n">
        <v>18829</v>
      </c>
      <c r="AW118" s="5" t="n">
        <f aca="false">AV118*AJ118</f>
        <v>121993.091</v>
      </c>
      <c r="AX118" s="1" t="n">
        <v>23.24</v>
      </c>
      <c r="AZ118" s="3" t="str">
        <f aca="false">IF(AND(AU118&lt;&gt;"",T118&lt;&gt;"",O118&lt;&gt;"",AD118&lt;&gt;""),SQRT((AU118*(MAX((T118-77)/(T118-O118),0))^0.38)*(SQRT(AD118^2-0.000601*(77-60))*62.3664)*251.9958/30.48^3),"")</f>
        <v/>
      </c>
      <c r="BA118" s="3" t="str">
        <f aca="false">IF(AND(AY118&lt;&gt;"",AZ118&lt;&gt;""),AZ118-AY118,"")</f>
        <v/>
      </c>
      <c r="BC118" s="1" t="n">
        <v>-383.76</v>
      </c>
      <c r="BF118" s="6" t="n">
        <v>0.00063</v>
      </c>
      <c r="BL118" s="1" t="n">
        <v>0.93</v>
      </c>
      <c r="BM118" s="1" t="n">
        <v>6.19</v>
      </c>
      <c r="BN118" s="7" t="n">
        <v>11.4</v>
      </c>
      <c r="BO118" s="7" t="n">
        <f aca="false">IF(AND(P118&lt;&gt;"",AD118&lt;&gt;""),P118^0.333333333333333/AD118,"")</f>
        <v>11.4061353537234</v>
      </c>
      <c r="BP118" s="7" t="n">
        <f aca="false">BN118-BO118</f>
        <v>-0.00613535372338525</v>
      </c>
    </row>
    <row r="119" customFormat="false" ht="12.75" hidden="false" customHeight="false" outlineLevel="0" collapsed="false">
      <c r="A119" s="0" t="n">
        <v>117</v>
      </c>
      <c r="B119" s="0" t="s">
        <v>236</v>
      </c>
      <c r="C119" s="0" t="s">
        <v>228</v>
      </c>
      <c r="D119" s="0" t="n">
        <v>8</v>
      </c>
      <c r="E119" s="0" t="n">
        <v>16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s">
        <v>207</v>
      </c>
      <c r="L119" s="1" t="n">
        <v>112.21</v>
      </c>
      <c r="M119" s="1" t="n">
        <f aca="false">+D119*$D$2+E119*$E$2+F119*$F$2+G119*$G$2+H119*$H$2+I119*$I$2+J119*$J$2</f>
        <v>112.21504</v>
      </c>
      <c r="N119" s="1" t="n">
        <f aca="false">IF(ABS(M119-L119)&gt;0.005,M119-L119,"")</f>
        <v>0.00503999999999394</v>
      </c>
      <c r="O119" s="1" t="n">
        <v>220.81</v>
      </c>
      <c r="P119" s="1" t="n">
        <f aca="false">+O119+459.67</f>
        <v>680.48</v>
      </c>
      <c r="Q119" s="1" t="n">
        <f aca="false">IF(AND(P119&gt;0,U119&lt;&gt;""),P119/U119,"")</f>
        <v>0.678045815522275</v>
      </c>
      <c r="R119" s="1" t="n">
        <v>-224.39</v>
      </c>
      <c r="S119" s="1" t="n">
        <f aca="false">IF(AND(R119&lt;&gt;"",U119&lt;&gt;""),(R119+459.67)/U119,"")</f>
        <v>0.234438366265108</v>
      </c>
      <c r="T119" s="1" t="n">
        <v>543.92</v>
      </c>
      <c r="U119" s="1" t="n">
        <f aca="false">IF(T119&lt;&gt;"",T119+459.67,"")</f>
        <v>1003.59</v>
      </c>
      <c r="V119" s="1" t="n">
        <v>438.29</v>
      </c>
      <c r="W119" s="2" t="n">
        <v>0.0611</v>
      </c>
      <c r="X119" s="2" t="n">
        <v>0.2789</v>
      </c>
      <c r="Y119" s="2" t="n">
        <f aca="false">IF(U119&lt;&gt;"",V119*W119*L119/10.73165/U119,"")</f>
        <v>0.279004693426605</v>
      </c>
      <c r="Z119" s="2" t="str">
        <f aca="false">IF(Y119&lt;&gt;"",IF(ABS(Y119-X119)&gt;0.0005,Y119-X119,""),"")</f>
        <v/>
      </c>
      <c r="AA119" s="2" t="n">
        <v>0.3318</v>
      </c>
      <c r="AB119" s="2" t="n">
        <f aca="false">IF(AND(V119&gt;0,Q119&lt;&gt;""),LOG(14.69595/V119)/(1-1/Q119)*3/7-1,"")</f>
        <v>0.330919465867255</v>
      </c>
      <c r="AC119" s="2" t="str">
        <f aca="false">IF(AB119&lt;&gt;"",IF(ABS(AB119-AA119)&gt;0.05,AB119-AA119,""),"")</f>
        <v/>
      </c>
      <c r="AD119" s="2" t="n">
        <v>0.7528</v>
      </c>
      <c r="AF119" s="3" t="n">
        <f aca="false">IF(AND(L119&lt;&gt;"",AD119&lt;&gt;""),L119/(AD119*62.3664),"")</f>
        <v>2.39001857426758</v>
      </c>
      <c r="AG119" s="1" t="n">
        <v>56.47</v>
      </c>
      <c r="AH119" s="1" t="n">
        <f aca="false">IF(AD119&lt;&gt;"",141.5/AD119-131.5,"")</f>
        <v>56.4649309245484</v>
      </c>
      <c r="AI119" s="1" t="str">
        <f aca="false">IF(AH119&lt;&gt;"",IF(ABS(AH119-AG119)&gt;0.01,AH119-AG119,""),"")</f>
        <v/>
      </c>
      <c r="AJ119" s="3" t="n">
        <v>6.276</v>
      </c>
      <c r="AK119" s="3" t="n">
        <f aca="false">IF(AD119&lt;&gt;"",AD119*8.33718,"")</f>
        <v>6.276229104</v>
      </c>
      <c r="AL119" s="3" t="str">
        <f aca="false">IF(AK119&lt;&gt;"",IF(ABS(AK119-AJ119)&gt;0.001,AK119-AJ119,""),"")</f>
        <v/>
      </c>
      <c r="AM119" s="4" t="n">
        <v>1.4087</v>
      </c>
      <c r="AN119" s="2" t="n">
        <v>1.393</v>
      </c>
      <c r="AO119" s="2" t="n">
        <f aca="false">IF(AND(V119&lt;&gt;"",AA119&lt;&gt;"",U119&lt;&gt;""),V119*10^(7/3*(1+AA119)*(1-U119/559.676)),"")</f>
        <v>1.50308222729381</v>
      </c>
      <c r="AP119" s="2" t="n">
        <f aca="false">IF(AO119&lt;&gt;"",AO119-AN119,"")</f>
        <v>0.11008222729381</v>
      </c>
      <c r="AQ119" s="2" t="n">
        <v>0.3604</v>
      </c>
      <c r="AR119" s="2" t="n">
        <v>0.3775</v>
      </c>
      <c r="AV119" s="5" t="n">
        <v>18829</v>
      </c>
      <c r="AW119" s="5" t="n">
        <f aca="false">AV119*AJ119</f>
        <v>118170.804</v>
      </c>
      <c r="AX119" s="1" t="n">
        <v>20.42</v>
      </c>
      <c r="AZ119" s="3" t="str">
        <f aca="false">IF(AND(AU119&lt;&gt;"",T119&lt;&gt;"",O119&lt;&gt;"",AD119&lt;&gt;""),SQRT((AU119*(MAX((T119-77)/(T119-O119),0))^0.38)*(SQRT(AD119^2-0.000601*(77-60))*62.3664)*251.9958/30.48^3),"")</f>
        <v/>
      </c>
      <c r="BA119" s="3" t="str">
        <f aca="false">IF(AND(AY119&lt;&gt;"",AZ119&lt;&gt;""),AZ119-AY119,"")</f>
        <v/>
      </c>
      <c r="BC119" s="1" t="n">
        <v>-383.76</v>
      </c>
      <c r="BF119" s="6" t="n">
        <v>0.00066</v>
      </c>
      <c r="BH119" s="7" t="n">
        <v>83.5</v>
      </c>
      <c r="BI119" s="7" t="n">
        <v>95.6</v>
      </c>
      <c r="BJ119" s="7" t="n">
        <v>87.7</v>
      </c>
      <c r="BK119" s="7" t="n">
        <v>0.1</v>
      </c>
      <c r="BL119" s="1" t="n">
        <v>0.93</v>
      </c>
      <c r="BM119" s="1" t="n">
        <v>6.19</v>
      </c>
      <c r="BN119" s="7" t="n">
        <v>11.7</v>
      </c>
      <c r="BO119" s="7" t="n">
        <f aca="false">IF(AND(P119&lt;&gt;"",AD119&lt;&gt;""),P119^0.333333333333333/AD119,"")</f>
        <v>11.6840169420527</v>
      </c>
      <c r="BP119" s="7" t="n">
        <f aca="false">BN119-BO119</f>
        <v>0.0159830579472828</v>
      </c>
    </row>
    <row r="120" customFormat="false" ht="12.75" hidden="false" customHeight="false" outlineLevel="0" collapsed="false">
      <c r="A120" s="0" t="n">
        <v>118</v>
      </c>
      <c r="B120" s="0" t="s">
        <v>237</v>
      </c>
      <c r="C120" s="0" t="s">
        <v>228</v>
      </c>
      <c r="D120" s="0" t="n">
        <v>8</v>
      </c>
      <c r="E120" s="0" t="n">
        <v>16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s">
        <v>207</v>
      </c>
      <c r="L120" s="1" t="n">
        <v>112.21</v>
      </c>
      <c r="M120" s="1" t="n">
        <f aca="false">+D120*$D$2+E120*$E$2+F120*$F$2+G120*$G$2+H120*$H$2+I120*$I$2+J120*$J$2</f>
        <v>112.21504</v>
      </c>
      <c r="N120" s="1" t="n">
        <f aca="false">IF(ABS(M120-L120)&gt;0.005,M120-L120,"")</f>
        <v>0.00503999999999394</v>
      </c>
      <c r="O120" s="1" t="n">
        <v>253.4</v>
      </c>
      <c r="P120" s="1" t="n">
        <f aca="false">+O120+459.67</f>
        <v>713.07</v>
      </c>
      <c r="Q120" s="1" t="n">
        <f aca="false">IF(AND(P120&gt;0,U120&lt;&gt;""),P120/U120,"")</f>
        <v>0.678035885781662</v>
      </c>
      <c r="R120" s="1" t="n">
        <v>-177.57</v>
      </c>
      <c r="S120" s="1" t="n">
        <f aca="false">IF(AND(R120&lt;&gt;"",U120&lt;&gt;""),(R120+459.67)/U120,"")</f>
        <v>0.26824003727405</v>
      </c>
      <c r="T120" s="1" t="n">
        <v>592</v>
      </c>
      <c r="U120" s="1" t="n">
        <f aca="false">IF(T120&lt;&gt;"",T120+459.67,"")</f>
        <v>1051.67</v>
      </c>
      <c r="V120" s="1" t="n">
        <v>438.29</v>
      </c>
      <c r="W120" s="2" t="n">
        <v>0.0611</v>
      </c>
      <c r="X120" s="2" t="n">
        <v>0.2661</v>
      </c>
      <c r="Y120" s="2" t="n">
        <f aca="false">IF(U120&lt;&gt;"",V120*W120*L120/10.73165/U120,"")</f>
        <v>0.26624922292735</v>
      </c>
      <c r="Z120" s="2" t="str">
        <f aca="false">IF(Y120&lt;&gt;"",IF(ABS(Y120-X120)&gt;0.0005,Y120-X120,""),"")</f>
        <v/>
      </c>
      <c r="AA120" s="2" t="n">
        <v>0.3307</v>
      </c>
      <c r="AB120" s="2" t="n">
        <f aca="false">IF(AND(V120&gt;0,Q120&lt;&gt;""),LOG(14.69595/V120)/(1-1/Q120)*3/7-1,"")</f>
        <v>0.330858928549801</v>
      </c>
      <c r="AC120" s="2" t="str">
        <f aca="false">IF(AB120&lt;&gt;"",IF(ABS(AB120-AA120)&gt;0.05,AB120-AA120,""),"")</f>
        <v/>
      </c>
      <c r="AD120" s="2" t="n">
        <v>0.7837</v>
      </c>
      <c r="AF120" s="3" t="n">
        <f aca="false">IF(AND(L120&lt;&gt;"",AD120&lt;&gt;""),L120/(AD120*62.3664),"")</f>
        <v>2.29578407899533</v>
      </c>
      <c r="AG120" s="1" t="n">
        <v>49.05</v>
      </c>
      <c r="AH120" s="1" t="n">
        <f aca="false">IF(AD120&lt;&gt;"",141.5/AD120-131.5,"")</f>
        <v>49.05378333546</v>
      </c>
      <c r="AI120" s="1" t="str">
        <f aca="false">IF(AH120&lt;&gt;"",IF(ABS(AH120-AG120)&gt;0.01,AH120-AG120,""),"")</f>
        <v/>
      </c>
      <c r="AJ120" s="3" t="n">
        <v>6.534</v>
      </c>
      <c r="AK120" s="3" t="n">
        <f aca="false">IF(AD120&lt;&gt;"",AD120*8.33718,"")</f>
        <v>6.533847966</v>
      </c>
      <c r="AL120" s="3" t="str">
        <f aca="false">IF(AK120&lt;&gt;"",IF(ABS(AK120-AJ120)&gt;0.001,AK120-AJ120,""),"")</f>
        <v/>
      </c>
      <c r="AM120" s="4" t="n">
        <v>1.4238</v>
      </c>
      <c r="AN120" s="2" t="n">
        <v>0.692</v>
      </c>
      <c r="AO120" s="2" t="n">
        <f aca="false">IF(AND(V120&lt;&gt;"",AA120&lt;&gt;"",U120&lt;&gt;""),V120*10^(7/3*(1+AA120)*(1-U120/559.676)),"")</f>
        <v>0.817110196065002</v>
      </c>
      <c r="AP120" s="2" t="n">
        <f aca="false">IF(AO120&lt;&gt;"",AO120-AN120,"")</f>
        <v>0.125110196065002</v>
      </c>
      <c r="AR120" s="2" t="n">
        <v>0.3759</v>
      </c>
      <c r="AV120" s="5" t="n">
        <v>18873</v>
      </c>
      <c r="AW120" s="5" t="n">
        <f aca="false">AV120*AJ120</f>
        <v>123316.182</v>
      </c>
      <c r="AX120" s="1" t="n">
        <v>24.05</v>
      </c>
      <c r="AZ120" s="3" t="str">
        <f aca="false">IF(AND(AU120&lt;&gt;"",T120&lt;&gt;"",O120&lt;&gt;"",AD120&lt;&gt;""),SQRT((AU120*(MAX((T120-77)/(T120-O120),0))^0.38)*(SQRT(AD120^2-0.000601*(77-60))*62.3664)*251.9958/30.48^3),"")</f>
        <v/>
      </c>
      <c r="BA120" s="3" t="str">
        <f aca="false">IF(AND(AY120&lt;&gt;"",AZ120&lt;&gt;""),AZ120-AY120,"")</f>
        <v/>
      </c>
      <c r="BC120" s="1" t="n">
        <v>-301.53</v>
      </c>
      <c r="BF120" s="6" t="n">
        <v>0.00059</v>
      </c>
      <c r="BG120" s="7" t="n">
        <v>105.8</v>
      </c>
      <c r="BL120" s="1" t="n">
        <v>0.93</v>
      </c>
      <c r="BM120" s="1" t="n">
        <v>6.61</v>
      </c>
      <c r="BN120" s="7" t="n">
        <v>11.4</v>
      </c>
      <c r="BO120" s="7" t="n">
        <f aca="false">IF(AND(P120&lt;&gt;"",AD120&lt;&gt;""),P120^0.333333333333333/AD120,"")</f>
        <v>11.3997206307747</v>
      </c>
      <c r="BP120" s="7" t="n">
        <f aca="false">BN120-BO120</f>
        <v>0.000279369225342663</v>
      </c>
    </row>
    <row r="121" customFormat="false" ht="12.75" hidden="false" customHeight="false" outlineLevel="0" collapsed="false">
      <c r="A121" s="0" t="n">
        <v>119</v>
      </c>
      <c r="B121" s="0" t="s">
        <v>238</v>
      </c>
      <c r="C121" s="0" t="s">
        <v>228</v>
      </c>
      <c r="D121" s="0" t="n">
        <v>8</v>
      </c>
      <c r="E121" s="0" t="n">
        <v>16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s">
        <v>207</v>
      </c>
      <c r="L121" s="1" t="n">
        <v>112.21</v>
      </c>
      <c r="M121" s="1" t="n">
        <f aca="false">+D121*$D$2+E121*$E$2+F121*$F$2+G121*$G$2+H121*$H$2+I121*$I$2+J121*$J$2</f>
        <v>112.21504</v>
      </c>
      <c r="N121" s="1" t="n">
        <f aca="false">IF(ABS(M121-L121)&gt;0.005,M121-L121,"")</f>
        <v>0.00503999999999394</v>
      </c>
      <c r="O121" s="1" t="n">
        <v>243.5</v>
      </c>
      <c r="P121" s="1" t="n">
        <f aca="false">+O121+459.67</f>
        <v>703.17</v>
      </c>
      <c r="Q121" s="1" t="n">
        <f aca="false">IF(AND(P121&gt;0,U121&lt;&gt;""),P121/U121,"")</f>
        <v>0.678048310110409</v>
      </c>
      <c r="R121" s="1" t="n">
        <v>-169.6</v>
      </c>
      <c r="S121" s="1" t="n">
        <f aca="false">IF(AND(R121&lt;&gt;"",U121&lt;&gt;""),(R121+459.67)/U121,"")</f>
        <v>0.279706860807097</v>
      </c>
      <c r="T121" s="1" t="n">
        <v>577.38</v>
      </c>
      <c r="U121" s="1" t="n">
        <f aca="false">IF(T121&lt;&gt;"",T121+459.67,"")</f>
        <v>1037.05</v>
      </c>
      <c r="V121" s="1" t="n">
        <v>438.29</v>
      </c>
      <c r="W121" s="2" t="n">
        <v>0.0611</v>
      </c>
      <c r="X121" s="2" t="n">
        <v>0.2699</v>
      </c>
      <c r="Y121" s="2" t="n">
        <f aca="false">IF(U121&lt;&gt;"",V121*W121*L121/10.73165/U121,"")</f>
        <v>0.270002719517869</v>
      </c>
      <c r="Z121" s="2" t="str">
        <f aca="false">IF(Y121&lt;&gt;"",IF(ABS(Y121-X121)&gt;0.0005,Y121-X121,""),"")</f>
        <v/>
      </c>
      <c r="AA121" s="2" t="n">
        <v>0.3325</v>
      </c>
      <c r="AB121" s="2" t="n">
        <f aca="false">IF(AND(V121&gt;0,Q121&lt;&gt;""),LOG(14.69595/V121)/(1-1/Q121)*3/7-1,"")</f>
        <v>0.33093467487497</v>
      </c>
      <c r="AC121" s="2" t="str">
        <f aca="false">IF(AB121&lt;&gt;"",IF(ABS(AB121-AA121)&gt;0.05,AB121-AA121,""),"")</f>
        <v/>
      </c>
      <c r="AD121" s="2" t="n">
        <v>0.775</v>
      </c>
      <c r="AF121" s="3" t="n">
        <f aca="false">IF(AND(L121&lt;&gt;"",AD121&lt;&gt;""),L121/(AD121*62.3664),"")</f>
        <v>2.32155610672082</v>
      </c>
      <c r="AG121" s="1" t="n">
        <v>51.09</v>
      </c>
      <c r="AH121" s="1" t="n">
        <f aca="false">IF(AD121&lt;&gt;"",141.5/AD121-131.5,"")</f>
        <v>51.0806451612903</v>
      </c>
      <c r="AI121" s="1" t="str">
        <f aca="false">IF(AH121&lt;&gt;"",IF(ABS(AH121-AG121)&gt;0.01,AH121-AG121,""),"")</f>
        <v/>
      </c>
      <c r="AJ121" s="3" t="n">
        <v>6.461</v>
      </c>
      <c r="AK121" s="3" t="n">
        <f aca="false">IF(AD121&lt;&gt;"",AD121*8.33718,"")</f>
        <v>6.4613145</v>
      </c>
      <c r="AL121" s="3" t="str">
        <f aca="false">IF(AK121&lt;&gt;"",IF(ABS(AK121-AJ121)&gt;0.001,AK121-AJ121,""),"")</f>
        <v/>
      </c>
      <c r="AM121" s="4" t="n">
        <v>1.4194</v>
      </c>
      <c r="AN121" s="2" t="n">
        <v>0.8525</v>
      </c>
      <c r="AO121" s="2" t="n">
        <f aca="false">IF(AND(V121&lt;&gt;"",AA121&lt;&gt;"",U121&lt;&gt;""),V121*10^(7/3*(1+AA121)*(1-U121/559.676)),"")</f>
        <v>0.976803006415181</v>
      </c>
      <c r="AP121" s="2" t="n">
        <f aca="false">IF(AO121&lt;&gt;"",AO121-AN121,"")</f>
        <v>0.124303006415181</v>
      </c>
      <c r="AR121" s="2" t="n">
        <v>0.3764</v>
      </c>
      <c r="AV121" s="5" t="n">
        <v>18840</v>
      </c>
      <c r="AW121" s="5" t="n">
        <f aca="false">AV121*AJ121</f>
        <v>121725.24</v>
      </c>
      <c r="AX121" s="1" t="n">
        <v>22.99</v>
      </c>
      <c r="AZ121" s="3" t="str">
        <f aca="false">IF(AND(AU121&lt;&gt;"",T121&lt;&gt;"",O121&lt;&gt;"",AD121&lt;&gt;""),SQRT((AU121*(MAX((T121-77)/(T121-O121),0))^0.38)*(SQRT(AD121^2-0.000601*(77-60))*62.3664)*251.9958/30.48^3),"")</f>
        <v/>
      </c>
      <c r="BA121" s="3" t="str">
        <f aca="false">IF(AND(AY121&lt;&gt;"",AZ121&lt;&gt;""),AZ121-AY121,"")</f>
        <v/>
      </c>
      <c r="BC121" s="1" t="n">
        <v>-383.76</v>
      </c>
      <c r="BF121" s="6" t="n">
        <v>0.00058</v>
      </c>
      <c r="BG121" s="7" t="n">
        <v>105.8</v>
      </c>
      <c r="BL121" s="1" t="n">
        <v>0.93</v>
      </c>
      <c r="BM121" s="1" t="n">
        <v>6.61</v>
      </c>
      <c r="BN121" s="7" t="n">
        <v>11.5</v>
      </c>
      <c r="BO121" s="7" t="n">
        <f aca="false">IF(AND(P121&lt;&gt;"",AD121&lt;&gt;""),P121^0.333333333333333/AD121,"")</f>
        <v>11.4740941395543</v>
      </c>
      <c r="BP121" s="7" t="n">
        <f aca="false">BN121-BO121</f>
        <v>0.0259058604457234</v>
      </c>
    </row>
    <row r="122" customFormat="false" ht="12.75" hidden="false" customHeight="false" outlineLevel="0" collapsed="false">
      <c r="A122" s="0" t="n">
        <v>120</v>
      </c>
      <c r="B122" s="0" t="s">
        <v>239</v>
      </c>
      <c r="C122" s="0" t="s">
        <v>228</v>
      </c>
      <c r="D122" s="0" t="n">
        <v>8</v>
      </c>
      <c r="E122" s="0" t="n">
        <v>16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s">
        <v>207</v>
      </c>
      <c r="L122" s="1" t="n">
        <v>112.21</v>
      </c>
      <c r="M122" s="1" t="n">
        <f aca="false">+D122*$D$2+E122*$E$2+F122*$F$2+G122*$G$2+H122*$H$2+I122*$I$2+J122*$J$2</f>
        <v>112.21504</v>
      </c>
      <c r="N122" s="1" t="n">
        <f aca="false">IF(ABS(M122-L122)&gt;0.005,M122-L122,"")</f>
        <v>0.00503999999999394</v>
      </c>
      <c r="O122" s="1" t="n">
        <v>230.36</v>
      </c>
      <c r="P122" s="1" t="n">
        <f aca="false">+O122+459.67</f>
        <v>690.03</v>
      </c>
      <c r="Q122" s="1" t="n">
        <f aca="false">IF(AND(P122&gt;0,U122&lt;&gt;""),P122/U122,"")</f>
        <v>0.677669311753614</v>
      </c>
      <c r="R122" s="1" t="n">
        <v>-170.87</v>
      </c>
      <c r="S122" s="1" t="n">
        <f aca="false">IF(AND(R122&lt;&gt;"",U122&lt;&gt;""),(R122+459.67)/U122,"")</f>
        <v>0.28362664990572</v>
      </c>
      <c r="T122" s="1" t="n">
        <v>558.57</v>
      </c>
      <c r="U122" s="1" t="n">
        <f aca="false">IF(T122&lt;&gt;"",T122+459.67,"")</f>
        <v>1018.24</v>
      </c>
      <c r="V122" s="1" t="n">
        <v>438.29</v>
      </c>
      <c r="W122" s="2" t="n">
        <v>0.0611</v>
      </c>
      <c r="X122" s="2" t="n">
        <v>0.2749</v>
      </c>
      <c r="Y122" s="2" t="n">
        <f aca="false">IF(U122&lt;&gt;"",V122*W122*L122/10.73165/U122,"")</f>
        <v>0.274990493671439</v>
      </c>
      <c r="Z122" s="2" t="str">
        <f aca="false">IF(Y122&lt;&gt;"",IF(ABS(Y122-X122)&gt;0.0005,Y122-X122,""),"")</f>
        <v/>
      </c>
      <c r="AA122" s="2" t="n">
        <v>0.3315</v>
      </c>
      <c r="AB122" s="2" t="n">
        <f aca="false">IF(AND(V122&gt;0,Q122&lt;&gt;""),LOG(14.69595/V122)/(1-1/Q122)*3/7-1,"")</f>
        <v>0.328626696297012</v>
      </c>
      <c r="AC122" s="2" t="str">
        <f aca="false">IF(AB122&lt;&gt;"",IF(ABS(AB122-AA122)&gt;0.05,AB122-AA122,""),"")</f>
        <v/>
      </c>
      <c r="AD122" s="2" t="n">
        <v>0.7581</v>
      </c>
      <c r="AF122" s="3" t="n">
        <f aca="false">IF(AND(L122&lt;&gt;"",AD122&lt;&gt;""),L122/(AD122*62.3664),"")</f>
        <v>2.37330956695507</v>
      </c>
      <c r="AG122" s="1" t="n">
        <v>55.16</v>
      </c>
      <c r="AH122" s="1" t="n">
        <f aca="false">IF(AD122&lt;&gt;"",141.5/AD122-131.5,"")</f>
        <v>55.1508376203667</v>
      </c>
      <c r="AI122" s="1" t="str">
        <f aca="false">IF(AH122&lt;&gt;"",IF(ABS(AH122-AG122)&gt;0.01,AH122-AG122,""),"")</f>
        <v/>
      </c>
      <c r="AJ122" s="3" t="n">
        <v>6.32</v>
      </c>
      <c r="AK122" s="3" t="n">
        <f aca="false">IF(AD122&lt;&gt;"",AD122*8.33718,"")</f>
        <v>6.320416158</v>
      </c>
      <c r="AL122" s="3" t="str">
        <f aca="false">IF(AK122&lt;&gt;"",IF(ABS(AK122-AJ122)&gt;0.001,AK122-AJ122,""),"")</f>
        <v/>
      </c>
      <c r="AM122" s="4" t="n">
        <v>1.4114</v>
      </c>
      <c r="AN122" s="2" t="n">
        <v>1.1388</v>
      </c>
      <c r="AO122" s="2" t="n">
        <f aca="false">IF(AND(V122&lt;&gt;"",AA122&lt;&gt;"",U122&lt;&gt;""),V122*10^(7/3*(1+AA122)*(1-U122/559.676)),"")</f>
        <v>1.24799809511635</v>
      </c>
      <c r="AP122" s="2" t="n">
        <f aca="false">IF(AO122&lt;&gt;"",AO122-AN122,"")</f>
        <v>0.109198095116348</v>
      </c>
      <c r="AR122" s="2" t="n">
        <v>0.377</v>
      </c>
      <c r="AU122" s="1" t="n">
        <v>133.37</v>
      </c>
      <c r="AV122" s="5" t="n">
        <v>18840</v>
      </c>
      <c r="AW122" s="5" t="n">
        <f aca="false">AV122*AJ122</f>
        <v>119068.8</v>
      </c>
      <c r="AX122" s="1" t="n">
        <v>21.02</v>
      </c>
      <c r="AZ122" s="3" t="n">
        <f aca="false">IF(AND(AU122&lt;&gt;"",T122&lt;&gt;"",O122&lt;&gt;"",AD122&lt;&gt;""),SQRT((AU122*(MAX((T122-77)/(T122-O122),0))^0.38)*(SQRT(AD122^2-0.000601*(77-60))*62.3664)*251.9958/30.48^3),"")</f>
        <v>8.02104193357459</v>
      </c>
      <c r="BA122" s="3" t="str">
        <f aca="false">IF(AND(AY122&lt;&gt;"",AZ122&lt;&gt;""),AZ122-AY122,"")</f>
        <v/>
      </c>
      <c r="BC122" s="1" t="n">
        <v>-383.76</v>
      </c>
      <c r="BF122" s="6" t="n">
        <v>0.00066</v>
      </c>
      <c r="BG122" s="7" t="n">
        <v>105.8</v>
      </c>
      <c r="BL122" s="1" t="n">
        <v>0.93</v>
      </c>
      <c r="BM122" s="1" t="n">
        <v>6.61</v>
      </c>
      <c r="BN122" s="7" t="n">
        <v>11.7</v>
      </c>
      <c r="BO122" s="7" t="n">
        <f aca="false">IF(AND(P122&lt;&gt;"",AD122&lt;&gt;""),P122^0.333333333333333/AD122,"")</f>
        <v>11.6563566634685</v>
      </c>
      <c r="BP122" s="7" t="n">
        <f aca="false">BN122-BO122</f>
        <v>0.0436433365315025</v>
      </c>
    </row>
    <row r="123" customFormat="false" ht="12.75" hidden="false" customHeight="false" outlineLevel="0" collapsed="false">
      <c r="A123" s="0" t="n">
        <v>121</v>
      </c>
      <c r="B123" s="0" t="s">
        <v>240</v>
      </c>
      <c r="C123" s="0" t="s">
        <v>228</v>
      </c>
      <c r="D123" s="0" t="n">
        <v>8</v>
      </c>
      <c r="E123" s="0" t="n">
        <v>16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s">
        <v>207</v>
      </c>
      <c r="L123" s="1" t="n">
        <v>112.21</v>
      </c>
      <c r="M123" s="1" t="n">
        <f aca="false">+D123*$D$2+E123*$E$2+F123*$F$2+G123*$G$2+H123*$H$2+I123*$I$2+J123*$J$2</f>
        <v>112.21504</v>
      </c>
      <c r="N123" s="1" t="n">
        <f aca="false">IF(ABS(M123-L123)&gt;0.005,M123-L123,"")</f>
        <v>0.00503999999999394</v>
      </c>
      <c r="O123" s="1" t="n">
        <v>242.6</v>
      </c>
      <c r="P123" s="1" t="n">
        <f aca="false">+O123+459.67</f>
        <v>702.27</v>
      </c>
      <c r="Q123" s="1" t="n">
        <f aca="false">IF(AND(P123&gt;0,U123&lt;&gt;""),P123/U123,"")</f>
        <v>0.678462742370229</v>
      </c>
      <c r="R123" s="1" t="n">
        <v>-206.19</v>
      </c>
      <c r="S123" s="1" t="n">
        <f aca="false">IF(AND(R123&lt;&gt;"",U123&lt;&gt;""),(R123+459.67)/U123,"")</f>
        <v>0.244886918045774</v>
      </c>
      <c r="T123" s="1" t="n">
        <v>575.42</v>
      </c>
      <c r="U123" s="1" t="n">
        <f aca="false">IF(T123&lt;&gt;"",T123+459.67,"")</f>
        <v>1035.09</v>
      </c>
      <c r="V123" s="1" t="n">
        <v>438.29</v>
      </c>
      <c r="W123" s="2" t="n">
        <v>0.0611</v>
      </c>
      <c r="X123" s="2" t="n">
        <v>0.2704</v>
      </c>
      <c r="Y123" s="2" t="n">
        <f aca="false">IF(U123&lt;&gt;"",V123*W123*L123/10.73165/U123,"")</f>
        <v>0.27051398455787</v>
      </c>
      <c r="Z123" s="2" t="str">
        <f aca="false">IF(Y123&lt;&gt;"",IF(ABS(Y123-X123)&gt;0.0005,Y123-X123,""),"")</f>
        <v/>
      </c>
      <c r="AA123" s="2" t="n">
        <v>0.3281</v>
      </c>
      <c r="AB123" s="2" t="n">
        <f aca="false">IF(AND(V123&gt;0,Q123&lt;&gt;""),LOG(14.69595/V123)/(1-1/Q123)*3/7-1,"")</f>
        <v>0.333464662241697</v>
      </c>
      <c r="AC123" s="2" t="str">
        <f aca="false">IF(AB123&lt;&gt;"",IF(ABS(AB123-AA123)&gt;0.05,AB123-AA123,""),"")</f>
        <v/>
      </c>
      <c r="AD123" s="2" t="n">
        <v>0.776</v>
      </c>
      <c r="AF123" s="3" t="n">
        <f aca="false">IF(AND(L123&lt;&gt;"",AD123&lt;&gt;""),L123/(AD123*62.3664),"")</f>
        <v>2.31856441070701</v>
      </c>
      <c r="AG123" s="1" t="n">
        <v>50.84</v>
      </c>
      <c r="AH123" s="1" t="n">
        <f aca="false">IF(AD123&lt;&gt;"",141.5/AD123-131.5,"")</f>
        <v>50.8453608247423</v>
      </c>
      <c r="AI123" s="1" t="str">
        <f aca="false">IF(AH123&lt;&gt;"",IF(ABS(AH123-AG123)&gt;0.01,AH123-AG123,""),"")</f>
        <v/>
      </c>
      <c r="AJ123" s="3" t="n">
        <v>6.47</v>
      </c>
      <c r="AK123" s="3" t="n">
        <f aca="false">IF(AD123&lt;&gt;"",AD123*8.33718,"")</f>
        <v>6.46965168</v>
      </c>
      <c r="AL123" s="3" t="str">
        <f aca="false">IF(AK123&lt;&gt;"",IF(ABS(AK123-AJ123)&gt;0.001,AK123-AJ123,""),"")</f>
        <v/>
      </c>
      <c r="AM123" s="4" t="n">
        <v>1.42</v>
      </c>
      <c r="AN123" s="2" t="n">
        <v>0.8499</v>
      </c>
      <c r="AO123" s="2" t="n">
        <f aca="false">IF(AND(V123&lt;&gt;"",AA123&lt;&gt;"",U123&lt;&gt;""),V123*10^(7/3*(1+AA123)*(1-U123/559.676)),"")</f>
        <v>1.02191868435656</v>
      </c>
      <c r="AP123" s="2" t="n">
        <f aca="false">IF(AO123&lt;&gt;"",AO123-AN123,"")</f>
        <v>0.172018684356563</v>
      </c>
      <c r="AR123" s="2" t="n">
        <v>0.3764</v>
      </c>
      <c r="AV123" s="5" t="n">
        <v>18840</v>
      </c>
      <c r="AW123" s="5" t="n">
        <f aca="false">AV123*AJ123</f>
        <v>121894.8</v>
      </c>
      <c r="AX123" s="1" t="n">
        <v>23.06</v>
      </c>
      <c r="AZ123" s="3" t="str">
        <f aca="false">IF(AND(AU123&lt;&gt;"",T123&lt;&gt;"",O123&lt;&gt;"",AD123&lt;&gt;""),SQRT((AU123*(MAX((T123-77)/(T123-O123),0))^0.38)*(SQRT(AD123^2-0.000601*(77-60))*62.3664)*251.9958/30.48^3),"")</f>
        <v/>
      </c>
      <c r="BA123" s="3" t="str">
        <f aca="false">IF(AND(AY123&lt;&gt;"",AZ123&lt;&gt;""),AZ123-AY123,"")</f>
        <v/>
      </c>
      <c r="BC123" s="1" t="n">
        <v>-383.76</v>
      </c>
      <c r="BF123" s="6" t="n">
        <v>0.00063</v>
      </c>
      <c r="BL123" s="1" t="n">
        <v>0.93</v>
      </c>
      <c r="BM123" s="1" t="n">
        <v>6.61</v>
      </c>
      <c r="BN123" s="7" t="n">
        <v>11.5</v>
      </c>
      <c r="BO123" s="7" t="n">
        <f aca="false">IF(AND(P123&lt;&gt;"",AD123&lt;&gt;""),P123^0.333333333333333/AD123,"")</f>
        <v>11.4544168566216</v>
      </c>
      <c r="BP123" s="7" t="n">
        <f aca="false">BN123-BO123</f>
        <v>0.0455831433783764</v>
      </c>
    </row>
    <row r="124" customFormat="false" ht="12.75" hidden="false" customHeight="false" outlineLevel="0" collapsed="false">
      <c r="A124" s="0" t="n">
        <v>122</v>
      </c>
      <c r="B124" s="0" t="s">
        <v>241</v>
      </c>
      <c r="C124" s="0" t="s">
        <v>228</v>
      </c>
      <c r="D124" s="0" t="n">
        <v>8</v>
      </c>
      <c r="E124" s="0" t="n">
        <v>16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s">
        <v>207</v>
      </c>
      <c r="L124" s="1" t="n">
        <v>112.21</v>
      </c>
      <c r="M124" s="1" t="n">
        <f aca="false">+D124*$D$2+E124*$E$2+F124*$F$2+G124*$G$2+H124*$H$2+I124*$I$2+J124*$J$2</f>
        <v>112.21504</v>
      </c>
      <c r="N124" s="1" t="n">
        <f aca="false">IF(ABS(M124-L124)&gt;0.005,M124-L124,"")</f>
        <v>0.00503999999999394</v>
      </c>
      <c r="O124" s="1" t="n">
        <v>242.12</v>
      </c>
      <c r="P124" s="1" t="n">
        <f aca="false">+O124+459.67</f>
        <v>701.79</v>
      </c>
      <c r="Q124" s="1" t="n">
        <f aca="false">IF(AND(P124&gt;0,U124&lt;&gt;""),P124/U124,"")</f>
        <v>0.676717612458416</v>
      </c>
      <c r="R124" s="1" t="n">
        <v>-206.59</v>
      </c>
      <c r="S124" s="1" t="n">
        <f aca="false">IF(AND(R124&lt;&gt;"",U124&lt;&gt;""),(R124+459.67)/U124,"")</f>
        <v>0.244038378091702</v>
      </c>
      <c r="T124" s="1" t="n">
        <v>577.38</v>
      </c>
      <c r="U124" s="1" t="n">
        <f aca="false">IF(T124&lt;&gt;"",T124+459.67,"")</f>
        <v>1037.05</v>
      </c>
      <c r="V124" s="1" t="n">
        <v>438.29</v>
      </c>
      <c r="W124" s="2" t="n">
        <v>0.0611</v>
      </c>
      <c r="X124" s="2" t="n">
        <v>0.2699</v>
      </c>
      <c r="Y124" s="2" t="n">
        <f aca="false">IF(U124&lt;&gt;"",V124*W124*L124/10.73165/U124,"")</f>
        <v>0.270002719517869</v>
      </c>
      <c r="Z124" s="2" t="str">
        <f aca="false">IF(Y124&lt;&gt;"",IF(ABS(Y124-X124)&gt;0.0005,Y124-X124,""),"")</f>
        <v/>
      </c>
      <c r="AA124" s="2" t="n">
        <v>0.3306</v>
      </c>
      <c r="AB124" s="2" t="n">
        <f aca="false">IF(AND(V124&gt;0,Q124&lt;&gt;""),LOG(14.69595/V124)/(1-1/Q124)*3/7-1,"")</f>
        <v>0.322855008138843</v>
      </c>
      <c r="AC124" s="2" t="str">
        <f aca="false">IF(AB124&lt;&gt;"",IF(ABS(AB124-AA124)&gt;0.05,AB124-AA124,""),"")</f>
        <v/>
      </c>
      <c r="AD124" s="2" t="n">
        <v>0.768</v>
      </c>
      <c r="AF124" s="3" t="n">
        <f aca="false">IF(AND(L124&lt;&gt;"",AD124&lt;&gt;""),L124/(AD124*62.3664),"")</f>
        <v>2.34271612331854</v>
      </c>
      <c r="AG124" s="1" t="n">
        <v>52.74</v>
      </c>
      <c r="AH124" s="1" t="n">
        <f aca="false">IF(AD124&lt;&gt;"",141.5/AD124-131.5,"")</f>
        <v>52.7447916666667</v>
      </c>
      <c r="AI124" s="1" t="str">
        <f aca="false">IF(AH124&lt;&gt;"",IF(ABS(AH124-AG124)&gt;0.01,AH124-AG124,""),"")</f>
        <v/>
      </c>
      <c r="AJ124" s="3" t="n">
        <v>6.403</v>
      </c>
      <c r="AK124" s="3" t="n">
        <f aca="false">IF(AD124&lt;&gt;"",AD124*8.33718,"")</f>
        <v>6.40295424</v>
      </c>
      <c r="AL124" s="3" t="str">
        <f aca="false">IF(AK124&lt;&gt;"",IF(ABS(AK124-AJ124)&gt;0.001,AK124-AJ124,""),"")</f>
        <v/>
      </c>
      <c r="AM124" s="4" t="n">
        <v>1.41612</v>
      </c>
      <c r="AN124" s="2" t="n">
        <v>0.8814</v>
      </c>
      <c r="AO124" s="2" t="n">
        <f aca="false">IF(AND(V124&lt;&gt;"",AA124&lt;&gt;"",U124&lt;&gt;""),V124*10^(7/3*(1+AA124)*(1-U124/559.676)),"")</f>
        <v>0.985345156771088</v>
      </c>
      <c r="AP124" s="2" t="n">
        <f aca="false">IF(AO124&lt;&gt;"",AO124-AN124,"")</f>
        <v>0.103945156771089</v>
      </c>
      <c r="AQ124" s="2" t="n">
        <v>0.3719</v>
      </c>
      <c r="AR124" s="2" t="n">
        <v>0.3764</v>
      </c>
      <c r="AV124" s="5" t="n">
        <v>18840</v>
      </c>
      <c r="AW124" s="5" t="n">
        <f aca="false">AV124*AJ124</f>
        <v>120632.52</v>
      </c>
      <c r="AX124" s="1" t="n">
        <v>22.18</v>
      </c>
      <c r="AZ124" s="3" t="str">
        <f aca="false">IF(AND(AU124&lt;&gt;"",T124&lt;&gt;"",O124&lt;&gt;"",AD124&lt;&gt;""),SQRT((AU124*(MAX((T124-77)/(T124-O124),0))^0.38)*(SQRT(AD124^2-0.000601*(77-60))*62.3664)*251.9958/30.48^3),"")</f>
        <v/>
      </c>
      <c r="BA124" s="3" t="str">
        <f aca="false">IF(AND(AY124&lt;&gt;"",AZ124&lt;&gt;""),AZ124-AY124,"")</f>
        <v/>
      </c>
      <c r="BC124" s="1" t="n">
        <v>-383.76</v>
      </c>
      <c r="BF124" s="6" t="n">
        <v>0.00057</v>
      </c>
      <c r="BH124" s="7" t="n">
        <v>79.5</v>
      </c>
      <c r="BJ124" s="7" t="n">
        <v>89.2</v>
      </c>
      <c r="BK124" s="7" t="n">
        <v>98.3</v>
      </c>
      <c r="BL124" s="1" t="n">
        <v>0.93</v>
      </c>
      <c r="BM124" s="1" t="n">
        <v>6.61</v>
      </c>
      <c r="BN124" s="7" t="n">
        <v>11.6</v>
      </c>
      <c r="BO124" s="7" t="n">
        <f aca="false">IF(AND(P124&lt;&gt;"",AD124&lt;&gt;""),P124^0.333333333333333/AD124,"")</f>
        <v>11.5710962240438</v>
      </c>
      <c r="BP124" s="7" t="n">
        <f aca="false">BN124-BO124</f>
        <v>0.0289037759562412</v>
      </c>
    </row>
    <row r="125" customFormat="false" ht="12.75" hidden="false" customHeight="false" outlineLevel="0" collapsed="false">
      <c r="A125" s="0" t="n">
        <v>123</v>
      </c>
      <c r="B125" s="0" t="s">
        <v>242</v>
      </c>
      <c r="C125" s="0" t="s">
        <v>228</v>
      </c>
      <c r="D125" s="0" t="n">
        <v>8</v>
      </c>
      <c r="E125" s="0" t="n">
        <v>16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s">
        <v>207</v>
      </c>
      <c r="L125" s="1" t="n">
        <v>112.21</v>
      </c>
      <c r="M125" s="1" t="n">
        <f aca="false">+D125*$D$2+E125*$E$2+F125*$F$2+G125*$G$2+H125*$H$2+I125*$I$2+J125*$J$2</f>
        <v>112.21504</v>
      </c>
      <c r="N125" s="1" t="n">
        <f aca="false">IF(ABS(M125-L125)&gt;0.005,M125-L125,"")</f>
        <v>0.00503999999999394</v>
      </c>
      <c r="O125" s="1" t="n">
        <v>228.72</v>
      </c>
      <c r="P125" s="1" t="n">
        <f aca="false">+O125+459.67</f>
        <v>688.39</v>
      </c>
      <c r="Q125" s="1" t="n">
        <f aca="false">IF(AND(P125&gt;0,U125&lt;&gt;""),P125/U125,"")</f>
        <v>0.678036384410058</v>
      </c>
      <c r="R125" s="1" t="n">
        <v>-203.4</v>
      </c>
      <c r="S125" s="1" t="n">
        <f aca="false">IF(AND(R125&lt;&gt;"",U125&lt;&gt;""),(R125+459.67)/U125,"")</f>
        <v>0.252415613580624</v>
      </c>
      <c r="T125" s="1" t="n">
        <v>555.6</v>
      </c>
      <c r="U125" s="1" t="n">
        <f aca="false">IF(T125&lt;&gt;"",T125+459.67,"")</f>
        <v>1015.27</v>
      </c>
      <c r="V125" s="1" t="n">
        <v>438.29</v>
      </c>
      <c r="W125" s="2" t="n">
        <v>0.0611</v>
      </c>
      <c r="X125" s="2" t="n">
        <v>0.2757</v>
      </c>
      <c r="Y125" s="2" t="n">
        <f aca="false">IF(U125&lt;&gt;"",V125*W125*L125/10.73165/U125,"")</f>
        <v>0.275794931669414</v>
      </c>
      <c r="Z125" s="2" t="str">
        <f aca="false">IF(Y125&lt;&gt;"",IF(ABS(Y125-X125)&gt;0.0005,Y125-X125,""),"")</f>
        <v/>
      </c>
      <c r="AA125" s="2" t="n">
        <v>0.331</v>
      </c>
      <c r="AB125" s="2" t="n">
        <f aca="false">IF(AND(V125&gt;0,Q125&lt;&gt;""),LOG(14.69595/V125)/(1-1/Q125)*3/7-1,"")</f>
        <v>0.330861968381607</v>
      </c>
      <c r="AC125" s="2" t="str">
        <f aca="false">IF(AB125&lt;&gt;"",IF(ABS(AB125-AA125)&gt;0.05,AB125-AA125,""),"")</f>
        <v/>
      </c>
      <c r="AD125" s="2" t="n">
        <v>0.7518</v>
      </c>
      <c r="AF125" s="3" t="n">
        <f aca="false">IF(AND(L125&lt;&gt;"",AD125&lt;&gt;""),L125/(AD125*62.3664),"")</f>
        <v>2.3931976359519</v>
      </c>
      <c r="AG125" s="1" t="n">
        <v>56.71</v>
      </c>
      <c r="AH125" s="1" t="n">
        <f aca="false">IF(AD125&lt;&gt;"",141.5/AD125-131.5,"")</f>
        <v>56.7149507847832</v>
      </c>
      <c r="AI125" s="1" t="str">
        <f aca="false">IF(AH125&lt;&gt;"",IF(ABS(AH125-AG125)&gt;0.01,AH125-AG125,""),"")</f>
        <v/>
      </c>
      <c r="AJ125" s="3" t="n">
        <v>6.268</v>
      </c>
      <c r="AK125" s="3" t="n">
        <f aca="false">IF(AD125&lt;&gt;"",AD125*8.33718,"")</f>
        <v>6.267891924</v>
      </c>
      <c r="AL125" s="3" t="str">
        <f aca="false">IF(AK125&lt;&gt;"",IF(ABS(AK125-AJ125)&gt;0.001,AK125-AJ125,""),"")</f>
        <v/>
      </c>
      <c r="AM125" s="4" t="n">
        <v>1.40812</v>
      </c>
      <c r="AN125" s="2" t="n">
        <v>1.1625</v>
      </c>
      <c r="AO125" s="2" t="n">
        <f aca="false">IF(AND(V125&lt;&gt;"",AA125&lt;&gt;"",U125&lt;&gt;""),V125*10^(7/3*(1+AA125)*(1-U125/559.676)),"")</f>
        <v>1.29912361538386</v>
      </c>
      <c r="AP125" s="2" t="n">
        <f aca="false">IF(AO125&lt;&gt;"",AO125-AN125,"")</f>
        <v>0.136623615383857</v>
      </c>
      <c r="AR125" s="2" t="n">
        <v>0.3771</v>
      </c>
      <c r="AV125" s="5" t="n">
        <v>18840</v>
      </c>
      <c r="AW125" s="5" t="n">
        <f aca="false">AV125*AJ125</f>
        <v>118089.12</v>
      </c>
      <c r="AX125" s="1" t="n">
        <v>20.33</v>
      </c>
      <c r="AZ125" s="3" t="str">
        <f aca="false">IF(AND(AU125&lt;&gt;"",T125&lt;&gt;"",O125&lt;&gt;"",AD125&lt;&gt;""),SQRT((AU125*(MAX((T125-77)/(T125-O125),0))^0.38)*(SQRT(AD125^2-0.000601*(77-60))*62.3664)*251.9958/30.48^3),"")</f>
        <v/>
      </c>
      <c r="BA125" s="3" t="str">
        <f aca="false">IF(AND(AY125&lt;&gt;"",AZ125&lt;&gt;""),AZ125-AY125,"")</f>
        <v/>
      </c>
      <c r="BC125" s="1" t="n">
        <v>-383.76</v>
      </c>
      <c r="BF125" s="6" t="n">
        <v>0.00066</v>
      </c>
      <c r="BL125" s="1" t="n">
        <v>0.93</v>
      </c>
      <c r="BM125" s="1" t="n">
        <v>6.61</v>
      </c>
      <c r="BN125" s="7" t="n">
        <v>11.8</v>
      </c>
      <c r="BO125" s="7" t="n">
        <f aca="false">IF(AND(P125&lt;&gt;"",AD125&lt;&gt;""),P125^0.333333333333333/AD125,"")</f>
        <v>11.7447162716999</v>
      </c>
      <c r="BP125" s="7" t="n">
        <f aca="false">BN125-BO125</f>
        <v>0.0552837283001502</v>
      </c>
    </row>
    <row r="126" customFormat="false" ht="12.75" hidden="false" customHeight="false" outlineLevel="0" collapsed="false">
      <c r="A126" s="0" t="n">
        <v>124</v>
      </c>
      <c r="B126" s="0" t="s">
        <v>243</v>
      </c>
      <c r="C126" s="0" t="s">
        <v>244</v>
      </c>
      <c r="D126" s="0" t="n">
        <v>9</v>
      </c>
      <c r="E126" s="0" t="n">
        <v>18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s">
        <v>207</v>
      </c>
      <c r="L126" s="1" t="n">
        <v>126.24</v>
      </c>
      <c r="M126" s="1" t="n">
        <f aca="false">+D126*$D$2+E126*$E$2+F126*$F$2+G126*$G$2+H126*$H$2+I126*$I$2+J126*$J$2</f>
        <v>126.24192</v>
      </c>
      <c r="N126" s="1" t="str">
        <f aca="false">IF(ABS(M126-L126)&gt;0.005,M126-L126,"")</f>
        <v/>
      </c>
      <c r="O126" s="1" t="n">
        <v>313.88</v>
      </c>
      <c r="P126" s="1" t="n">
        <f aca="false">+O126+459.67</f>
        <v>773.55</v>
      </c>
      <c r="Q126" s="1" t="n">
        <f aca="false">IF(AND(P126&gt;0,U126&lt;&gt;""),P126/U126,"")</f>
        <v>0.691738131220546</v>
      </c>
      <c r="R126" s="1" t="n">
        <v>-162.37</v>
      </c>
      <c r="S126" s="1" t="n">
        <f aca="false">IF(AND(R126&lt;&gt;"",U126&lt;&gt;""),(R126+459.67)/U126,"")</f>
        <v>0.26585708281542</v>
      </c>
      <c r="T126" s="1" t="n">
        <v>658.6</v>
      </c>
      <c r="U126" s="1" t="n">
        <f aca="false">IF(T126&lt;&gt;"",T126+459.67,"")</f>
        <v>1118.27</v>
      </c>
      <c r="V126" s="1" t="n">
        <v>395</v>
      </c>
      <c r="W126" s="2" t="n">
        <v>0.0613</v>
      </c>
      <c r="X126" s="2" t="n">
        <v>0.2546</v>
      </c>
      <c r="Y126" s="2" t="n">
        <f aca="false">IF(U126&lt;&gt;"",V126*W126*L126/10.73165/U126,"")</f>
        <v>0.254707293803019</v>
      </c>
      <c r="Z126" s="2" t="str">
        <f aca="false">IF(Y126&lt;&gt;"",IF(ABS(Y126-X126)&gt;0.0005,Y126-X126,""),"")</f>
        <v/>
      </c>
      <c r="AA126" s="2" t="n">
        <v>0.328</v>
      </c>
      <c r="AB126" s="2" t="n">
        <f aca="false">IF(AND(V126&gt;0,Q126&lt;&gt;""),LOG(14.69595/V126)/(1-1/Q126)*3/7-1,"")</f>
        <v>0.374670866233625</v>
      </c>
      <c r="AC126" s="2" t="str">
        <f aca="false">IF(AB126&lt;&gt;"",IF(ABS(AB126-AA126)&gt;0.05,AB126-AA126,""),"")</f>
        <v/>
      </c>
      <c r="AD126" s="2" t="n">
        <v>0.8103</v>
      </c>
      <c r="AF126" s="3" t="n">
        <f aca="false">IF(AND(L126&lt;&gt;"",AD126&lt;&gt;""),L126/(AD126*62.3664),"")</f>
        <v>2.49804622865354</v>
      </c>
      <c r="AG126" s="1" t="n">
        <v>43.12</v>
      </c>
      <c r="AH126" s="1" t="n">
        <f aca="false">IF(AD126&lt;&gt;"",141.5/AD126-131.5,"")</f>
        <v>43.1266814759965</v>
      </c>
      <c r="AI126" s="1" t="str">
        <f aca="false">IF(AH126&lt;&gt;"",IF(ABS(AH126-AG126)&gt;0.01,AH126-AG126,""),"")</f>
        <v/>
      </c>
      <c r="AJ126" s="3" t="n">
        <v>6.756</v>
      </c>
      <c r="AK126" s="3" t="n">
        <f aca="false">IF(AD126&lt;&gt;"",AD126*8.33718,"")</f>
        <v>6.755616954</v>
      </c>
      <c r="AL126" s="3" t="str">
        <f aca="false">IF(AK126&lt;&gt;"",IF(ABS(AK126-AJ126)&gt;0.001,AK126-AJ126,""),"")</f>
        <v/>
      </c>
      <c r="AM126" s="4" t="n">
        <v>1.4293</v>
      </c>
      <c r="AO126" s="2" t="n">
        <f aca="false">IF(AND(V126&lt;&gt;"",AA126&lt;&gt;"",U126&lt;&gt;""),V126*10^(7/3*(1+AA126)*(1-U126/559.676)),"")</f>
        <v>0.319095707138097</v>
      </c>
      <c r="AP126" s="2" t="n">
        <f aca="false">IF(AO126&lt;&gt;"",AO126-AN126,"")</f>
        <v>0.319095707138097</v>
      </c>
      <c r="AR126" s="2" t="n">
        <v>0.3861</v>
      </c>
      <c r="AU126" s="1" t="n">
        <v>176.13</v>
      </c>
      <c r="AV126" s="5" t="n">
        <v>18745</v>
      </c>
      <c r="AW126" s="5" t="n">
        <f aca="false">AV126*AJ126</f>
        <v>126641.22</v>
      </c>
      <c r="AX126" s="1" t="n">
        <v>25.39</v>
      </c>
      <c r="AZ126" s="3" t="n">
        <f aca="false">IF(AND(AU126&lt;&gt;"",T126&lt;&gt;"",O126&lt;&gt;"",AD126&lt;&gt;""),SQRT((AU126*(MAX((T126-77)/(T126-O126),0))^0.38)*(SQRT(AD126^2-0.000601*(77-60))*62.3664)*251.9958/30.48^3),"")</f>
        <v>9.79143537515183</v>
      </c>
      <c r="BA126" s="3" t="str">
        <f aca="false">IF(AND(AY126&lt;&gt;"",AZ126&lt;&gt;""),AZ126-AY126,"")</f>
        <v/>
      </c>
      <c r="BC126" s="1" t="n">
        <v>-573.1</v>
      </c>
      <c r="BD126" s="1" t="n">
        <v>209.03</v>
      </c>
      <c r="BE126" s="1" t="n">
        <v>38.53</v>
      </c>
      <c r="BF126" s="6" t="n">
        <v>0.00054</v>
      </c>
      <c r="BG126" s="7" t="n">
        <v>119.7</v>
      </c>
      <c r="BH126" s="7" t="n">
        <v>2</v>
      </c>
      <c r="BI126" s="7" t="n">
        <v>36.7</v>
      </c>
      <c r="BJ126" s="7" t="n">
        <v>3</v>
      </c>
      <c r="BK126" s="7" t="n">
        <v>29.6</v>
      </c>
      <c r="BL126" s="1" t="n">
        <v>0.83</v>
      </c>
      <c r="BM126" s="1" t="n">
        <v>5.87</v>
      </c>
      <c r="BN126" s="7" t="n">
        <v>11.2</v>
      </c>
      <c r="BO126" s="7" t="n">
        <f aca="false">IF(AND(P126&lt;&gt;"",AD126&lt;&gt;""),P126^0.333333333333333/AD126,"")</f>
        <v>11.3287925604977</v>
      </c>
      <c r="BP126" s="7" t="n">
        <f aca="false">BN126-BO126</f>
        <v>-0.128792560497706</v>
      </c>
    </row>
    <row r="127" customFormat="false" ht="12.75" hidden="false" customHeight="false" outlineLevel="0" collapsed="false">
      <c r="A127" s="0" t="n">
        <v>125</v>
      </c>
      <c r="B127" s="0" t="s">
        <v>245</v>
      </c>
      <c r="C127" s="0" t="s">
        <v>244</v>
      </c>
      <c r="D127" s="0" t="n">
        <v>9</v>
      </c>
      <c r="E127" s="0" t="n">
        <v>18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s">
        <v>207</v>
      </c>
      <c r="L127" s="1" t="n">
        <v>126.24</v>
      </c>
      <c r="M127" s="1" t="n">
        <f aca="false">+D127*$D$2+E127*$E$2+F127*$F$2+G127*$G$2+H127*$H$2+I127*$I$2+J127*$J$2</f>
        <v>126.24192</v>
      </c>
      <c r="N127" s="1" t="str">
        <f aca="false">IF(ABS(M127-L127)&gt;0.005,M127-L127,"")</f>
        <v/>
      </c>
      <c r="O127" s="1" t="n">
        <v>298.31</v>
      </c>
      <c r="P127" s="1" t="n">
        <f aca="false">+O127+459.67</f>
        <v>757.98</v>
      </c>
      <c r="Q127" s="1" t="n">
        <f aca="false">IF(AND(P127&gt;0,U127&lt;&gt;""),P127/U127,"")</f>
        <v>0.674485446569199</v>
      </c>
      <c r="R127" s="1" t="n">
        <v>-175.4</v>
      </c>
      <c r="S127" s="1" t="n">
        <f aca="false">IF(AND(R127&lt;&gt;"",U127&lt;&gt;""),(R127+459.67)/U127,"")</f>
        <v>0.25295651322756</v>
      </c>
      <c r="T127" s="1" t="n">
        <v>664.12</v>
      </c>
      <c r="U127" s="1" t="n">
        <f aca="false">IF(T127&lt;&gt;"",T127+459.67,"")</f>
        <v>1123.79</v>
      </c>
      <c r="V127" s="1" t="n">
        <v>422.39</v>
      </c>
      <c r="W127" s="2" t="n">
        <v>0.0579</v>
      </c>
      <c r="X127" s="2" t="n">
        <v>0.2561</v>
      </c>
      <c r="Y127" s="2" t="n">
        <f aca="false">IF(U127&lt;&gt;"",V127*W127*L127/10.73165/U127,"")</f>
        <v>0.255998555018141</v>
      </c>
      <c r="Z127" s="2" t="str">
        <f aca="false">IF(Y127&lt;&gt;"",IF(ABS(Y127-X127)&gt;0.0005,Y127-X127,""),"")</f>
        <v/>
      </c>
      <c r="AA127" s="2" t="n">
        <v>0.267</v>
      </c>
      <c r="AB127" s="2" t="n">
        <f aca="false">IF(AND(V127&gt;0,Q127&lt;&gt;""),LOG(14.69595/V127)/(1-1/Q127)*3/7-1,"")</f>
        <v>0.29519922007941</v>
      </c>
      <c r="AC127" s="2" t="str">
        <f aca="false">IF(AB127&lt;&gt;"",IF(ABS(AB127-AA127)&gt;0.05,AB127-AA127,""),"")</f>
        <v/>
      </c>
      <c r="AD127" s="2" t="n">
        <v>0.7853</v>
      </c>
      <c r="AF127" s="3" t="n">
        <f aca="false">IF(AND(L127&lt;&gt;"",AD127&lt;&gt;""),L127/(AD127*62.3664),"")</f>
        <v>2.577571449227</v>
      </c>
      <c r="AG127" s="1" t="n">
        <v>48.69</v>
      </c>
      <c r="AH127" s="1" t="n">
        <f aca="false">IF(AD127&lt;&gt;"",141.5/AD127-131.5,"")</f>
        <v>48.6859162103655</v>
      </c>
      <c r="AI127" s="1" t="str">
        <f aca="false">IF(AH127&lt;&gt;"",IF(ABS(AH127-AG127)&gt;0.01,AH127-AG127,""),"")</f>
        <v/>
      </c>
      <c r="AJ127" s="3" t="n">
        <v>6.547</v>
      </c>
      <c r="AK127" s="3" t="n">
        <f aca="false">IF(AD127&lt;&gt;"",AD127*8.33718,"")</f>
        <v>6.547187454</v>
      </c>
      <c r="AL127" s="3" t="str">
        <f aca="false">IF(AK127&lt;&gt;"",IF(ABS(AK127-AJ127)&gt;0.001,AK127-AJ127,""),"")</f>
        <v/>
      </c>
      <c r="AM127" s="4" t="n">
        <v>1.4273</v>
      </c>
      <c r="AO127" s="2" t="n">
        <f aca="false">IF(AND(V127&lt;&gt;"",AA127&lt;&gt;"",U127&lt;&gt;""),V127*10^(7/3*(1+AA127)*(1-U127/559.676)),"")</f>
        <v>0.442524978495575</v>
      </c>
      <c r="AP127" s="2" t="n">
        <f aca="false">IF(AO127&lt;&gt;"",AO127-AN127,"")</f>
        <v>0.442524978495575</v>
      </c>
      <c r="AR127" s="2" t="n">
        <v>0.3867</v>
      </c>
      <c r="AU127" s="1" t="n">
        <v>170.32</v>
      </c>
      <c r="AV127" s="5" t="n">
        <v>18831</v>
      </c>
      <c r="AW127" s="5" t="n">
        <f aca="false">AV127*AJ127</f>
        <v>123286.557</v>
      </c>
      <c r="AX127" s="1" t="n">
        <v>24.29</v>
      </c>
      <c r="AZ127" s="3" t="n">
        <f aca="false">IF(AND(AU127&lt;&gt;"",T127&lt;&gt;"",O127&lt;&gt;"",AD127&lt;&gt;""),SQRT((AU127*(MAX((T127-77)/(T127-O127),0))^0.38)*(SQRT(AD127^2-0.000601*(77-60))*62.3664)*251.9958/30.48^3),"")</f>
        <v>9.38697961197527</v>
      </c>
      <c r="BA127" s="3" t="str">
        <f aca="false">IF(AND(AY127&lt;&gt;"",AZ127&lt;&gt;""),AZ127-AY127,"")</f>
        <v/>
      </c>
      <c r="BC127" s="1" t="n">
        <v>-334</v>
      </c>
      <c r="BF127" s="6" t="n">
        <v>0.00059</v>
      </c>
      <c r="BH127" s="7" t="n">
        <v>28.2</v>
      </c>
      <c r="BI127" s="7" t="n">
        <v>58.1</v>
      </c>
      <c r="BJ127" s="7" t="n">
        <v>33.4</v>
      </c>
      <c r="BK127" s="7" t="n">
        <v>59.2</v>
      </c>
      <c r="BL127" s="1" t="n">
        <v>0.83</v>
      </c>
      <c r="BM127" s="1" t="n">
        <v>5.94</v>
      </c>
      <c r="BN127" s="7" t="n">
        <v>11.6</v>
      </c>
      <c r="BO127" s="7" t="n">
        <f aca="false">IF(AND(P127&lt;&gt;"",AD127&lt;&gt;""),P127^0.333333333333333/AD127,"")</f>
        <v>11.6104838326226</v>
      </c>
      <c r="BP127" s="7" t="n">
        <f aca="false">BN127-BO127</f>
        <v>-0.0104838326225725</v>
      </c>
    </row>
    <row r="128" customFormat="false" ht="12.75" hidden="false" customHeight="false" outlineLevel="0" collapsed="false">
      <c r="A128" s="0" t="n">
        <v>126</v>
      </c>
      <c r="B128" s="0" t="s">
        <v>246</v>
      </c>
      <c r="C128" s="0" t="s">
        <v>244</v>
      </c>
      <c r="D128" s="0" t="n">
        <v>9</v>
      </c>
      <c r="E128" s="0" t="n">
        <v>18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s">
        <v>207</v>
      </c>
      <c r="L128" s="1" t="n">
        <v>126.24</v>
      </c>
      <c r="M128" s="1" t="n">
        <f aca="false">+D128*$D$2+E128*$E$2+F128*$F$2+G128*$G$2+H128*$H$2+I128*$I$2+J128*$J$2</f>
        <v>126.24192</v>
      </c>
      <c r="N128" s="1" t="str">
        <f aca="false">IF(ABS(M128-L128)&gt;0.005,M128-L128,"")</f>
        <v/>
      </c>
      <c r="O128" s="1" t="n">
        <v>294.8</v>
      </c>
      <c r="P128" s="1" t="n">
        <f aca="false">+O128+459.67</f>
        <v>754.47</v>
      </c>
      <c r="Q128" s="1" t="n">
        <f aca="false">IF(AND(P128&gt;0,U128&lt;&gt;""),P128/U128,"")</f>
        <v>0.691736423731766</v>
      </c>
      <c r="S128" s="1" t="str">
        <f aca="false">IF(AND(R128&lt;&gt;"",U128&lt;&gt;""),(R128+459.67)/U128,"")</f>
        <v/>
      </c>
      <c r="T128" s="1" t="n">
        <v>631.02</v>
      </c>
      <c r="U128" s="1" t="n">
        <f aca="false">IF(T128&lt;&gt;"",T128+459.67,"")</f>
        <v>1090.69</v>
      </c>
      <c r="V128" s="1" t="n">
        <v>395</v>
      </c>
      <c r="W128" s="2" t="n">
        <v>0.0613</v>
      </c>
      <c r="X128" s="2" t="n">
        <v>0.261</v>
      </c>
      <c r="Y128" s="2" t="n">
        <f aca="false">IF(U128&lt;&gt;"",V128*W128*L128/10.73165/U128,"")</f>
        <v>0.261148012213463</v>
      </c>
      <c r="Z128" s="2" t="str">
        <f aca="false">IF(Y128&lt;&gt;"",IF(ABS(Y128-X128)&gt;0.0005,Y128-X128,""),"")</f>
        <v/>
      </c>
      <c r="AA128" s="2" t="n">
        <v>0.376</v>
      </c>
      <c r="AB128" s="2" t="n">
        <f aca="false">IF(AND(V128&gt;0,Q128&lt;&gt;""),LOG(14.69595/V128)/(1-1/Q128)*3/7-1,"")</f>
        <v>0.374659858633148</v>
      </c>
      <c r="AC128" s="2" t="str">
        <f aca="false">IF(AB128&lt;&gt;"",IF(ABS(AB128-AA128)&gt;0.05,AB128-AA128,""),"")</f>
        <v/>
      </c>
      <c r="AD128" s="2" t="n">
        <v>0.8036</v>
      </c>
      <c r="AF128" s="3" t="n">
        <f aca="false">IF(AND(L128&lt;&gt;"",AD128&lt;&gt;""),L128/(AD128*62.3664),"")</f>
        <v>2.5188736424564</v>
      </c>
      <c r="AG128" s="1" t="n">
        <v>44.76</v>
      </c>
      <c r="AH128" s="1" t="n">
        <f aca="false">IF(AD128&lt;&gt;"",141.5/AD128-131.5,"")</f>
        <v>44.5826281732205</v>
      </c>
      <c r="AI128" s="1" t="n">
        <f aca="false">IF(AH128&lt;&gt;"",IF(ABS(AH128-AG128)&gt;0.01,AH128-AG128,""),"")</f>
        <v>-0.177371826779485</v>
      </c>
      <c r="AJ128" s="3" t="n">
        <v>6.7</v>
      </c>
      <c r="AK128" s="3" t="n">
        <f aca="false">IF(AD128&lt;&gt;"",AD128*8.33718,"")</f>
        <v>6.699757848</v>
      </c>
      <c r="AL128" s="3" t="str">
        <f aca="false">IF(AK128&lt;&gt;"",IF(ABS(AK128-AJ128)&gt;0.001,AK128-AJ128,""),"")</f>
        <v/>
      </c>
      <c r="AM128" s="4" t="n">
        <v>1.435</v>
      </c>
      <c r="AO128" s="2" t="n">
        <f aca="false">IF(AND(V128&lt;&gt;"",AA128&lt;&gt;"",U128&lt;&gt;""),V128*10^(7/3*(1+AA128)*(1-U128/559.676)),"")</f>
        <v>0.355103015209726</v>
      </c>
      <c r="AP128" s="2" t="n">
        <f aca="false">IF(AO128&lt;&gt;"",AO128-AN128,"")</f>
        <v>0.355103015209726</v>
      </c>
      <c r="AR128" s="2" t="n">
        <v>0.3868</v>
      </c>
      <c r="AU128" s="1" t="n">
        <v>171.17</v>
      </c>
      <c r="AV128" s="5" t="n">
        <v>18860</v>
      </c>
      <c r="AW128" s="5" t="n">
        <f aca="false">AV128*AJ128</f>
        <v>126362</v>
      </c>
      <c r="AX128" s="1" t="n">
        <v>26.56</v>
      </c>
      <c r="AZ128" s="3" t="n">
        <f aca="false">IF(AND(AU128&lt;&gt;"",T128&lt;&gt;"",O128&lt;&gt;"",AD128&lt;&gt;""),SQRT((AU128*(MAX((T128-77)/(T128-O128),0))^0.38)*(SQRT(AD128^2-0.000601*(77-60))*62.3664)*251.9958/30.48^3),"")</f>
        <v>9.56892565215292</v>
      </c>
      <c r="BA128" s="3" t="str">
        <f aca="false">IF(AND(AY128&lt;&gt;"",AZ128&lt;&gt;""),AZ128-AY128,"")</f>
        <v/>
      </c>
      <c r="BC128" s="1" t="n">
        <v>-338.56</v>
      </c>
      <c r="BF128" s="6" t="n">
        <v>0.0006</v>
      </c>
      <c r="BL128" s="1" t="n">
        <v>0.83</v>
      </c>
      <c r="BM128" s="1" t="n">
        <v>5.61</v>
      </c>
      <c r="BN128" s="7" t="n">
        <v>11.3</v>
      </c>
      <c r="BO128" s="7" t="n">
        <f aca="false">IF(AND(P128&lt;&gt;"",AD128&lt;&gt;""),P128^0.333333333333333/AD128,"")</f>
        <v>11.3285431651562</v>
      </c>
      <c r="BP128" s="7" t="n">
        <f aca="false">BN128-BO128</f>
        <v>-0.0285431651561741</v>
      </c>
    </row>
    <row r="129" customFormat="false" ht="12.75" hidden="false" customHeight="false" outlineLevel="0" collapsed="false">
      <c r="A129" s="0" t="n">
        <v>127</v>
      </c>
      <c r="B129" s="0" t="s">
        <v>247</v>
      </c>
      <c r="C129" s="0" t="s">
        <v>244</v>
      </c>
      <c r="D129" s="0" t="n">
        <v>9</v>
      </c>
      <c r="E129" s="0" t="n">
        <v>18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s">
        <v>207</v>
      </c>
      <c r="L129" s="1" t="n">
        <v>126.24</v>
      </c>
      <c r="M129" s="1" t="n">
        <f aca="false">+D129*$D$2+E129*$E$2+F129*$F$2+G129*$G$2+H129*$H$2+I129*$I$2+J129*$J$2</f>
        <v>126.24192</v>
      </c>
      <c r="N129" s="1" t="str">
        <f aca="false">IF(ABS(M129-L129)&gt;0.005,M129-L129,"")</f>
        <v/>
      </c>
      <c r="O129" s="1" t="n">
        <v>302.9</v>
      </c>
      <c r="P129" s="1" t="n">
        <f aca="false">+O129+459.67</f>
        <v>762.57</v>
      </c>
      <c r="Q129" s="1" t="n">
        <f aca="false">IF(AND(P129&gt;0,U129&lt;&gt;""),P129/U129,"")</f>
        <v>0.691742486778726</v>
      </c>
      <c r="S129" s="1" t="str">
        <f aca="false">IF(AND(R129&lt;&gt;"",U129&lt;&gt;""),(R129+459.67)/U129,"")</f>
        <v/>
      </c>
      <c r="T129" s="1" t="n">
        <v>642.72</v>
      </c>
      <c r="U129" s="1" t="n">
        <f aca="false">IF(T129&lt;&gt;"",T129+459.67,"")</f>
        <v>1102.39</v>
      </c>
      <c r="V129" s="1" t="n">
        <v>395</v>
      </c>
      <c r="W129" s="2" t="n">
        <v>0.0613</v>
      </c>
      <c r="X129" s="2" t="n">
        <v>0.2583</v>
      </c>
      <c r="Y129" s="2" t="n">
        <f aca="false">IF(U129&lt;&gt;"",V129*W129*L129/10.73165/U129,"")</f>
        <v>0.258376369017409</v>
      </c>
      <c r="Z129" s="2" t="str">
        <f aca="false">IF(Y129&lt;&gt;"",IF(ABS(Y129-X129)&gt;0.0005,Y129-X129,""),"")</f>
        <v/>
      </c>
      <c r="AA129" s="2" t="n">
        <v>0.373</v>
      </c>
      <c r="AB129" s="2" t="n">
        <f aca="false">IF(AND(V129&gt;0,Q129&lt;&gt;""),LOG(14.69595/V129)/(1-1/Q129)*3/7-1,"")</f>
        <v>0.374698945590793</v>
      </c>
      <c r="AC129" s="2" t="str">
        <f aca="false">IF(AB129&lt;&gt;"",IF(ABS(AB129-AA129)&gt;0.05,AB129-AA129,""),"")</f>
        <v/>
      </c>
      <c r="AD129" s="2" t="n">
        <v>0.8072</v>
      </c>
      <c r="AF129" s="3" t="n">
        <f aca="false">IF(AND(L129&lt;&gt;"",AD129&lt;&gt;""),L129/(AD129*62.3664),"")</f>
        <v>2.50763981550789</v>
      </c>
      <c r="AG129" s="1" t="n">
        <v>43.79</v>
      </c>
      <c r="AH129" s="1" t="n">
        <f aca="false">IF(AD129&lt;&gt;"",141.5/AD129-131.5,"")</f>
        <v>43.7973240832507</v>
      </c>
      <c r="AI129" s="1" t="str">
        <f aca="false">IF(AH129&lt;&gt;"",IF(ABS(AH129-AG129)&gt;0.01,AH129-AG129,""),"")</f>
        <v/>
      </c>
      <c r="AJ129" s="3" t="n">
        <v>6.73</v>
      </c>
      <c r="AK129" s="3" t="n">
        <f aca="false">IF(AD129&lt;&gt;"",AD129*8.33718,"")</f>
        <v>6.729771696</v>
      </c>
      <c r="AL129" s="3" t="str">
        <f aca="false">IF(AK129&lt;&gt;"",IF(ABS(AK129-AJ129)&gt;0.001,AK129-AJ129,""),"")</f>
        <v/>
      </c>
      <c r="AM129" s="4" t="n">
        <v>1.4363</v>
      </c>
      <c r="AO129" s="2" t="n">
        <f aca="false">IF(AND(V129&lt;&gt;"",AA129&lt;&gt;"",U129&lt;&gt;""),V129*10^(7/3*(1+AA129)*(1-U129/559.676)),"")</f>
        <v>0.309046179538434</v>
      </c>
      <c r="AP129" s="2" t="n">
        <f aca="false">IF(AO129&lt;&gt;"",AO129-AN129,"")</f>
        <v>0.309046179538434</v>
      </c>
      <c r="AR129" s="2" t="n">
        <v>0.3865</v>
      </c>
      <c r="AU129" s="1" t="n">
        <v>173.3</v>
      </c>
      <c r="AV129" s="5" t="n">
        <v>18860</v>
      </c>
      <c r="AW129" s="5" t="n">
        <f aca="false">AV129*AJ129</f>
        <v>126927.8</v>
      </c>
      <c r="AX129" s="1" t="n">
        <v>28.76</v>
      </c>
      <c r="AZ129" s="3" t="n">
        <f aca="false">IF(AND(AU129&lt;&gt;"",T129&lt;&gt;"",O129&lt;&gt;"",AD129&lt;&gt;""),SQRT((AU129*(MAX((T129-77)/(T129-O129),0))^0.38)*(SQRT(AD129^2-0.000601*(77-60))*62.3664)*251.9958/30.48^3),"")</f>
        <v>9.66897448272096</v>
      </c>
      <c r="BA129" s="3" t="str">
        <f aca="false">IF(AND(AY129&lt;&gt;"",AZ129&lt;&gt;""),AZ129-AY129,"")</f>
        <v/>
      </c>
      <c r="BC129" s="1" t="n">
        <v>-338.56</v>
      </c>
      <c r="BF129" s="6" t="n">
        <v>0.00055</v>
      </c>
      <c r="BL129" s="1" t="n">
        <v>0.83</v>
      </c>
      <c r="BM129" s="1" t="n">
        <v>5.61</v>
      </c>
      <c r="BN129" s="7" t="n">
        <v>11.3</v>
      </c>
      <c r="BO129" s="7" t="n">
        <f aca="false">IF(AND(P129&lt;&gt;"",AD129&lt;&gt;""),P129^0.333333333333333/AD129,"")</f>
        <v>11.3182361759767</v>
      </c>
      <c r="BP129" s="7" t="n">
        <f aca="false">BN129-BO129</f>
        <v>-0.018236175976746</v>
      </c>
    </row>
    <row r="130" customFormat="false" ht="12.75" hidden="false" customHeight="false" outlineLevel="0" collapsed="false">
      <c r="A130" s="0" t="n">
        <v>128</v>
      </c>
      <c r="B130" s="0" t="s">
        <v>248</v>
      </c>
      <c r="C130" s="0" t="s">
        <v>244</v>
      </c>
      <c r="D130" s="0" t="n">
        <v>9</v>
      </c>
      <c r="E130" s="0" t="n">
        <v>18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s">
        <v>207</v>
      </c>
      <c r="L130" s="1" t="n">
        <v>126.24</v>
      </c>
      <c r="M130" s="1" t="n">
        <f aca="false">+D130*$D$2+E130*$E$2+F130*$F$2+G130*$G$2+H130*$H$2+I130*$I$2+J130*$J$2</f>
        <v>126.24192</v>
      </c>
      <c r="N130" s="1" t="str">
        <f aca="false">IF(ABS(M130-L130)&gt;0.005,M130-L130,"")</f>
        <v/>
      </c>
      <c r="O130" s="1" t="n">
        <v>308.41</v>
      </c>
      <c r="P130" s="1" t="n">
        <f aca="false">+O130+459.67</f>
        <v>768.08</v>
      </c>
      <c r="Q130" s="1" t="n">
        <f aca="false">IF(AND(P130&gt;0,U130&lt;&gt;""),P130/U130,"")</f>
        <v>0.691733386168574</v>
      </c>
      <c r="R130" s="1" t="n">
        <v>-180.4</v>
      </c>
      <c r="S130" s="1" t="n">
        <f aca="false">IF(AND(R130&lt;&gt;"",U130&lt;&gt;""),(R130+459.67)/U130,"")</f>
        <v>0.251510757675369</v>
      </c>
      <c r="T130" s="1" t="n">
        <v>650.7</v>
      </c>
      <c r="U130" s="1" t="n">
        <f aca="false">IF(T130&lt;&gt;"",T130+459.67,"")</f>
        <v>1110.37</v>
      </c>
      <c r="V130" s="1" t="n">
        <v>395</v>
      </c>
      <c r="W130" s="2" t="n">
        <v>0.0613</v>
      </c>
      <c r="X130" s="2" t="n">
        <v>0.2564</v>
      </c>
      <c r="Y130" s="2" t="n">
        <f aca="false">IF(U130&lt;&gt;"",V130*W130*L130/10.73165/U130,"")</f>
        <v>0.256519471384405</v>
      </c>
      <c r="Z130" s="2" t="str">
        <f aca="false">IF(Y130&lt;&gt;"",IF(ABS(Y130-X130)&gt;0.0005,Y130-X130,""),"")</f>
        <v/>
      </c>
      <c r="AA130" s="2" t="n">
        <v>0.373</v>
      </c>
      <c r="AB130" s="2" t="n">
        <f aca="false">IF(AND(V130&gt;0,Q130&lt;&gt;""),LOG(14.69595/V130)/(1-1/Q130)*3/7-1,"")</f>
        <v>0.374640276795913</v>
      </c>
      <c r="AC130" s="2" t="str">
        <f aca="false">IF(AB130&lt;&gt;"",IF(ABS(AB130-AA130)&gt;0.05,AB130-AA130,""),"")</f>
        <v/>
      </c>
      <c r="AD130" s="2" t="n">
        <v>0.8004</v>
      </c>
      <c r="AF130" s="3" t="n">
        <f aca="false">IF(AND(L130&lt;&gt;"",AD130&lt;&gt;""),L130/(AD130*62.3664),"")</f>
        <v>2.52894410179656</v>
      </c>
      <c r="AG130" s="1" t="n">
        <v>45.29</v>
      </c>
      <c r="AH130" s="1" t="n">
        <f aca="false">IF(AD130&lt;&gt;"",141.5/AD130-131.5,"")</f>
        <v>45.2866066966517</v>
      </c>
      <c r="AI130" s="1" t="str">
        <f aca="false">IF(AH130&lt;&gt;"",IF(ABS(AH130-AG130)&gt;0.01,AH130-AG130,""),"")</f>
        <v/>
      </c>
      <c r="AJ130" s="3" t="n">
        <v>6.673</v>
      </c>
      <c r="AK130" s="3" t="n">
        <f aca="false">IF(AD130&lt;&gt;"",AD130*8.33718,"")</f>
        <v>6.673078872</v>
      </c>
      <c r="AL130" s="3" t="str">
        <f aca="false">IF(AK130&lt;&gt;"",IF(ABS(AK130-AJ130)&gt;0.001,AK130-AJ130,""),"")</f>
        <v/>
      </c>
      <c r="AM130" s="4" t="n">
        <v>1.433</v>
      </c>
      <c r="AO130" s="2" t="n">
        <f aca="false">IF(AND(V130&lt;&gt;"",AA130&lt;&gt;"",U130&lt;&gt;""),V130*10^(7/3*(1+AA130)*(1-U130/559.676)),"")</f>
        <v>0.278192041002484</v>
      </c>
      <c r="AP130" s="2" t="n">
        <f aca="false">IF(AO130&lt;&gt;"",AO130-AN130,"")</f>
        <v>0.278192041002484</v>
      </c>
      <c r="AR130" s="2" t="n">
        <v>0.3863</v>
      </c>
      <c r="AU130" s="1" t="n">
        <v>174.72</v>
      </c>
      <c r="AV130" s="5" t="n">
        <v>18869</v>
      </c>
      <c r="AW130" s="5" t="n">
        <f aca="false">AV130*AJ130</f>
        <v>125912.837</v>
      </c>
      <c r="AX130" s="1" t="n">
        <v>26.2</v>
      </c>
      <c r="AZ130" s="3" t="n">
        <f aca="false">IF(AND(AU130&lt;&gt;"",T130&lt;&gt;"",O130&lt;&gt;"",AD130&lt;&gt;""),SQRT((AU130*(MAX((T130-77)/(T130-O130),0))^0.38)*(SQRT(AD130^2-0.000601*(77-60))*62.3664)*251.9958/30.48^3),"")</f>
        <v>9.67930370595515</v>
      </c>
      <c r="BA130" s="3" t="str">
        <f aca="false">IF(AND(AY130&lt;&gt;"",AZ130&lt;&gt;""),AZ130-AY130,"")</f>
        <v/>
      </c>
      <c r="BC130" s="1" t="n">
        <v>-338.56</v>
      </c>
      <c r="BF130" s="6" t="n">
        <v>0.0006</v>
      </c>
      <c r="BG130" s="7" t="n">
        <v>127.2</v>
      </c>
      <c r="BL130" s="1" t="n">
        <v>0.83</v>
      </c>
      <c r="BM130" s="1" t="n">
        <v>5.61</v>
      </c>
      <c r="BN130" s="7" t="n">
        <v>11.4</v>
      </c>
      <c r="BO130" s="7" t="n">
        <f aca="false">IF(AND(P130&lt;&gt;"",AD130&lt;&gt;""),P130^0.333333333333333/AD130,"")</f>
        <v>11.4418189724699</v>
      </c>
      <c r="BP130" s="7" t="n">
        <f aca="false">BN130-BO130</f>
        <v>-0.0418189724699154</v>
      </c>
    </row>
    <row r="131" customFormat="false" ht="12.75" hidden="false" customHeight="false" outlineLevel="0" collapsed="false">
      <c r="A131" s="0" t="n">
        <v>129</v>
      </c>
      <c r="B131" s="0" t="s">
        <v>249</v>
      </c>
      <c r="C131" s="0" t="s">
        <v>244</v>
      </c>
      <c r="D131" s="0" t="n">
        <v>9</v>
      </c>
      <c r="E131" s="0" t="n">
        <v>18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s">
        <v>207</v>
      </c>
      <c r="L131" s="1" t="n">
        <v>126.24</v>
      </c>
      <c r="M131" s="1" t="n">
        <f aca="false">+D131*$D$2+E131*$E$2+F131*$F$2+G131*$G$2+H131*$H$2+I131*$I$2+J131*$J$2</f>
        <v>126.24192</v>
      </c>
      <c r="N131" s="1" t="str">
        <f aca="false">IF(ABS(M131-L131)&gt;0.005,M131-L131,"")</f>
        <v/>
      </c>
      <c r="O131" s="1" t="n">
        <v>280.4</v>
      </c>
      <c r="P131" s="1" t="n">
        <f aca="false">+O131+459.67</f>
        <v>740.07</v>
      </c>
      <c r="Q131" s="1" t="n">
        <f aca="false">IF(AND(P131&gt;0,U131&lt;&gt;""),P131/U131,"")</f>
        <v>0.691738248572256</v>
      </c>
      <c r="S131" s="1" t="str">
        <f aca="false">IF(AND(R131&lt;&gt;"",U131&lt;&gt;""),(R131+459.67)/U131,"")</f>
        <v/>
      </c>
      <c r="T131" s="1" t="n">
        <v>610.2</v>
      </c>
      <c r="U131" s="1" t="n">
        <f aca="false">IF(T131&lt;&gt;"",T131+459.67,"")</f>
        <v>1069.87</v>
      </c>
      <c r="V131" s="1" t="n">
        <v>395</v>
      </c>
      <c r="W131" s="2" t="n">
        <v>0.0613</v>
      </c>
      <c r="X131" s="2" t="n">
        <v>0.2661</v>
      </c>
      <c r="Y131" s="2" t="n">
        <f aca="false">IF(U131&lt;&gt;"",V131*W131*L131/10.73165/U131,"")</f>
        <v>0.26623003303308</v>
      </c>
      <c r="Z131" s="2" t="str">
        <f aca="false">IF(Y131&lt;&gt;"",IF(ABS(Y131-X131)&gt;0.0005,Y131-X131,""),"")</f>
        <v/>
      </c>
      <c r="AA131" s="2" t="n">
        <v>0.373</v>
      </c>
      <c r="AB131" s="2" t="n">
        <f aca="false">IF(AND(V131&gt;0,Q131&lt;&gt;""),LOG(14.69595/V131)/(1-1/Q131)*3/7-1,"")</f>
        <v>0.37467162276474</v>
      </c>
      <c r="AC131" s="2" t="str">
        <f aca="false">IF(AB131&lt;&gt;"",IF(ABS(AB131-AA131)&gt;0.05,AB131-AA131,""),"")</f>
        <v/>
      </c>
      <c r="AD131" s="2" t="n">
        <v>0.7928</v>
      </c>
      <c r="AF131" s="3" t="n">
        <f aca="false">IF(AND(L131&lt;&gt;"",AD131&lt;&gt;""),L131/(AD131*62.3664),"")</f>
        <v>2.55318725918008</v>
      </c>
      <c r="AG131" s="1" t="n">
        <v>46.97</v>
      </c>
      <c r="AH131" s="1" t="n">
        <f aca="false">IF(AD131&lt;&gt;"",141.5/AD131-131.5,"")</f>
        <v>46.981331987891</v>
      </c>
      <c r="AI131" s="1" t="n">
        <f aca="false">IF(AH131&lt;&gt;"",IF(ABS(AH131-AG131)&gt;0.01,AH131-AG131,""),"")</f>
        <v>0.0113319878910261</v>
      </c>
      <c r="AJ131" s="3" t="n">
        <v>6.61</v>
      </c>
      <c r="AK131" s="3" t="n">
        <f aca="false">IF(AD131&lt;&gt;"",AD131*8.33718,"")</f>
        <v>6.609716304</v>
      </c>
      <c r="AL131" s="3" t="str">
        <f aca="false">IF(AK131&lt;&gt;"",IF(ABS(AK131-AJ131)&gt;0.001,AK131-AJ131,""),"")</f>
        <v/>
      </c>
      <c r="AM131" s="4" t="n">
        <v>1.43</v>
      </c>
      <c r="AO131" s="2" t="n">
        <f aca="false">IF(AND(V131&lt;&gt;"",AA131&lt;&gt;"",U131&lt;&gt;""),V131*10^(7/3*(1+AA131)*(1-U131/559.676)),"")</f>
        <v>0.474430476808388</v>
      </c>
      <c r="AP131" s="2" t="n">
        <f aca="false">IF(AO131&lt;&gt;"",AO131-AN131,"")</f>
        <v>0.474430476808388</v>
      </c>
      <c r="AR131" s="2" t="n">
        <v>0.3874</v>
      </c>
      <c r="AU131" s="1" t="n">
        <v>167.41</v>
      </c>
      <c r="AV131" s="5" t="n">
        <v>18831</v>
      </c>
      <c r="AW131" s="5" t="n">
        <f aca="false">AV131*AJ131</f>
        <v>124472.91</v>
      </c>
      <c r="AX131" s="1" t="n">
        <v>25.16</v>
      </c>
      <c r="AZ131" s="3" t="n">
        <f aca="false">IF(AND(AU131&lt;&gt;"",T131&lt;&gt;"",O131&lt;&gt;"",AD131&lt;&gt;""),SQRT((AU131*(MAX((T131-77)/(T131-O131),0))^0.38)*(SQRT(AD131^2-0.000601*(77-60))*62.3664)*251.9958/30.48^3),"")</f>
        <v>9.36449072502584</v>
      </c>
      <c r="BA131" s="3" t="str">
        <f aca="false">IF(AND(AY131&lt;&gt;"",AZ131&lt;&gt;""),AZ131-AY131,"")</f>
        <v/>
      </c>
      <c r="BC131" s="1" t="n">
        <v>-411.66</v>
      </c>
      <c r="BF131" s="6" t="n">
        <v>0.00069</v>
      </c>
      <c r="BL131" s="1" t="n">
        <v>0.83</v>
      </c>
      <c r="BM131" s="1" t="n">
        <v>5.68</v>
      </c>
      <c r="BN131" s="7" t="n">
        <v>11.4</v>
      </c>
      <c r="BO131" s="7" t="n">
        <f aca="false">IF(AND(P131&lt;&gt;"",AD131&lt;&gt;""),P131^0.333333333333333/AD131,"")</f>
        <v>11.4093426987074</v>
      </c>
      <c r="BP131" s="7" t="n">
        <f aca="false">BN131-BO131</f>
        <v>-0.00934269870744764</v>
      </c>
    </row>
    <row r="132" customFormat="false" ht="12.75" hidden="false" customHeight="false" outlineLevel="0" collapsed="false">
      <c r="A132" s="0" t="n">
        <v>130</v>
      </c>
      <c r="B132" s="0" t="s">
        <v>250</v>
      </c>
      <c r="C132" s="0" t="s">
        <v>251</v>
      </c>
      <c r="D132" s="0" t="n">
        <v>10</v>
      </c>
      <c r="E132" s="0" t="n">
        <v>20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s">
        <v>207</v>
      </c>
      <c r="L132" s="1" t="n">
        <v>140.27</v>
      </c>
      <c r="M132" s="1" t="n">
        <f aca="false">+D132*$D$2+E132*$E$2+F132*$F$2+G132*$G$2+H132*$H$2+I132*$I$2+J132*$J$2</f>
        <v>140.2688</v>
      </c>
      <c r="N132" s="1" t="str">
        <f aca="false">IF(ABS(M132-L132)&gt;0.005,M132-L132,"")</f>
        <v/>
      </c>
      <c r="O132" s="1" t="n">
        <v>356.9</v>
      </c>
      <c r="P132" s="1" t="n">
        <f aca="false">+O132+459.67</f>
        <v>816.57</v>
      </c>
      <c r="Q132" s="1" t="n">
        <f aca="false">IF(AND(P132&gt;0,U132&lt;&gt;""),P132/U132,"")</f>
        <v>0.704316099984474</v>
      </c>
      <c r="R132" s="1" t="n">
        <v>-117.4</v>
      </c>
      <c r="S132" s="1" t="n">
        <f aca="false">IF(AND(R132&lt;&gt;"",U132&lt;&gt;""),(R132+459.67)/U132,"")</f>
        <v>0.295218133830151</v>
      </c>
      <c r="T132" s="1" t="n">
        <v>699.71</v>
      </c>
      <c r="U132" s="1" t="n">
        <f aca="false">IF(T132&lt;&gt;"",T132+459.67,"")</f>
        <v>1159.38</v>
      </c>
      <c r="V132" s="1" t="n">
        <v>359.46</v>
      </c>
      <c r="W132" s="2" t="n">
        <v>0.0614</v>
      </c>
      <c r="X132" s="2" t="n">
        <v>0.249</v>
      </c>
      <c r="Y132" s="2" t="n">
        <f aca="false">IF(U132&lt;&gt;"",V132*W132*L132/10.73165/U132,"")</f>
        <v>0.248823522316524</v>
      </c>
      <c r="Z132" s="2" t="str">
        <f aca="false">IF(Y132&lt;&gt;"",IF(ABS(Y132-X132)&gt;0.0005,Y132-X132,""),"")</f>
        <v/>
      </c>
      <c r="AA132" s="2" t="n">
        <v>0.4184</v>
      </c>
      <c r="AB132" s="2" t="n">
        <f aca="false">IF(AND(V132&gt;0,Q132&lt;&gt;""),LOG(14.69595/V132)/(1-1/Q132)*3/7-1,"")</f>
        <v>0.417406128395359</v>
      </c>
      <c r="AC132" s="2" t="str">
        <f aca="false">IF(AB132&lt;&gt;"",IF(ABS(AB132-AA132)&gt;0.05,AB132-AA132,""),"")</f>
        <v/>
      </c>
      <c r="AD132" s="2" t="n">
        <v>0.7954</v>
      </c>
      <c r="AF132" s="3" t="n">
        <f aca="false">IF(AND(L132&lt;&gt;"",AD132&lt;&gt;""),L132/(AD132*62.3664),"")</f>
        <v>2.82766876470618</v>
      </c>
      <c r="AG132" s="1" t="n">
        <v>46.41</v>
      </c>
      <c r="AH132" s="1" t="n">
        <f aca="false">IF(AD132&lt;&gt;"",141.5/AD132-131.5,"")</f>
        <v>46.3979129997485</v>
      </c>
      <c r="AI132" s="1" t="n">
        <f aca="false">IF(AH132&lt;&gt;"",IF(ABS(AH132-AG132)&gt;0.01,AH132-AG132,""),"")</f>
        <v>-0.012087000251455</v>
      </c>
      <c r="AJ132" s="3" t="n">
        <v>6.631</v>
      </c>
      <c r="AK132" s="3" t="n">
        <f aca="false">IF(AD132&lt;&gt;"",AD132*8.33718,"")</f>
        <v>6.631392972</v>
      </c>
      <c r="AL132" s="3" t="str">
        <f aca="false">IF(AK132&lt;&gt;"",IF(ABS(AK132-AJ132)&gt;0.001,AK132-AJ132,""),"")</f>
        <v/>
      </c>
      <c r="AM132" s="4" t="n">
        <v>1.4336</v>
      </c>
      <c r="AO132" s="2" t="n">
        <f aca="false">IF(AND(V132&lt;&gt;"",AA132&lt;&gt;"",U132&lt;&gt;""),V132*10^(7/3*(1+AA132)*(1-U132/559.676)),"")</f>
        <v>0.102175822102023</v>
      </c>
      <c r="AP132" s="2" t="n">
        <f aca="false">IF(AO132&lt;&gt;"",AO132-AN132,"")</f>
        <v>0.102175822102023</v>
      </c>
      <c r="AQ132" s="2" t="n">
        <v>0.3304</v>
      </c>
      <c r="AR132" s="2" t="n">
        <v>0.3962</v>
      </c>
      <c r="AS132" s="2" t="n">
        <v>1.128</v>
      </c>
      <c r="AT132" s="2" t="n">
        <v>0.62</v>
      </c>
      <c r="AV132" s="5" t="n">
        <v>18739</v>
      </c>
      <c r="AW132" s="5" t="n">
        <f aca="false">AV132*AJ132</f>
        <v>124258.309</v>
      </c>
      <c r="AX132" s="1" t="n">
        <v>26.3</v>
      </c>
      <c r="AY132" s="3" t="n">
        <v>8.068</v>
      </c>
      <c r="AZ132" s="3" t="str">
        <f aca="false">IF(AND(AU132&lt;&gt;"",T132&lt;&gt;"",O132&lt;&gt;"",AD132&lt;&gt;""),SQRT((AU132*(MAX((T132-77)/(T132-O132),0))^0.38)*(SQRT(AD132^2-0.000601*(77-60))*62.3664)*251.9958/30.48^3),"")</f>
        <v/>
      </c>
      <c r="BA132" s="3" t="str">
        <f aca="false">IF(AND(AY132&lt;&gt;"",AZ132&lt;&gt;""),AZ132-AY132,"")</f>
        <v/>
      </c>
      <c r="BC132" s="1" t="n">
        <v>-579</v>
      </c>
      <c r="BD132" s="1" t="n">
        <v>213.9</v>
      </c>
      <c r="BF132" s="6" t="n">
        <v>0.00055</v>
      </c>
      <c r="BL132" s="1" t="n">
        <v>0.74</v>
      </c>
      <c r="BM132" s="1" t="n">
        <v>5.47</v>
      </c>
      <c r="BN132" s="7" t="n">
        <v>11.7</v>
      </c>
      <c r="BO132" s="7" t="n">
        <f aca="false">IF(AND(P132&lt;&gt;"",AD132&lt;&gt;""),P132^0.333333333333333/AD132,"")</f>
        <v>11.7511098687912</v>
      </c>
      <c r="BP132" s="7" t="n">
        <f aca="false">BN132-BO132</f>
        <v>-0.0511098687912295</v>
      </c>
    </row>
    <row r="133" customFormat="false" ht="12.75" hidden="false" customHeight="false" outlineLevel="0" collapsed="false">
      <c r="A133" s="0" t="n">
        <v>131</v>
      </c>
      <c r="B133" s="0" t="s">
        <v>252</v>
      </c>
      <c r="C133" s="0" t="s">
        <v>253</v>
      </c>
      <c r="D133" s="0" t="n">
        <v>11</v>
      </c>
      <c r="E133" s="0" t="n">
        <v>22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s">
        <v>207</v>
      </c>
      <c r="L133" s="1" t="n">
        <v>154.3</v>
      </c>
      <c r="M133" s="1" t="n">
        <f aca="false">+D133*$D$2+E133*$E$2+F133*$F$2+G133*$G$2+H133*$H$2+I133*$I$2+J133*$J$2</f>
        <v>154.29568</v>
      </c>
      <c r="N133" s="1" t="str">
        <f aca="false">IF(ABS(M133-L133)&gt;0.005,M133-L133,"")</f>
        <v/>
      </c>
      <c r="O133" s="1" t="n">
        <v>397.22</v>
      </c>
      <c r="P133" s="1" t="n">
        <f aca="false">+O133+459.67</f>
        <v>856.89</v>
      </c>
      <c r="Q133" s="1" t="n">
        <f aca="false">IF(AND(P133&gt;0,U133&lt;&gt;""),P133/U133,"")</f>
        <v>0.715906527532938</v>
      </c>
      <c r="R133" s="1" t="n">
        <v>-99.4</v>
      </c>
      <c r="S133" s="1" t="n">
        <f aca="false">IF(AND(R133&lt;&gt;"",U133&lt;&gt;""),(R133+459.67)/U133,"")</f>
        <v>0.300995045658476</v>
      </c>
      <c r="T133" s="1" t="n">
        <v>737.26</v>
      </c>
      <c r="U133" s="1" t="n">
        <f aca="false">IF(T133&lt;&gt;"",T133+459.67,"")</f>
        <v>1196.93</v>
      </c>
      <c r="V133" s="1" t="n">
        <v>329.77</v>
      </c>
      <c r="W133" s="2" t="n">
        <v>0.0616</v>
      </c>
      <c r="X133" s="2" t="n">
        <v>0.2439</v>
      </c>
      <c r="Y133" s="2" t="n">
        <f aca="false">IF(U133&lt;&gt;"",V133*W133*L133/10.73165/U133,"")</f>
        <v>0.244018374570674</v>
      </c>
      <c r="Z133" s="2" t="str">
        <f aca="false">IF(Y133&lt;&gt;"",IF(ABS(Y133-X133)&gt;0.0005,Y133-X133,""),"")</f>
        <v/>
      </c>
      <c r="AA133" s="2" t="n">
        <v>0.4646</v>
      </c>
      <c r="AB133" s="2" t="n">
        <f aca="false">IF(AND(V133&gt;0,Q133&lt;&gt;""),LOG(14.69595/V133)/(1-1/Q133)*3/7-1,"")</f>
        <v>0.459076167050858</v>
      </c>
      <c r="AC133" s="2" t="str">
        <f aca="false">IF(AB133&lt;&gt;"",IF(ABS(AB133-AA133)&gt;0.05,AB133-AA133,""),"")</f>
        <v/>
      </c>
      <c r="AD133" s="2" t="n">
        <v>0.8006</v>
      </c>
      <c r="AF133" s="3" t="n">
        <f aca="false">IF(AND(L133&lt;&gt;"",AD133&lt;&gt;""),L133/(AD133*62.3664),"")</f>
        <v>3.09029304498703</v>
      </c>
      <c r="AG133" s="1" t="n">
        <v>45.24</v>
      </c>
      <c r="AH133" s="1" t="n">
        <f aca="false">IF(AD133&lt;&gt;"",141.5/AD133-131.5,"")</f>
        <v>45.2424431676243</v>
      </c>
      <c r="AI133" s="1" t="str">
        <f aca="false">IF(AH133&lt;&gt;"",IF(ABS(AH133-AG133)&gt;0.01,AH133-AG133,""),"")</f>
        <v/>
      </c>
      <c r="AJ133" s="3" t="n">
        <v>6.675</v>
      </c>
      <c r="AK133" s="3" t="n">
        <f aca="false">IF(AD133&lt;&gt;"",AD133*8.33718,"")</f>
        <v>6.674746308</v>
      </c>
      <c r="AL133" s="3" t="str">
        <f aca="false">IF(AK133&lt;&gt;"",IF(ABS(AK133-AJ133)&gt;0.001,AK133-AJ133,""),"")</f>
        <v/>
      </c>
      <c r="AM133" s="4" t="n">
        <v>1.437</v>
      </c>
      <c r="AO133" s="2" t="n">
        <f aca="false">IF(AND(V133&lt;&gt;"",AA133&lt;&gt;"",U133&lt;&gt;""),V133*10^(7/3*(1+AA133)*(1-U133/559.676)),"")</f>
        <v>0.0423757437334823</v>
      </c>
      <c r="AP133" s="2" t="n">
        <f aca="false">IF(AO133&lt;&gt;"",AO133-AN133,"")</f>
        <v>0.0423757437334823</v>
      </c>
      <c r="AQ133" s="2" t="n">
        <v>0.3346</v>
      </c>
      <c r="AR133" s="2" t="n">
        <v>0.4058</v>
      </c>
      <c r="AS133" s="2" t="n">
        <v>1.145</v>
      </c>
      <c r="AT133" s="2" t="n">
        <v>0.73</v>
      </c>
      <c r="AV133" s="5" t="n">
        <v>18735</v>
      </c>
      <c r="AW133" s="5" t="n">
        <f aca="false">AV133*AJ133</f>
        <v>125056.125</v>
      </c>
      <c r="AX133" s="1" t="n">
        <v>26.9</v>
      </c>
      <c r="AY133" s="3" t="n">
        <v>8.102</v>
      </c>
      <c r="AZ133" s="3" t="str">
        <f aca="false">IF(AND(AU133&lt;&gt;"",T133&lt;&gt;"",O133&lt;&gt;"",AD133&lt;&gt;""),SQRT((AU133*(MAX((T133-77)/(T133-O133),0))^0.38)*(SQRT(AD133^2-0.000601*(77-60))*62.3664)*251.9958/30.48^3),"")</f>
        <v/>
      </c>
      <c r="BA133" s="3" t="str">
        <f aca="false">IF(AND(AY133&lt;&gt;"",AZ133&lt;&gt;""),AZ133-AY133,"")</f>
        <v/>
      </c>
      <c r="BC133" s="1" t="n">
        <v>-583.71</v>
      </c>
      <c r="BD133" s="1" t="n">
        <v>217.88</v>
      </c>
      <c r="BL133" s="1" t="n">
        <v>0.68</v>
      </c>
      <c r="BM133" s="1" t="n">
        <v>5.2</v>
      </c>
      <c r="BN133" s="7" t="n">
        <v>11.9</v>
      </c>
      <c r="BO133" s="7" t="n">
        <f aca="false">IF(AND(P133&lt;&gt;"",AD133&lt;&gt;""),P133^0.333333333333333/AD133,"")</f>
        <v>11.8638625302474</v>
      </c>
      <c r="BP133" s="7" t="n">
        <f aca="false">BN133-BO133</f>
        <v>0.0361374697526156</v>
      </c>
    </row>
    <row r="134" customFormat="false" ht="12.75" hidden="false" customHeight="false" outlineLevel="0" collapsed="false">
      <c r="A134" s="0" t="n">
        <v>132</v>
      </c>
      <c r="B134" s="0" t="s">
        <v>254</v>
      </c>
      <c r="C134" s="0" t="s">
        <v>255</v>
      </c>
      <c r="D134" s="0" t="n">
        <v>12</v>
      </c>
      <c r="E134" s="0" t="n">
        <v>24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s">
        <v>207</v>
      </c>
      <c r="L134" s="1" t="n">
        <v>168.32</v>
      </c>
      <c r="M134" s="1" t="n">
        <f aca="false">+D134*$D$2+E134*$E$2+F134*$F$2+G134*$G$2+H134*$H$2+I134*$I$2+J134*$J$2</f>
        <v>168.32256</v>
      </c>
      <c r="N134" s="1" t="str">
        <f aca="false">IF(ABS(M134-L134)&gt;0.005,M134-L134,"")</f>
        <v/>
      </c>
      <c r="O134" s="1" t="n">
        <v>435.02</v>
      </c>
      <c r="P134" s="1" t="n">
        <f aca="false">+O134+459.67</f>
        <v>894.69</v>
      </c>
      <c r="Q134" s="1" t="n">
        <f aca="false">IF(AND(P134&gt;0,U134&lt;&gt;""),P134/U134,"")</f>
        <v>0.726628170455376</v>
      </c>
      <c r="R134" s="1" t="n">
        <v>-63.4</v>
      </c>
      <c r="S134" s="1" t="n">
        <f aca="false">IF(AND(R134&lt;&gt;"",U134&lt;&gt;""),(R134+459.67)/U134,"")</f>
        <v>0.321833199327535</v>
      </c>
      <c r="T134" s="1" t="n">
        <v>771.62</v>
      </c>
      <c r="U134" s="1" t="n">
        <f aca="false">IF(T134&lt;&gt;"",T134+459.67,"")</f>
        <v>1231.29</v>
      </c>
      <c r="V134" s="1" t="n">
        <v>304.61</v>
      </c>
      <c r="W134" s="2" t="n">
        <v>0.0617</v>
      </c>
      <c r="X134" s="2" t="n">
        <v>0.2394</v>
      </c>
      <c r="Y134" s="2" t="n">
        <f aca="false">IF(U134&lt;&gt;"",V134*W134*L134/10.73165/U134,"")</f>
        <v>0.239407741997275</v>
      </c>
      <c r="Z134" s="2" t="str">
        <f aca="false">IF(Y134&lt;&gt;"",IF(ABS(Y134-X134)&gt;0.0005,Y134-X134,""),"")</f>
        <v/>
      </c>
      <c r="AA134" s="2" t="n">
        <v>0.51</v>
      </c>
      <c r="AB134" s="2" t="n">
        <f aca="false">IF(AND(V134&gt;0,Q134&lt;&gt;""),LOG(14.69595/V134)/(1-1/Q134)*3/7-1,"")</f>
        <v>0.499746600417078</v>
      </c>
      <c r="AC134" s="2" t="str">
        <f aca="false">IF(AB134&lt;&gt;"",IF(ABS(AB134-AA134)&gt;0.05,AB134-AA134,""),"")</f>
        <v/>
      </c>
      <c r="AD134" s="2" t="n">
        <v>0.8051</v>
      </c>
      <c r="AF134" s="3" t="n">
        <f aca="false">IF(AND(L134&lt;&gt;"",AD134&lt;&gt;""),L134/(AD134*62.3664),"")</f>
        <v>3.35224089608407</v>
      </c>
      <c r="AG134" s="1" t="n">
        <v>44.26</v>
      </c>
      <c r="AH134" s="1" t="n">
        <f aca="false">IF(AD134&lt;&gt;"",141.5/AD134-131.5,"")</f>
        <v>44.254564650354</v>
      </c>
      <c r="AI134" s="1" t="str">
        <f aca="false">IF(AH134&lt;&gt;"",IF(ABS(AH134-AG134)&gt;0.01,AH134-AG134,""),"")</f>
        <v/>
      </c>
      <c r="AJ134" s="3" t="n">
        <v>6.712</v>
      </c>
      <c r="AK134" s="3" t="n">
        <f aca="false">IF(AD134&lt;&gt;"",AD134*8.33718,"")</f>
        <v>6.712263618</v>
      </c>
      <c r="AL134" s="3" t="str">
        <f aca="false">IF(AK134&lt;&gt;"",IF(ABS(AK134-AJ134)&gt;0.001,AK134-AJ134,""),"")</f>
        <v/>
      </c>
      <c r="AM134" s="4" t="n">
        <v>1.44</v>
      </c>
      <c r="AO134" s="2" t="n">
        <f aca="false">IF(AND(V134&lt;&gt;"",AA134&lt;&gt;"",U134&lt;&gt;""),V134*10^(7/3*(1+AA134)*(1-U134/559.676)),"")</f>
        <v>0.0180188275871941</v>
      </c>
      <c r="AP134" s="2" t="n">
        <f aca="false">IF(AO134&lt;&gt;"",AO134-AN134,"")</f>
        <v>0.0180188275871941</v>
      </c>
      <c r="AQ134" s="2" t="n">
        <v>0.3382</v>
      </c>
      <c r="AR134" s="2" t="n">
        <v>0.415</v>
      </c>
      <c r="AS134" s="2" t="n">
        <v>1.748</v>
      </c>
      <c r="AT134" s="2" t="n">
        <v>0.85</v>
      </c>
      <c r="AV134" s="5" t="n">
        <v>18731</v>
      </c>
      <c r="AW134" s="5" t="n">
        <f aca="false">AV134*AJ134</f>
        <v>125722.472</v>
      </c>
      <c r="AX134" s="1" t="n">
        <v>27.4</v>
      </c>
      <c r="AY134" s="3" t="n">
        <v>8.131</v>
      </c>
      <c r="AZ134" s="3" t="str">
        <f aca="false">IF(AND(AU134&lt;&gt;"",T134&lt;&gt;"",O134&lt;&gt;"",AD134&lt;&gt;""),SQRT((AU134*(MAX((T134-77)/(T134-O134),0))^0.38)*(SQRT(AD134^2-0.000601*(77-60))*62.3664)*251.9958/30.48^3),"")</f>
        <v/>
      </c>
      <c r="BA134" s="3" t="str">
        <f aca="false">IF(AND(AY134&lt;&gt;"",AZ134&lt;&gt;""),AZ134-AY134,"")</f>
        <v/>
      </c>
      <c r="BC134" s="1" t="n">
        <v>-587.77</v>
      </c>
      <c r="BD134" s="1" t="n">
        <v>221.22</v>
      </c>
      <c r="BL134" s="1" t="n">
        <v>0.62</v>
      </c>
      <c r="BM134" s="1" t="n">
        <v>5.06</v>
      </c>
      <c r="BN134" s="7" t="n">
        <v>12</v>
      </c>
      <c r="BO134" s="7" t="n">
        <f aca="false">IF(AND(P134&lt;&gt;"",AD134&lt;&gt;""),P134^0.333333333333333/AD134,"")</f>
        <v>11.9685361101598</v>
      </c>
      <c r="BP134" s="7" t="n">
        <f aca="false">BN134-BO134</f>
        <v>0.0314638898402411</v>
      </c>
    </row>
    <row r="135" customFormat="false" ht="12.75" hidden="false" customHeight="false" outlineLevel="0" collapsed="false">
      <c r="A135" s="0" t="n">
        <v>133</v>
      </c>
      <c r="B135" s="0" t="s">
        <v>256</v>
      </c>
      <c r="C135" s="0" t="s">
        <v>257</v>
      </c>
      <c r="D135" s="0" t="n">
        <v>13</v>
      </c>
      <c r="E135" s="0" t="n">
        <v>26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s">
        <v>207</v>
      </c>
      <c r="L135" s="1" t="n">
        <v>182.35</v>
      </c>
      <c r="M135" s="1" t="n">
        <f aca="false">+D135*$D$2+E135*$E$2+F135*$F$2+G135*$G$2+H135*$H$2+I135*$I$2+J135*$J$2</f>
        <v>182.34944</v>
      </c>
      <c r="N135" s="1" t="str">
        <f aca="false">IF(ABS(M135-L135)&gt;0.005,M135-L135,"")</f>
        <v/>
      </c>
      <c r="O135" s="1" t="n">
        <v>470.3</v>
      </c>
      <c r="P135" s="1" t="n">
        <f aca="false">+O135+459.67</f>
        <v>929.97</v>
      </c>
      <c r="Q135" s="1" t="n">
        <f aca="false">IF(AND(P135&gt;0,U135&lt;&gt;""),P135/U135,"")</f>
        <v>0.736569061517381</v>
      </c>
      <c r="R135" s="1" t="n">
        <v>-47.2</v>
      </c>
      <c r="S135" s="1" t="n">
        <f aca="false">IF(AND(R135&lt;&gt;"",U135&lt;&gt;""),(R135+459.67)/U135,"")</f>
        <v>0.32669079734193</v>
      </c>
      <c r="T135" s="1" t="n">
        <v>802.9</v>
      </c>
      <c r="U135" s="1" t="n">
        <f aca="false">IF(T135&lt;&gt;"",T135+459.67,"")</f>
        <v>1262.57</v>
      </c>
      <c r="V135" s="1" t="n">
        <v>283</v>
      </c>
      <c r="W135" s="2" t="n">
        <v>0.0618</v>
      </c>
      <c r="X135" s="2" t="n">
        <v>0.2353</v>
      </c>
      <c r="Y135" s="2" t="n">
        <f aca="false">IF(U135&lt;&gt;"",V135*W135*L135/10.73165/U135,"")</f>
        <v>0.235374121568626</v>
      </c>
      <c r="Z135" s="2" t="str">
        <f aca="false">IF(Y135&lt;&gt;"",IF(ABS(Y135-X135)&gt;0.0005,Y135-X135,""),"")</f>
        <v/>
      </c>
      <c r="AA135" s="2" t="n">
        <v>0.5525</v>
      </c>
      <c r="AB135" s="2" t="n">
        <f aca="false">IF(AND(V135&gt;0,Q135&lt;&gt;""),LOG(14.69595/V135)/(1-1/Q135)*3/7-1,"")</f>
        <v>0.539338138827221</v>
      </c>
      <c r="AC135" s="2" t="str">
        <f aca="false">IF(AB135&lt;&gt;"",IF(ABS(AB135-AA135)&gt;0.05,AB135-AA135,""),"")</f>
        <v/>
      </c>
      <c r="AD135" s="2" t="n">
        <v>0.8088</v>
      </c>
      <c r="AF135" s="3" t="n">
        <f aca="false">IF(AND(L135&lt;&gt;"",AD135&lt;&gt;""),L135/(AD135*62.3664),"")</f>
        <v>3.61504701014665</v>
      </c>
      <c r="AG135" s="1" t="n">
        <v>43.45</v>
      </c>
      <c r="AH135" s="1" t="n">
        <f aca="false">IF(AD135&lt;&gt;"",141.5/AD135-131.5,"")</f>
        <v>43.4505440158259</v>
      </c>
      <c r="AI135" s="1" t="str">
        <f aca="false">IF(AH135&lt;&gt;"",IF(ABS(AH135-AG135)&gt;0.01,AH135-AG135,""),"")</f>
        <v/>
      </c>
      <c r="AJ135" s="3" t="n">
        <v>6.743</v>
      </c>
      <c r="AK135" s="3" t="n">
        <f aca="false">IF(AD135&lt;&gt;"",AD135*8.33718,"")</f>
        <v>6.743111184</v>
      </c>
      <c r="AL135" s="3" t="str">
        <f aca="false">IF(AK135&lt;&gt;"",IF(ABS(AK135-AJ135)&gt;0.001,AK135-AJ135,""),"")</f>
        <v/>
      </c>
      <c r="AM135" s="4" t="n">
        <v>1.4425</v>
      </c>
      <c r="AO135" s="2" t="n">
        <f aca="false">IF(AND(V135&lt;&gt;"",AA135&lt;&gt;"",U135&lt;&gt;""),V135*10^(7/3*(1+AA135)*(1-U135/559.676)),"")</f>
        <v>0.00798562064287532</v>
      </c>
      <c r="AP135" s="2" t="n">
        <f aca="false">IF(AO135&lt;&gt;"",AO135-AN135,"")</f>
        <v>0.00798562064287532</v>
      </c>
      <c r="AQ135" s="2" t="n">
        <v>0.3412</v>
      </c>
      <c r="AR135" s="2" t="n">
        <v>0.4239</v>
      </c>
      <c r="AS135" s="2" t="n">
        <v>2.13</v>
      </c>
      <c r="AT135" s="2" t="n">
        <v>0.98</v>
      </c>
      <c r="AV135" s="5" t="n">
        <v>18728</v>
      </c>
      <c r="AW135" s="5" t="n">
        <f aca="false">AV135*AJ135</f>
        <v>126282.904</v>
      </c>
      <c r="AX135" s="1" t="n">
        <v>28</v>
      </c>
      <c r="AY135" s="3" t="n">
        <v>8.157</v>
      </c>
      <c r="AZ135" s="3" t="str">
        <f aca="false">IF(AND(AU135&lt;&gt;"",T135&lt;&gt;"",O135&lt;&gt;"",AD135&lt;&gt;""),SQRT((AU135*(MAX((T135-77)/(T135-O135),0))^0.38)*(SQRT(AD135^2-0.000601*(77-60))*62.3664)*251.9958/30.48^3),"")</f>
        <v/>
      </c>
      <c r="BA135" s="3" t="str">
        <f aca="false">IF(AND(AY135&lt;&gt;"",AZ135&lt;&gt;""),AZ135-AY135,"")</f>
        <v/>
      </c>
      <c r="BC135" s="1" t="n">
        <v>-591.08</v>
      </c>
      <c r="BD135" s="1" t="n">
        <v>224.02</v>
      </c>
      <c r="BL135" s="1" t="n">
        <v>0.57</v>
      </c>
      <c r="BM135" s="1" t="n">
        <v>5.01</v>
      </c>
      <c r="BN135" s="7" t="n">
        <v>12.1</v>
      </c>
      <c r="BO135" s="7" t="n">
        <f aca="false">IF(AND(P135&lt;&gt;"",AD135&lt;&gt;""),P135^0.333333333333333/AD135,"")</f>
        <v>12.0683668627181</v>
      </c>
      <c r="BP135" s="7" t="n">
        <f aca="false">BN135-BO135</f>
        <v>0.0316331372819096</v>
      </c>
    </row>
    <row r="136" customFormat="false" ht="12.75" hidden="false" customHeight="false" outlineLevel="0" collapsed="false">
      <c r="A136" s="0" t="n">
        <v>134</v>
      </c>
      <c r="B136" s="0" t="s">
        <v>258</v>
      </c>
      <c r="C136" s="0" t="s">
        <v>259</v>
      </c>
      <c r="D136" s="0" t="n">
        <v>14</v>
      </c>
      <c r="E136" s="0" t="n">
        <v>28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s">
        <v>207</v>
      </c>
      <c r="L136" s="1" t="n">
        <v>196.38</v>
      </c>
      <c r="M136" s="1" t="n">
        <f aca="false">+D136*$D$2+E136*$E$2+F136*$F$2+G136*$G$2+H136*$H$2+I136*$I$2+J136*$J$2</f>
        <v>196.37632</v>
      </c>
      <c r="N136" s="1" t="str">
        <f aca="false">IF(ABS(M136-L136)&gt;0.005,M136-L136,"")</f>
        <v/>
      </c>
      <c r="O136" s="1" t="n">
        <v>503.6</v>
      </c>
      <c r="P136" s="1" t="n">
        <f aca="false">+O136+459.67</f>
        <v>963.27</v>
      </c>
      <c r="Q136" s="1" t="n">
        <f aca="false">IF(AND(P136&gt;0,U136&lt;&gt;""),P136/U136,"")</f>
        <v>0.745801686293638</v>
      </c>
      <c r="R136" s="1" t="n">
        <v>-20.2</v>
      </c>
      <c r="S136" s="1" t="n">
        <f aca="false">IF(AND(R136&lt;&gt;"",U136&lt;&gt;""),(R136+459.67)/U136,"")</f>
        <v>0.34025503449237</v>
      </c>
      <c r="T136" s="1" t="n">
        <v>831.92</v>
      </c>
      <c r="U136" s="1" t="n">
        <f aca="false">IF(T136&lt;&gt;"",T136+459.67,"")</f>
        <v>1291.59</v>
      </c>
      <c r="V136" s="1" t="n">
        <v>264.26</v>
      </c>
      <c r="W136" s="2" t="n">
        <v>0.0619</v>
      </c>
      <c r="X136" s="2" t="n">
        <v>0.2316</v>
      </c>
      <c r="Y136" s="2" t="n">
        <f aca="false">IF(U136&lt;&gt;"",V136*W136*L136/10.73165/U136,"")</f>
        <v>0.231754492324496</v>
      </c>
      <c r="Z136" s="2" t="str">
        <f aca="false">IF(Y136&lt;&gt;"",IF(ABS(Y136-X136)&gt;0.0005,Y136-X136,""),"")</f>
        <v/>
      </c>
      <c r="AA136" s="2" t="n">
        <v>0.5956</v>
      </c>
      <c r="AB136" s="2" t="n">
        <f aca="false">IF(AND(V136&gt;0,Q136&lt;&gt;""),LOG(14.69595/V136)/(1-1/Q136)*3/7-1,"")</f>
        <v>0.577829627148415</v>
      </c>
      <c r="AC136" s="2" t="str">
        <f aca="false">IF(AB136&lt;&gt;"",IF(ABS(AB136-AA136)&gt;0.05,AB136-AA136,""),"")</f>
        <v/>
      </c>
      <c r="AD136" s="2" t="n">
        <v>0.8121</v>
      </c>
      <c r="AF136" s="3" t="n">
        <f aca="false">IF(AND(L136&lt;&gt;"",AD136&lt;&gt;""),L136/(AD136*62.3664),"")</f>
        <v>3.87736842528745</v>
      </c>
      <c r="AG136" s="1" t="n">
        <v>42.73</v>
      </c>
      <c r="AH136" s="1" t="n">
        <f aca="false">IF(AD136&lt;&gt;"",141.5/AD136-131.5,"")</f>
        <v>42.7396256618643</v>
      </c>
      <c r="AI136" s="1" t="str">
        <f aca="false">IF(AH136&lt;&gt;"",IF(ABS(AH136-AG136)&gt;0.01,AH136-AG136,""),"")</f>
        <v/>
      </c>
      <c r="AJ136" s="3" t="n">
        <v>6.771</v>
      </c>
      <c r="AK136" s="3" t="n">
        <f aca="false">IF(AD136&lt;&gt;"",AD136*8.33718,"")</f>
        <v>6.770623878</v>
      </c>
      <c r="AL136" s="3" t="str">
        <f aca="false">IF(AK136&lt;&gt;"",IF(ABS(AK136-AJ136)&gt;0.001,AK136-AJ136,""),"")</f>
        <v/>
      </c>
      <c r="AM136" s="4" t="n">
        <v>1.4446</v>
      </c>
      <c r="AO136" s="2" t="n">
        <f aca="false">IF(AND(V136&lt;&gt;"",AA136&lt;&gt;"",U136&lt;&gt;""),V136*10^(7/3*(1+AA136)*(1-U136/559.676)),"")</f>
        <v>0.00357442528976066</v>
      </c>
      <c r="AP136" s="2" t="n">
        <f aca="false">IF(AO136&lt;&gt;"",AO136-AN136,"")</f>
        <v>0.00357442528976066</v>
      </c>
      <c r="AQ136" s="2" t="n">
        <v>0.3428</v>
      </c>
      <c r="AR136" s="2" t="n">
        <v>0.4326</v>
      </c>
      <c r="AS136" s="2" t="n">
        <v>2.57</v>
      </c>
      <c r="AT136" s="2" t="n">
        <v>1.12</v>
      </c>
      <c r="AU136" s="1" t="n">
        <v>103.61</v>
      </c>
      <c r="AV136" s="5" t="n">
        <v>18726</v>
      </c>
      <c r="AW136" s="5" t="n">
        <f aca="false">AV136*AJ136</f>
        <v>126793.746</v>
      </c>
      <c r="AX136" s="1" t="n">
        <v>28.6</v>
      </c>
      <c r="AY136" s="3" t="n">
        <v>8.176</v>
      </c>
      <c r="AZ136" s="3" t="n">
        <f aca="false">IF(AND(AU136&lt;&gt;"",T136&lt;&gt;"",O136&lt;&gt;"",AD136&lt;&gt;""),SQRT((AU136*(MAX((T136-77)/(T136-O136),0))^0.38)*(SQRT(AD136^2-0.000601*(77-60))*62.3664)*251.9958/30.48^3),"")</f>
        <v>7.97378725726896</v>
      </c>
      <c r="BA136" s="3" t="n">
        <f aca="false">IF(AND(AY136&lt;&gt;"",AZ136&lt;&gt;""),AZ136-AY136,"")</f>
        <v>-0.202212742731039</v>
      </c>
      <c r="BC136" s="1" t="n">
        <v>-594.01</v>
      </c>
      <c r="BD136" s="1" t="n">
        <v>226.43</v>
      </c>
      <c r="BL136" s="1" t="n">
        <v>0.53</v>
      </c>
      <c r="BM136" s="1" t="n">
        <v>5.07</v>
      </c>
      <c r="BN136" s="7" t="n">
        <v>12.2</v>
      </c>
      <c r="BO136" s="7" t="n">
        <f aca="false">IF(AND(P136&lt;&gt;"",AD136&lt;&gt;""),P136^0.333333333333333/AD136,"")</f>
        <v>12.1611086282821</v>
      </c>
      <c r="BP136" s="7" t="n">
        <f aca="false">BN136-BO136</f>
        <v>0.0388913717178845</v>
      </c>
    </row>
    <row r="137" customFormat="false" ht="12.75" hidden="false" customHeight="false" outlineLevel="0" collapsed="false">
      <c r="A137" s="0" t="n">
        <v>135</v>
      </c>
      <c r="B137" s="0" t="s">
        <v>260</v>
      </c>
      <c r="C137" s="0" t="s">
        <v>261</v>
      </c>
      <c r="D137" s="0" t="n">
        <v>15</v>
      </c>
      <c r="E137" s="0" t="n">
        <v>30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s">
        <v>207</v>
      </c>
      <c r="L137" s="1" t="n">
        <v>210.4</v>
      </c>
      <c r="M137" s="1" t="n">
        <f aca="false">+D137*$D$2+E137*$E$2+F137*$F$2+G137*$G$2+H137*$H$2+I137*$I$2+J137*$J$2</f>
        <v>210.4032</v>
      </c>
      <c r="N137" s="1" t="str">
        <f aca="false">IF(ABS(M137-L137)&gt;0.005,M137-L137,"")</f>
        <v/>
      </c>
      <c r="O137" s="1" t="n">
        <v>534.88</v>
      </c>
      <c r="P137" s="1" t="n">
        <f aca="false">+O137+459.67</f>
        <v>994.55</v>
      </c>
      <c r="Q137" s="1" t="n">
        <f aca="false">IF(AND(P137&gt;0,U137&lt;&gt;""),P137/U137,"")</f>
        <v>0.754430014867858</v>
      </c>
      <c r="R137" s="1" t="n">
        <v>-7.83</v>
      </c>
      <c r="S137" s="1" t="n">
        <f aca="false">IF(AND(R137&lt;&gt;"",U137&lt;&gt;""),(R137+459.67)/U137,"")</f>
        <v>0.342749643474831</v>
      </c>
      <c r="T137" s="1" t="n">
        <v>858.61</v>
      </c>
      <c r="U137" s="1" t="n">
        <f aca="false">IF(T137&lt;&gt;"",T137+459.67,"")</f>
        <v>1318.28</v>
      </c>
      <c r="V137" s="1" t="n">
        <v>247.84</v>
      </c>
      <c r="W137" s="2" t="n">
        <v>0.0619</v>
      </c>
      <c r="X137" s="2" t="n">
        <v>0.2283</v>
      </c>
      <c r="Y137" s="2" t="n">
        <f aca="false">IF(U137&lt;&gt;"",V137*W137*L137/10.73165/U137,"")</f>
        <v>0.228156907338826</v>
      </c>
      <c r="Z137" s="2" t="str">
        <f aca="false">IF(Y137&lt;&gt;"",IF(ABS(Y137-X137)&gt;0.0005,Y137-X137,""),"")</f>
        <v/>
      </c>
      <c r="AA137" s="2" t="n">
        <v>0.6314</v>
      </c>
      <c r="AB137" s="2" t="n">
        <f aca="false">IF(AND(V137&gt;0,Q137&lt;&gt;""),LOG(14.69595/V137)/(1-1/Q137)*3/7-1,"")</f>
        <v>0.615482118511302</v>
      </c>
      <c r="AC137" s="2" t="str">
        <f aca="false">IF(AB137&lt;&gt;"",IF(ABS(AB137-AA137)&gt;0.05,AB137-AA137,""),"")</f>
        <v/>
      </c>
      <c r="AD137" s="2" t="n">
        <v>0.8143</v>
      </c>
      <c r="AF137" s="3" t="n">
        <f aca="false">IF(AND(L137&lt;&gt;"",AD137&lt;&gt;""),L137/(AD137*62.3664),"")</f>
        <v>4.14295889941865</v>
      </c>
      <c r="AG137" s="1" t="n">
        <v>42.27</v>
      </c>
      <c r="AH137" s="1" t="n">
        <f aca="false">IF(AD137&lt;&gt;"",141.5/AD137-131.5,"")</f>
        <v>42.2688812476974</v>
      </c>
      <c r="AI137" s="1" t="str">
        <f aca="false">IF(AH137&lt;&gt;"",IF(ABS(AH137-AG137)&gt;0.01,AH137-AG137,""),"")</f>
        <v/>
      </c>
      <c r="AJ137" s="3" t="n">
        <v>6.789</v>
      </c>
      <c r="AK137" s="3" t="n">
        <f aca="false">IF(AD137&lt;&gt;"",AD137*8.33718,"")</f>
        <v>6.788965674</v>
      </c>
      <c r="AL137" s="3" t="str">
        <f aca="false">IF(AK137&lt;&gt;"",IF(ABS(AK137-AJ137)&gt;0.001,AK137-AJ137,""),"")</f>
        <v/>
      </c>
      <c r="AM137" s="4" t="n">
        <v>1.44659</v>
      </c>
      <c r="AO137" s="2" t="n">
        <f aca="false">IF(AND(V137&lt;&gt;"",AA137&lt;&gt;"",U137&lt;&gt;""),V137*10^(7/3*(1+AA137)*(1-U137/559.676)),"")</f>
        <v>0.00171623010435759</v>
      </c>
      <c r="AP137" s="2" t="n">
        <f aca="false">IF(AO137&lt;&gt;"",AO137-AN137,"")</f>
        <v>0.00171623010435759</v>
      </c>
      <c r="AQ137" s="2" t="n">
        <v>0.3452</v>
      </c>
      <c r="AR137" s="2" t="n">
        <v>0.441</v>
      </c>
      <c r="AS137" s="2" t="n">
        <v>3.05</v>
      </c>
      <c r="AT137" s="2" t="n">
        <v>1.27</v>
      </c>
      <c r="AV137" s="5" t="n">
        <v>18723</v>
      </c>
      <c r="AW137" s="5" t="n">
        <f aca="false">AV137*AJ137</f>
        <v>127110.447</v>
      </c>
      <c r="AX137" s="1" t="n">
        <v>28.89</v>
      </c>
      <c r="AY137" s="3" t="n">
        <v>8.193</v>
      </c>
      <c r="AZ137" s="3" t="str">
        <f aca="false">IF(AND(AU137&lt;&gt;"",T137&lt;&gt;"",O137&lt;&gt;"",AD137&lt;&gt;""),SQRT((AU137*(MAX((T137-77)/(T137-O137),0))^0.38)*(SQRT(AD137^2-0.000601*(77-60))*62.3664)*251.9958/30.48^3),"")</f>
        <v/>
      </c>
      <c r="BA137" s="3" t="str">
        <f aca="false">IF(AND(AY137&lt;&gt;"",AZ137&lt;&gt;""),AZ137-AY137,"")</f>
        <v/>
      </c>
      <c r="BC137" s="1" t="n">
        <v>-596.58</v>
      </c>
      <c r="BD137" s="1" t="n">
        <v>228.44</v>
      </c>
      <c r="BE137" s="1" t="n">
        <v>67.69</v>
      </c>
      <c r="BL137" s="1" t="n">
        <v>0.5</v>
      </c>
      <c r="BM137" s="1" t="n">
        <v>5.24</v>
      </c>
      <c r="BN137" s="7" t="n">
        <v>12.2</v>
      </c>
      <c r="BO137" s="7" t="n">
        <f aca="false">IF(AND(P137&lt;&gt;"",AD137&lt;&gt;""),P137^0.333333333333333/AD137,"")</f>
        <v>12.2581361049563</v>
      </c>
      <c r="BP137" s="7" t="n">
        <f aca="false">BN137-BO137</f>
        <v>-0.0581361049563256</v>
      </c>
    </row>
    <row r="138" customFormat="false" ht="12.75" hidden="false" customHeight="false" outlineLevel="0" collapsed="false">
      <c r="A138" s="0" t="n">
        <v>136</v>
      </c>
      <c r="B138" s="0" t="s">
        <v>262</v>
      </c>
      <c r="C138" s="0" t="s">
        <v>263</v>
      </c>
      <c r="D138" s="0" t="n">
        <v>16</v>
      </c>
      <c r="E138" s="0" t="n">
        <v>32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s">
        <v>207</v>
      </c>
      <c r="L138" s="1" t="n">
        <v>224.43</v>
      </c>
      <c r="M138" s="1" t="n">
        <f aca="false">+D138*$D$2+E138*$E$2+F138*$F$2+G138*$G$2+H138*$H$2+I138*$I$2+J138*$J$2</f>
        <v>224.43008</v>
      </c>
      <c r="N138" s="1" t="str">
        <f aca="false">IF(ABS(M138-L138)&gt;0.005,M138-L138,"")</f>
        <v/>
      </c>
      <c r="O138" s="1" t="n">
        <v>564.44</v>
      </c>
      <c r="P138" s="1" t="n">
        <f aca="false">+O138+459.67</f>
        <v>1024.11</v>
      </c>
      <c r="Q138" s="1" t="n">
        <f aca="false">IF(AND(P138&gt;0,U138&lt;&gt;""),P138/U138,"")</f>
        <v>0.762474500052117</v>
      </c>
      <c r="R138" s="1" t="n">
        <v>14</v>
      </c>
      <c r="S138" s="1" t="n">
        <f aca="false">IF(AND(R138&lt;&gt;"",U138&lt;&gt;""),(R138+459.67)/U138,"")</f>
        <v>0.352658695296097</v>
      </c>
      <c r="T138" s="1" t="n">
        <v>883.47</v>
      </c>
      <c r="U138" s="1" t="n">
        <f aca="false">IF(T138&lt;&gt;"",T138+459.67,"")</f>
        <v>1343.14</v>
      </c>
      <c r="V138" s="1" t="n">
        <v>233.34</v>
      </c>
      <c r="W138" s="2" t="n">
        <v>0.062</v>
      </c>
      <c r="X138" s="2" t="n">
        <v>0.2252</v>
      </c>
      <c r="Y138" s="2" t="n">
        <f aca="false">IF(U138&lt;&gt;"",V138*W138*L138/10.73165/U138,"")</f>
        <v>0.225254776679759</v>
      </c>
      <c r="Z138" s="2" t="str">
        <f aca="false">IF(Y138&lt;&gt;"",IF(ABS(Y138-X138)&gt;0.0005,Y138-X138,""),"")</f>
        <v/>
      </c>
      <c r="AA138" s="2" t="n">
        <v>0.6741</v>
      </c>
      <c r="AB138" s="2" t="n">
        <f aca="false">IF(AND(V138&gt;0,Q138&lt;&gt;""),LOG(14.69595/V138)/(1-1/Q138)*3/7-1,"")</f>
        <v>0.651984289295717</v>
      </c>
      <c r="AC138" s="2" t="str">
        <f aca="false">IF(AB138&lt;&gt;"",IF(ABS(AB138-AA138)&gt;0.05,AB138-AA138,""),"")</f>
        <v/>
      </c>
      <c r="AD138" s="2" t="n">
        <v>0.8175</v>
      </c>
      <c r="AF138" s="3" t="n">
        <f aca="false">IF(AND(L138&lt;&gt;"",AD138&lt;&gt;""),L138/(AD138*62.3664),"")</f>
        <v>4.40192331274121</v>
      </c>
      <c r="AG138" s="1" t="n">
        <v>41.58</v>
      </c>
      <c r="AH138" s="1" t="n">
        <f aca="false">IF(AD138&lt;&gt;"",141.5/AD138-131.5,"")</f>
        <v>41.5886850152905</v>
      </c>
      <c r="AI138" s="1" t="str">
        <f aca="false">IF(AH138&lt;&gt;"",IF(ABS(AH138-AG138)&gt;0.01,AH138-AG138,""),"")</f>
        <v/>
      </c>
      <c r="AJ138" s="3" t="n">
        <v>6.816</v>
      </c>
      <c r="AK138" s="3" t="n">
        <f aca="false">IF(AD138&lt;&gt;"",AD138*8.33718,"")</f>
        <v>6.81564465</v>
      </c>
      <c r="AL138" s="3" t="str">
        <f aca="false">IF(AK138&lt;&gt;"",IF(ABS(AK138-AJ138)&gt;0.001,AK138-AJ138,""),"")</f>
        <v/>
      </c>
      <c r="AM138" s="4" t="n">
        <v>1.4482</v>
      </c>
      <c r="AO138" s="2" t="n">
        <f aca="false">IF(AND(V138&lt;&gt;"",AA138&lt;&gt;"",U138&lt;&gt;""),V138*10^(7/3*(1+AA138)*(1-U138/559.676)),"")</f>
        <v>0.000794031321347022</v>
      </c>
      <c r="AP138" s="2" t="n">
        <f aca="false">IF(AO138&lt;&gt;"",AO138-AN138,"")</f>
        <v>0.000794031321347022</v>
      </c>
      <c r="AQ138" s="2" t="n">
        <v>0.3473</v>
      </c>
      <c r="AR138" s="2" t="n">
        <v>0.4493</v>
      </c>
      <c r="AS138" s="2" t="n">
        <v>3.63</v>
      </c>
      <c r="AT138" s="2" t="n">
        <v>1.44</v>
      </c>
      <c r="AU138" s="1" t="n">
        <v>97.46</v>
      </c>
      <c r="AV138" s="5" t="n">
        <v>18721</v>
      </c>
      <c r="AW138" s="5" t="n">
        <f aca="false">AV138*AJ138</f>
        <v>127602.336</v>
      </c>
      <c r="AX138" s="1" t="n">
        <v>28.47</v>
      </c>
      <c r="AY138" s="3" t="n">
        <v>8.208</v>
      </c>
      <c r="AZ138" s="3" t="n">
        <f aca="false">IF(AND(AU138&lt;&gt;"",T138&lt;&gt;"",O138&lt;&gt;"",AD138&lt;&gt;""),SQRT((AU138*(MAX((T138-77)/(T138-O138),0))^0.38)*(SQRT(AD138^2-0.000601*(77-60))*62.3664)*251.9958/30.48^3),"")</f>
        <v>7.90055715869659</v>
      </c>
      <c r="BA138" s="3" t="n">
        <f aca="false">IF(AND(AY138&lt;&gt;"",AZ138&lt;&gt;""),AZ138-AY138,"")</f>
        <v>-0.307442841303409</v>
      </c>
      <c r="BC138" s="1" t="n">
        <v>-598.72</v>
      </c>
      <c r="BD138" s="1" t="n">
        <v>230.27</v>
      </c>
      <c r="BL138" s="1" t="n">
        <v>0.47</v>
      </c>
      <c r="BM138" s="1" t="n">
        <v>5.53</v>
      </c>
      <c r="BN138" s="7" t="n">
        <v>12.3</v>
      </c>
      <c r="BO138" s="7" t="n">
        <f aca="false">IF(AND(P138&lt;&gt;"",AD138&lt;&gt;""),P138^0.333333333333333/AD138,"")</f>
        <v>12.3299440992299</v>
      </c>
      <c r="BP138" s="7" t="n">
        <f aca="false">BN138-BO138</f>
        <v>-0.0299440992298852</v>
      </c>
    </row>
    <row r="139" customFormat="false" ht="12.75" hidden="false" customHeight="false" outlineLevel="0" collapsed="false">
      <c r="A139" s="0" t="n">
        <v>137</v>
      </c>
      <c r="B139" s="0" t="s">
        <v>264</v>
      </c>
      <c r="C139" s="0" t="s">
        <v>265</v>
      </c>
      <c r="D139" s="0" t="n">
        <v>17</v>
      </c>
      <c r="E139" s="0" t="n">
        <v>34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s">
        <v>207</v>
      </c>
      <c r="L139" s="1" t="n">
        <v>238.46</v>
      </c>
      <c r="M139" s="1" t="n">
        <f aca="false">+D139*$D$2+E139*$E$2+F139*$F$2+G139*$G$2+H139*$H$2+I139*$I$2+J139*$J$2</f>
        <v>238.45696</v>
      </c>
      <c r="N139" s="1" t="str">
        <f aca="false">IF(ABS(M139-L139)&gt;0.005,M139-L139,"")</f>
        <v/>
      </c>
      <c r="O139" s="1" t="n">
        <v>592.16</v>
      </c>
      <c r="P139" s="1" t="n">
        <f aca="false">+O139+459.67</f>
        <v>1051.83</v>
      </c>
      <c r="Q139" s="1" t="n">
        <f aca="false">IF(AND(P139&gt;0,U139&lt;&gt;""),P139/U139,"")</f>
        <v>0.770007320644217</v>
      </c>
      <c r="R139" s="1" t="n">
        <v>23</v>
      </c>
      <c r="S139" s="1" t="n">
        <f aca="false">IF(AND(R139&lt;&gt;"",U139&lt;&gt;""),(R139+459.67)/U139,"")</f>
        <v>0.353345534407028</v>
      </c>
      <c r="T139" s="1" t="n">
        <v>906.33</v>
      </c>
      <c r="U139" s="1" t="n">
        <f aca="false">IF(T139&lt;&gt;"",T139+459.67,"")</f>
        <v>1366</v>
      </c>
      <c r="V139" s="1" t="n">
        <v>220.43</v>
      </c>
      <c r="W139" s="2" t="n">
        <v>0.062</v>
      </c>
      <c r="X139" s="2" t="n">
        <v>0.2225</v>
      </c>
      <c r="Y139" s="2" t="n">
        <f aca="false">IF(U139&lt;&gt;"",V139*W139*L139/10.73165/U139,"")</f>
        <v>0.222310886343299</v>
      </c>
      <c r="Z139" s="2" t="str">
        <f aca="false">IF(Y139&lt;&gt;"",IF(ABS(Y139-X139)&gt;0.0005,Y139-X139,""),"")</f>
        <v/>
      </c>
      <c r="AA139" s="2" t="n">
        <v>0.7163</v>
      </c>
      <c r="AB139" s="2" t="n">
        <f aca="false">IF(AND(V139&gt;0,Q139&lt;&gt;""),LOG(14.69595/V139)/(1-1/Q139)*3/7-1,"")</f>
        <v>0.687478890434007</v>
      </c>
      <c r="AC139" s="2" t="str">
        <f aca="false">IF(AB139&lt;&gt;"",IF(ABS(AB139-AA139)&gt;0.05,AB139-AA139,""),"")</f>
        <v/>
      </c>
      <c r="AD139" s="2" t="n">
        <v>0.8197</v>
      </c>
      <c r="AF139" s="3" t="n">
        <f aca="false">IF(AND(L139&lt;&gt;"",AD139&lt;&gt;""),L139/(AD139*62.3664),"")</f>
        <v>4.66455189036875</v>
      </c>
      <c r="AG139" s="1" t="n">
        <v>41.12</v>
      </c>
      <c r="AH139" s="1" t="n">
        <f aca="false">IF(AD139&lt;&gt;"",141.5/AD139-131.5,"")</f>
        <v>41.1241307795535</v>
      </c>
      <c r="AI139" s="1" t="str">
        <f aca="false">IF(AH139&lt;&gt;"",IF(ABS(AH139-AG139)&gt;0.01,AH139-AG139,""),"")</f>
        <v/>
      </c>
      <c r="AJ139" s="3" t="n">
        <v>6.834</v>
      </c>
      <c r="AK139" s="3" t="n">
        <f aca="false">IF(AD139&lt;&gt;"",AD139*8.33718,"")</f>
        <v>6.833986446</v>
      </c>
      <c r="AL139" s="3" t="str">
        <f aca="false">IF(AK139&lt;&gt;"",IF(ABS(AK139-AJ139)&gt;0.001,AK139-AJ139,""),"")</f>
        <v/>
      </c>
      <c r="AM139" s="4" t="n">
        <v>1.4497</v>
      </c>
      <c r="AO139" s="2" t="n">
        <f aca="false">IF(AND(V139&lt;&gt;"",AA139&lt;&gt;"",U139&lt;&gt;""),V139*10^(7/3*(1+AA139)*(1-U139/559.676)),"")</f>
        <v>0.000374721051075149</v>
      </c>
      <c r="AP139" s="2" t="n">
        <f aca="false">IF(AO139&lt;&gt;"",AO139-AN139,"")</f>
        <v>0.000374721051075149</v>
      </c>
      <c r="AQ139" s="2" t="n">
        <v>0.3492</v>
      </c>
      <c r="AR139" s="2" t="n">
        <v>0.4574</v>
      </c>
      <c r="AS139" s="2" t="n">
        <v>4.25</v>
      </c>
      <c r="AT139" s="2" t="n">
        <v>1.61</v>
      </c>
      <c r="AU139" s="1" t="n">
        <v>94.82</v>
      </c>
      <c r="AV139" s="5" t="n">
        <v>18720</v>
      </c>
      <c r="AW139" s="5" t="n">
        <f aca="false">AV139*AJ139</f>
        <v>127932.48</v>
      </c>
      <c r="AX139" s="1" t="n">
        <v>28.7</v>
      </c>
      <c r="AY139" s="3" t="n">
        <v>8.223</v>
      </c>
      <c r="AZ139" s="3" t="n">
        <f aca="false">IF(AND(AU139&lt;&gt;"",T139&lt;&gt;"",O139&lt;&gt;"",AD139&lt;&gt;""),SQRT((AU139*(MAX((T139-77)/(T139-O139),0))^0.38)*(SQRT(AD139^2-0.000601*(77-60))*62.3664)*251.9958/30.48^3),"")</f>
        <v>7.86792567049175</v>
      </c>
      <c r="BA139" s="3" t="n">
        <f aca="false">IF(AND(AY139&lt;&gt;"",AZ139&lt;&gt;""),AZ139-AY139,"")</f>
        <v>-0.355074329508255</v>
      </c>
      <c r="BC139" s="1" t="n">
        <v>-600.68</v>
      </c>
      <c r="BD139" s="1" t="n">
        <v>231.88</v>
      </c>
      <c r="BL139" s="1" t="n">
        <v>0.44</v>
      </c>
      <c r="BM139" s="1" t="n">
        <v>5.95</v>
      </c>
      <c r="BN139" s="7" t="n">
        <v>12.4</v>
      </c>
      <c r="BO139" s="7" t="n">
        <f aca="false">IF(AND(P139&lt;&gt;"",AD139&lt;&gt;""),P139^0.333333333333333/AD139,"")</f>
        <v>12.4068133706303</v>
      </c>
      <c r="BP139" s="7" t="n">
        <f aca="false">BN139-BO139</f>
        <v>-0.0068133706302973</v>
      </c>
    </row>
    <row r="140" customFormat="false" ht="12.75" hidden="false" customHeight="false" outlineLevel="0" collapsed="false">
      <c r="A140" s="0" t="n">
        <v>138</v>
      </c>
      <c r="B140" s="0" t="s">
        <v>266</v>
      </c>
      <c r="C140" s="0" t="s">
        <v>267</v>
      </c>
      <c r="D140" s="0" t="n">
        <v>18</v>
      </c>
      <c r="E140" s="0" t="n">
        <v>36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s">
        <v>207</v>
      </c>
      <c r="L140" s="1" t="n">
        <v>252.48</v>
      </c>
      <c r="M140" s="1" t="n">
        <f aca="false">+D140*$D$2+E140*$E$2+F140*$F$2+G140*$G$2+H140*$H$2+I140*$I$2+J140*$J$2</f>
        <v>252.48384</v>
      </c>
      <c r="N140" s="1" t="str">
        <f aca="false">IF(ABS(M140-L140)&gt;0.005,M140-L140,"")</f>
        <v/>
      </c>
      <c r="O140" s="1" t="n">
        <v>618.62</v>
      </c>
      <c r="P140" s="1" t="n">
        <f aca="false">+O140+459.67</f>
        <v>1078.29</v>
      </c>
      <c r="Q140" s="1" t="n">
        <f aca="false">IF(AND(P140&gt;0,U140&lt;&gt;""),P140/U140,"")</f>
        <v>0.777089939463822</v>
      </c>
      <c r="R140" s="1" t="n">
        <v>41</v>
      </c>
      <c r="S140" s="1" t="n">
        <f aca="false">IF(AND(R140&lt;&gt;"",U140&lt;&gt;""),(R140+459.67)/U140,"")</f>
        <v>0.360817238397233</v>
      </c>
      <c r="T140" s="1" t="n">
        <v>927.93</v>
      </c>
      <c r="U140" s="1" t="n">
        <f aca="false">IF(T140&lt;&gt;"",T140+459.67,"")</f>
        <v>1387.6</v>
      </c>
      <c r="V140" s="1" t="n">
        <v>208.88</v>
      </c>
      <c r="W140" s="2" t="n">
        <v>0.0621</v>
      </c>
      <c r="X140" s="2" t="n">
        <v>0.2199</v>
      </c>
      <c r="Y140" s="2" t="n">
        <f aca="false">IF(U140&lt;&gt;"",V140*W140*L140/10.73165/U140,"")</f>
        <v>0.219930088566702</v>
      </c>
      <c r="Z140" s="2" t="str">
        <f aca="false">IF(Y140&lt;&gt;"",IF(ABS(Y140-X140)&gt;0.0005,Y140-X140,""),"")</f>
        <v/>
      </c>
      <c r="AA140" s="2" t="n">
        <v>0.7582</v>
      </c>
      <c r="AB140" s="2" t="n">
        <f aca="false">IF(AND(V140&gt;0,Q140&lt;&gt;""),LOG(14.69595/V140)/(1-1/Q140)*3/7-1,"")</f>
        <v>0.722189037732898</v>
      </c>
      <c r="AC140" s="2" t="str">
        <f aca="false">IF(AB140&lt;&gt;"",IF(ABS(AB140-AA140)&gt;0.05,AB140-AA140,""),"")</f>
        <v/>
      </c>
      <c r="AD140" s="2" t="n">
        <v>0.8217</v>
      </c>
      <c r="AF140" s="3" t="n">
        <f aca="false">IF(AND(L140&lt;&gt;"",AD140&lt;&gt;""),L140/(AD140*62.3664),"")</f>
        <v>4.92677828666902</v>
      </c>
      <c r="AG140" s="1" t="n">
        <v>40.7</v>
      </c>
      <c r="AH140" s="1" t="n">
        <f aca="false">IF(AD140&lt;&gt;"",141.5/AD140-131.5,"")</f>
        <v>40.7039673846903</v>
      </c>
      <c r="AI140" s="1" t="str">
        <f aca="false">IF(AH140&lt;&gt;"",IF(ABS(AH140-AG140)&gt;0.01,AH140-AG140,""),"")</f>
        <v/>
      </c>
      <c r="AJ140" s="3" t="n">
        <v>6.851</v>
      </c>
      <c r="AK140" s="3" t="n">
        <f aca="false">IF(AD140&lt;&gt;"",AD140*8.33718,"")</f>
        <v>6.850660806</v>
      </c>
      <c r="AL140" s="3" t="str">
        <f aca="false">IF(AK140&lt;&gt;"",IF(ABS(AK140-AJ140)&gt;0.001,AK140-AJ140,""),"")</f>
        <v/>
      </c>
      <c r="AM140" s="4" t="n">
        <v>1.451</v>
      </c>
      <c r="AO140" s="2" t="n">
        <f aca="false">IF(AND(V140&lt;&gt;"",AA140&lt;&gt;"",U140&lt;&gt;""),V140*10^(7/3*(1+AA140)*(1-U140/559.676)),"")</f>
        <v>0.000178300442095442</v>
      </c>
      <c r="AP140" s="2" t="n">
        <f aca="false">IF(AO140&lt;&gt;"",AO140-AN140,"")</f>
        <v>0.000178300442095442</v>
      </c>
      <c r="AQ140" s="2" t="n">
        <v>0.3509</v>
      </c>
      <c r="AR140" s="2" t="n">
        <v>0.4654</v>
      </c>
      <c r="AS140" s="2" t="n">
        <v>4.95</v>
      </c>
      <c r="AT140" s="2" t="n">
        <v>1.78</v>
      </c>
      <c r="AV140" s="5" t="n">
        <v>18718</v>
      </c>
      <c r="AW140" s="5" t="n">
        <f aca="false">AV140*AJ140</f>
        <v>128237.018</v>
      </c>
      <c r="AX140" s="1" t="n">
        <v>28.86</v>
      </c>
      <c r="AY140" s="3" t="n">
        <v>8.236</v>
      </c>
      <c r="AZ140" s="3" t="str">
        <f aca="false">IF(AND(AU140&lt;&gt;"",T140&lt;&gt;"",O140&lt;&gt;"",AD140&lt;&gt;""),SQRT((AU140*(MAX((T140-77)/(T140-O140),0))^0.38)*(SQRT(AD140^2-0.000601*(77-60))*62.3664)*251.9958/30.48^3),"")</f>
        <v/>
      </c>
      <c r="BA140" s="3" t="str">
        <f aca="false">IF(AND(AY140&lt;&gt;"",AZ140&lt;&gt;""),AZ140-AY140,"")</f>
        <v/>
      </c>
      <c r="BC140" s="1" t="n">
        <v>-602.38</v>
      </c>
      <c r="BD140" s="1" t="n">
        <v>233.33</v>
      </c>
      <c r="BL140" s="1" t="n">
        <v>0.41</v>
      </c>
      <c r="BM140" s="1" t="n">
        <v>6.53</v>
      </c>
      <c r="BN140" s="7" t="n">
        <v>12.5</v>
      </c>
      <c r="BO140" s="7" t="n">
        <f aca="false">IF(AND(P140&lt;&gt;"",AD140&lt;&gt;""),P140^0.333333333333333/AD140,"")</f>
        <v>12.4795398513278</v>
      </c>
      <c r="BP140" s="7" t="n">
        <f aca="false">BN140-BO140</f>
        <v>0.0204601486722424</v>
      </c>
    </row>
    <row r="141" customFormat="false" ht="12.75" hidden="false" customHeight="false" outlineLevel="0" collapsed="false">
      <c r="A141" s="0" t="n">
        <v>139</v>
      </c>
      <c r="B141" s="0" t="s">
        <v>268</v>
      </c>
      <c r="C141" s="0" t="s">
        <v>269</v>
      </c>
      <c r="D141" s="0" t="n">
        <v>19</v>
      </c>
      <c r="E141" s="0" t="n">
        <v>38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s">
        <v>207</v>
      </c>
      <c r="L141" s="1" t="n">
        <v>266.51</v>
      </c>
      <c r="M141" s="1" t="n">
        <f aca="false">+D141*$D$2+E141*$E$2+F141*$F$2+G141*$G$2+H141*$H$2+I141*$I$2+J141*$J$2</f>
        <v>266.51072</v>
      </c>
      <c r="N141" s="1" t="str">
        <f aca="false">IF(ABS(M141-L141)&gt;0.005,M141-L141,"")</f>
        <v/>
      </c>
      <c r="O141" s="1" t="n">
        <v>644</v>
      </c>
      <c r="P141" s="1" t="n">
        <f aca="false">+O141+459.67</f>
        <v>1103.67</v>
      </c>
      <c r="Q141" s="1" t="n">
        <f aca="false">IF(AND(P141&gt;0,U141&lt;&gt;""),P141/U141,"")</f>
        <v>0.783739641104665</v>
      </c>
      <c r="R141" s="1" t="n">
        <v>48.2</v>
      </c>
      <c r="S141" s="1" t="n">
        <f aca="false">IF(AND(R141&lt;&gt;"",U141&lt;&gt;""),(R141+459.67)/U141,"")</f>
        <v>0.360649334971347</v>
      </c>
      <c r="T141" s="1" t="n">
        <v>948.54</v>
      </c>
      <c r="U141" s="1" t="n">
        <f aca="false">IF(T141&lt;&gt;"",T141+459.67,"")</f>
        <v>1408.21</v>
      </c>
      <c r="V141" s="1" t="n">
        <v>198.48</v>
      </c>
      <c r="W141" s="2" t="n">
        <v>0.0621</v>
      </c>
      <c r="X141" s="2" t="n">
        <v>0.2175</v>
      </c>
      <c r="Y141" s="2" t="n">
        <f aca="false">IF(U141&lt;&gt;"",V141*W141*L141/10.73165/U141,"")</f>
        <v>0.217364159647355</v>
      </c>
      <c r="Z141" s="2" t="str">
        <f aca="false">IF(Y141&lt;&gt;"",IF(ABS(Y141-X141)&gt;0.0005,Y141-X141,""),"")</f>
        <v/>
      </c>
      <c r="AA141" s="2" t="n">
        <v>0.7949</v>
      </c>
      <c r="AB141" s="2" t="n">
        <f aca="false">IF(AND(V141&gt;0,Q141&lt;&gt;""),LOG(14.69595/V141)/(1-1/Q141)*3/7-1,"")</f>
        <v>0.75588475240891</v>
      </c>
      <c r="AC141" s="2" t="str">
        <f aca="false">IF(AB141&lt;&gt;"",IF(ABS(AB141-AA141)&gt;0.05,AB141-AA141,""),"")</f>
        <v/>
      </c>
      <c r="AD141" s="2" t="n">
        <v>0.8235</v>
      </c>
      <c r="AF141" s="3" t="n">
        <f aca="false">IF(AND(L141&lt;&gt;"",AD141&lt;&gt;""),L141/(AD141*62.3664),"")</f>
        <v>5.1891859071345</v>
      </c>
      <c r="AG141" s="1" t="n">
        <v>40.32</v>
      </c>
      <c r="AH141" s="1" t="n">
        <f aca="false">IF(AD141&lt;&gt;"",141.5/AD141-131.5,"")</f>
        <v>40.3275652701882</v>
      </c>
      <c r="AI141" s="1" t="str">
        <f aca="false">IF(AH141&lt;&gt;"",IF(ABS(AH141-AG141)&gt;0.01,AH141-AG141,""),"")</f>
        <v/>
      </c>
      <c r="AJ141" s="3" t="n">
        <v>6.866</v>
      </c>
      <c r="AK141" s="3" t="n">
        <f aca="false">IF(AD141&lt;&gt;"",AD141*8.33718,"")</f>
        <v>6.86566773</v>
      </c>
      <c r="AL141" s="3" t="str">
        <f aca="false">IF(AK141&lt;&gt;"",IF(ABS(AK141-AJ141)&gt;0.001,AK141-AJ141,""),"")</f>
        <v/>
      </c>
      <c r="AM141" s="4" t="n">
        <v>1.4522</v>
      </c>
      <c r="AO141" s="2" t="n">
        <f aca="false">IF(AND(V141&lt;&gt;"",AA141&lt;&gt;"",U141&lt;&gt;""),V141*10^(7/3*(1+AA141)*(1-U141/559.676)),"")</f>
        <v>8.87297737678562E-005</v>
      </c>
      <c r="AP141" s="2" t="n">
        <f aca="false">IF(AO141&lt;&gt;"",AO141-AN141,"")</f>
        <v>8.87297737678562E-005</v>
      </c>
      <c r="AQ141" s="2" t="n">
        <v>0.3524</v>
      </c>
      <c r="AR141" s="2" t="n">
        <v>0.4732</v>
      </c>
      <c r="AS141" s="2" t="n">
        <v>5.71</v>
      </c>
      <c r="AT141" s="2" t="n">
        <v>1.98</v>
      </c>
      <c r="AV141" s="5" t="n">
        <v>18717</v>
      </c>
      <c r="AW141" s="5" t="n">
        <f aca="false">AV141*AJ141</f>
        <v>128510.922</v>
      </c>
      <c r="AX141" s="1" t="n">
        <v>29.01</v>
      </c>
      <c r="AY141" s="3" t="n">
        <v>8.248</v>
      </c>
      <c r="AZ141" s="3" t="str">
        <f aca="false">IF(AND(AU141&lt;&gt;"",T141&lt;&gt;"",O141&lt;&gt;"",AD141&lt;&gt;""),SQRT((AU141*(MAX((T141-77)/(T141-O141),0))^0.38)*(SQRT(AD141^2-0.000601*(77-60))*62.3664)*251.9958/30.48^3),"")</f>
        <v/>
      </c>
      <c r="BA141" s="3" t="str">
        <f aca="false">IF(AND(AY141&lt;&gt;"",AZ141&lt;&gt;""),AZ141-AY141,"")</f>
        <v/>
      </c>
      <c r="BC141" s="1" t="n">
        <v>-603.94</v>
      </c>
      <c r="BD141" s="1" t="n">
        <v>234.61</v>
      </c>
      <c r="BL141" s="1" t="n">
        <v>0.39</v>
      </c>
      <c r="BM141" s="1" t="n">
        <v>7.33</v>
      </c>
      <c r="BN141" s="7" t="n">
        <v>12.6</v>
      </c>
      <c r="BO141" s="7" t="n">
        <f aca="false">IF(AND(P141&lt;&gt;"",AD141&lt;&gt;""),P141^0.333333333333333/AD141,"")</f>
        <v>12.5492029349456</v>
      </c>
      <c r="BP141" s="7" t="n">
        <f aca="false">BN141-BO141</f>
        <v>0.0507970650544394</v>
      </c>
    </row>
    <row r="142" customFormat="false" ht="12.75" hidden="false" customHeight="false" outlineLevel="0" collapsed="false">
      <c r="A142" s="0" t="n">
        <v>140</v>
      </c>
      <c r="B142" s="0" t="s">
        <v>270</v>
      </c>
      <c r="C142" s="0" t="s">
        <v>271</v>
      </c>
      <c r="D142" s="0" t="n">
        <v>20</v>
      </c>
      <c r="E142" s="0" t="n">
        <v>40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s">
        <v>207</v>
      </c>
      <c r="L142" s="1" t="n">
        <v>280.54</v>
      </c>
      <c r="M142" s="1" t="n">
        <f aca="false">+D142*$D$2+E142*$E$2+F142*$F$2+G142*$G$2+H142*$H$2+I142*$I$2+J142*$J$2</f>
        <v>280.5376</v>
      </c>
      <c r="N142" s="1" t="str">
        <f aca="false">IF(ABS(M142-L142)&gt;0.005,M142-L142,"")</f>
        <v/>
      </c>
      <c r="O142" s="1" t="n">
        <v>667.4</v>
      </c>
      <c r="P142" s="1" t="n">
        <f aca="false">+O142+459.67</f>
        <v>1127.07</v>
      </c>
      <c r="Q142" s="1" t="n">
        <f aca="false">IF(AND(P142&gt;0,U142&lt;&gt;""),P142/U142,"")</f>
        <v>0.790006028065552</v>
      </c>
      <c r="R142" s="1" t="n">
        <v>62.6</v>
      </c>
      <c r="S142" s="1" t="n">
        <f aca="false">IF(AND(R142&lt;&gt;"",U142&lt;&gt;""),(R142+459.67)/U142,"")</f>
        <v>0.366078813452399</v>
      </c>
      <c r="T142" s="1" t="n">
        <v>966.99</v>
      </c>
      <c r="U142" s="1" t="n">
        <f aca="false">IF(T142&lt;&gt;"",T142+459.67,"")</f>
        <v>1426.66</v>
      </c>
      <c r="V142" s="1" t="n">
        <v>189.07</v>
      </c>
      <c r="W142" s="2" t="n">
        <v>0.0622</v>
      </c>
      <c r="X142" s="2" t="n">
        <v>0.2154</v>
      </c>
      <c r="Y142" s="2" t="n">
        <f aca="false">IF(U142&lt;&gt;"",V142*W142*L142/10.73165/U142,"")</f>
        <v>0.215486871723651</v>
      </c>
      <c r="Z142" s="2" t="str">
        <f aca="false">IF(Y142&lt;&gt;"",IF(ABS(Y142-X142)&gt;0.0005,Y142-X142,""),"")</f>
        <v/>
      </c>
      <c r="AA142" s="2" t="n">
        <v>0.8395</v>
      </c>
      <c r="AB142" s="2" t="n">
        <f aca="false">IF(AND(V142&gt;0,Q142&lt;&gt;""),LOG(14.69595/V142)/(1-1/Q142)*3/7-1,"")</f>
        <v>0.788729722969957</v>
      </c>
      <c r="AC142" s="2" t="n">
        <f aca="false">IF(AB142&lt;&gt;"",IF(ABS(AB142-AA142)&gt;0.05,AB142-AA142,""),"")</f>
        <v>-0.0507702770300428</v>
      </c>
      <c r="AD142" s="2" t="n">
        <v>0.8252</v>
      </c>
      <c r="AF142" s="3" t="n">
        <f aca="false">IF(AND(L142&lt;&gt;"",AD142&lt;&gt;""),L142/(AD142*62.3664),"")</f>
        <v>5.45110939274671</v>
      </c>
      <c r="AG142" s="1" t="n">
        <v>39.97</v>
      </c>
      <c r="AH142" s="1" t="n">
        <f aca="false">IF(AD142&lt;&gt;"",141.5/AD142-131.5,"")</f>
        <v>39.9735821619001</v>
      </c>
      <c r="AI142" s="1" t="str">
        <f aca="false">IF(AH142&lt;&gt;"",IF(ABS(AH142-AG142)&gt;0.01,AH142-AG142,""),"")</f>
        <v/>
      </c>
      <c r="AJ142" s="3" t="n">
        <v>6.88</v>
      </c>
      <c r="AK142" s="3" t="n">
        <f aca="false">IF(AD142&lt;&gt;"",AD142*8.33718,"")</f>
        <v>6.879840936</v>
      </c>
      <c r="AL142" s="3" t="str">
        <f aca="false">IF(AK142&lt;&gt;"",IF(ABS(AK142-AJ142)&gt;0.001,AK142-AJ142,""),"")</f>
        <v/>
      </c>
      <c r="AM142" s="4" t="n">
        <v>1.4533</v>
      </c>
      <c r="AO142" s="2" t="n">
        <f aca="false">IF(AND(V142&lt;&gt;"",AA142&lt;&gt;"",U142&lt;&gt;""),V142*10^(7/3*(1+AA142)*(1-U142/559.676)),"")</f>
        <v>4.2433087565492E-005</v>
      </c>
      <c r="AP142" s="2" t="n">
        <f aca="false">IF(AO142&lt;&gt;"",AO142-AN142,"")</f>
        <v>4.2433087565492E-005</v>
      </c>
      <c r="AQ142" s="2" t="n">
        <v>0.3537</v>
      </c>
      <c r="AS142" s="2" t="n">
        <v>6.56</v>
      </c>
      <c r="AT142" s="2" t="n">
        <v>2.19</v>
      </c>
      <c r="AV142" s="5" t="n">
        <v>18715</v>
      </c>
      <c r="AW142" s="5" t="n">
        <f aca="false">AV142*AJ142</f>
        <v>128759.2</v>
      </c>
      <c r="AX142" s="1" t="n">
        <v>29.13</v>
      </c>
      <c r="AY142" s="3" t="n">
        <v>8.257</v>
      </c>
      <c r="AZ142" s="3" t="str">
        <f aca="false">IF(AND(AU142&lt;&gt;"",T142&lt;&gt;"",O142&lt;&gt;"",AD142&lt;&gt;""),SQRT((AU142*(MAX((T142-77)/(T142-O142),0))^0.38)*(SQRT(AD142^2-0.000601*(77-60))*62.3664)*251.9958/30.48^3),"")</f>
        <v/>
      </c>
      <c r="BA142" s="3" t="str">
        <f aca="false">IF(AND(AY142&lt;&gt;"",AZ142&lt;&gt;""),AZ142-AY142,"")</f>
        <v/>
      </c>
      <c r="BC142" s="1" t="n">
        <v>-605.35</v>
      </c>
      <c r="BD142" s="1" t="n">
        <v>235.77</v>
      </c>
      <c r="BL142" s="1" t="n">
        <v>0.37</v>
      </c>
      <c r="BM142" s="1" t="n">
        <v>8.38</v>
      </c>
      <c r="BN142" s="7" t="n">
        <v>12.7</v>
      </c>
      <c r="BO142" s="7" t="n">
        <f aca="false">IF(AND(P142&lt;&gt;"",AD142&lt;&gt;""),P142^0.333333333333333/AD142,"")</f>
        <v>12.6112386458694</v>
      </c>
      <c r="BP142" s="7" t="n">
        <f aca="false">BN142-BO142</f>
        <v>0.0887613541306109</v>
      </c>
    </row>
    <row r="143" customFormat="false" ht="12.75" hidden="false" customHeight="false" outlineLevel="0" collapsed="false">
      <c r="A143" s="0" t="n">
        <v>141</v>
      </c>
      <c r="B143" s="0" t="s">
        <v>272</v>
      </c>
      <c r="C143" s="0" t="s">
        <v>273</v>
      </c>
      <c r="D143" s="0" t="n">
        <v>21</v>
      </c>
      <c r="E143" s="0" t="n">
        <v>42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s">
        <v>207</v>
      </c>
      <c r="L143" s="1" t="n">
        <v>294.56</v>
      </c>
      <c r="M143" s="1" t="n">
        <f aca="false">+D143*$D$2+E143*$E$2+F143*$F$2+G143*$G$2+H143*$H$2+I143*$I$2+J143*$J$2</f>
        <v>294.56448</v>
      </c>
      <c r="N143" s="1" t="str">
        <f aca="false">IF(ABS(M143-L143)&gt;0.005,M143-L143,"")</f>
        <v/>
      </c>
      <c r="O143" s="1" t="n">
        <v>690.8</v>
      </c>
      <c r="P143" s="1" t="n">
        <f aca="false">+O143+459.67</f>
        <v>1150.47</v>
      </c>
      <c r="Q143" s="1" t="n">
        <f aca="false">IF(AND(P143&gt;0,U143&lt;&gt;""),P143/U143,"")</f>
        <v>0.795925144418693</v>
      </c>
      <c r="R143" s="1" t="n">
        <v>69.8</v>
      </c>
      <c r="S143" s="1" t="n">
        <f aca="false">IF(AND(R143&lt;&gt;"",U143&lt;&gt;""),(R143+459.67)/U143,"")</f>
        <v>0.366301151890415</v>
      </c>
      <c r="T143" s="1" t="n">
        <v>985.78</v>
      </c>
      <c r="U143" s="1" t="n">
        <f aca="false">IF(T143&lt;&gt;"",T143+459.67,"")</f>
        <v>1445.45</v>
      </c>
      <c r="V143" s="1" t="n">
        <v>180.5</v>
      </c>
      <c r="W143" s="2" t="n">
        <v>0.0622</v>
      </c>
      <c r="X143" s="2" t="n">
        <v>0.2133</v>
      </c>
      <c r="Y143" s="2" t="n">
        <f aca="false">IF(U143&lt;&gt;"",V143*W143*L143/10.73165/U143,"")</f>
        <v>0.213192434236679</v>
      </c>
      <c r="Z143" s="2" t="str">
        <f aca="false">IF(Y143&lt;&gt;"",IF(ABS(Y143-X143)&gt;0.0005,Y143-X143,""),"")</f>
        <v/>
      </c>
      <c r="AA143" s="2" t="n">
        <v>0.8755</v>
      </c>
      <c r="AB143" s="2" t="n">
        <f aca="false">IF(AND(V143&gt;0,Q143&lt;&gt;""),LOG(14.69595/V143)/(1-1/Q143)*3/7-1,"")</f>
        <v>0.820728910927279</v>
      </c>
      <c r="AC143" s="2" t="n">
        <f aca="false">IF(AB143&lt;&gt;"",IF(ABS(AB143-AA143)&gt;0.05,AB143-AA143,""),"")</f>
        <v>-0.0547710890727211</v>
      </c>
      <c r="AD143" s="2" t="n">
        <v>0.8267</v>
      </c>
      <c r="AF143" s="3" t="n">
        <f aca="false">IF(AND(L143&lt;&gt;"",AD143&lt;&gt;""),L143/(AD143*62.3664),"")</f>
        <v>5.71314383030755</v>
      </c>
      <c r="AG143" s="1" t="n">
        <v>39.67</v>
      </c>
      <c r="AH143" s="1" t="n">
        <f aca="false">IF(AD143&lt;&gt;"",141.5/AD143-131.5,"")</f>
        <v>39.6624531268901</v>
      </c>
      <c r="AI143" s="1" t="str">
        <f aca="false">IF(AH143&lt;&gt;"",IF(ABS(AH143-AG143)&gt;0.01,AH143-AG143,""),"")</f>
        <v/>
      </c>
      <c r="AJ143" s="3" t="n">
        <v>6.892</v>
      </c>
      <c r="AK143" s="3" t="n">
        <f aca="false">IF(AD143&lt;&gt;"",AD143*8.33718,"")</f>
        <v>6.892346706</v>
      </c>
      <c r="AL143" s="3" t="str">
        <f aca="false">IF(AK143&lt;&gt;"",IF(ABS(AK143-AJ143)&gt;0.001,AK143-AJ143,""),"")</f>
        <v/>
      </c>
      <c r="AM143" s="4" t="n">
        <v>1.4543</v>
      </c>
      <c r="AO143" s="2" t="n">
        <f aca="false">IF(AND(V143&lt;&gt;"",AA143&lt;&gt;"",U143&lt;&gt;""),V143*10^(7/3*(1+AA143)*(1-U143/559.676)),"")</f>
        <v>2.14050035930084E-005</v>
      </c>
      <c r="AP143" s="2" t="n">
        <f aca="false">IF(AO143&lt;&gt;"",AO143-AN143,"")</f>
        <v>2.14050035930084E-005</v>
      </c>
      <c r="AQ143" s="2" t="n">
        <v>0.355</v>
      </c>
      <c r="AV143" s="5" t="n">
        <v>18714</v>
      </c>
      <c r="AW143" s="5" t="n">
        <f aca="false">AV143*AJ143</f>
        <v>128976.888</v>
      </c>
      <c r="AX143" s="1" t="n">
        <v>29.23</v>
      </c>
      <c r="AY143" s="3" t="n">
        <v>8.265</v>
      </c>
      <c r="AZ143" s="3" t="str">
        <f aca="false">IF(AND(AU143&lt;&gt;"",T143&lt;&gt;"",O143&lt;&gt;"",AD143&lt;&gt;""),SQRT((AU143*(MAX((T143-77)/(T143-O143),0))^0.38)*(SQRT(AD143^2-0.000601*(77-60))*62.3664)*251.9958/30.48^3),"")</f>
        <v/>
      </c>
      <c r="BA143" s="3" t="str">
        <f aca="false">IF(AND(AY143&lt;&gt;"",AZ143&lt;&gt;""),AZ143-AY143,"")</f>
        <v/>
      </c>
      <c r="BC143" s="1" t="n">
        <v>-606.58</v>
      </c>
      <c r="BD143" s="1" t="n">
        <v>236.82</v>
      </c>
      <c r="BL143" s="1" t="n">
        <v>0.35</v>
      </c>
      <c r="BM143" s="1" t="n">
        <v>9.79</v>
      </c>
      <c r="BN143" s="7" t="n">
        <v>12.8</v>
      </c>
      <c r="BO143" s="7" t="n">
        <f aca="false">IF(AND(P143&lt;&gt;"",AD143&lt;&gt;""),P143^0.333333333333333/AD143,"")</f>
        <v>12.6748791877778</v>
      </c>
      <c r="BP143" s="7" t="n">
        <f aca="false">BN143-BO143</f>
        <v>0.125120812222182</v>
      </c>
    </row>
    <row r="144" customFormat="false" ht="12.75" hidden="false" customHeight="false" outlineLevel="0" collapsed="false">
      <c r="A144" s="0" t="n">
        <v>142</v>
      </c>
      <c r="B144" s="0" t="s">
        <v>274</v>
      </c>
      <c r="C144" s="0" t="s">
        <v>275</v>
      </c>
      <c r="D144" s="0" t="n">
        <v>22</v>
      </c>
      <c r="E144" s="0" t="n">
        <v>44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s">
        <v>207</v>
      </c>
      <c r="L144" s="1" t="n">
        <v>308.59</v>
      </c>
      <c r="M144" s="1" t="n">
        <f aca="false">+D144*$D$2+E144*$E$2+F144*$F$2+G144*$G$2+H144*$H$2+I144*$I$2+J144*$J$2</f>
        <v>308.59136</v>
      </c>
      <c r="N144" s="1" t="str">
        <f aca="false">IF(ABS(M144-L144)&gt;0.005,M144-L144,"")</f>
        <v/>
      </c>
      <c r="O144" s="1" t="n">
        <v>710.6</v>
      </c>
      <c r="P144" s="1" t="n">
        <f aca="false">+O144+459.67</f>
        <v>1170.27</v>
      </c>
      <c r="Q144" s="1" t="n">
        <f aca="false">IF(AND(P144&gt;0,U144&lt;&gt;""),P144/U144,"")</f>
        <v>0.801505386654247</v>
      </c>
      <c r="R144" s="1" t="n">
        <v>80.6</v>
      </c>
      <c r="S144" s="1" t="n">
        <f aca="false">IF(AND(R144&lt;&gt;"",U144&lt;&gt;""),(R144+459.67)/U144,"")</f>
        <v>0.370025135436857</v>
      </c>
      <c r="T144" s="1" t="n">
        <v>1000.42</v>
      </c>
      <c r="U144" s="1" t="n">
        <f aca="false">IF(T144&lt;&gt;"",T144+459.67,"")</f>
        <v>1460.09</v>
      </c>
      <c r="V144" s="1" t="n">
        <v>172.68</v>
      </c>
      <c r="W144" s="2" t="n">
        <v>0.0622</v>
      </c>
      <c r="X144" s="2" t="n">
        <v>0.2117</v>
      </c>
      <c r="Y144" s="2" t="n">
        <f aca="false">IF(U144&lt;&gt;"",V144*W144*L144/10.73165/U144,"")</f>
        <v>0.211528137932374</v>
      </c>
      <c r="Z144" s="2" t="str">
        <f aca="false">IF(Y144&lt;&gt;"",IF(ABS(Y144-X144)&gt;0.0005,Y144-X144,""),"")</f>
        <v/>
      </c>
      <c r="AA144" s="2" t="n">
        <v>0.906</v>
      </c>
      <c r="AB144" s="2" t="n">
        <f aca="false">IF(AND(V144&gt;0,Q144&lt;&gt;""),LOG(14.69595/V144)/(1-1/Q144)*3/7-1,"")</f>
        <v>0.851751574709973</v>
      </c>
      <c r="AC144" s="2" t="n">
        <f aca="false">IF(AB144&lt;&gt;"",IF(ABS(AB144-AA144)&gt;0.05,AB144-AA144,""),"")</f>
        <v>-0.0542484252900274</v>
      </c>
      <c r="AD144" s="2" t="n">
        <v>0.828</v>
      </c>
      <c r="AF144" s="3" t="n">
        <f aca="false">IF(AND(L144&lt;&gt;"",AD144&lt;&gt;""),L144/(AD144*62.3664),"")</f>
        <v>5.97586579816978</v>
      </c>
      <c r="AG144" s="1" t="n">
        <v>39.4</v>
      </c>
      <c r="AH144" s="1" t="n">
        <f aca="false">IF(AD144&lt;&gt;"",141.5/AD144-131.5,"")</f>
        <v>39.3937198067633</v>
      </c>
      <c r="AI144" s="1" t="str">
        <f aca="false">IF(AH144&lt;&gt;"",IF(ABS(AH144-AG144)&gt;0.01,AH144-AG144,""),"")</f>
        <v/>
      </c>
      <c r="AJ144" s="3" t="n">
        <v>6.903</v>
      </c>
      <c r="AK144" s="3" t="n">
        <f aca="false">IF(AD144&lt;&gt;"",AD144*8.33718,"")</f>
        <v>6.90318504</v>
      </c>
      <c r="AL144" s="3" t="str">
        <f aca="false">IF(AK144&lt;&gt;"",IF(ABS(AK144-AJ144)&gt;0.001,AK144-AJ144,""),"")</f>
        <v/>
      </c>
      <c r="AM144" s="4" t="n">
        <v>1.4552</v>
      </c>
      <c r="AO144" s="2" t="n">
        <f aca="false">IF(AND(V144&lt;&gt;"",AA144&lt;&gt;"",U144&lt;&gt;""),V144*10^(7/3*(1+AA144)*(1-U144/559.676)),"")</f>
        <v>1.20868895450988E-005</v>
      </c>
      <c r="AP144" s="2" t="n">
        <f aca="false">IF(AO144&lt;&gt;"",AO144-AN144,"")</f>
        <v>1.20868895450988E-005</v>
      </c>
      <c r="AU144" s="1" t="n">
        <v>116.53</v>
      </c>
      <c r="AV144" s="5" t="n">
        <v>18863</v>
      </c>
      <c r="AW144" s="5" t="n">
        <f aca="false">AV144*AJ144</f>
        <v>130211.289</v>
      </c>
      <c r="AX144" s="1" t="n">
        <v>29.42</v>
      </c>
      <c r="AZ144" s="3" t="n">
        <f aca="false">IF(AND(AU144&lt;&gt;"",T144&lt;&gt;"",O144&lt;&gt;"",AD144&lt;&gt;""),SQRT((AU144*(MAX((T144-77)/(T144-O144),0))^0.38)*(SQRT(AD144^2-0.000601*(77-60))*62.3664)*251.9958/30.48^3),"")</f>
        <v>9.0860443654681</v>
      </c>
      <c r="BA144" s="3" t="str">
        <f aca="false">IF(AND(AY144&lt;&gt;"",AZ144&lt;&gt;""),AZ144-AY144,"")</f>
        <v/>
      </c>
      <c r="BC144" s="1" t="n">
        <v>-483.7</v>
      </c>
      <c r="BL144" s="1" t="n">
        <v>0.34</v>
      </c>
      <c r="BM144" s="1" t="n">
        <v>11.67</v>
      </c>
      <c r="BN144" s="7" t="n">
        <v>12.7</v>
      </c>
      <c r="BO144" s="7" t="n">
        <f aca="false">IF(AND(P144&lt;&gt;"",AD144&lt;&gt;""),P144^0.333333333333333/AD144,"")</f>
        <v>12.7271653721503</v>
      </c>
      <c r="BP144" s="7" t="n">
        <f aca="false">BN144-BO144</f>
        <v>-0.0271653721502911</v>
      </c>
    </row>
    <row r="145" customFormat="false" ht="12.75" hidden="false" customHeight="false" outlineLevel="0" collapsed="false">
      <c r="A145" s="0" t="n">
        <v>143</v>
      </c>
      <c r="B145" s="0" t="s">
        <v>276</v>
      </c>
      <c r="C145" s="0" t="s">
        <v>277</v>
      </c>
      <c r="D145" s="0" t="n">
        <v>23</v>
      </c>
      <c r="E145" s="0" t="n">
        <v>46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s">
        <v>207</v>
      </c>
      <c r="L145" s="1" t="n">
        <v>322.62</v>
      </c>
      <c r="M145" s="1" t="n">
        <f aca="false">+D145*$D$2+E145*$E$2+F145*$F$2+G145*$G$2+H145*$H$2+I145*$I$2+J145*$J$2</f>
        <v>322.61824</v>
      </c>
      <c r="N145" s="1" t="str">
        <f aca="false">IF(ABS(M145-L145)&gt;0.005,M145-L145,"")</f>
        <v/>
      </c>
      <c r="O145" s="1" t="n">
        <v>732.2</v>
      </c>
      <c r="P145" s="1" t="n">
        <f aca="false">+O145+459.67</f>
        <v>1191.87</v>
      </c>
      <c r="Q145" s="1" t="n">
        <f aca="false">IF(AND(P145&gt;0,U145&lt;&gt;""),P145/U145,"")</f>
        <v>0.806800335752193</v>
      </c>
      <c r="R145" s="1" t="n">
        <v>86</v>
      </c>
      <c r="S145" s="1" t="n">
        <f aca="false">IF(AND(R145&lt;&gt;"",U145&lt;&gt;""),(R145+459.67)/U145,"")</f>
        <v>0.369374796924077</v>
      </c>
      <c r="T145" s="1" t="n">
        <v>1017.61</v>
      </c>
      <c r="U145" s="1" t="n">
        <f aca="false">IF(T145&lt;&gt;"",T145+459.67,"")</f>
        <v>1477.28</v>
      </c>
      <c r="V145" s="1" t="n">
        <v>165.52</v>
      </c>
      <c r="W145" s="2" t="n">
        <v>0.0623</v>
      </c>
      <c r="X145" s="2" t="n">
        <v>0.2098</v>
      </c>
      <c r="Y145" s="2" t="n">
        <f aca="false">IF(U145&lt;&gt;"",V145*W145*L145/10.73165/U145,"")</f>
        <v>0.209845902129455</v>
      </c>
      <c r="Z145" s="2" t="str">
        <f aca="false">IF(Y145&lt;&gt;"",IF(ABS(Y145-X145)&gt;0.0005,Y145-X145,""),"")</f>
        <v/>
      </c>
      <c r="AA145" s="2" t="n">
        <v>1.001</v>
      </c>
      <c r="AB145" s="2" t="n">
        <f aca="false">IF(AND(V145&gt;0,Q145&lt;&gt;""),LOG(14.69595/V145)/(1-1/Q145)*3/7-1,"")</f>
        <v>0.882154650182553</v>
      </c>
      <c r="AC145" s="2" t="n">
        <f aca="false">IF(AB145&lt;&gt;"",IF(ABS(AB145-AA145)&gt;0.05,AB145-AA145,""),"")</f>
        <v>-0.118845349817446</v>
      </c>
      <c r="AD145" s="2" t="n">
        <v>0.8293</v>
      </c>
      <c r="AF145" s="3" t="n">
        <f aca="false">IF(AND(L145&lt;&gt;"",AD145&lt;&gt;""),L145/(AD145*62.3664),"")</f>
        <v>6.23776408688521</v>
      </c>
      <c r="AG145" s="1" t="n">
        <v>39.13</v>
      </c>
      <c r="AH145" s="1" t="n">
        <f aca="false">IF(AD145&lt;&gt;"",141.5/AD145-131.5,"")</f>
        <v>39.1258290124201</v>
      </c>
      <c r="AI145" s="1" t="str">
        <f aca="false">IF(AH145&lt;&gt;"",IF(ABS(AH145-AG145)&gt;0.01,AH145-AG145,""),"")</f>
        <v/>
      </c>
      <c r="AJ145" s="3" t="n">
        <v>6.914</v>
      </c>
      <c r="AK145" s="3" t="n">
        <f aca="false">IF(AD145&lt;&gt;"",AD145*8.33718,"")</f>
        <v>6.914023374</v>
      </c>
      <c r="AL145" s="3" t="str">
        <f aca="false">IF(AK145&lt;&gt;"",IF(ABS(AK145-AJ145)&gt;0.001,AK145-AJ145,""),"")</f>
        <v/>
      </c>
      <c r="AM145" s="4" t="n">
        <v>1.456</v>
      </c>
      <c r="AO145" s="2" t="n">
        <f aca="false">IF(AND(V145&lt;&gt;"",AA145&lt;&gt;"",U145&lt;&gt;""),V145*10^(7/3*(1+AA145)*(1-U145/559.676)),"")</f>
        <v>3.66351682976671E-006</v>
      </c>
      <c r="AP145" s="2" t="n">
        <f aca="false">IF(AO145&lt;&gt;"",AO145-AN145,"")</f>
        <v>3.66351682976671E-006</v>
      </c>
      <c r="AU145" s="1" t="n">
        <v>114.07</v>
      </c>
      <c r="AV145" s="5" t="n">
        <v>18862</v>
      </c>
      <c r="AW145" s="5" t="n">
        <f aca="false">AV145*AJ145</f>
        <v>130411.868</v>
      </c>
      <c r="AX145" s="1" t="n">
        <v>29.52</v>
      </c>
      <c r="AZ145" s="3" t="n">
        <f aca="false">IF(AND(AU145&lt;&gt;"",T145&lt;&gt;"",O145&lt;&gt;"",AD145&lt;&gt;""),SQRT((AU145*(MAX((T145-77)/(T145-O145),0))^0.38)*(SQRT(AD145^2-0.000601*(77-60))*62.3664)*251.9958/30.48^3),"")</f>
        <v>9.05471346759304</v>
      </c>
      <c r="BA145" s="3" t="str">
        <f aca="false">IF(AND(AY145&lt;&gt;"",AZ145&lt;&gt;""),AZ145-AY145,"")</f>
        <v/>
      </c>
      <c r="BC145" s="1" t="n">
        <v>-490.27</v>
      </c>
      <c r="BL145" s="1" t="n">
        <v>0.32</v>
      </c>
      <c r="BM145" s="1" t="n">
        <v>14.2</v>
      </c>
      <c r="BN145" s="7" t="n">
        <v>12.8</v>
      </c>
      <c r="BO145" s="7" t="n">
        <f aca="false">IF(AND(P145&lt;&gt;"",AD145&lt;&gt;""),P145^0.333333333333333/AD145,"")</f>
        <v>12.7849185070527</v>
      </c>
      <c r="BP145" s="7" t="n">
        <f aca="false">BN145-BO145</f>
        <v>0.0150814929472727</v>
      </c>
    </row>
    <row r="146" customFormat="false" ht="12.75" hidden="false" customHeight="false" outlineLevel="0" collapsed="false">
      <c r="A146" s="0" t="n">
        <v>144</v>
      </c>
      <c r="B146" s="0" t="s">
        <v>278</v>
      </c>
      <c r="C146" s="0" t="s">
        <v>279</v>
      </c>
      <c r="D146" s="0" t="n">
        <v>24</v>
      </c>
      <c r="E146" s="0" t="n">
        <v>48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s">
        <v>207</v>
      </c>
      <c r="L146" s="1" t="n">
        <v>336.64</v>
      </c>
      <c r="M146" s="1" t="n">
        <f aca="false">+D146*$D$2+E146*$E$2+F146*$F$2+G146*$G$2+H146*$H$2+I146*$I$2+J146*$J$2</f>
        <v>336.64512</v>
      </c>
      <c r="N146" s="1" t="n">
        <f aca="false">IF(ABS(M146-L146)&gt;0.005,M146-L146,"")</f>
        <v>0.00512000000003354</v>
      </c>
      <c r="O146" s="1" t="n">
        <v>752</v>
      </c>
      <c r="P146" s="1" t="n">
        <f aca="false">+O146+459.67</f>
        <v>1211.67</v>
      </c>
      <c r="Q146" s="1" t="n">
        <f aca="false">IF(AND(P146&gt;0,U146&lt;&gt;""),P146/U146,"")</f>
        <v>0.81181743872861</v>
      </c>
      <c r="R146" s="1" t="n">
        <v>95</v>
      </c>
      <c r="S146" s="1" t="n">
        <f aca="false">IF(AND(R146&lt;&gt;"",U146&lt;&gt;""),(R146+459.67)/U146,"")</f>
        <v>0.371628231069184</v>
      </c>
      <c r="T146" s="1" t="n">
        <v>1032.87</v>
      </c>
      <c r="U146" s="1" t="n">
        <f aca="false">IF(T146&lt;&gt;"",T146+459.67,"")</f>
        <v>1492.54</v>
      </c>
      <c r="V146" s="1" t="n">
        <v>158.92</v>
      </c>
      <c r="W146" s="2" t="n">
        <v>0.0623</v>
      </c>
      <c r="X146" s="2" t="n">
        <v>0.2081</v>
      </c>
      <c r="Y146" s="2" t="n">
        <f aca="false">IF(U146&lt;&gt;"",V146*W146*L146/10.73165/U146,"")</f>
        <v>0.208084553016333</v>
      </c>
      <c r="Z146" s="2" t="str">
        <f aca="false">IF(Y146&lt;&gt;"",IF(ABS(Y146-X146)&gt;0.0005,Y146-X146,""),"")</f>
        <v/>
      </c>
      <c r="AA146" s="2" t="n">
        <v>0.966</v>
      </c>
      <c r="AB146" s="2" t="n">
        <f aca="false">IF(AND(V146&gt;0,Q146&lt;&gt;""),LOG(14.69595/V146)/(1-1/Q146)*3/7-1,"")</f>
        <v>0.911677938160997</v>
      </c>
      <c r="AC146" s="2" t="n">
        <f aca="false">IF(AB146&lt;&gt;"",IF(ABS(AB146-AA146)&gt;0.05,AB146-AA146,""),"")</f>
        <v>-0.0543220618390032</v>
      </c>
      <c r="AD146" s="2" t="n">
        <v>0.8303</v>
      </c>
      <c r="AF146" s="3" t="n">
        <f aca="false">IF(AND(L146&lt;&gt;"",AD146&lt;&gt;""),L146/(AD146*62.3664),"")</f>
        <v>6.50099758024157</v>
      </c>
      <c r="AG146" s="1" t="n">
        <v>38.93</v>
      </c>
      <c r="AH146" s="1" t="n">
        <f aca="false">IF(AD146&lt;&gt;"",141.5/AD146-131.5,"")</f>
        <v>38.9203300012044</v>
      </c>
      <c r="AI146" s="1" t="str">
        <f aca="false">IF(AH146&lt;&gt;"",IF(ABS(AH146-AG146)&gt;0.01,AH146-AG146,""),"")</f>
        <v/>
      </c>
      <c r="AJ146" s="3" t="n">
        <v>6.922</v>
      </c>
      <c r="AK146" s="3" t="n">
        <f aca="false">IF(AD146&lt;&gt;"",AD146*8.33718,"")</f>
        <v>6.922360554</v>
      </c>
      <c r="AL146" s="3" t="str">
        <f aca="false">IF(AK146&lt;&gt;"",IF(ABS(AK146-AJ146)&gt;0.001,AK146-AJ146,""),"")</f>
        <v/>
      </c>
      <c r="AM146" s="4" t="n">
        <v>1.4568</v>
      </c>
      <c r="AO146" s="2" t="n">
        <f aca="false">IF(AND(V146&lt;&gt;"",AA146&lt;&gt;"",U146&lt;&gt;""),V146*10^(7/3*(1+AA146)*(1-U146/559.676)),"")</f>
        <v>3.58958124932845E-006</v>
      </c>
      <c r="AP146" s="2" t="n">
        <f aca="false">IF(AO146&lt;&gt;"",AO146-AN146,"")</f>
        <v>3.58958124932845E-006</v>
      </c>
      <c r="AU146" s="1" t="n">
        <v>111.66</v>
      </c>
      <c r="AV146" s="5" t="n">
        <v>18861</v>
      </c>
      <c r="AW146" s="5" t="n">
        <f aca="false">AV146*AJ146</f>
        <v>130555.842</v>
      </c>
      <c r="AX146" s="1" t="n">
        <v>29.59</v>
      </c>
      <c r="AZ146" s="3" t="n">
        <f aca="false">IF(AND(AU146&lt;&gt;"",T146&lt;&gt;"",O146&lt;&gt;"",AD146&lt;&gt;""),SQRT((AU146*(MAX((T146-77)/(T146-O146),0))^0.38)*(SQRT(AD146^2-0.000601*(77-60))*62.3664)*251.9958/30.48^3),"")</f>
        <v>9.01891957096112</v>
      </c>
      <c r="BA146" s="3" t="str">
        <f aca="false">IF(AND(AY146&lt;&gt;"",AZ146&lt;&gt;""),AZ146-AY146,"")</f>
        <v/>
      </c>
      <c r="BC146" s="1" t="n">
        <v>-496.29</v>
      </c>
      <c r="BL146" s="1" t="n">
        <v>0.31</v>
      </c>
      <c r="BM146" s="1" t="n">
        <v>17.63</v>
      </c>
      <c r="BN146" s="7" t="n">
        <v>12.9</v>
      </c>
      <c r="BO146" s="7" t="n">
        <f aca="false">IF(AND(P146&lt;&gt;"",AD146&lt;&gt;""),P146^0.333333333333333/AD146,"")</f>
        <v>12.8398439978768</v>
      </c>
      <c r="BP146" s="7" t="n">
        <f aca="false">BN146-BO146</f>
        <v>0.0601560021232164</v>
      </c>
    </row>
    <row r="147" customFormat="false" ht="12.75" hidden="false" customHeight="false" outlineLevel="0" collapsed="false">
      <c r="A147" s="0" t="n">
        <v>145</v>
      </c>
      <c r="B147" s="0" t="s">
        <v>280</v>
      </c>
      <c r="C147" s="0" t="s">
        <v>281</v>
      </c>
      <c r="D147" s="0" t="n">
        <v>25</v>
      </c>
      <c r="E147" s="0" t="n">
        <v>50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s">
        <v>207</v>
      </c>
      <c r="L147" s="1" t="n">
        <v>350.67</v>
      </c>
      <c r="M147" s="1" t="n">
        <f aca="false">+D147*$D$2+E147*$E$2+F147*$F$2+G147*$G$2+H147*$H$2+I147*$I$2+J147*$J$2</f>
        <v>350.672</v>
      </c>
      <c r="N147" s="1" t="str">
        <f aca="false">IF(ABS(M147-L147)&gt;0.005,M147-L147,"")</f>
        <v/>
      </c>
      <c r="O147" s="1" t="n">
        <v>770</v>
      </c>
      <c r="P147" s="1" t="n">
        <f aca="false">+O147+459.67</f>
        <v>1229.67</v>
      </c>
      <c r="Q147" s="1" t="n">
        <f aca="false">IF(AND(P147&gt;0,U147&lt;&gt;""),P147/U147,"")</f>
        <v>0.816579010279704</v>
      </c>
      <c r="R147" s="1" t="n">
        <v>100.4</v>
      </c>
      <c r="S147" s="1" t="n">
        <f aca="false">IF(AND(R147&lt;&gt;"",U147&lt;&gt;""),(R147+459.67)/U147,"")</f>
        <v>0.371922065503227</v>
      </c>
      <c r="T147" s="1" t="n">
        <v>1046.21</v>
      </c>
      <c r="U147" s="1" t="n">
        <f aca="false">IF(T147&lt;&gt;"",T147+459.67,"")</f>
        <v>1505.88</v>
      </c>
      <c r="V147" s="1" t="n">
        <v>152.83</v>
      </c>
      <c r="W147" s="2" t="n">
        <v>0.0623</v>
      </c>
      <c r="X147" s="2" t="n">
        <v>0.2067</v>
      </c>
      <c r="Y147" s="2" t="n">
        <f aca="false">IF(U147&lt;&gt;"",V147*W147*L147/10.73165/U147,"")</f>
        <v>0.206603848733644</v>
      </c>
      <c r="Z147" s="2" t="str">
        <f aca="false">IF(Y147&lt;&gt;"",IF(ABS(Y147-X147)&gt;0.0005,Y147-X147,""),"")</f>
        <v/>
      </c>
      <c r="AA147" s="2" t="n">
        <v>1.075</v>
      </c>
      <c r="AB147" s="2" t="n">
        <f aca="false">IF(AND(V147&gt;0,Q147&lt;&gt;""),LOG(14.69595/V147)/(1-1/Q147)*3/7-1,"")</f>
        <v>0.940430187748767</v>
      </c>
      <c r="AC147" s="2" t="n">
        <f aca="false">IF(AB147&lt;&gt;"",IF(ABS(AB147-AA147)&gt;0.05,AB147-AA147,""),"")</f>
        <v>-0.134569812251232</v>
      </c>
      <c r="AD147" s="2" t="n">
        <v>0.8315</v>
      </c>
      <c r="AF147" s="3" t="n">
        <f aca="false">IF(AND(L147&lt;&gt;"",AD147&lt;&gt;""),L147/(AD147*62.3664),"")</f>
        <v>6.76216376096681</v>
      </c>
      <c r="AG147" s="1" t="n">
        <v>38.68</v>
      </c>
      <c r="AH147" s="1" t="n">
        <f aca="false">IF(AD147&lt;&gt;"",141.5/AD147-131.5,"")</f>
        <v>38.6743836440168</v>
      </c>
      <c r="AI147" s="1" t="str">
        <f aca="false">IF(AH147&lt;&gt;"",IF(ABS(AH147-AG147)&gt;0.01,AH147-AG147,""),"")</f>
        <v/>
      </c>
      <c r="AJ147" s="3" t="n">
        <v>6.932</v>
      </c>
      <c r="AK147" s="3" t="n">
        <f aca="false">IF(AD147&lt;&gt;"",AD147*8.33718,"")</f>
        <v>6.93236517</v>
      </c>
      <c r="AL147" s="3" t="str">
        <f aca="false">IF(AK147&lt;&gt;"",IF(ABS(AK147-AJ147)&gt;0.001,AK147-AJ147,""),"")</f>
        <v/>
      </c>
      <c r="AM147" s="4" t="n">
        <v>1.4575</v>
      </c>
      <c r="AO147" s="2" t="n">
        <f aca="false">IF(AND(V147&lt;&gt;"",AA147&lt;&gt;"",U147&lt;&gt;""),V147*10^(7/3*(1+AA147)*(1-U147/559.676)),"")</f>
        <v>9.97127416772809E-007</v>
      </c>
      <c r="AP147" s="2" t="n">
        <f aca="false">IF(AO147&lt;&gt;"",AO147-AN147,"")</f>
        <v>9.97127416772809E-007</v>
      </c>
      <c r="AU147" s="1" t="n">
        <v>109.27</v>
      </c>
      <c r="AV147" s="5" t="n">
        <v>18860</v>
      </c>
      <c r="AW147" s="5" t="n">
        <f aca="false">AV147*AJ147</f>
        <v>130737.52</v>
      </c>
      <c r="AX147" s="1" t="n">
        <v>29.66</v>
      </c>
      <c r="AZ147" s="3" t="n">
        <f aca="false">IF(AND(AU147&lt;&gt;"",T147&lt;&gt;"",O147&lt;&gt;"",AD147&lt;&gt;""),SQRT((AU147*(MAX((T147-77)/(T147-O147),0))^0.38)*(SQRT(AD147^2-0.000601*(77-60))*62.3664)*251.9958/30.48^3),"")</f>
        <v>8.98046127489487</v>
      </c>
      <c r="BA147" s="3" t="str">
        <f aca="false">IF(AND(AY147&lt;&gt;"",AZ147&lt;&gt;""),AZ147-AY147,"")</f>
        <v/>
      </c>
      <c r="BC147" s="1" t="n">
        <v>-501.84</v>
      </c>
      <c r="BL147" s="1" t="n">
        <v>0.3</v>
      </c>
      <c r="BM147" s="1" t="n">
        <v>22.34</v>
      </c>
      <c r="BN147" s="7" t="n">
        <v>12.9</v>
      </c>
      <c r="BO147" s="7" t="n">
        <f aca="false">IF(AND(P147&lt;&gt;"",AD147&lt;&gt;""),P147^0.333333333333333/AD147,"")</f>
        <v>12.8844911746155</v>
      </c>
      <c r="BP147" s="7" t="n">
        <f aca="false">BN147-BO147</f>
        <v>0.0155088253844742</v>
      </c>
    </row>
    <row r="148" customFormat="false" ht="12.75" hidden="false" customHeight="false" outlineLevel="0" collapsed="false">
      <c r="A148" s="0" t="n">
        <v>146</v>
      </c>
      <c r="B148" s="0" t="s">
        <v>282</v>
      </c>
      <c r="C148" s="0" t="s">
        <v>217</v>
      </c>
      <c r="D148" s="0" t="n">
        <v>6</v>
      </c>
      <c r="E148" s="0" t="n">
        <v>12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s">
        <v>207</v>
      </c>
      <c r="L148" s="1" t="n">
        <v>84.16</v>
      </c>
      <c r="M148" s="1" t="n">
        <f aca="false">+D148*$D$2+E148*$E$2+F148*$F$2+G148*$G$2+H148*$H$2+I148*$I$2+J148*$J$2</f>
        <v>84.16128</v>
      </c>
      <c r="N148" s="1" t="str">
        <f aca="false">IF(ABS(M148-L148)&gt;0.005,M148-L148,"")</f>
        <v/>
      </c>
      <c r="O148" s="1" t="n">
        <v>177.33</v>
      </c>
      <c r="P148" s="1" t="n">
        <f aca="false">+O148+459.67</f>
        <v>637</v>
      </c>
      <c r="Q148" s="1" t="n">
        <f aca="false">IF(AND(P148&gt;0,U148&lt;&gt;""),P148/U148,"")</f>
        <v>0.639320734265383</v>
      </c>
      <c r="R148" s="1" t="n">
        <v>43.8</v>
      </c>
      <c r="S148" s="1" t="n">
        <f aca="false">IF(AND(R148&lt;&gt;"",U148&lt;&gt;""),(R148+459.67)/U148,"")</f>
        <v>0.50530425444363</v>
      </c>
      <c r="T148" s="1" t="n">
        <v>536.7</v>
      </c>
      <c r="U148" s="1" t="n">
        <f aca="false">IF(T148&lt;&gt;"",T148+459.67,"")</f>
        <v>996.37</v>
      </c>
      <c r="V148" s="1" t="n">
        <v>591</v>
      </c>
      <c r="W148" s="2" t="n">
        <v>0.0586</v>
      </c>
      <c r="X148" s="2" t="n">
        <v>0.273</v>
      </c>
      <c r="Y148" s="2" t="n">
        <f aca="false">IF(U148&lt;&gt;"",V148*W148*L148/10.73165/U148,"")</f>
        <v>0.272586084094358</v>
      </c>
      <c r="Z148" s="2" t="str">
        <f aca="false">IF(Y148&lt;&gt;"",IF(ABS(Y148-X148)&gt;0.0005,Y148-X148,""),"")</f>
        <v/>
      </c>
      <c r="AA148" s="2" t="n">
        <v>0.2149</v>
      </c>
      <c r="AB148" s="2" t="n">
        <f aca="false">IF(AND(V148&gt;0,Q148&lt;&gt;""),LOG(14.69595/V148)/(1-1/Q148)*3/7-1,"")</f>
        <v>0.218795168055748</v>
      </c>
      <c r="AC148" s="2" t="str">
        <f aca="false">IF(AB148&lt;&gt;"",IF(ABS(AB148-AA148)&gt;0.05,AB148-AA148,""),"")</f>
        <v/>
      </c>
      <c r="AD148" s="2" t="n">
        <v>0.7835</v>
      </c>
      <c r="AF148" s="3" t="n">
        <f aca="false">IF(AND(L148&lt;&gt;"",AD148&lt;&gt;""),L148/(AD148*62.3664),"")</f>
        <v>1.72232874629055</v>
      </c>
      <c r="AG148" s="1" t="n">
        <v>49.1</v>
      </c>
      <c r="AH148" s="1" t="n">
        <f aca="false">IF(AD148&lt;&gt;"",141.5/AD148-131.5,"")</f>
        <v>49.0998723675814</v>
      </c>
      <c r="AI148" s="1" t="str">
        <f aca="false">IF(AH148&lt;&gt;"",IF(ABS(AH148-AG148)&gt;0.01,AH148-AG148,""),"")</f>
        <v/>
      </c>
      <c r="AJ148" s="3" t="n">
        <v>6.532</v>
      </c>
      <c r="AK148" s="3" t="n">
        <f aca="false">IF(AD148&lt;&gt;"",AD148*8.33718,"")</f>
        <v>6.53218053</v>
      </c>
      <c r="AL148" s="3" t="str">
        <f aca="false">IF(AK148&lt;&gt;"",IF(ABS(AK148-AJ148)&gt;0.001,AK148-AJ148,""),"")</f>
        <v/>
      </c>
      <c r="AM148" s="4" t="n">
        <v>1.42354</v>
      </c>
      <c r="AN148" s="2" t="n">
        <v>3.2816</v>
      </c>
      <c r="AO148" s="2" t="n">
        <f aca="false">IF(AND(V148&lt;&gt;"",AA148&lt;&gt;"",U148&lt;&gt;""),V148*10^(7/3*(1+AA148)*(1-U148/559.676)),"")</f>
        <v>3.62849343836252</v>
      </c>
      <c r="AP148" s="2" t="n">
        <f aca="false">IF(AO148&lt;&gt;"",AO148-AN148,"")</f>
        <v>0.346893438362523</v>
      </c>
      <c r="AQ148" s="2" t="n">
        <v>0.2892</v>
      </c>
      <c r="AR148" s="2" t="n">
        <v>0.4301</v>
      </c>
      <c r="AS148" s="2" t="n">
        <v>0.9407</v>
      </c>
      <c r="AU148" s="1" t="n">
        <v>152.68</v>
      </c>
      <c r="AV148" s="5" t="n">
        <v>18676</v>
      </c>
      <c r="AW148" s="5" t="n">
        <f aca="false">AV148*AJ148</f>
        <v>121991.632</v>
      </c>
      <c r="AX148" s="1" t="n">
        <v>24.65</v>
      </c>
      <c r="AY148" s="3" t="n">
        <v>8.164</v>
      </c>
      <c r="AZ148" s="3" t="n">
        <f aca="false">IF(AND(AU148&lt;&gt;"",T148&lt;&gt;"",O148&lt;&gt;"",AD148&lt;&gt;""),SQRT((AU148*(MAX((T148-77)/(T148-O148),0))^0.38)*(SQRT(AD148^2-0.000601*(77-60))*62.3664)*251.9958/30.48^3),"")</f>
        <v>8.50266515306481</v>
      </c>
      <c r="BA148" s="3" t="n">
        <f aca="false">IF(AND(AY148&lt;&gt;"",AZ148&lt;&gt;""),AZ148-AY148,"")</f>
        <v>0.338665153064815</v>
      </c>
      <c r="BB148" s="1" t="n">
        <v>-4</v>
      </c>
      <c r="BC148" s="1" t="n">
        <v>-629.02</v>
      </c>
      <c r="BD148" s="1" t="n">
        <v>162.22</v>
      </c>
      <c r="BE148" s="1" t="n">
        <v>14</v>
      </c>
      <c r="BF148" s="6" t="n">
        <v>0.00068</v>
      </c>
      <c r="BG148" s="7" t="n">
        <v>87.8</v>
      </c>
      <c r="BH148" s="7" t="n">
        <v>77.2</v>
      </c>
      <c r="BI148" s="7" t="n">
        <v>87.3</v>
      </c>
      <c r="BJ148" s="7" t="n">
        <v>83</v>
      </c>
      <c r="BK148" s="7" t="n">
        <v>97.4</v>
      </c>
      <c r="BL148" s="1" t="n">
        <v>1.3</v>
      </c>
      <c r="BM148" s="1" t="n">
        <v>8</v>
      </c>
      <c r="BN148" s="7" t="n">
        <v>11</v>
      </c>
      <c r="BO148" s="7" t="n">
        <f aca="false">IF(AND(P148&lt;&gt;"",AD148&lt;&gt;""),P148^0.333333333333333/AD148,"")</f>
        <v>10.9818155060008</v>
      </c>
      <c r="BP148" s="7" t="n">
        <f aca="false">BN148-BO148</f>
        <v>0.0181844939991969</v>
      </c>
    </row>
    <row r="149" customFormat="false" ht="12.75" hidden="false" customHeight="false" outlineLevel="0" collapsed="false">
      <c r="A149" s="0" t="n">
        <v>147</v>
      </c>
      <c r="B149" s="0" t="s">
        <v>283</v>
      </c>
      <c r="C149" s="0" t="s">
        <v>221</v>
      </c>
      <c r="D149" s="0" t="n">
        <v>7</v>
      </c>
      <c r="E149" s="0" t="n">
        <v>14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s">
        <v>207</v>
      </c>
      <c r="L149" s="1" t="n">
        <v>98.19</v>
      </c>
      <c r="M149" s="1" t="n">
        <f aca="false">+D149*$D$2+E149*$E$2+F149*$F$2+G149*$G$2+H149*$H$2+I149*$I$2+J149*$J$2</f>
        <v>98.18816</v>
      </c>
      <c r="N149" s="1" t="str">
        <f aca="false">IF(ABS(M149-L149)&gt;0.005,M149-L149,"")</f>
        <v/>
      </c>
      <c r="O149" s="1" t="n">
        <v>213.68</v>
      </c>
      <c r="P149" s="1" t="n">
        <f aca="false">+O149+459.67</f>
        <v>673.35</v>
      </c>
      <c r="Q149" s="1" t="n">
        <f aca="false">IF(AND(P149&gt;0,U149&lt;&gt;""),P149/U149,"")</f>
        <v>0.653775948113482</v>
      </c>
      <c r="R149" s="1" t="n">
        <v>-195.87</v>
      </c>
      <c r="S149" s="1" t="n">
        <f aca="false">IF(AND(R149&lt;&gt;"",U149&lt;&gt;""),(R149+459.67)/U149,"")</f>
        <v>0.256131425131561</v>
      </c>
      <c r="T149" s="1" t="n">
        <v>570.27</v>
      </c>
      <c r="U149" s="1" t="n">
        <f aca="false">IF(T149&lt;&gt;"",T149+459.67,"")</f>
        <v>1029.94</v>
      </c>
      <c r="V149" s="1" t="n">
        <v>503.48</v>
      </c>
      <c r="W149" s="2" t="n">
        <v>0.06</v>
      </c>
      <c r="X149" s="2" t="n">
        <v>0.269</v>
      </c>
      <c r="Y149" s="2" t="n">
        <f aca="false">IF(U149&lt;&gt;"",V149*W149*L149/10.73165/U149,"")</f>
        <v>0.268362796258011</v>
      </c>
      <c r="Z149" s="2" t="n">
        <f aca="false">IF(Y149&lt;&gt;"",IF(ABS(Y149-X149)&gt;0.0005,Y149-X149,""),"")</f>
        <v>-0.000637203741989445</v>
      </c>
      <c r="AA149" s="2" t="n">
        <v>0.235</v>
      </c>
      <c r="AB149" s="2" t="n">
        <f aca="false">IF(AND(V149&gt;0,Q149&lt;&gt;""),LOG(14.69595/V149)/(1-1/Q149)*3/7-1,"")</f>
        <v>0.242059326249844</v>
      </c>
      <c r="AC149" s="2" t="str">
        <f aca="false">IF(AB149&lt;&gt;"",IF(ABS(AB149-AA149)&gt;0.05,AB149-AA149,""),"")</f>
        <v/>
      </c>
      <c r="AD149" s="2" t="n">
        <v>0.7748</v>
      </c>
      <c r="AF149" s="3" t="n">
        <f aca="false">IF(AND(L149&lt;&gt;"",AD149&lt;&gt;""),L149/(AD149*62.3664),"")</f>
        <v>2.03201529309237</v>
      </c>
      <c r="AG149" s="1" t="n">
        <v>51.13</v>
      </c>
      <c r="AH149" s="1" t="n">
        <f aca="false">IF(AD149&lt;&gt;"",141.5/AD149-131.5,"")</f>
        <v>51.1277749096541</v>
      </c>
      <c r="AI149" s="1" t="str">
        <f aca="false">IF(AH149&lt;&gt;"",IF(ABS(AH149-AG149)&gt;0.01,AH149-AG149,""),"")</f>
        <v/>
      </c>
      <c r="AJ149" s="3" t="n">
        <v>6.459</v>
      </c>
      <c r="AK149" s="3" t="n">
        <f aca="false">IF(AD149&lt;&gt;"",AD149*8.33718,"")</f>
        <v>6.459647064</v>
      </c>
      <c r="AL149" s="3" t="str">
        <f aca="false">IF(AK149&lt;&gt;"",IF(ABS(AK149-AJ149)&gt;0.001,AK149-AJ149,""),"")</f>
        <v/>
      </c>
      <c r="AM149" s="4" t="n">
        <v>1.42058</v>
      </c>
      <c r="AN149" s="2" t="n">
        <v>1.6047</v>
      </c>
      <c r="AO149" s="2" t="n">
        <f aca="false">IF(AND(V149&lt;&gt;"",AA149&lt;&gt;"",U149&lt;&gt;""),V149*10^(7/3*(1+AA149)*(1-U149/559.676)),"")</f>
        <v>1.90845164792652</v>
      </c>
      <c r="AP149" s="2" t="n">
        <f aca="false">IF(AO149&lt;&gt;"",AO149-AN149,"")</f>
        <v>0.303751647926519</v>
      </c>
      <c r="AQ149" s="2" t="n">
        <v>0.3179</v>
      </c>
      <c r="AR149" s="2" t="n">
        <v>0.4399</v>
      </c>
      <c r="AS149" s="2" t="n">
        <v>0.766</v>
      </c>
      <c r="AT149" s="2" t="n">
        <v>0.4343</v>
      </c>
      <c r="AU149" s="1" t="n">
        <v>139.34</v>
      </c>
      <c r="AV149" s="5" t="n">
        <v>18642</v>
      </c>
      <c r="AW149" s="5" t="n">
        <f aca="false">AV149*AJ149</f>
        <v>120408.678</v>
      </c>
      <c r="AX149" s="1" t="n">
        <v>23.3</v>
      </c>
      <c r="AY149" s="3" t="n">
        <v>7.954</v>
      </c>
      <c r="AZ149" s="3" t="n">
        <f aca="false">IF(AND(AU149&lt;&gt;"",T149&lt;&gt;"",O149&lt;&gt;"",AD149&lt;&gt;""),SQRT((AU149*(MAX((T149-77)/(T149-O149),0))^0.38)*(SQRT(AD149^2-0.000601*(77-60))*62.3664)*251.9958/30.48^3),"")</f>
        <v>8.19770799386503</v>
      </c>
      <c r="BA149" s="3" t="n">
        <f aca="false">IF(AND(AY149&lt;&gt;"",AZ149&lt;&gt;""),AZ149-AY149,"")</f>
        <v>0.243707993865034</v>
      </c>
      <c r="BB149" s="1" t="n">
        <v>5</v>
      </c>
      <c r="BC149" s="1" t="n">
        <v>-677.64</v>
      </c>
      <c r="BD149" s="1" t="n">
        <v>119.44</v>
      </c>
      <c r="BE149" s="1" t="n">
        <v>29.56</v>
      </c>
      <c r="BF149" s="6" t="n">
        <v>0.00063</v>
      </c>
      <c r="BG149" s="7" t="n">
        <v>105.8</v>
      </c>
      <c r="BH149" s="7" t="n">
        <v>71.1</v>
      </c>
      <c r="BI149" s="7" t="n">
        <v>86.2</v>
      </c>
      <c r="BJ149" s="7" t="n">
        <v>74.8</v>
      </c>
      <c r="BK149" s="7" t="n">
        <v>88.2</v>
      </c>
      <c r="BL149" s="1" t="n">
        <v>1.2</v>
      </c>
      <c r="BM149" s="1" t="n">
        <v>7.18</v>
      </c>
      <c r="BN149" s="7" t="n">
        <v>11.3</v>
      </c>
      <c r="BO149" s="7" t="n">
        <f aca="false">IF(AND(P149&lt;&gt;"",AD149&lt;&gt;""),P149^0.333333333333333/AD149,"")</f>
        <v>11.3124674546095</v>
      </c>
      <c r="BP149" s="7" t="n">
        <f aca="false">BN149-BO149</f>
        <v>-0.0124674546095136</v>
      </c>
    </row>
    <row r="150" customFormat="false" ht="12.75" hidden="false" customHeight="false" outlineLevel="0" collapsed="false">
      <c r="A150" s="0" t="n">
        <v>148</v>
      </c>
      <c r="B150" s="0" t="s">
        <v>284</v>
      </c>
      <c r="C150" s="0" t="s">
        <v>228</v>
      </c>
      <c r="D150" s="0" t="n">
        <v>8</v>
      </c>
      <c r="E150" s="0" t="n">
        <v>16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s">
        <v>207</v>
      </c>
      <c r="L150" s="1" t="n">
        <v>112.21</v>
      </c>
      <c r="M150" s="1" t="n">
        <f aca="false">+D150*$D$2+E150*$E$2+F150*$F$2+G150*$G$2+H150*$H$2+I150*$I$2+J150*$J$2</f>
        <v>112.21504</v>
      </c>
      <c r="N150" s="1" t="n">
        <f aca="false">IF(ABS(M150-L150)&gt;0.005,M150-L150,"")</f>
        <v>0.00503999999999394</v>
      </c>
      <c r="O150" s="1" t="n">
        <v>269.21</v>
      </c>
      <c r="P150" s="1" t="n">
        <f aca="false">+O150+459.67</f>
        <v>728.88</v>
      </c>
      <c r="Q150" s="1" t="n">
        <f aca="false">IF(AND(P150&gt;0,U150&lt;&gt;""),P150/U150,"")</f>
        <v>0.664751429587677</v>
      </c>
      <c r="R150" s="1" t="n">
        <v>-168.38</v>
      </c>
      <c r="S150" s="1" t="n">
        <f aca="false">IF(AND(R150&lt;&gt;"",U150&lt;&gt;""),(R150+459.67)/U150,"")</f>
        <v>0.265661623209025</v>
      </c>
      <c r="T150" s="1" t="n">
        <v>636.8</v>
      </c>
      <c r="U150" s="1" t="n">
        <f aca="false">IF(T150&lt;&gt;"",T150+459.67,"")</f>
        <v>1096.47</v>
      </c>
      <c r="V150" s="1" t="n">
        <v>440.88</v>
      </c>
      <c r="W150" s="2" t="n">
        <v>0.0642</v>
      </c>
      <c r="X150" s="2" t="n">
        <v>0.27</v>
      </c>
      <c r="Y150" s="2" t="n">
        <f aca="false">IF(U150&lt;&gt;"",V150*W150*L150/10.73165/U150,"")</f>
        <v>0.269912957923015</v>
      </c>
      <c r="Z150" s="2" t="str">
        <f aca="false">IF(Y150&lt;&gt;"",IF(ABS(Y150-X150)&gt;0.0005,Y150-X150,""),"")</f>
        <v/>
      </c>
      <c r="AA150" s="2" t="n">
        <v>0.2455</v>
      </c>
      <c r="AB150" s="2" t="n">
        <f aca="false">IF(AND(V150&gt;0,Q150&lt;&gt;""),LOG(14.69595/V150)/(1-1/Q150)*3/7-1,"")</f>
        <v>0.255255525912892</v>
      </c>
      <c r="AC150" s="2" t="str">
        <f aca="false">IF(AB150&lt;&gt;"",IF(ABS(AB150-AA150)&gt;0.05,AB150-AA150,""),"")</f>
        <v/>
      </c>
      <c r="AD150" s="2" t="n">
        <v>0.7921</v>
      </c>
      <c r="AF150" s="3" t="n">
        <f aca="false">IF(AND(L150&lt;&gt;"",AD150&lt;&gt;""),L150/(AD150*62.3664),"")</f>
        <v>2.27143792792405</v>
      </c>
      <c r="AG150" s="1" t="n">
        <v>47.14</v>
      </c>
      <c r="AH150" s="1" t="n">
        <f aca="false">IF(AD150&lt;&gt;"",141.5/AD150-131.5,"")</f>
        <v>47.139060724656</v>
      </c>
      <c r="AI150" s="1" t="str">
        <f aca="false">IF(AH150&lt;&gt;"",IF(ABS(AH150-AG150)&gt;0.01,AH150-AG150,""),"")</f>
        <v/>
      </c>
      <c r="AJ150" s="3" t="n">
        <v>6.604</v>
      </c>
      <c r="AK150" s="3" t="n">
        <f aca="false">IF(AD150&lt;&gt;"",AD150*8.33718,"")</f>
        <v>6.603880278</v>
      </c>
      <c r="AL150" s="3" t="str">
        <f aca="false">IF(AK150&lt;&gt;"",IF(ABS(AK150-AJ150)&gt;0.001,AK150-AJ150,""),"")</f>
        <v/>
      </c>
      <c r="AM150" s="4" t="n">
        <v>1.43073</v>
      </c>
      <c r="AN150" s="2" t="n">
        <v>0.4834</v>
      </c>
      <c r="AO150" s="2" t="n">
        <f aca="false">IF(AND(V150&lt;&gt;"",AA150&lt;&gt;"",U150&lt;&gt;""),V150*10^(7/3*(1+AA150)*(1-U150/559.676)),"")</f>
        <v>0.719400145275639</v>
      </c>
      <c r="AP150" s="2" t="n">
        <f aca="false">IF(AO150&lt;&gt;"",AO150-AN150,"")</f>
        <v>0.236000145275639</v>
      </c>
      <c r="AQ150" s="2" t="n">
        <v>0.3274</v>
      </c>
      <c r="AR150" s="2" t="n">
        <v>0.4426</v>
      </c>
      <c r="AS150" s="2" t="n">
        <v>0.8634</v>
      </c>
      <c r="AT150" s="2" t="n">
        <v>0.5123</v>
      </c>
      <c r="AU150" s="1" t="n">
        <v>130.89</v>
      </c>
      <c r="AV150" s="5" t="n">
        <v>18661</v>
      </c>
      <c r="AW150" s="5" t="n">
        <f aca="false">AV150*AJ150</f>
        <v>123237.244</v>
      </c>
      <c r="AX150" s="1" t="n">
        <v>25.05</v>
      </c>
      <c r="AY150" s="3" t="n">
        <v>7.998</v>
      </c>
      <c r="AZ150" s="3" t="n">
        <f aca="false">IF(AND(AU150&lt;&gt;"",T150&lt;&gt;"",O150&lt;&gt;"",AD150&lt;&gt;""),SQRT((AU150*(MAX((T150-77)/(T150-O150),0))^0.38)*(SQRT(AD150^2-0.000601*(77-60))*62.3664)*251.9958/30.48^3),"")</f>
        <v>8.18309059277646</v>
      </c>
      <c r="BA150" s="3" t="n">
        <f aca="false">IF(AND(AY150&lt;&gt;"",AZ150&lt;&gt;""),AZ150-AY150,"")</f>
        <v>0.185090592776457</v>
      </c>
      <c r="BB150" s="1" t="n">
        <v>5</v>
      </c>
      <c r="BC150" s="1" t="n">
        <v>-658.06</v>
      </c>
      <c r="BD150" s="1" t="n">
        <v>150.37</v>
      </c>
      <c r="BE150" s="1" t="n">
        <v>31.93</v>
      </c>
      <c r="BF150" s="6" t="n">
        <v>0.00054</v>
      </c>
      <c r="BG150" s="7" t="n">
        <v>110.8</v>
      </c>
      <c r="BH150" s="7" t="n">
        <v>40.8</v>
      </c>
      <c r="BI150" s="7" t="n">
        <v>65.4</v>
      </c>
      <c r="BJ150" s="7" t="n">
        <v>45.6</v>
      </c>
      <c r="BK150" s="7" t="n">
        <v>65.1</v>
      </c>
      <c r="BL150" s="1" t="n">
        <v>6.6</v>
      </c>
      <c r="BM150" s="1" t="n">
        <v>9</v>
      </c>
      <c r="BN150" s="7" t="n">
        <v>11.4</v>
      </c>
      <c r="BO150" s="7" t="n">
        <f aca="false">IF(AND(P150&lt;&gt;"",AD150&lt;&gt;""),P150^0.333333333333333/AD150,"")</f>
        <v>11.3615782675683</v>
      </c>
      <c r="BP150" s="7" t="n">
        <f aca="false">BN150-BO150</f>
        <v>0.0384217324316793</v>
      </c>
    </row>
    <row r="151" customFormat="false" ht="12.75" hidden="false" customHeight="false" outlineLevel="0" collapsed="false">
      <c r="A151" s="0" t="n">
        <v>149</v>
      </c>
      <c r="B151" s="0" t="s">
        <v>285</v>
      </c>
      <c r="C151" s="0" t="s">
        <v>228</v>
      </c>
      <c r="D151" s="0" t="n">
        <v>8</v>
      </c>
      <c r="E151" s="0" t="n">
        <v>16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s">
        <v>207</v>
      </c>
      <c r="L151" s="1" t="n">
        <v>112.21</v>
      </c>
      <c r="M151" s="1" t="n">
        <f aca="false">+D151*$D$2+E151*$E$2+F151*$F$2+G151*$G$2+H151*$H$2+I151*$I$2+J151*$J$2</f>
        <v>112.21504</v>
      </c>
      <c r="N151" s="1" t="n">
        <f aca="false">IF(ABS(M151-L151)&gt;0.005,M151-L151,"")</f>
        <v>0.00503999999999394</v>
      </c>
      <c r="O151" s="1" t="n">
        <v>247.18</v>
      </c>
      <c r="P151" s="1" t="n">
        <f aca="false">+O151+459.67</f>
        <v>706.85</v>
      </c>
      <c r="Q151" s="1" t="n">
        <f aca="false">IF(AND(P151&gt;0,U151&lt;&gt;""),P151/U151,"")</f>
        <v>0.664289003543</v>
      </c>
      <c r="R151" s="1" t="n">
        <v>-28.29</v>
      </c>
      <c r="S151" s="1" t="n">
        <f aca="false">IF(AND(R151&lt;&gt;"",U151&lt;&gt;""),(R151+459.67)/U151,"")</f>
        <v>0.405405659402107</v>
      </c>
      <c r="T151" s="1" t="n">
        <v>604.4</v>
      </c>
      <c r="U151" s="1" t="n">
        <f aca="false">IF(T151&lt;&gt;"",T151+459.67,"")</f>
        <v>1064.07</v>
      </c>
      <c r="V151" s="1" t="n">
        <v>426.18</v>
      </c>
      <c r="W151" s="2" t="n">
        <v>0.0642</v>
      </c>
      <c r="X151" s="2" t="n">
        <v>0.269</v>
      </c>
      <c r="Y151" s="2" t="n">
        <f aca="false">IF(U151&lt;&gt;"",V151*W151*L151/10.73165/U151,"")</f>
        <v>0.268857995411099</v>
      </c>
      <c r="Z151" s="2" t="str">
        <f aca="false">IF(Y151&lt;&gt;"",IF(ABS(Y151-X151)&gt;0.0005,Y151-X151,""),"")</f>
        <v/>
      </c>
      <c r="AA151" s="2" t="n">
        <v>0.2326</v>
      </c>
      <c r="AB151" s="2" t="n">
        <f aca="false">IF(AND(V151&gt;0,Q151&lt;&gt;""),LOG(14.69595/V151)/(1-1/Q151)*3/7-1,"")</f>
        <v>0.240165149968201</v>
      </c>
      <c r="AC151" s="2" t="str">
        <f aca="false">IF(AB151&lt;&gt;"",IF(ABS(AB151-AA151)&gt;0.05,AB151-AA151,""),"")</f>
        <v/>
      </c>
      <c r="AD151" s="2" t="n">
        <v>0.7854</v>
      </c>
      <c r="AF151" s="3" t="n">
        <f aca="false">IF(AND(L151&lt;&gt;"",AD151&lt;&gt;""),L151/(AD151*62.3664),"")</f>
        <v>2.29081484938711</v>
      </c>
      <c r="AG151" s="1" t="n">
        <v>48.67</v>
      </c>
      <c r="AH151" s="1" t="n">
        <f aca="false">IF(AD151&lt;&gt;"",141.5/AD151-131.5,"")</f>
        <v>48.6629742806213</v>
      </c>
      <c r="AI151" s="1" t="str">
        <f aca="false">IF(AH151&lt;&gt;"",IF(ABS(AH151-AG151)&gt;0.01,AH151-AG151,""),"")</f>
        <v/>
      </c>
      <c r="AJ151" s="3" t="n">
        <v>6.548</v>
      </c>
      <c r="AK151" s="3" t="n">
        <f aca="false">IF(AD151&lt;&gt;"",AD151*8.33718,"")</f>
        <v>6.548021172</v>
      </c>
      <c r="AL151" s="3" t="str">
        <f aca="false">IF(AK151&lt;&gt;"",IF(ABS(AK151-AJ151)&gt;0.001,AK151-AJ151,""),"")</f>
        <v/>
      </c>
      <c r="AM151" s="4" t="n">
        <v>1.42662</v>
      </c>
      <c r="AN151" s="2" t="n">
        <v>0.8193</v>
      </c>
      <c r="AO151" s="2" t="n">
        <f aca="false">IF(AND(V151&lt;&gt;"",AA151&lt;&gt;"",U151&lt;&gt;""),V151*10^(7/3*(1+AA151)*(1-U151/559.676)),"")</f>
        <v>1.09046040124216</v>
      </c>
      <c r="AP151" s="2" t="n">
        <f aca="false">IF(AO151&lt;&gt;"",AO151-AN151,"")</f>
        <v>0.271160401242163</v>
      </c>
      <c r="AQ151" s="2" t="n">
        <v>0.3185</v>
      </c>
      <c r="AR151" s="2" t="n">
        <v>0.4356</v>
      </c>
      <c r="AS151" s="2" t="n">
        <v>0.8628</v>
      </c>
      <c r="AT151" s="2" t="n">
        <v>0.5043</v>
      </c>
      <c r="AU151" s="1" t="n">
        <v>124.3</v>
      </c>
      <c r="AV151" s="5" t="n">
        <v>18636</v>
      </c>
      <c r="AW151" s="5" t="n">
        <f aca="false">AV151*AJ151</f>
        <v>122028.528</v>
      </c>
      <c r="AX151" s="1" t="n">
        <v>23.65</v>
      </c>
      <c r="AY151" s="3" t="n">
        <v>7.662</v>
      </c>
      <c r="AZ151" s="3" t="n">
        <f aca="false">IF(AND(AU151&lt;&gt;"",T151&lt;&gt;"",O151&lt;&gt;"",AD151&lt;&gt;""),SQRT((AU151*(MAX((T151-77)/(T151-O151),0))^0.38)*(SQRT(AD151^2-0.000601*(77-60))*62.3664)*251.9958/30.48^3),"")</f>
        <v>7.89343453076001</v>
      </c>
      <c r="BA151" s="3" t="n">
        <f aca="false">IF(AND(AY151&lt;&gt;"",AZ151&lt;&gt;""),AZ151-AY151,"")</f>
        <v>0.231434530760014</v>
      </c>
      <c r="BC151" s="1" t="n">
        <v>-693.49</v>
      </c>
      <c r="BD151" s="1" t="n">
        <v>134.98</v>
      </c>
      <c r="BE151" s="1" t="n">
        <v>7.74</v>
      </c>
      <c r="BF151" s="6" t="n">
        <v>0.00059</v>
      </c>
      <c r="BG151" s="7" t="n">
        <v>113.7</v>
      </c>
      <c r="BH151" s="7" t="n">
        <v>85.9</v>
      </c>
      <c r="BI151" s="7" t="n">
        <v>95.7</v>
      </c>
      <c r="BJ151" s="7" t="n">
        <v>87.3</v>
      </c>
      <c r="BK151" s="7" t="n">
        <v>98</v>
      </c>
      <c r="BL151" s="1" t="n">
        <v>0.93</v>
      </c>
      <c r="BM151" s="1" t="n">
        <v>6.1</v>
      </c>
      <c r="BN151" s="7" t="n">
        <v>11.3</v>
      </c>
      <c r="BO151" s="7" t="n">
        <f aca="false">IF(AND(P151&lt;&gt;"",AD151&lt;&gt;""),P151^0.333333333333333/AD151,"")</f>
        <v>11.3418750158267</v>
      </c>
      <c r="BP151" s="7" t="n">
        <f aca="false">BN151-BO151</f>
        <v>-0.0418750158266938</v>
      </c>
    </row>
    <row r="152" customFormat="false" ht="12.75" hidden="false" customHeight="false" outlineLevel="0" collapsed="false">
      <c r="A152" s="0" t="n">
        <v>150</v>
      </c>
      <c r="B152" s="0" t="s">
        <v>286</v>
      </c>
      <c r="C152" s="0" t="s">
        <v>228</v>
      </c>
      <c r="D152" s="0" t="n">
        <v>8</v>
      </c>
      <c r="E152" s="0" t="n">
        <v>16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s">
        <v>207</v>
      </c>
      <c r="L152" s="1" t="n">
        <v>112.21</v>
      </c>
      <c r="M152" s="1" t="n">
        <f aca="false">+D152*$D$2+E152*$E$2+F152*$F$2+G152*$G$2+H152*$H$2+I152*$I$2+J152*$J$2</f>
        <v>112.21504</v>
      </c>
      <c r="N152" s="1" t="n">
        <f aca="false">IF(ABS(M152-L152)&gt;0.005,M152-L152,"")</f>
        <v>0.00503999999999394</v>
      </c>
      <c r="O152" s="1" t="n">
        <v>265.51</v>
      </c>
      <c r="P152" s="1" t="n">
        <f aca="false">+O152+459.67</f>
        <v>725.18</v>
      </c>
      <c r="Q152" s="1" t="n">
        <f aca="false">IF(AND(P152&gt;0,U152&lt;&gt;""),P152/U152,"")</f>
        <v>0.664650297414465</v>
      </c>
      <c r="R152" s="1" t="n">
        <v>-58.04</v>
      </c>
      <c r="S152" s="1" t="n">
        <f aca="false">IF(AND(R152&lt;&gt;"",U152&lt;&gt;""),(R152+459.67)/U152,"")</f>
        <v>0.368106537619035</v>
      </c>
      <c r="T152" s="1" t="n">
        <v>631.4</v>
      </c>
      <c r="U152" s="1" t="n">
        <f aca="false">IF(T152&lt;&gt;"",T152+459.67,"")</f>
        <v>1091.07</v>
      </c>
      <c r="V152" s="1" t="n">
        <v>426.18</v>
      </c>
      <c r="W152" s="2" t="n">
        <v>0.0657</v>
      </c>
      <c r="X152" s="2" t="n">
        <v>0.268</v>
      </c>
      <c r="Y152" s="2" t="n">
        <f aca="false">IF(U152&lt;&gt;"",V152*W152*L152/10.73165/U152,"")</f>
        <v>0.268331020383841</v>
      </c>
      <c r="Z152" s="2" t="str">
        <f aca="false">IF(Y152&lt;&gt;"",IF(ABS(Y152-X152)&gt;0.0005,Y152-X152,""),"")</f>
        <v/>
      </c>
      <c r="AA152" s="2" t="n">
        <v>0.2324</v>
      </c>
      <c r="AB152" s="2" t="n">
        <f aca="false">IF(AND(V152&gt;0,Q152&lt;&gt;""),LOG(14.69595/V152)/(1-1/Q152)*3/7-1,"")</f>
        <v>0.242176488293515</v>
      </c>
      <c r="AC152" s="2" t="str">
        <f aca="false">IF(AB152&lt;&gt;"",IF(ABS(AB152-AA152)&gt;0.05,AB152-AA152,""),"")</f>
        <v/>
      </c>
      <c r="AD152" s="2" t="n">
        <v>0.8006</v>
      </c>
      <c r="AF152" s="3" t="n">
        <f aca="false">IF(AND(L152&lt;&gt;"",AD152&lt;&gt;""),L152/(AD152*62.3664),"")</f>
        <v>2.24732198689563</v>
      </c>
      <c r="AG152" s="1" t="n">
        <v>45.23</v>
      </c>
      <c r="AH152" s="1" t="n">
        <f aca="false">IF(AD152&lt;&gt;"",141.5/AD152-131.5,"")</f>
        <v>45.2424431676243</v>
      </c>
      <c r="AI152" s="1" t="n">
        <f aca="false">IF(AH152&lt;&gt;"",IF(ABS(AH152-AG152)&gt;0.01,AH152-AG152,""),"")</f>
        <v>0.0124431676242907</v>
      </c>
      <c r="AJ152" s="3" t="n">
        <v>6.675</v>
      </c>
      <c r="AK152" s="3" t="n">
        <f aca="false">IF(AD152&lt;&gt;"",AD152*8.33718,"")</f>
        <v>6.674746308</v>
      </c>
      <c r="AL152" s="3" t="str">
        <f aca="false">IF(AK152&lt;&gt;"",IF(ABS(AK152-AJ152)&gt;0.001,AK152-AJ152,""),"")</f>
        <v/>
      </c>
      <c r="AM152" s="4" t="n">
        <v>1.43358</v>
      </c>
      <c r="AN152" s="2" t="n">
        <v>0.5397</v>
      </c>
      <c r="AO152" s="2" t="n">
        <f aca="false">IF(AND(V152&lt;&gt;"",AA152&lt;&gt;"",U152&lt;&gt;""),V152*10^(7/3*(1+AA152)*(1-U152/559.676)),"")</f>
        <v>0.793058471251367</v>
      </c>
      <c r="AP152" s="2" t="n">
        <f aca="false">IF(AO152&lt;&gt;"",AO152-AN152,"")</f>
        <v>0.253358471251367</v>
      </c>
      <c r="AQ152" s="2" t="n">
        <v>0.3227</v>
      </c>
      <c r="AR152" s="2" t="n">
        <v>0.4382</v>
      </c>
      <c r="AS152" s="2" t="n">
        <v>1.0733</v>
      </c>
      <c r="AT152" s="2" t="n">
        <v>0.6717</v>
      </c>
      <c r="AU152" s="1" t="n">
        <v>128.52</v>
      </c>
      <c r="AV152" s="5" t="n">
        <v>18663</v>
      </c>
      <c r="AW152" s="5" t="n">
        <f aca="false">AV152*AJ152</f>
        <v>124575.525</v>
      </c>
      <c r="AX152" s="1" t="n">
        <v>25.19</v>
      </c>
      <c r="AY152" s="3" t="n">
        <v>7.944</v>
      </c>
      <c r="AZ152" s="3" t="n">
        <f aca="false">IF(AND(AU152&lt;&gt;"",T152&lt;&gt;"",O152&lt;&gt;"",AD152&lt;&gt;""),SQRT((AU152*(MAX((T152-77)/(T152-O152),0))^0.38)*(SQRT(AD152^2-0.000601*(77-60))*62.3664)*251.9958/30.48^3),"")</f>
        <v>8.14493991532072</v>
      </c>
      <c r="BA152" s="3" t="n">
        <f aca="false">IF(AND(AY152&lt;&gt;"",AZ152&lt;&gt;""),AZ152-AY152,"")</f>
        <v>0.20093991532072</v>
      </c>
      <c r="BB152" s="1" t="n">
        <v>1.33</v>
      </c>
      <c r="BC152" s="1" t="n">
        <v>-659.66</v>
      </c>
      <c r="BD152" s="1" t="n">
        <v>157.9</v>
      </c>
      <c r="BE152" s="1" t="n">
        <v>6.3</v>
      </c>
      <c r="BF152" s="6" t="n">
        <v>0.00055</v>
      </c>
      <c r="BG152" s="7" t="n">
        <v>107.1</v>
      </c>
      <c r="BH152" s="7" t="n">
        <v>78.6</v>
      </c>
      <c r="BI152" s="7" t="n">
        <v>90.7</v>
      </c>
      <c r="BJ152" s="7" t="n">
        <v>80.9</v>
      </c>
      <c r="BK152" s="7" t="n">
        <v>94.3</v>
      </c>
      <c r="BL152" s="1" t="n">
        <v>0.93</v>
      </c>
      <c r="BM152" s="1" t="n">
        <v>6.52</v>
      </c>
      <c r="BN152" s="7" t="n">
        <v>11.2</v>
      </c>
      <c r="BO152" s="7" t="n">
        <f aca="false">IF(AND(P152&lt;&gt;"",AD152&lt;&gt;""),P152^0.333333333333333/AD152,"")</f>
        <v>11.2218989470409</v>
      </c>
      <c r="BP152" s="7" t="n">
        <f aca="false">BN152-BO152</f>
        <v>-0.0218989470408868</v>
      </c>
    </row>
    <row r="153" customFormat="false" ht="12.75" hidden="false" customHeight="false" outlineLevel="0" collapsed="false">
      <c r="A153" s="0" t="n">
        <v>151</v>
      </c>
      <c r="B153" s="0" t="s">
        <v>287</v>
      </c>
      <c r="C153" s="0" t="s">
        <v>228</v>
      </c>
      <c r="D153" s="0" t="n">
        <v>8</v>
      </c>
      <c r="E153" s="0" t="n">
        <v>16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s">
        <v>207</v>
      </c>
      <c r="L153" s="1" t="n">
        <v>112.21</v>
      </c>
      <c r="M153" s="1" t="n">
        <f aca="false">+D153*$D$2+E153*$E$2+F153*$F$2+G153*$G$2+H153*$H$2+I153*$I$2+J153*$J$2</f>
        <v>112.21504</v>
      </c>
      <c r="N153" s="1" t="n">
        <f aca="false">IF(ABS(M153-L153)&gt;0.005,M153-L153,"")</f>
        <v>0.00503999999999394</v>
      </c>
      <c r="O153" s="1" t="n">
        <v>256.01</v>
      </c>
      <c r="P153" s="1" t="n">
        <f aca="false">+O153+459.67</f>
        <v>715.68</v>
      </c>
      <c r="Q153" s="1" t="n">
        <f aca="false">IF(AND(P153&gt;0,U153&lt;&gt;""),P153/U153,"")</f>
        <v>0.666946238362828</v>
      </c>
      <c r="R153" s="1" t="n">
        <v>-130.19</v>
      </c>
      <c r="S153" s="1" t="n">
        <f aca="false">IF(AND(R153&lt;&gt;"",U153&lt;&gt;""),(R153+459.67)/U153,"")</f>
        <v>0.307044274837615</v>
      </c>
      <c r="T153" s="1" t="n">
        <v>613.4</v>
      </c>
      <c r="U153" s="1" t="n">
        <f aca="false">IF(T153&lt;&gt;"",T153+459.67,"")</f>
        <v>1073.07</v>
      </c>
      <c r="V153" s="1" t="n">
        <v>426.18</v>
      </c>
      <c r="W153" s="2" t="n">
        <v>0.0657</v>
      </c>
      <c r="X153" s="2" t="n">
        <v>0.273</v>
      </c>
      <c r="Y153" s="2" t="n">
        <f aca="false">IF(U153&lt;&gt;"",V153*W153*L153/10.73165/U153,"")</f>
        <v>0.272832085893928</v>
      </c>
      <c r="Z153" s="2" t="str">
        <f aca="false">IF(Y153&lt;&gt;"",IF(ABS(Y153-X153)&gt;0.0005,Y153-X153,""),"")</f>
        <v/>
      </c>
      <c r="AA153" s="2" t="n">
        <v>0.2379</v>
      </c>
      <c r="AB153" s="2" t="n">
        <f aca="false">IF(AND(V153&gt;0,Q153&lt;&gt;""),LOG(14.69595/V153)/(1-1/Q153)*3/7-1,"")</f>
        <v>0.255060065726674</v>
      </c>
      <c r="AC153" s="2" t="str">
        <f aca="false">IF(AB153&lt;&gt;"",IF(ABS(AB153-AA153)&gt;0.05,AB153-AA153,""),"")</f>
        <v/>
      </c>
      <c r="AD153" s="2" t="n">
        <v>0.7803</v>
      </c>
      <c r="AF153" s="3" t="n">
        <f aca="false">IF(AND(L153&lt;&gt;"",AD153&lt;&gt;""),L153/(AD153*62.3664),"")</f>
        <v>2.30578749546154</v>
      </c>
      <c r="AG153" s="1" t="n">
        <v>49.85</v>
      </c>
      <c r="AH153" s="1" t="n">
        <f aca="false">IF(AD153&lt;&gt;"",141.5/AD153-131.5,"")</f>
        <v>49.8405100602332</v>
      </c>
      <c r="AI153" s="1" t="str">
        <f aca="false">IF(AH153&lt;&gt;"",IF(ABS(AH153-AG153)&gt;0.01,AH153-AG153,""),"")</f>
        <v/>
      </c>
      <c r="AJ153" s="3" t="n">
        <v>6.505</v>
      </c>
      <c r="AK153" s="3" t="n">
        <f aca="false">IF(AD153&lt;&gt;"",AD153*8.33718,"")</f>
        <v>6.505501554</v>
      </c>
      <c r="AL153" s="3" t="str">
        <f aca="false">IF(AK153&lt;&gt;"",IF(ABS(AK153-AJ153)&gt;0.001,AK153-AJ153,""),"")</f>
        <v/>
      </c>
      <c r="AM153" s="4" t="n">
        <v>1.4247</v>
      </c>
      <c r="AN153" s="2" t="n">
        <v>0.706</v>
      </c>
      <c r="AO153" s="2" t="n">
        <f aca="false">IF(AND(V153&lt;&gt;"",AA153&lt;&gt;"",U153&lt;&gt;""),V153*10^(7/3*(1+AA153)*(1-U153/559.676)),"")</f>
        <v>0.955029147952167</v>
      </c>
      <c r="AP153" s="2" t="n">
        <f aca="false">IF(AO153&lt;&gt;"",AO153-AN153,"")</f>
        <v>0.249029147952167</v>
      </c>
      <c r="AQ153" s="2" t="n">
        <v>0.3277</v>
      </c>
      <c r="AR153" s="2" t="n">
        <v>0.4358</v>
      </c>
      <c r="AS153" s="2" t="n">
        <v>0.8644</v>
      </c>
      <c r="AT153" s="2" t="n">
        <v>0.5043</v>
      </c>
      <c r="AU153" s="1" t="n">
        <v>125.66</v>
      </c>
      <c r="AV153" s="5" t="n">
        <v>18638</v>
      </c>
      <c r="AW153" s="5" t="n">
        <f aca="false">AV153*AJ153</f>
        <v>121240.19</v>
      </c>
      <c r="AX153" s="1" t="n">
        <v>23.57</v>
      </c>
      <c r="AY153" s="3" t="n">
        <v>7.713</v>
      </c>
      <c r="AZ153" s="3" t="n">
        <f aca="false">IF(AND(AU153&lt;&gt;"",T153&lt;&gt;"",O153&lt;&gt;"",AD153&lt;&gt;""),SQRT((AU153*(MAX((T153-77)/(T153-O153),0))^0.38)*(SQRT(AD153^2-0.000601*(77-60))*62.3664)*251.9958/30.48^3),"")</f>
        <v>7.93500725277957</v>
      </c>
      <c r="BA153" s="3" t="n">
        <f aca="false">IF(AND(AY153&lt;&gt;"",AZ153&lt;&gt;""),AZ153-AY153,"")</f>
        <v>0.222007252779573</v>
      </c>
      <c r="BB153" s="1" t="n">
        <v>2.33</v>
      </c>
      <c r="BC153" s="1" t="n">
        <v>-689.64</v>
      </c>
      <c r="BD153" s="1" t="n">
        <v>132.09</v>
      </c>
      <c r="BE153" s="1" t="n">
        <v>39.93</v>
      </c>
      <c r="BF153" s="6" t="n">
        <v>0.00058</v>
      </c>
      <c r="BG153" s="7" t="n">
        <v>118.9</v>
      </c>
      <c r="BH153" s="7" t="n">
        <v>78.7</v>
      </c>
      <c r="BI153" s="7" t="n">
        <v>90.8</v>
      </c>
      <c r="BJ153" s="7" t="n">
        <v>80.9</v>
      </c>
      <c r="BK153" s="7" t="n">
        <v>94.5</v>
      </c>
      <c r="BL153" s="1" t="n">
        <v>0.93</v>
      </c>
      <c r="BM153" s="1" t="n">
        <v>6.52</v>
      </c>
      <c r="BN153" s="7" t="n">
        <v>11.5</v>
      </c>
      <c r="BO153" s="7" t="n">
        <f aca="false">IF(AND(P153&lt;&gt;"",AD153&lt;&gt;""),P153^0.333333333333333/AD153,"")</f>
        <v>11.4633447429269</v>
      </c>
      <c r="BP153" s="7" t="n">
        <f aca="false">BN153-BO153</f>
        <v>0.0366552570731091</v>
      </c>
    </row>
    <row r="154" customFormat="false" ht="12.75" hidden="false" customHeight="false" outlineLevel="0" collapsed="false">
      <c r="A154" s="0" t="n">
        <v>152</v>
      </c>
      <c r="B154" s="0" t="s">
        <v>288</v>
      </c>
      <c r="C154" s="0" t="s">
        <v>228</v>
      </c>
      <c r="D154" s="0" t="n">
        <v>8</v>
      </c>
      <c r="E154" s="0" t="n">
        <v>16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s">
        <v>207</v>
      </c>
      <c r="L154" s="1" t="n">
        <v>112.21</v>
      </c>
      <c r="M154" s="1" t="n">
        <f aca="false">+D154*$D$2+E154*$E$2+F154*$F$2+G154*$G$2+H154*$H$2+I154*$I$2+J154*$J$2</f>
        <v>112.21504</v>
      </c>
      <c r="N154" s="1" t="n">
        <f aca="false">IF(ABS(M154-L154)&gt;0.005,M154-L154,"")</f>
        <v>0.00503999999999394</v>
      </c>
      <c r="O154" s="1" t="n">
        <v>248.16</v>
      </c>
      <c r="P154" s="1" t="n">
        <f aca="false">+O154+459.67</f>
        <v>707.83</v>
      </c>
      <c r="Q154" s="1" t="n">
        <f aca="false">IF(AND(P154&gt;0,U154&lt;&gt;""),P154/U154,"")</f>
        <v>0.665209995582997</v>
      </c>
      <c r="R154" s="1" t="n">
        <v>-104.03</v>
      </c>
      <c r="S154" s="1" t="n">
        <f aca="false">IF(AND(R154&lt;&gt;"",U154&lt;&gt;""),(R154+459.67)/U154,"")</f>
        <v>0.334226131739453</v>
      </c>
      <c r="T154" s="1" t="n">
        <v>604.4</v>
      </c>
      <c r="U154" s="1" t="n">
        <f aca="false">IF(T154&lt;&gt;"",T154+459.67,"")</f>
        <v>1064.07</v>
      </c>
      <c r="V154" s="1" t="n">
        <v>426.18</v>
      </c>
      <c r="W154" s="2" t="n">
        <v>0.0642</v>
      </c>
      <c r="X154" s="2" t="n">
        <v>0.269</v>
      </c>
      <c r="Y154" s="2" t="n">
        <f aca="false">IF(U154&lt;&gt;"",V154*W154*L154/10.73165/U154,"")</f>
        <v>0.268857995411099</v>
      </c>
      <c r="Z154" s="2" t="str">
        <f aca="false">IF(Y154&lt;&gt;"",IF(ABS(Y154-X154)&gt;0.0005,Y154-X154,""),"")</f>
        <v/>
      </c>
      <c r="AA154" s="2" t="n">
        <v>0.2366</v>
      </c>
      <c r="AB154" s="2" t="n">
        <f aca="false">IF(AND(V154&gt;0,Q154&lt;&gt;""),LOG(14.69595/V154)/(1-1/Q154)*3/7-1,"")</f>
        <v>0.245300923364502</v>
      </c>
      <c r="AC154" s="2" t="str">
        <f aca="false">IF(AB154&lt;&gt;"",IF(ABS(AB154-AA154)&gt;0.05,AB154-AA154,""),"")</f>
        <v/>
      </c>
      <c r="AD154" s="2" t="n">
        <v>0.7704</v>
      </c>
      <c r="AF154" s="3" t="n">
        <f aca="false">IF(AND(L154&lt;&gt;"",AD154&lt;&gt;""),L154/(AD154*62.3664),"")</f>
        <v>2.33541794224901</v>
      </c>
      <c r="AG154" s="1" t="n">
        <v>52.17</v>
      </c>
      <c r="AH154" s="1" t="n">
        <f aca="false">IF(AD154&lt;&gt;"",141.5/AD154-131.5,"")</f>
        <v>52.1708203530634</v>
      </c>
      <c r="AI154" s="1" t="str">
        <f aca="false">IF(AH154&lt;&gt;"",IF(ABS(AH154-AG154)&gt;0.01,AH154-AG154,""),"")</f>
        <v/>
      </c>
      <c r="AJ154" s="3" t="n">
        <v>6.423</v>
      </c>
      <c r="AK154" s="3" t="n">
        <f aca="false">IF(AD154&lt;&gt;"",AD154*8.33718,"")</f>
        <v>6.422963472</v>
      </c>
      <c r="AL154" s="3" t="str">
        <f aca="false">IF(AK154&lt;&gt;"",IF(ABS(AK154-AJ154)&gt;0.001,AK154-AJ154,""),"")</f>
        <v/>
      </c>
      <c r="AM154" s="4" t="n">
        <v>1.42063</v>
      </c>
      <c r="AN154" s="2" t="n">
        <v>0.7819</v>
      </c>
      <c r="AO154" s="2" t="n">
        <f aca="false">IF(AND(V154&lt;&gt;"",AA154&lt;&gt;"",U154&lt;&gt;""),V154*10^(7/3*(1+AA154)*(1-U154/559.676)),"")</f>
        <v>1.06954353284752</v>
      </c>
      <c r="AP154" s="2" t="n">
        <f aca="false">IF(AO154&lt;&gt;"",AO154-AN154,"")</f>
        <v>0.28764353284752</v>
      </c>
      <c r="AQ154" s="2" t="n">
        <v>0.3249</v>
      </c>
      <c r="AR154" s="2" t="n">
        <v>0.436</v>
      </c>
      <c r="AS154" s="2" t="n">
        <v>0.89</v>
      </c>
      <c r="AT154" s="2" t="n">
        <v>0.5135</v>
      </c>
      <c r="AU154" s="1" t="n">
        <v>125.37</v>
      </c>
      <c r="AV154" s="5" t="n">
        <v>18620</v>
      </c>
      <c r="AW154" s="5" t="n">
        <f aca="false">AV154*AJ154</f>
        <v>119596.26</v>
      </c>
      <c r="AX154" s="1" t="n">
        <v>22.59</v>
      </c>
      <c r="AY154" s="3" t="n">
        <v>7.647</v>
      </c>
      <c r="AZ154" s="3" t="n">
        <f aca="false">IF(AND(AU154&lt;&gt;"",T154&lt;&gt;"",O154&lt;&gt;"",AD154&lt;&gt;""),SQRT((AU154*(MAX((T154-77)/(T154-O154),0))^0.38)*(SQRT(AD154^2-0.000601*(77-60))*62.3664)*251.9958/30.48^3),"")</f>
        <v>7.85406895894313</v>
      </c>
      <c r="BA154" s="3" t="n">
        <f aca="false">IF(AND(AY154&lt;&gt;"",AZ154&lt;&gt;""),AZ154-AY154,"")</f>
        <v>0.207068958943125</v>
      </c>
      <c r="BB154" s="1" t="n">
        <v>58.73</v>
      </c>
      <c r="BC154" s="1" t="n">
        <v>-707.91</v>
      </c>
      <c r="BD154" s="1" t="n">
        <v>114.3</v>
      </c>
      <c r="BE154" s="1" t="n">
        <v>41.46</v>
      </c>
      <c r="BF154" s="6" t="n">
        <v>0.00058</v>
      </c>
      <c r="BG154" s="7" t="n">
        <v>125.1</v>
      </c>
      <c r="BH154" s="7" t="n">
        <v>71</v>
      </c>
      <c r="BJ154" s="7" t="n">
        <v>71.7</v>
      </c>
      <c r="BL154" s="1" t="n">
        <v>0.93</v>
      </c>
      <c r="BM154" s="1" t="n">
        <v>6.52</v>
      </c>
      <c r="BN154" s="7" t="n">
        <v>11.6</v>
      </c>
      <c r="BO154" s="7" t="n">
        <f aca="false">IF(AND(P154&lt;&gt;"",AD154&lt;&gt;""),P154^0.333333333333333/AD154,"")</f>
        <v>11.5680470861478</v>
      </c>
      <c r="BP154" s="7" t="n">
        <f aca="false">BN154-BO154</f>
        <v>0.0319529138522121</v>
      </c>
    </row>
    <row r="155" customFormat="false" ht="12.75" hidden="false" customHeight="false" outlineLevel="0" collapsed="false">
      <c r="A155" s="0" t="n">
        <v>153</v>
      </c>
      <c r="B155" s="0" t="s">
        <v>289</v>
      </c>
      <c r="C155" s="0" t="s">
        <v>228</v>
      </c>
      <c r="D155" s="0" t="n">
        <v>8</v>
      </c>
      <c r="E155" s="0" t="n">
        <v>16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s">
        <v>207</v>
      </c>
      <c r="L155" s="1" t="n">
        <v>112.21</v>
      </c>
      <c r="M155" s="1" t="n">
        <f aca="false">+D155*$D$2+E155*$E$2+F155*$F$2+G155*$G$2+H155*$H$2+I155*$I$2+J155*$J$2</f>
        <v>112.21504</v>
      </c>
      <c r="N155" s="1" t="n">
        <f aca="false">IF(ABS(M155-L155)&gt;0.005,M155-L155,"")</f>
        <v>0.00503999999999394</v>
      </c>
      <c r="O155" s="1" t="n">
        <v>256.01</v>
      </c>
      <c r="P155" s="1" t="n">
        <f aca="false">+O155+459.67</f>
        <v>715.68</v>
      </c>
      <c r="Q155" s="1" t="n">
        <f aca="false">IF(AND(P155&gt;0,U155&lt;&gt;""),P155/U155,"")</f>
        <v>0.664716208308953</v>
      </c>
      <c r="R155" s="1" t="n">
        <v>-130.19</v>
      </c>
      <c r="S155" s="1" t="n">
        <f aca="false">IF(AND(R155&lt;&gt;"",U155&lt;&gt;""),(R155+459.67)/U155,"")</f>
        <v>0.306017628428395</v>
      </c>
      <c r="T155" s="1" t="n">
        <v>617</v>
      </c>
      <c r="U155" s="1" t="n">
        <f aca="false">IF(T155&lt;&gt;"",T155+459.67,"")</f>
        <v>1076.67</v>
      </c>
      <c r="V155" s="1" t="n">
        <v>426.18</v>
      </c>
      <c r="W155" s="2" t="n">
        <v>0.0657</v>
      </c>
      <c r="X155" s="2" t="n">
        <v>0.272</v>
      </c>
      <c r="Y155" s="2" t="n">
        <f aca="false">IF(U155&lt;&gt;"",V155*W155*L155/10.73165/U155,"")</f>
        <v>0.271919832827327</v>
      </c>
      <c r="Z155" s="2" t="str">
        <f aca="false">IF(Y155&lt;&gt;"",IF(ABS(Y155-X155)&gt;0.0005,Y155-X155,""),"")</f>
        <v/>
      </c>
      <c r="AA155" s="2" t="n">
        <v>0.2335</v>
      </c>
      <c r="AB155" s="2" t="n">
        <f aca="false">IF(AND(V155&gt;0,Q155&lt;&gt;""),LOG(14.69595/V155)/(1-1/Q155)*3/7-1,"")</f>
        <v>0.242543884567594</v>
      </c>
      <c r="AC155" s="2" t="str">
        <f aca="false">IF(AB155&lt;&gt;"",IF(ABS(AB155-AA155)&gt;0.05,AB155-AA155,""),"")</f>
        <v/>
      </c>
      <c r="AD155" s="2" t="n">
        <v>0.7892</v>
      </c>
      <c r="AF155" s="3" t="n">
        <f aca="false">IF(AND(L155&lt;&gt;"",AD155&lt;&gt;""),L155/(AD155*62.3664),"")</f>
        <v>2.2797845700819</v>
      </c>
      <c r="AG155" s="1" t="n">
        <v>47.8</v>
      </c>
      <c r="AH155" s="1" t="n">
        <f aca="false">IF(AD155&lt;&gt;"",141.5/AD155-131.5,"")</f>
        <v>47.795489102889</v>
      </c>
      <c r="AI155" s="1" t="str">
        <f aca="false">IF(AH155&lt;&gt;"",IF(ABS(AH155-AG155)&gt;0.01,AH155-AG155,""),"")</f>
        <v/>
      </c>
      <c r="AJ155" s="3" t="n">
        <v>6.58</v>
      </c>
      <c r="AK155" s="3" t="n">
        <f aca="false">IF(AD155&lt;&gt;"",AD155*8.33718,"")</f>
        <v>6.579702456</v>
      </c>
      <c r="AL155" s="3" t="str">
        <f aca="false">IF(AK155&lt;&gt;"",IF(ABS(AK155-AJ155)&gt;0.001,AK155-AJ155,""),"")</f>
        <v/>
      </c>
      <c r="AM155" s="4" t="n">
        <v>1.42843</v>
      </c>
      <c r="AN155" s="2" t="n">
        <v>0.6509</v>
      </c>
      <c r="AO155" s="2" t="n">
        <f aca="false">IF(AND(V155&lt;&gt;"",AA155&lt;&gt;"",U155&lt;&gt;""),V155*10^(7/3*(1+AA155)*(1-U155/559.676)),"")</f>
        <v>0.935235723976998</v>
      </c>
      <c r="AP155" s="2" t="n">
        <f aca="false">IF(AO155&lt;&gt;"",AO155-AN155,"")</f>
        <v>0.284335723976998</v>
      </c>
      <c r="AQ155" s="2" t="n">
        <v>0.3245</v>
      </c>
      <c r="AR155" s="2" t="n">
        <v>0.4435</v>
      </c>
      <c r="AS155" s="2" t="n">
        <v>0.6645</v>
      </c>
      <c r="AT155" s="2" t="n">
        <v>0.4496</v>
      </c>
      <c r="AU155" s="1" t="n">
        <v>127.38</v>
      </c>
      <c r="AV155" s="5" t="n">
        <v>18648</v>
      </c>
      <c r="AW155" s="5" t="n">
        <f aca="false">AV155*AJ155</f>
        <v>122703.84</v>
      </c>
      <c r="AX155" s="1" t="n">
        <v>24.15</v>
      </c>
      <c r="AY155" s="3" t="n">
        <v>7.842</v>
      </c>
      <c r="AZ155" s="3" t="n">
        <f aca="false">IF(AND(AU155&lt;&gt;"",T155&lt;&gt;"",O155&lt;&gt;"",AD155&lt;&gt;""),SQRT((AU155*(MAX((T155-77)/(T155-O155),0))^0.38)*(SQRT(AD155^2-0.000601*(77-60))*62.3664)*251.9958/30.48^3),"")</f>
        <v>8.03024190299848</v>
      </c>
      <c r="BA155" s="3" t="n">
        <f aca="false">IF(AND(AY155&lt;&gt;"",AZ155&lt;&gt;""),AZ155-AY155,"")</f>
        <v>0.188241902998484</v>
      </c>
      <c r="BC155" s="1" t="n">
        <v>-676.49</v>
      </c>
      <c r="BD155" s="1" t="n">
        <v>139.15</v>
      </c>
      <c r="BE155" s="1" t="n">
        <v>37.8</v>
      </c>
      <c r="BF155" s="6" t="n">
        <v>0.00059</v>
      </c>
      <c r="BG155" s="7" t="n">
        <v>115.3</v>
      </c>
      <c r="BH155" s="7" t="n">
        <v>64.2</v>
      </c>
      <c r="BI155" s="7" t="n">
        <v>83.8</v>
      </c>
      <c r="BJ155" s="7" t="n">
        <v>66.9</v>
      </c>
      <c r="BK155" s="7" t="n">
        <v>83.5</v>
      </c>
      <c r="BL155" s="1" t="n">
        <v>0.93</v>
      </c>
      <c r="BM155" s="1" t="n">
        <v>6.52</v>
      </c>
      <c r="BN155" s="7" t="n">
        <v>11.3</v>
      </c>
      <c r="BO155" s="7" t="n">
        <f aca="false">IF(AND(P155&lt;&gt;"",AD155&lt;&gt;""),P155^0.333333333333333/AD155,"")</f>
        <v>11.3340698212188</v>
      </c>
      <c r="BP155" s="7" t="n">
        <f aca="false">BN155-BO155</f>
        <v>-0.0340698212187682</v>
      </c>
    </row>
    <row r="156" customFormat="false" ht="12.75" hidden="false" customHeight="false" outlineLevel="0" collapsed="false">
      <c r="A156" s="0" t="n">
        <v>154</v>
      </c>
      <c r="B156" s="0" t="s">
        <v>290</v>
      </c>
      <c r="C156" s="0" t="s">
        <v>228</v>
      </c>
      <c r="D156" s="0" t="n">
        <v>8</v>
      </c>
      <c r="E156" s="0" t="n">
        <v>16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s">
        <v>207</v>
      </c>
      <c r="L156" s="1" t="n">
        <v>112.21</v>
      </c>
      <c r="M156" s="1" t="n">
        <f aca="false">+D156*$D$2+E156*$E$2+F156*$F$2+G156*$G$2+H156*$H$2+I156*$I$2+J156*$J$2</f>
        <v>112.21504</v>
      </c>
      <c r="N156" s="1" t="n">
        <f aca="false">IF(ABS(M156-L156)&gt;0.005,M156-L156,"")</f>
        <v>0.00503999999999394</v>
      </c>
      <c r="O156" s="1" t="n">
        <v>255.78</v>
      </c>
      <c r="P156" s="1" t="n">
        <f aca="false">+O156+459.67</f>
        <v>715.45</v>
      </c>
      <c r="Q156" s="1" t="n">
        <f aca="false">IF(AND(P156&gt;0,U156&lt;&gt;""),P156/U156,"")</f>
        <v>0.664502586679298</v>
      </c>
      <c r="R156" s="1" t="n">
        <v>-125.38</v>
      </c>
      <c r="S156" s="1" t="n">
        <f aca="false">IF(AND(R156&lt;&gt;"",U156&lt;&gt;""),(R156+459.67)/U156,"")</f>
        <v>0.310485106857254</v>
      </c>
      <c r="T156" s="1" t="n">
        <v>617</v>
      </c>
      <c r="U156" s="1" t="n">
        <f aca="false">IF(T156&lt;&gt;"",T156+459.67,"")</f>
        <v>1076.67</v>
      </c>
      <c r="V156" s="1" t="n">
        <v>426.18</v>
      </c>
      <c r="W156" s="2" t="n">
        <v>0.0657</v>
      </c>
      <c r="X156" s="2" t="n">
        <v>0.272</v>
      </c>
      <c r="Y156" s="2" t="n">
        <f aca="false">IF(U156&lt;&gt;"",V156*W156*L156/10.73165/U156,"")</f>
        <v>0.271919832827327</v>
      </c>
      <c r="Z156" s="2" t="str">
        <f aca="false">IF(Y156&lt;&gt;"",IF(ABS(Y156-X156)&gt;0.0005,Y156-X156,""),"")</f>
        <v/>
      </c>
      <c r="AA156" s="2" t="n">
        <v>0.2311</v>
      </c>
      <c r="AB156" s="2" t="n">
        <f aca="false">IF(AND(V156&gt;0,Q156&lt;&gt;""),LOG(14.69595/V156)/(1-1/Q156)*3/7-1,"")</f>
        <v>0.241353652860875</v>
      </c>
      <c r="AC156" s="2" t="str">
        <f aca="false">IF(AB156&lt;&gt;"",IF(ABS(AB156-AA156)&gt;0.05,AB156-AA156,""),"")</f>
        <v/>
      </c>
      <c r="AD156" s="2" t="n">
        <v>0.7873</v>
      </c>
      <c r="AF156" s="3" t="n">
        <f aca="false">IF(AND(L156&lt;&gt;"",AD156&lt;&gt;""),L156/(AD156*62.3664),"")</f>
        <v>2.28528639998557</v>
      </c>
      <c r="AG156" s="1" t="n">
        <v>48.23</v>
      </c>
      <c r="AH156" s="1" t="n">
        <f aca="false">IF(AD156&lt;&gt;"",141.5/AD156-131.5,"")</f>
        <v>48.2281849358567</v>
      </c>
      <c r="AI156" s="1" t="str">
        <f aca="false">IF(AH156&lt;&gt;"",IF(ABS(AH156-AG156)&gt;0.01,AH156-AG156,""),"")</f>
        <v/>
      </c>
      <c r="AJ156" s="3" t="n">
        <v>6.564</v>
      </c>
      <c r="AK156" s="3" t="n">
        <f aca="false">IF(AD156&lt;&gt;"",AD156*8.33718,"")</f>
        <v>6.563861814</v>
      </c>
      <c r="AL156" s="3" t="str">
        <f aca="false">IF(AK156&lt;&gt;"",IF(ABS(AK156-AJ156)&gt;0.001,AK156-AJ156,""),"")</f>
        <v/>
      </c>
      <c r="AM156" s="4" t="n">
        <v>1.42731</v>
      </c>
      <c r="AN156" s="2" t="n">
        <v>0.6605</v>
      </c>
      <c r="AO156" s="2" t="n">
        <f aca="false">IF(AND(V156&lt;&gt;"",AA156&lt;&gt;"",U156&lt;&gt;""),V156*10^(7/3*(1+AA156)*(1-U156/559.676)),"")</f>
        <v>0.946442034592454</v>
      </c>
      <c r="AP156" s="2" t="n">
        <f aca="false">IF(AO156&lt;&gt;"",AO156-AN156,"")</f>
        <v>0.285942034592454</v>
      </c>
      <c r="AQ156" s="2" t="n">
        <v>0.3245</v>
      </c>
      <c r="AR156" s="2" t="n">
        <v>0.4422</v>
      </c>
      <c r="AS156" s="2" t="n">
        <v>0.8797</v>
      </c>
      <c r="AT156" s="2" t="n">
        <v>0.504</v>
      </c>
      <c r="AU156" s="1" t="n">
        <v>126.97</v>
      </c>
      <c r="AV156" s="5" t="n">
        <v>18648</v>
      </c>
      <c r="AW156" s="5" t="n">
        <f aca="false">AV156*AJ156</f>
        <v>122405.472</v>
      </c>
      <c r="AX156" s="1" t="n">
        <v>23.94</v>
      </c>
      <c r="AY156" s="3" t="n">
        <v>7.813</v>
      </c>
      <c r="AZ156" s="3" t="n">
        <f aca="false">IF(AND(AU156&lt;&gt;"",T156&lt;&gt;"",O156&lt;&gt;"",AD156&lt;&gt;""),SQRT((AU156*(MAX((T156-77)/(T156-O156),0))^0.38)*(SQRT(AD156^2-0.000601*(77-60))*62.3664)*251.9958/30.48^3),"")</f>
        <v>8.00652096600148</v>
      </c>
      <c r="BA156" s="3" t="n">
        <f aca="false">IF(AND(AY156&lt;&gt;"",AZ156&lt;&gt;""),AZ156-AY156,"")</f>
        <v>0.19352096600148</v>
      </c>
      <c r="BB156" s="1" t="n">
        <v>60.53</v>
      </c>
      <c r="BC156" s="1" t="n">
        <v>-676.81</v>
      </c>
      <c r="BD156" s="1" t="n">
        <v>145.4</v>
      </c>
      <c r="BE156" s="1" t="n">
        <v>35.66</v>
      </c>
      <c r="BF156" s="6" t="n">
        <v>0.00059</v>
      </c>
      <c r="BG156" s="7" t="n">
        <v>116.4</v>
      </c>
      <c r="BH156" s="7" t="n">
        <v>68.2</v>
      </c>
      <c r="BI156" s="7" t="n">
        <v>85</v>
      </c>
      <c r="BJ156" s="7" t="n">
        <v>67.2</v>
      </c>
      <c r="BK156" s="7" t="n">
        <v>84.7</v>
      </c>
      <c r="BL156" s="1" t="n">
        <v>0.93</v>
      </c>
      <c r="BM156" s="1" t="n">
        <v>6.52</v>
      </c>
      <c r="BN156" s="7" t="n">
        <v>11.4</v>
      </c>
      <c r="BO156" s="7" t="n">
        <f aca="false">IF(AND(P156&lt;&gt;"",AD156&lt;&gt;""),P156^0.333333333333333/AD156,"")</f>
        <v>11.3602052461885</v>
      </c>
      <c r="BP156" s="7" t="n">
        <f aca="false">BN156-BO156</f>
        <v>0.0397947538115044</v>
      </c>
    </row>
    <row r="157" customFormat="false" ht="12.75" hidden="false" customHeight="false" outlineLevel="0" collapsed="false">
      <c r="A157" s="0" t="n">
        <v>155</v>
      </c>
      <c r="B157" s="0" t="s">
        <v>291</v>
      </c>
      <c r="C157" s="0" t="s">
        <v>228</v>
      </c>
      <c r="D157" s="0" t="n">
        <v>8</v>
      </c>
      <c r="E157" s="0" t="n">
        <v>16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s">
        <v>207</v>
      </c>
      <c r="L157" s="1" t="n">
        <v>112.21</v>
      </c>
      <c r="M157" s="1" t="n">
        <f aca="false">+D157*$D$2+E157*$E$2+F157*$F$2+G157*$G$2+H157*$H$2+I157*$I$2+J157*$J$2</f>
        <v>112.21504</v>
      </c>
      <c r="N157" s="1" t="n">
        <f aca="false">IF(ABS(M157-L157)&gt;0.005,M157-L157,"")</f>
        <v>0.00503999999999394</v>
      </c>
      <c r="O157" s="1" t="n">
        <v>246.83</v>
      </c>
      <c r="P157" s="1" t="n">
        <f aca="false">+O157+459.67</f>
        <v>706.5</v>
      </c>
      <c r="Q157" s="1" t="n">
        <f aca="false">IF(AND(P157&gt;0,U157&lt;&gt;""),P157/U157,"")</f>
        <v>0.665085147843769</v>
      </c>
      <c r="R157" s="1" t="n">
        <v>-34.53</v>
      </c>
      <c r="S157" s="1" t="n">
        <f aca="false">IF(AND(R157&lt;&gt;"",U157&lt;&gt;""),(R157+459.67)/U157,"")</f>
        <v>0.4002184002184</v>
      </c>
      <c r="T157" s="1" t="n">
        <v>602.6</v>
      </c>
      <c r="U157" s="1" t="n">
        <f aca="false">IF(T157&lt;&gt;"",T157+459.67,"")</f>
        <v>1062.27</v>
      </c>
      <c r="V157" s="1" t="n">
        <v>426.18</v>
      </c>
      <c r="W157" s="2" t="n">
        <v>0.0642</v>
      </c>
      <c r="X157" s="2" t="n">
        <v>0.269</v>
      </c>
      <c r="Y157" s="2" t="n">
        <f aca="false">IF(U157&lt;&gt;"",V157*W157*L157/10.73165/U157,"")</f>
        <v>0.269313571104416</v>
      </c>
      <c r="Z157" s="2" t="str">
        <f aca="false">IF(Y157&lt;&gt;"",IF(ABS(Y157-X157)&gt;0.0005,Y157-X157,""),"")</f>
        <v/>
      </c>
      <c r="AA157" s="2" t="n">
        <v>0.237</v>
      </c>
      <c r="AB157" s="2" t="n">
        <f aca="false">IF(AND(V157&gt;0,Q157&lt;&gt;""),LOG(14.69595/V157)/(1-1/Q157)*3/7-1,"")</f>
        <v>0.244603073788509</v>
      </c>
      <c r="AC157" s="2" t="str">
        <f aca="false">IF(AB157&lt;&gt;"",IF(ABS(AB157-AA157)&gt;0.05,AB157-AA157,""),"")</f>
        <v/>
      </c>
      <c r="AD157" s="2" t="n">
        <v>0.767</v>
      </c>
      <c r="AF157" s="3" t="n">
        <f aca="false">IF(AND(L157&lt;&gt;"",AD157&lt;&gt;""),L157/(AD157*62.3664),"")</f>
        <v>2.34577051200605</v>
      </c>
      <c r="AG157" s="1" t="n">
        <v>52.98</v>
      </c>
      <c r="AH157" s="1" t="n">
        <f aca="false">IF(AD157&lt;&gt;"",141.5/AD157-131.5,"")</f>
        <v>52.9850065189048</v>
      </c>
      <c r="AI157" s="1" t="str">
        <f aca="false">IF(AH157&lt;&gt;"",IF(ABS(AH157-AG157)&gt;0.01,AH157-AG157,""),"")</f>
        <v/>
      </c>
      <c r="AJ157" s="3" t="n">
        <v>6.395</v>
      </c>
      <c r="AK157" s="3" t="n">
        <f aca="false">IF(AD157&lt;&gt;"",AD157*8.33718,"")</f>
        <v>6.39461706</v>
      </c>
      <c r="AL157" s="3" t="str">
        <f aca="false">IF(AK157&lt;&gt;"",IF(ABS(AK157-AJ157)&gt;0.001,AK157-AJ157,""),"")</f>
        <v/>
      </c>
      <c r="AM157" s="4" t="n">
        <v>1.41853</v>
      </c>
      <c r="AN157" s="2" t="n">
        <v>0.8201</v>
      </c>
      <c r="AO157" s="2" t="n">
        <f aca="false">IF(AND(V157&lt;&gt;"",AA157&lt;&gt;"",U157&lt;&gt;""),V157*10^(7/3*(1+AA157)*(1-U157/559.676)),"")</f>
        <v>1.09053646891637</v>
      </c>
      <c r="AP157" s="2" t="n">
        <f aca="false">IF(AO157&lt;&gt;"",AO157-AN157,"")</f>
        <v>0.270436468916368</v>
      </c>
      <c r="AQ157" s="2" t="n">
        <v>0.3251</v>
      </c>
      <c r="AR157" s="2" t="n">
        <v>0.4382</v>
      </c>
      <c r="AS157" s="2" t="n">
        <v>0.7491</v>
      </c>
      <c r="AT157" s="2" t="n">
        <v>0.4724</v>
      </c>
      <c r="AU157" s="1" t="n">
        <v>124.43</v>
      </c>
      <c r="AV157" s="5" t="n">
        <v>18622</v>
      </c>
      <c r="AW157" s="5" t="n">
        <f aca="false">AV157*AJ157</f>
        <v>119087.69</v>
      </c>
      <c r="AX157" s="1" t="n">
        <v>22.52</v>
      </c>
      <c r="AY157" s="3" t="n">
        <v>7.578</v>
      </c>
      <c r="AZ157" s="3" t="n">
        <f aca="false">IF(AND(AU157&lt;&gt;"",T157&lt;&gt;"",O157&lt;&gt;"",AD157&lt;&gt;""),SQRT((AU157*(MAX((T157-77)/(T157-O157),0))^0.38)*(SQRT(AD157^2-0.000601*(77-60))*62.3664)*251.9958/30.48^3),"")</f>
        <v>7.8038681907482</v>
      </c>
      <c r="BA157" s="3" t="n">
        <f aca="false">IF(AND(AY157&lt;&gt;"",AZ157&lt;&gt;""),AZ157-AY157,"")</f>
        <v>0.225868190748197</v>
      </c>
      <c r="BB157" s="1" t="n">
        <v>53.33</v>
      </c>
      <c r="BC157" s="1" t="n">
        <v>-707.27</v>
      </c>
      <c r="BD157" s="1" t="n">
        <v>121.51</v>
      </c>
      <c r="BE157" s="1" t="n">
        <v>47.25</v>
      </c>
      <c r="BF157" s="6" t="n">
        <v>0.00062</v>
      </c>
      <c r="BG157" s="7" t="n">
        <v>126.9</v>
      </c>
      <c r="BH157" s="7" t="n">
        <v>62.2</v>
      </c>
      <c r="BI157" s="7" t="n">
        <v>83.4</v>
      </c>
      <c r="BJ157" s="7" t="n">
        <v>68.3</v>
      </c>
      <c r="BK157" s="7" t="n">
        <v>82.8</v>
      </c>
      <c r="BL157" s="1" t="n">
        <v>0.93</v>
      </c>
      <c r="BM157" s="1" t="n">
        <v>6.52</v>
      </c>
      <c r="BN157" s="7" t="n">
        <v>11.6</v>
      </c>
      <c r="BO157" s="7" t="n">
        <f aca="false">IF(AND(P157&lt;&gt;"",AD157&lt;&gt;""),P157^0.333333333333333/AD157,"")</f>
        <v>11.6120444991352</v>
      </c>
      <c r="BP157" s="7" t="n">
        <f aca="false">BN157-BO157</f>
        <v>-0.0120444991351878</v>
      </c>
    </row>
    <row r="158" customFormat="false" ht="12.75" hidden="false" customHeight="false" outlineLevel="0" collapsed="false">
      <c r="A158" s="0" t="n">
        <v>156</v>
      </c>
      <c r="B158" s="0" t="s">
        <v>292</v>
      </c>
      <c r="C158" s="0" t="s">
        <v>244</v>
      </c>
      <c r="D158" s="0" t="n">
        <v>9</v>
      </c>
      <c r="E158" s="0" t="n">
        <v>18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s">
        <v>207</v>
      </c>
      <c r="L158" s="1" t="n">
        <v>126.24</v>
      </c>
      <c r="M158" s="1" t="n">
        <f aca="false">+D158*$D$2+E158*$E$2+F158*$F$2+G158*$G$2+H158*$H$2+I158*$I$2+J158*$J$2</f>
        <v>126.24192</v>
      </c>
      <c r="N158" s="1" t="str">
        <f aca="false">IF(ABS(M158-L158)&gt;0.005,M158-L158,"")</f>
        <v/>
      </c>
      <c r="O158" s="1" t="n">
        <v>314.1</v>
      </c>
      <c r="P158" s="1" t="n">
        <f aca="false">+O158+459.67</f>
        <v>773.77</v>
      </c>
      <c r="Q158" s="1" t="n">
        <f aca="false">IF(AND(P158&gt;0,U158&lt;&gt;""),P158/U158,"")</f>
        <v>0.672568602397281</v>
      </c>
      <c r="R158" s="1" t="n">
        <v>-138.82</v>
      </c>
      <c r="S158" s="1" t="n">
        <f aca="false">IF(AND(R158&lt;&gt;"",U158&lt;&gt;""),(R158+459.67)/U158,"")</f>
        <v>0.278886020495971</v>
      </c>
      <c r="T158" s="1" t="n">
        <v>690.8</v>
      </c>
      <c r="U158" s="1" t="n">
        <f aca="false">IF(T158&lt;&gt;"",T158+459.67,"")</f>
        <v>1150.47</v>
      </c>
      <c r="V158" s="1" t="n">
        <v>407.08</v>
      </c>
      <c r="W158" s="2" t="n">
        <v>0.0605</v>
      </c>
      <c r="X158" s="2" t="n">
        <v>0.252</v>
      </c>
      <c r="Y158" s="2" t="n">
        <f aca="false">IF(U158&lt;&gt;"",V158*W158*L158/10.73165/U158,"")</f>
        <v>0.251820062724275</v>
      </c>
      <c r="Z158" s="2" t="str">
        <f aca="false">IF(Y158&lt;&gt;"",IF(ABS(Y158-X158)&gt;0.0005,Y158-X158,""),"")</f>
        <v/>
      </c>
      <c r="AA158" s="2" t="n">
        <v>0.2595</v>
      </c>
      <c r="AB158" s="2" t="n">
        <f aca="false">IF(AND(V158&gt;0,Q158&lt;&gt;""),LOG(14.69595/V158)/(1-1/Q158)*3/7-1,"")</f>
        <v>0.269842665207625</v>
      </c>
      <c r="AC158" s="2" t="str">
        <f aca="false">IF(AB158&lt;&gt;"",IF(ABS(AB158-AA158)&gt;0.05,AB158-AA158,""),"")</f>
        <v/>
      </c>
      <c r="AD158" s="2" t="n">
        <v>0.7981</v>
      </c>
      <c r="AF158" s="3" t="n">
        <f aca="false">IF(AND(L158&lt;&gt;"",AD158&lt;&gt;""),L158/(AD158*62.3664),"")</f>
        <v>2.53623212514467</v>
      </c>
      <c r="AG158" s="1" t="n">
        <v>45.79</v>
      </c>
      <c r="AH158" s="1" t="n">
        <f aca="false">IF(AD158&lt;&gt;"",141.5/AD158-131.5,"")</f>
        <v>45.796078185691</v>
      </c>
      <c r="AI158" s="1" t="str">
        <f aca="false">IF(AH158&lt;&gt;"",IF(ABS(AH158-AG158)&gt;0.01,AH158-AG158,""),"")</f>
        <v/>
      </c>
      <c r="AJ158" s="3" t="n">
        <v>6.654</v>
      </c>
      <c r="AK158" s="3" t="n">
        <f aca="false">IF(AD158&lt;&gt;"",AD158*8.33718,"")</f>
        <v>6.653903358</v>
      </c>
      <c r="AL158" s="3" t="str">
        <f aca="false">IF(AK158&lt;&gt;"",IF(ABS(AK158-AJ158)&gt;0.001,AK158-AJ158,""),"")</f>
        <v/>
      </c>
      <c r="AM158" s="4" t="n">
        <v>1.43478</v>
      </c>
      <c r="AN158" s="2" t="n">
        <v>0.17</v>
      </c>
      <c r="AO158" s="2" t="n">
        <f aca="false">IF(AND(V158&lt;&gt;"",AA158&lt;&gt;"",U158&lt;&gt;""),V158*10^(7/3*(1+AA158)*(1-U158/559.676)),"")</f>
        <v>0.321697157537301</v>
      </c>
      <c r="AP158" s="2" t="n">
        <f aca="false">IF(AO158&lt;&gt;"",AO158-AN158,"")</f>
        <v>0.151697157537301</v>
      </c>
      <c r="AQ158" s="2" t="n">
        <v>0.3376</v>
      </c>
      <c r="AR158" s="2" t="n">
        <v>0.4485</v>
      </c>
      <c r="AS158" s="2" t="n">
        <v>1.001</v>
      </c>
      <c r="AT158" s="2" t="n">
        <v>0.5759</v>
      </c>
      <c r="AU158" s="1" t="n">
        <v>124.3</v>
      </c>
      <c r="AV158" s="5" t="n">
        <v>18663</v>
      </c>
      <c r="AW158" s="5" t="n">
        <f aca="false">AV158*AJ158</f>
        <v>124183.602</v>
      </c>
      <c r="AX158" s="1" t="n">
        <v>26.07</v>
      </c>
      <c r="AY158" s="3" t="n">
        <v>8.007</v>
      </c>
      <c r="AZ158" s="3" t="n">
        <f aca="false">IF(AND(AU158&lt;&gt;"",T158&lt;&gt;"",O158&lt;&gt;"",AD158&lt;&gt;""),SQRT((AU158*(MAX((T158-77)/(T158-O158),0))^0.38)*(SQRT(AD158^2-0.000601*(77-60))*62.3664)*251.9958/30.48^3),"")</f>
        <v>8.1085658504726</v>
      </c>
      <c r="BA158" s="3" t="n">
        <f aca="false">IF(AND(AY158&lt;&gt;"",AZ158&lt;&gt;""),AZ158-AY158,"")</f>
        <v>0.101565850472598</v>
      </c>
      <c r="BC158" s="1" t="n">
        <v>-658.31</v>
      </c>
      <c r="BD158" s="1" t="n">
        <v>161.16</v>
      </c>
      <c r="BE158" s="1" t="n">
        <v>35.32</v>
      </c>
      <c r="BF158" s="6" t="n">
        <v>0.0005</v>
      </c>
      <c r="BG158" s="7" t="n">
        <v>121.6</v>
      </c>
      <c r="BH158" s="7" t="n">
        <v>14</v>
      </c>
      <c r="BI158" s="7" t="n">
        <v>47.7</v>
      </c>
      <c r="BJ158" s="7" t="n">
        <v>17.8</v>
      </c>
      <c r="BK158" s="7" t="n">
        <v>42.8</v>
      </c>
      <c r="BL158" s="1" t="n">
        <v>0.95</v>
      </c>
      <c r="BM158" s="1" t="n">
        <v>5.87</v>
      </c>
      <c r="BN158" s="7" t="n">
        <v>11.5</v>
      </c>
      <c r="BO158" s="7" t="n">
        <f aca="false">IF(AND(P158&lt;&gt;"",AD158&lt;&gt;""),P158^0.333333333333333/AD158,"")</f>
        <v>11.5030582335704</v>
      </c>
      <c r="BP158" s="7" t="n">
        <f aca="false">BN158-BO158</f>
        <v>-0.00305823357036417</v>
      </c>
    </row>
    <row r="159" customFormat="false" ht="12.75" hidden="false" customHeight="false" outlineLevel="0" collapsed="false">
      <c r="A159" s="0" t="n">
        <v>157</v>
      </c>
      <c r="B159" s="0" t="s">
        <v>293</v>
      </c>
      <c r="C159" s="0" t="s">
        <v>244</v>
      </c>
      <c r="D159" s="0" t="n">
        <v>9</v>
      </c>
      <c r="E159" s="0" t="n">
        <v>18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s">
        <v>207</v>
      </c>
      <c r="L159" s="1" t="n">
        <v>126.24</v>
      </c>
      <c r="M159" s="1" t="n">
        <f aca="false">+D159*$D$2+E159*$E$2+F159*$F$2+G159*$G$2+H159*$H$2+I159*$I$2+J159*$J$2</f>
        <v>126.24192</v>
      </c>
      <c r="N159" s="1" t="str">
        <f aca="false">IF(ABS(M159-L159)&gt;0.005,M159-L159,"")</f>
        <v/>
      </c>
      <c r="O159" s="1" t="n">
        <v>310.57</v>
      </c>
      <c r="P159" s="1" t="n">
        <f aca="false">+O159+459.67</f>
        <v>770.24</v>
      </c>
      <c r="Q159" s="1" t="n">
        <f aca="false">IF(AND(P159&gt;0,U159&lt;&gt;""),P159/U159,"")</f>
        <v>0.672951414068165</v>
      </c>
      <c r="R159" s="1" t="n">
        <v>-128.9</v>
      </c>
      <c r="S159" s="1" t="n">
        <f aca="false">IF(AND(R159&lt;&gt;"",U159&lt;&gt;""),(R159+459.67)/U159,"")</f>
        <v>0.288990625300331</v>
      </c>
      <c r="T159" s="1" t="n">
        <v>684.9</v>
      </c>
      <c r="U159" s="1" t="n">
        <f aca="false">IF(T159&lt;&gt;"",T159+459.67,"")</f>
        <v>1144.57</v>
      </c>
      <c r="V159" s="1" t="n">
        <v>516.39</v>
      </c>
      <c r="W159" s="2" t="n">
        <v>0.0529</v>
      </c>
      <c r="X159" s="2" t="n">
        <v>0.281</v>
      </c>
      <c r="Y159" s="2" t="n">
        <f aca="false">IF(U159&lt;&gt;"",V159*W159*L159/10.73165/U159,"")</f>
        <v>0.280751200884959</v>
      </c>
      <c r="Z159" s="2" t="str">
        <f aca="false">IF(Y159&lt;&gt;"",IF(ABS(Y159-X159)&gt;0.0005,Y159-X159,""),"")</f>
        <v/>
      </c>
      <c r="AA159" s="2" t="n">
        <v>0.3675</v>
      </c>
      <c r="AB159" s="2" t="n">
        <f aca="false">IF(AND(V159&gt;0,Q159&lt;&gt;""),LOG(14.69595/V159)/(1-1/Q159)*3/7-1,"")</f>
        <v>0.363146011794767</v>
      </c>
      <c r="AC159" s="2" t="str">
        <f aca="false">IF(AB159&lt;&gt;"",IF(ABS(AB159-AA159)&gt;0.05,AB159-AA159,""),"")</f>
        <v/>
      </c>
      <c r="AD159" s="2" t="n">
        <v>0.8064</v>
      </c>
      <c r="AF159" s="3" t="n">
        <f aca="false">IF(AND(L159&lt;&gt;"",AD159&lt;&gt;""),L159/(AD159*62.3664),"")</f>
        <v>2.5101275534201</v>
      </c>
      <c r="AG159" s="1" t="n">
        <v>43.97</v>
      </c>
      <c r="AH159" s="1" t="n">
        <f aca="false">IF(AD159&lt;&gt;"",141.5/AD159-131.5,"")</f>
        <v>43.9712301587302</v>
      </c>
      <c r="AI159" s="1" t="str">
        <f aca="false">IF(AH159&lt;&gt;"",IF(ABS(AH159-AG159)&gt;0.01,AH159-AG159,""),"")</f>
        <v/>
      </c>
      <c r="AJ159" s="3" t="n">
        <v>6.723</v>
      </c>
      <c r="AK159" s="3" t="n">
        <f aca="false">IF(AD159&lt;&gt;"",AD159*8.33718,"")</f>
        <v>6.723101952</v>
      </c>
      <c r="AL159" s="3" t="str">
        <f aca="false">IF(AK159&lt;&gt;"",IF(ABS(AK159-AJ159)&gt;0.001,AK159-AJ159,""),"")</f>
        <v/>
      </c>
      <c r="AN159" s="2" t="n">
        <v>0.1902</v>
      </c>
      <c r="AO159" s="2" t="n">
        <f aca="false">IF(AND(V159&lt;&gt;"",AA159&lt;&gt;"",U159&lt;&gt;""),V159*10^(7/3*(1+AA159)*(1-U159/559.676)),"")</f>
        <v>0.238985330957281</v>
      </c>
      <c r="AP159" s="2" t="n">
        <f aca="false">IF(AO159&lt;&gt;"",AO159-AN159,"")</f>
        <v>0.0487853309572813</v>
      </c>
      <c r="AQ159" s="2" t="n">
        <v>0.375</v>
      </c>
      <c r="AR159" s="2" t="n">
        <v>0.3615</v>
      </c>
      <c r="AV159" s="5" t="n">
        <v>18775</v>
      </c>
      <c r="AW159" s="5" t="n">
        <f aca="false">AV159*AJ159</f>
        <v>126224.325</v>
      </c>
      <c r="AX159" s="1" t="n">
        <v>25.3</v>
      </c>
      <c r="AZ159" s="3" t="str">
        <f aca="false">IF(AND(AU159&lt;&gt;"",T159&lt;&gt;"",O159&lt;&gt;"",AD159&lt;&gt;""),SQRT((AU159*(MAX((T159-77)/(T159-O159),0))^0.38)*(SQRT(AD159^2-0.000601*(77-60))*62.3664)*251.9958/30.48^3),"")</f>
        <v/>
      </c>
      <c r="BA159" s="3" t="str">
        <f aca="false">IF(AND(AY159&lt;&gt;"",AZ159&lt;&gt;""),AZ159-AY159,"")</f>
        <v/>
      </c>
      <c r="BC159" s="1" t="n">
        <v>-319.47</v>
      </c>
      <c r="BF159" s="6" t="n">
        <v>0.0005</v>
      </c>
      <c r="BG159" s="7" t="n">
        <v>120</v>
      </c>
      <c r="BH159" s="7" t="n">
        <v>61.1</v>
      </c>
      <c r="BI159" s="7" t="n">
        <v>1.4</v>
      </c>
      <c r="BJ159" s="7" t="n">
        <v>62.8</v>
      </c>
      <c r="BK159" s="7" t="n">
        <v>79.6</v>
      </c>
      <c r="BL159" s="1" t="n">
        <v>0.83</v>
      </c>
      <c r="BM159" s="1" t="n">
        <v>5.87</v>
      </c>
      <c r="BN159" s="7" t="n">
        <v>11.4</v>
      </c>
      <c r="BO159" s="7" t="n">
        <f aca="false">IF(AND(P159&lt;&gt;"",AD159&lt;&gt;""),P159^0.333333333333333/AD159,"")</f>
        <v>11.3673222115635</v>
      </c>
      <c r="BP159" s="7" t="n">
        <f aca="false">BN159-BO159</f>
        <v>0.0326777884364837</v>
      </c>
    </row>
    <row r="160" customFormat="false" ht="12.75" hidden="false" customHeight="false" outlineLevel="0" collapsed="false">
      <c r="A160" s="0" t="n">
        <v>158</v>
      </c>
      <c r="B160" s="0" t="s">
        <v>294</v>
      </c>
      <c r="C160" s="0" t="s">
        <v>251</v>
      </c>
      <c r="D160" s="0" t="n">
        <v>10</v>
      </c>
      <c r="E160" s="0" t="n">
        <v>20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s">
        <v>207</v>
      </c>
      <c r="L160" s="1" t="n">
        <v>140.27</v>
      </c>
      <c r="M160" s="1" t="n">
        <f aca="false">+D160*$D$2+E160*$E$2+F160*$F$2+G160*$G$2+H160*$H$2+I160*$I$2+J160*$J$2</f>
        <v>140.2688</v>
      </c>
      <c r="N160" s="1" t="str">
        <f aca="false">IF(ABS(M160-L160)&gt;0.005,M160-L160,"")</f>
        <v/>
      </c>
      <c r="O160" s="1" t="n">
        <v>357.7</v>
      </c>
      <c r="P160" s="1" t="n">
        <f aca="false">+O160+459.67</f>
        <v>817.37</v>
      </c>
      <c r="Q160" s="1" t="n">
        <f aca="false">IF(AND(P160&gt;0,U160&lt;&gt;""),P160/U160,"")</f>
        <v>0.68080126603365</v>
      </c>
      <c r="R160" s="1" t="n">
        <v>-102.5</v>
      </c>
      <c r="S160" s="1" t="n">
        <f aca="false">IF(AND(R160&lt;&gt;"",U160&lt;&gt;""),(R160+459.67)/U160,"")</f>
        <v>0.297492920206563</v>
      </c>
      <c r="T160" s="1" t="n">
        <v>740.93</v>
      </c>
      <c r="U160" s="1" t="n">
        <f aca="false">IF(T160&lt;&gt;"",T160+459.67,"")</f>
        <v>1200.6</v>
      </c>
      <c r="V160" s="1" t="n">
        <v>372.75</v>
      </c>
      <c r="W160" s="2" t="n">
        <v>0.0654</v>
      </c>
      <c r="X160" s="2" t="n">
        <v>0.266</v>
      </c>
      <c r="Y160" s="2" t="n">
        <f aca="false">IF(U160&lt;&gt;"",V160*W160*L160/10.73165/U160,"")</f>
        <v>0.265396602062846</v>
      </c>
      <c r="Z160" s="2" t="n">
        <f aca="false">IF(Y160&lt;&gt;"",IF(ABS(Y160-X160)&gt;0.0005,Y160-X160,""),"")</f>
        <v>-0.000603397937154471</v>
      </c>
      <c r="AA160" s="2" t="n">
        <v>0.2743</v>
      </c>
      <c r="AB160" s="2" t="n">
        <f aca="false">IF(AND(V160&gt;0,Q160&lt;&gt;""),LOG(14.69595/V160)/(1-1/Q160)*3/7-1,"")</f>
        <v>0.283564092771627</v>
      </c>
      <c r="AC160" s="2" t="str">
        <f aca="false">IF(AB160&lt;&gt;"",IF(ABS(AB160-AA160)&gt;0.05,AB160-AA160,""),"")</f>
        <v/>
      </c>
      <c r="AD160" s="2" t="n">
        <v>0.8034</v>
      </c>
      <c r="AF160" s="3" t="n">
        <f aca="false">IF(AND(L160&lt;&gt;"",AD160&lt;&gt;""),L160/(AD160*62.3664),"")</f>
        <v>2.79951174439543</v>
      </c>
      <c r="AG160" s="1" t="n">
        <v>44.64</v>
      </c>
      <c r="AH160" s="1" t="n">
        <f aca="false">IF(AD160&lt;&gt;"",141.5/AD160-131.5,"")</f>
        <v>44.6264625342295</v>
      </c>
      <c r="AI160" s="1" t="n">
        <f aca="false">IF(AH160&lt;&gt;"",IF(ABS(AH160-AG160)&gt;0.01,AH160-AG160,""),"")</f>
        <v>-0.013537465770483</v>
      </c>
      <c r="AJ160" s="3" t="n">
        <v>6.698</v>
      </c>
      <c r="AK160" s="3" t="n">
        <f aca="false">IF(AD160&lt;&gt;"",AD160*8.33718,"")</f>
        <v>6.698090412</v>
      </c>
      <c r="AL160" s="3" t="str">
        <f aca="false">IF(AK160&lt;&gt;"",IF(ABS(AK160-AJ160)&gt;0.001,AK160-AJ160,""),"")</f>
        <v/>
      </c>
      <c r="AM160" s="4" t="n">
        <v>1.43855</v>
      </c>
      <c r="AN160" s="2" t="n">
        <v>0.0575</v>
      </c>
      <c r="AO160" s="2" t="n">
        <f aca="false">IF(AND(V160&lt;&gt;"",AA160&lt;&gt;"",U160&lt;&gt;""),V160*10^(7/3*(1+AA160)*(1-U160/559.676)),"")</f>
        <v>0.146692605567439</v>
      </c>
      <c r="AP160" s="2" t="n">
        <f aca="false">IF(AO160&lt;&gt;"",AO160-AN160,"")</f>
        <v>0.0891926055674386</v>
      </c>
      <c r="AQ160" s="2" t="n">
        <v>0.3418</v>
      </c>
      <c r="AR160" s="2" t="n">
        <v>0.4523</v>
      </c>
      <c r="AS160" s="2" t="n">
        <v>1.2539</v>
      </c>
      <c r="AT160" s="2" t="n">
        <v>0.6881</v>
      </c>
      <c r="AU160" s="1" t="n">
        <v>118.63</v>
      </c>
      <c r="AV160" s="5" t="n">
        <v>18668</v>
      </c>
      <c r="AW160" s="5" t="n">
        <f aca="false">AV160*AJ160</f>
        <v>125038.264</v>
      </c>
      <c r="AX160" s="1" t="n">
        <v>26.51</v>
      </c>
      <c r="AY160" s="3" t="n">
        <v>8.023</v>
      </c>
      <c r="AZ160" s="3" t="n">
        <f aca="false">IF(AND(AU160&lt;&gt;"",T160&lt;&gt;"",O160&lt;&gt;"",AD160&lt;&gt;""),SQRT((AU160*(MAX((T160-77)/(T160-O160),0))^0.38)*(SQRT(AD160^2-0.000601*(77-60))*62.3664)*251.9958/30.48^3),"")</f>
        <v>8.04130010773949</v>
      </c>
      <c r="BA160" s="3" t="n">
        <f aca="false">IF(AND(AY160&lt;&gt;"",AZ160&lt;&gt;""),AZ160-AY160,"")</f>
        <v>0.0183001077394884</v>
      </c>
      <c r="BC160" s="1" t="n">
        <v>-653.37</v>
      </c>
      <c r="BD160" s="1" t="n">
        <v>172.99</v>
      </c>
      <c r="BE160" s="1" t="n">
        <v>43.4</v>
      </c>
      <c r="BF160" s="6" t="n">
        <v>0.0005</v>
      </c>
      <c r="BG160" s="7" t="n">
        <v>129.9</v>
      </c>
      <c r="BI160" s="7" t="n">
        <v>25.3</v>
      </c>
      <c r="BK160" s="7" t="n">
        <v>22.5</v>
      </c>
      <c r="BL160" s="1" t="n">
        <v>0.85</v>
      </c>
      <c r="BM160" s="1" t="n">
        <v>5.47</v>
      </c>
      <c r="BN160" s="7" t="n">
        <v>11.6</v>
      </c>
      <c r="BO160" s="7" t="n">
        <f aca="false">IF(AND(P160&lt;&gt;"",AD160&lt;&gt;""),P160^0.333333333333333/AD160,"")</f>
        <v>11.637894176872</v>
      </c>
      <c r="BP160" s="7" t="n">
        <f aca="false">BN160-BO160</f>
        <v>-0.0378941768720153</v>
      </c>
    </row>
    <row r="161" customFormat="false" ht="12.75" hidden="false" customHeight="false" outlineLevel="0" collapsed="false">
      <c r="A161" s="0" t="n">
        <v>159</v>
      </c>
      <c r="B161" s="0" t="s">
        <v>295</v>
      </c>
      <c r="C161" s="0" t="s">
        <v>251</v>
      </c>
      <c r="D161" s="0" t="n">
        <v>10</v>
      </c>
      <c r="E161" s="0" t="n">
        <v>20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s">
        <v>207</v>
      </c>
      <c r="L161" s="1" t="n">
        <v>140.27</v>
      </c>
      <c r="M161" s="1" t="n">
        <f aca="false">+D161*$D$2+E161*$E$2+F161*$F$2+G161*$G$2+H161*$H$2+I161*$I$2+J161*$J$2</f>
        <v>140.2688</v>
      </c>
      <c r="N161" s="1" t="str">
        <f aca="false">IF(ABS(M161-L161)&gt;0.005,M161-L161,"")</f>
        <v/>
      </c>
      <c r="O161" s="1" t="n">
        <v>340.32</v>
      </c>
      <c r="P161" s="1" t="n">
        <f aca="false">+O161+459.67</f>
        <v>799.99</v>
      </c>
      <c r="Q161" s="1" t="n">
        <f aca="false">IF(AND(P161&gt;0,U161&lt;&gt;""),P161/U161,"")</f>
        <v>0.672984386567064</v>
      </c>
      <c r="S161" s="1" t="str">
        <f aca="false">IF(AND(R161&lt;&gt;"",U161&lt;&gt;""),(R161+459.67)/U161,"")</f>
        <v/>
      </c>
      <c r="T161" s="1" t="n">
        <v>729.05</v>
      </c>
      <c r="U161" s="1" t="n">
        <f aca="false">IF(T161&lt;&gt;"",T161+459.67,"")</f>
        <v>1188.72</v>
      </c>
      <c r="V161" s="1" t="n">
        <v>573.77</v>
      </c>
      <c r="W161" s="2" t="n">
        <v>0.0476</v>
      </c>
      <c r="X161" s="2" t="n">
        <v>0.3006</v>
      </c>
      <c r="Y161" s="2" t="n">
        <f aca="false">IF(U161&lt;&gt;"",V161*W161*L161/10.73165/U161,"")</f>
        <v>0.300305659477684</v>
      </c>
      <c r="Z161" s="2" t="str">
        <f aca="false">IF(Y161&lt;&gt;"",IF(ABS(Y161-X161)&gt;0.0005,Y161-X161,""),"")</f>
        <v/>
      </c>
      <c r="AA161" s="2" t="n">
        <v>0.4084</v>
      </c>
      <c r="AB161" s="2" t="n">
        <f aca="false">IF(AND(V161&gt;0,Q161&lt;&gt;""),LOG(14.69595/V161)/(1-1/Q161)*3/7-1,"")</f>
        <v>0.403709760032108</v>
      </c>
      <c r="AC161" s="2" t="str">
        <f aca="false">IF(AB161&lt;&gt;"",IF(ABS(AB161-AA161)&gt;0.05,AB161-AA161,""),"")</f>
        <v/>
      </c>
      <c r="AD161" s="2" t="n">
        <v>0.8161</v>
      </c>
      <c r="AF161" s="3" t="n">
        <f aca="false">IF(AND(L161&lt;&gt;"",AD161&lt;&gt;""),L161/(AD161*62.3664),"")</f>
        <v>2.75594625100759</v>
      </c>
      <c r="AG161" s="1" t="n">
        <v>41.88</v>
      </c>
      <c r="AH161" s="1" t="n">
        <f aca="false">IF(AD161&lt;&gt;"",141.5/AD161-131.5,"")</f>
        <v>41.885614508026</v>
      </c>
      <c r="AI161" s="1" t="str">
        <f aca="false">IF(AH161&lt;&gt;"",IF(ABS(AH161-AG161)&gt;0.01,AH161-AG161,""),"")</f>
        <v/>
      </c>
      <c r="AJ161" s="3" t="n">
        <v>6.804</v>
      </c>
      <c r="AK161" s="3" t="n">
        <f aca="false">IF(AD161&lt;&gt;"",AD161*8.33718,"")</f>
        <v>6.803972598</v>
      </c>
      <c r="AL161" s="3" t="str">
        <f aca="false">IF(AK161&lt;&gt;"",IF(ABS(AK161-AJ161)&gt;0.001,AK161-AJ161,""),"")</f>
        <v/>
      </c>
      <c r="AN161" s="2" t="n">
        <v>0.0907</v>
      </c>
      <c r="AO161" s="2" t="n">
        <f aca="false">IF(AND(V161&lt;&gt;"",AA161&lt;&gt;"",U161&lt;&gt;""),V161*10^(7/3*(1+AA161)*(1-U161/559.676)),"")</f>
        <v>0.116187916972998</v>
      </c>
      <c r="AP161" s="2" t="n">
        <f aca="false">IF(AO161&lt;&gt;"",AO161-AN161,"")</f>
        <v>0.0254879169729982</v>
      </c>
      <c r="AR161" s="2" t="n">
        <v>0.3685</v>
      </c>
      <c r="AV161" s="5" t="n">
        <v>18781</v>
      </c>
      <c r="AW161" s="5" t="n">
        <f aca="false">AV161*AJ161</f>
        <v>127785.924</v>
      </c>
      <c r="AX161" s="1" t="n">
        <v>25.34</v>
      </c>
      <c r="AZ161" s="3" t="str">
        <f aca="false">IF(AND(AU161&lt;&gt;"",T161&lt;&gt;"",O161&lt;&gt;"",AD161&lt;&gt;""),SQRT((AU161*(MAX((T161-77)/(T161-O161),0))^0.38)*(SQRT(AD161^2-0.000601*(77-60))*62.3664)*251.9958/30.48^3),"")</f>
        <v/>
      </c>
      <c r="BA161" s="3" t="str">
        <f aca="false">IF(AND(AY161&lt;&gt;"",AZ161&lt;&gt;""),AZ161-AY161,"")</f>
        <v/>
      </c>
      <c r="BC161" s="1" t="n">
        <v>-419.09</v>
      </c>
      <c r="BG161" s="7" t="n">
        <v>135.3</v>
      </c>
      <c r="BL161" s="1" t="n">
        <v>0.74</v>
      </c>
      <c r="BM161" s="1" t="n">
        <v>5.53</v>
      </c>
      <c r="BN161" s="7" t="n">
        <v>11.4</v>
      </c>
      <c r="BO161" s="7" t="n">
        <f aca="false">IF(AND(P161&lt;&gt;"",AD161&lt;&gt;""),P161^0.333333333333333/AD161,"")</f>
        <v>11.3750018222735</v>
      </c>
      <c r="BP161" s="7" t="n">
        <f aca="false">BN161-BO161</f>
        <v>0.0249981777264789</v>
      </c>
    </row>
    <row r="162" customFormat="false" ht="12.75" hidden="false" customHeight="false" outlineLevel="0" collapsed="false">
      <c r="A162" s="0" t="n">
        <v>160</v>
      </c>
      <c r="B162" s="0" t="s">
        <v>296</v>
      </c>
      <c r="C162" s="0" t="s">
        <v>251</v>
      </c>
      <c r="D162" s="0" t="n">
        <v>10</v>
      </c>
      <c r="E162" s="0" t="n">
        <v>20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s">
        <v>207</v>
      </c>
      <c r="L162" s="1" t="n">
        <v>140.27</v>
      </c>
      <c r="M162" s="1" t="n">
        <f aca="false">+D162*$D$2+E162*$E$2+F162*$F$2+G162*$G$2+H162*$H$2+I162*$I$2+J162*$J$2</f>
        <v>140.2688</v>
      </c>
      <c r="N162" s="1" t="str">
        <f aca="false">IF(ABS(M162-L162)&gt;0.005,M162-L162,"")</f>
        <v/>
      </c>
      <c r="O162" s="1" t="n">
        <v>354.7</v>
      </c>
      <c r="P162" s="1" t="n">
        <f aca="false">+O162+459.67</f>
        <v>814.37</v>
      </c>
      <c r="Q162" s="1" t="n">
        <f aca="false">IF(AND(P162&gt;0,U162&lt;&gt;""),P162/U162,"")</f>
        <v>0.696137933392601</v>
      </c>
      <c r="S162" s="1" t="str">
        <f aca="false">IF(AND(R162&lt;&gt;"",U162&lt;&gt;""),(R162+459.67)/U162,"")</f>
        <v/>
      </c>
      <c r="T162" s="1" t="n">
        <v>710.17</v>
      </c>
      <c r="U162" s="1" t="n">
        <f aca="false">IF(T162&lt;&gt;"",T162+459.67,"")</f>
        <v>1169.84</v>
      </c>
      <c r="V162" s="1" t="n">
        <v>375.05</v>
      </c>
      <c r="W162" s="2" t="n">
        <v>0.0593</v>
      </c>
      <c r="X162" s="2" t="n">
        <v>0.2486</v>
      </c>
      <c r="Y162" s="2" t="n">
        <f aca="false">IF(U162&lt;&gt;"",V162*W162*L162/10.73165/U162,"")</f>
        <v>0.248493877538872</v>
      </c>
      <c r="Z162" s="2" t="str">
        <f aca="false">IF(Y162&lt;&gt;"",IF(ABS(Y162-X162)&gt;0.0005,Y162-X162,""),"")</f>
        <v/>
      </c>
      <c r="AA162" s="2" t="n">
        <v>0.352</v>
      </c>
      <c r="AB162" s="2" t="n">
        <f aca="false">IF(AND(V162&gt;0,Q162&lt;&gt;""),LOG(14.69595/V162)/(1-1/Q162)*3/7-1,"")</f>
        <v>0.381346508074107</v>
      </c>
      <c r="AC162" s="2" t="str">
        <f aca="false">IF(AB162&lt;&gt;"",IF(ABS(AB162-AA162)&gt;0.05,AB162-AA162,""),"")</f>
        <v/>
      </c>
      <c r="AD162" s="2" t="n">
        <v>0.8172</v>
      </c>
      <c r="AF162" s="3" t="n">
        <f aca="false">IF(AND(L162&lt;&gt;"",AD162&lt;&gt;""),L162/(AD162*62.3664),"")</f>
        <v>2.75223658277936</v>
      </c>
      <c r="AG162" s="1" t="n">
        <v>41.65</v>
      </c>
      <c r="AH162" s="1" t="n">
        <f aca="false">IF(AD162&lt;&gt;"",141.5/AD162-131.5,"")</f>
        <v>41.6522271169848</v>
      </c>
      <c r="AI162" s="1" t="str">
        <f aca="false">IF(AH162&lt;&gt;"",IF(ABS(AH162-AG162)&gt;0.01,AH162-AG162,""),"")</f>
        <v/>
      </c>
      <c r="AJ162" s="3" t="n">
        <v>6.813</v>
      </c>
      <c r="AK162" s="3" t="n">
        <f aca="false">IF(AD162&lt;&gt;"",AD162*8.33718,"")</f>
        <v>6.813143496</v>
      </c>
      <c r="AL162" s="3" t="str">
        <f aca="false">IF(AK162&lt;&gt;"",IF(ABS(AK162-AJ162)&gt;0.001,AK162-AJ162,""),"")</f>
        <v/>
      </c>
      <c r="AM162" s="4" t="n">
        <v>1.4445</v>
      </c>
      <c r="AO162" s="2" t="n">
        <f aca="false">IF(AND(V162&lt;&gt;"",AA162&lt;&gt;"",U162&lt;&gt;""),V162*10^(7/3*(1+AA162)*(1-U162/559.676)),"")</f>
        <v>0.136408715604567</v>
      </c>
      <c r="AP162" s="2" t="n">
        <f aca="false">IF(AO162&lt;&gt;"",AO162-AN162,"")</f>
        <v>0.136408715604567</v>
      </c>
      <c r="AR162" s="2" t="n">
        <v>0.5143</v>
      </c>
      <c r="AU162" s="1" t="n">
        <v>167.02</v>
      </c>
      <c r="AV162" s="5" t="n">
        <v>18781</v>
      </c>
      <c r="AW162" s="5" t="n">
        <f aca="false">AV162*AJ162</f>
        <v>127954.953</v>
      </c>
      <c r="AX162" s="1" t="n">
        <v>26.99</v>
      </c>
      <c r="AZ162" s="3" t="n">
        <f aca="false">IF(AND(AU162&lt;&gt;"",T162&lt;&gt;"",O162&lt;&gt;"",AD162&lt;&gt;""),SQRT((AU162*(MAX((T162-77)/(T162-O162),0))^0.38)*(SQRT(AD162^2-0.000601*(77-60))*62.3664)*251.9958/30.48^3),"")</f>
        <v>9.67520878836305</v>
      </c>
      <c r="BA162" s="3" t="str">
        <f aca="false">IF(AND(AY162&lt;&gt;"",AZ162&lt;&gt;""),AZ162-AY162,"")</f>
        <v/>
      </c>
      <c r="BC162" s="1" t="n">
        <v>-350.99</v>
      </c>
      <c r="BL162" s="1" t="n">
        <v>0.74</v>
      </c>
      <c r="BM162" s="1" t="n">
        <v>5.47</v>
      </c>
      <c r="BN162" s="7" t="n">
        <v>11.4</v>
      </c>
      <c r="BO162" s="7" t="n">
        <f aca="false">IF(AND(P162&lt;&gt;"",AD162&lt;&gt;""),P162^0.333333333333333/AD162,"")</f>
        <v>11.427350920197</v>
      </c>
      <c r="BP162" s="7" t="n">
        <f aca="false">BN162-BO162</f>
        <v>-0.0273509201969642</v>
      </c>
    </row>
    <row r="163" customFormat="false" ht="12.75" hidden="false" customHeight="false" outlineLevel="0" collapsed="false">
      <c r="A163" s="0" t="n">
        <v>161</v>
      </c>
      <c r="B163" s="0" t="s">
        <v>297</v>
      </c>
      <c r="C163" s="0" t="s">
        <v>251</v>
      </c>
      <c r="D163" s="0" t="n">
        <v>10</v>
      </c>
      <c r="E163" s="0" t="n">
        <v>20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s">
        <v>207</v>
      </c>
      <c r="L163" s="1" t="n">
        <v>140.27</v>
      </c>
      <c r="M163" s="1" t="n">
        <f aca="false">+D163*$D$2+E163*$E$2+F163*$F$2+G163*$G$2+H163*$H$2+I163*$I$2+J163*$J$2</f>
        <v>140.2688</v>
      </c>
      <c r="N163" s="1" t="str">
        <f aca="false">IF(ABS(M163-L163)&gt;0.005,M163-L163,"")</f>
        <v/>
      </c>
      <c r="O163" s="1" t="n">
        <v>340.83</v>
      </c>
      <c r="P163" s="1" t="n">
        <f aca="false">+O163+459.67</f>
        <v>800.5</v>
      </c>
      <c r="Q163" s="1" t="n">
        <f aca="false">IF(AND(P163&gt;0,U163&lt;&gt;""),P163/U163,"")</f>
        <v>0.688862881434694</v>
      </c>
      <c r="R163" s="1" t="n">
        <v>-42.09</v>
      </c>
      <c r="S163" s="1" t="n">
        <f aca="false">IF(AND(R163&lt;&gt;"",U163&lt;&gt;""),(R163+459.67)/U163,"")</f>
        <v>0.359344612154278</v>
      </c>
      <c r="T163" s="1" t="n">
        <v>702.39</v>
      </c>
      <c r="U163" s="1" t="n">
        <f aca="false">IF(T163&lt;&gt;"",T163+459.67,"")</f>
        <v>1162.06</v>
      </c>
      <c r="V163" s="1" t="n">
        <v>382.91</v>
      </c>
      <c r="W163" s="2" t="n">
        <v>0.0583</v>
      </c>
      <c r="X163" s="2" t="n">
        <v>0.251</v>
      </c>
      <c r="Y163" s="2" t="n">
        <f aca="false">IF(U163&lt;&gt;"",V163*W163*L163/10.73165/U163,"")</f>
        <v>0.251093232461796</v>
      </c>
      <c r="Z163" s="2" t="str">
        <f aca="false">IF(Y163&lt;&gt;"",IF(ABS(Y163-X163)&gt;0.0005,Y163-X163,""),"")</f>
        <v/>
      </c>
      <c r="AA163" s="2" t="n">
        <v>0.338</v>
      </c>
      <c r="AB163" s="2" t="n">
        <f aca="false">IF(AND(V163&gt;0,Q163&lt;&gt;""),LOG(14.69595/V163)/(1-1/Q163)*3/7-1,"")</f>
        <v>0.343496258729477</v>
      </c>
      <c r="AC163" s="2" t="str">
        <f aca="false">IF(AB163&lt;&gt;"",IF(ABS(AB163-AA163)&gt;0.05,AB163-AA163,""),"")</f>
        <v/>
      </c>
      <c r="AD163" s="2" t="n">
        <v>0.8168</v>
      </c>
      <c r="AF163" s="3" t="n">
        <f aca="false">IF(AND(L163&lt;&gt;"",AD163&lt;&gt;""),L163/(AD163*62.3664),"")</f>
        <v>2.75358439697269</v>
      </c>
      <c r="AG163" s="1" t="n">
        <v>41.75</v>
      </c>
      <c r="AH163" s="1" t="n">
        <f aca="false">IF(AD163&lt;&gt;"",141.5/AD163-131.5,"")</f>
        <v>41.7370225269344</v>
      </c>
      <c r="AI163" s="1" t="n">
        <f aca="false">IF(AH163&lt;&gt;"",IF(ABS(AH163-AG163)&gt;0.01,AH163-AG163,""),"")</f>
        <v>-0.0129774730656038</v>
      </c>
      <c r="AJ163" s="3" t="n">
        <v>6.809</v>
      </c>
      <c r="AK163" s="3" t="n">
        <f aca="false">IF(AD163&lt;&gt;"",AD163*8.33718,"")</f>
        <v>6.809808624</v>
      </c>
      <c r="AL163" s="3" t="str">
        <f aca="false">IF(AK163&lt;&gt;"",IF(ABS(AK163-AJ163)&gt;0.001,AK163-AJ163,""),"")</f>
        <v/>
      </c>
      <c r="AM163" s="4" t="n">
        <v>1.4447</v>
      </c>
      <c r="AO163" s="2" t="n">
        <f aca="false">IF(AND(V163&lt;&gt;"",AA163&lt;&gt;"",U163&lt;&gt;""),V163*10^(7/3*(1+AA163)*(1-U163/559.676)),"")</f>
        <v>0.16705588233119</v>
      </c>
      <c r="AP163" s="2" t="n">
        <f aca="false">IF(AO163&lt;&gt;"",AO163-AN163,"")</f>
        <v>0.16705588233119</v>
      </c>
      <c r="AR163" s="2" t="n">
        <v>0.3684</v>
      </c>
      <c r="AV163" s="5" t="n">
        <v>18746</v>
      </c>
      <c r="AW163" s="5" t="n">
        <f aca="false">AV163*AJ163</f>
        <v>127641.514</v>
      </c>
      <c r="AX163" s="1" t="n">
        <v>26.18</v>
      </c>
      <c r="AZ163" s="3" t="str">
        <f aca="false">IF(AND(AU163&lt;&gt;"",T163&lt;&gt;"",O163&lt;&gt;"",AD163&lt;&gt;""),SQRT((AU163*(MAX((T163-77)/(T163-O163),0))^0.38)*(SQRT(AD163^2-0.000601*(77-60))*62.3664)*251.9958/30.48^3),"")</f>
        <v/>
      </c>
      <c r="BA163" s="3" t="str">
        <f aca="false">IF(AND(AY163&lt;&gt;"",AZ163&lt;&gt;""),AZ163-AY163,"")</f>
        <v/>
      </c>
      <c r="BC163" s="1" t="n">
        <v>-386</v>
      </c>
      <c r="BG163" s="7" t="n">
        <v>128.5</v>
      </c>
      <c r="BL163" s="1" t="n">
        <v>0.74</v>
      </c>
      <c r="BM163" s="1" t="n">
        <v>5.47</v>
      </c>
      <c r="BN163" s="7" t="n">
        <v>11.4</v>
      </c>
      <c r="BO163" s="7" t="n">
        <f aca="false">IF(AND(P163&lt;&gt;"",AD163&lt;&gt;""),P163^0.333333333333333/AD163,"")</f>
        <v>11.3676680457848</v>
      </c>
      <c r="BP163" s="7" t="n">
        <f aca="false">BN163-BO163</f>
        <v>0.0323319542152056</v>
      </c>
    </row>
    <row r="164" customFormat="false" ht="12.75" hidden="false" customHeight="false" outlineLevel="0" collapsed="false">
      <c r="A164" s="0" t="n">
        <v>162</v>
      </c>
      <c r="B164" s="0" t="s">
        <v>298</v>
      </c>
      <c r="C164" s="0" t="s">
        <v>251</v>
      </c>
      <c r="D164" s="0" t="n">
        <v>10</v>
      </c>
      <c r="E164" s="0" t="n">
        <v>20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s">
        <v>207</v>
      </c>
      <c r="L164" s="1" t="n">
        <v>140.27</v>
      </c>
      <c r="M164" s="1" t="n">
        <f aca="false">+D164*$D$2+E164*$E$2+F164*$F$2+G164*$G$2+H164*$H$2+I164*$I$2+J164*$J$2</f>
        <v>140.2688</v>
      </c>
      <c r="N164" s="1" t="str">
        <f aca="false">IF(ABS(M164-L164)&gt;0.005,M164-L164,"")</f>
        <v/>
      </c>
      <c r="O164" s="1" t="n">
        <v>339.3</v>
      </c>
      <c r="P164" s="1" t="n">
        <f aca="false">+O164+459.67</f>
        <v>798.97</v>
      </c>
      <c r="Q164" s="1" t="n">
        <f aca="false">IF(AND(P164&gt;0,U164&lt;&gt;""),P164/U164,"")</f>
        <v>0.696148819377886</v>
      </c>
      <c r="S164" s="1" t="str">
        <f aca="false">IF(AND(R164&lt;&gt;"",U164&lt;&gt;""),(R164+459.67)/U164,"")</f>
        <v/>
      </c>
      <c r="T164" s="1" t="n">
        <v>688.03</v>
      </c>
      <c r="U164" s="1" t="n">
        <f aca="false">IF(T164&lt;&gt;"",T164+459.67,"")</f>
        <v>1147.7</v>
      </c>
      <c r="V164" s="1" t="n">
        <v>375.05</v>
      </c>
      <c r="W164" s="2" t="n">
        <v>0.0593</v>
      </c>
      <c r="X164" s="2" t="n">
        <v>0.2534</v>
      </c>
      <c r="Y164" s="2" t="n">
        <f aca="false">IF(U164&lt;&gt;"",V164*W164*L164/10.73165/U164,"")</f>
        <v>0.253287512154809</v>
      </c>
      <c r="Z164" s="2" t="str">
        <f aca="false">IF(Y164&lt;&gt;"",IF(ABS(Y164-X164)&gt;0.0005,Y164-X164,""),"")</f>
        <v/>
      </c>
      <c r="AA164" s="2" t="n">
        <v>0.353</v>
      </c>
      <c r="AB164" s="2" t="n">
        <f aca="false">IF(AND(V164&gt;0,Q164&lt;&gt;""),LOG(14.69595/V164)/(1-1/Q164)*3/7-1,"")</f>
        <v>0.381417598996527</v>
      </c>
      <c r="AC164" s="2" t="str">
        <f aca="false">IF(AB164&lt;&gt;"",IF(ABS(AB164-AA164)&gt;0.05,AB164-AA164,""),"")</f>
        <v/>
      </c>
      <c r="AD164" s="2" t="n">
        <v>0.8586</v>
      </c>
      <c r="AF164" s="3" t="n">
        <f aca="false">IF(AND(L164&lt;&gt;"",AD164&lt;&gt;""),L164/(AD164*62.3664),"")</f>
        <v>2.61952915845247</v>
      </c>
      <c r="AG164" s="1" t="n">
        <v>33.3</v>
      </c>
      <c r="AH164" s="1" t="n">
        <f aca="false">IF(AD164&lt;&gt;"",141.5/AD164-131.5,"")</f>
        <v>33.303167947822</v>
      </c>
      <c r="AI164" s="1" t="str">
        <f aca="false">IF(AH164&lt;&gt;"",IF(ABS(AH164-AG164)&gt;0.01,AH164-AG164,""),"")</f>
        <v/>
      </c>
      <c r="AJ164" s="3" t="n">
        <v>7.158</v>
      </c>
      <c r="AK164" s="3" t="n">
        <f aca="false">IF(AD164&lt;&gt;"",AD164*8.33718,"")</f>
        <v>7.158302748</v>
      </c>
      <c r="AL164" s="3" t="str">
        <f aca="false">IF(AK164&lt;&gt;"",IF(ABS(AK164-AJ164)&gt;0.001,AK164-AJ164,""),"")</f>
        <v/>
      </c>
      <c r="AO164" s="2" t="n">
        <f aca="false">IF(AND(V164&lt;&gt;"",AA164&lt;&gt;"",U164&lt;&gt;""),V164*10^(7/3*(1+AA164)*(1-U164/559.676)),"")</f>
        <v>0.180794328967284</v>
      </c>
      <c r="AP164" s="2" t="n">
        <f aca="false">IF(AO164&lt;&gt;"",AO164-AN164,"")</f>
        <v>0.180794328967284</v>
      </c>
      <c r="AR164" s="2" t="n">
        <v>0.3686</v>
      </c>
      <c r="AU164" s="1" t="n">
        <v>163.42</v>
      </c>
      <c r="AV164" s="5" t="n">
        <v>18754</v>
      </c>
      <c r="AW164" s="5" t="n">
        <f aca="false">AV164*AJ164</f>
        <v>134241.132</v>
      </c>
      <c r="AX164" s="1" t="n">
        <v>33.88</v>
      </c>
      <c r="AZ164" s="3" t="n">
        <f aca="false">IF(AND(AU164&lt;&gt;"",T164&lt;&gt;"",O164&lt;&gt;"",AD164&lt;&gt;""),SQRT((AU164*(MAX((T164-77)/(T164-O164),0))^0.38)*(SQRT(AD164^2-0.000601*(77-60))*62.3664)*251.9958/30.48^3),"")</f>
        <v>9.78275602121673</v>
      </c>
      <c r="BA164" s="3" t="str">
        <f aca="false">IF(AND(AY164&lt;&gt;"",AZ164&lt;&gt;""),AZ164-AY164,"")</f>
        <v/>
      </c>
      <c r="BC164" s="1" t="n">
        <v>-416.78</v>
      </c>
      <c r="BG164" s="7" t="n">
        <v>133.7</v>
      </c>
      <c r="BL164" s="1" t="n">
        <v>0.74</v>
      </c>
      <c r="BM164" s="1" t="n">
        <v>5.86</v>
      </c>
      <c r="BN164" s="7" t="n">
        <v>10.8</v>
      </c>
      <c r="BO164" s="7" t="n">
        <f aca="false">IF(AND(P164&lt;&gt;"",AD164&lt;&gt;""),P164^0.333333333333333/AD164,"")</f>
        <v>10.8073514159946</v>
      </c>
      <c r="BP164" s="7" t="n">
        <f aca="false">BN164-BO164</f>
        <v>-0.00735141599455069</v>
      </c>
    </row>
    <row r="165" customFormat="false" ht="12.75" hidden="false" customHeight="false" outlineLevel="0" collapsed="false">
      <c r="A165" s="0" t="n">
        <v>163</v>
      </c>
      <c r="B165" s="0" t="s">
        <v>299</v>
      </c>
      <c r="C165" s="0" t="s">
        <v>253</v>
      </c>
      <c r="D165" s="0" t="n">
        <v>11</v>
      </c>
      <c r="E165" s="0" t="n">
        <v>22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s">
        <v>207</v>
      </c>
      <c r="L165" s="1" t="n">
        <v>154.3</v>
      </c>
      <c r="M165" s="1" t="n">
        <f aca="false">+D165*$D$2+E165*$E$2+F165*$F$2+G165*$G$2+H165*$H$2+I165*$I$2+J165*$J$2</f>
        <v>154.29568</v>
      </c>
      <c r="N165" s="1" t="str">
        <f aca="false">IF(ABS(M165-L165)&gt;0.005,M165-L165,"")</f>
        <v/>
      </c>
      <c r="O165" s="1" t="n">
        <v>398.61</v>
      </c>
      <c r="P165" s="1" t="n">
        <f aca="false">+O165+459.67</f>
        <v>858.28</v>
      </c>
      <c r="Q165" s="1" t="n">
        <f aca="false">IF(AND(P165&gt;0,U165&lt;&gt;""),P165/U165,"")</f>
        <v>0.711981949099114</v>
      </c>
      <c r="R165" s="1" t="n">
        <v>-71.5</v>
      </c>
      <c r="S165" s="1" t="n">
        <f aca="false">IF(AND(R165&lt;&gt;"",U165&lt;&gt;""),(R165+459.67)/U165,"")</f>
        <v>0.322004512725221</v>
      </c>
      <c r="T165" s="1" t="n">
        <v>745.81</v>
      </c>
      <c r="U165" s="1" t="n">
        <f aca="false">IF(T165&lt;&gt;"",T165+459.67,"")</f>
        <v>1205.48</v>
      </c>
      <c r="V165" s="1" t="n">
        <v>341.2</v>
      </c>
      <c r="W165" s="2" t="n">
        <v>0.0605</v>
      </c>
      <c r="X165" s="2" t="n">
        <v>0.2461</v>
      </c>
      <c r="Y165" s="2" t="n">
        <f aca="false">IF(U165&lt;&gt;"",V165*W165*L165/10.73165/U165,"")</f>
        <v>0.246208937254496</v>
      </c>
      <c r="Z165" s="2" t="str">
        <f aca="false">IF(Y165&lt;&gt;"",IF(ABS(Y165-X165)&gt;0.0005,Y165-X165,""),"")</f>
        <v/>
      </c>
      <c r="AA165" s="2" t="n">
        <v>0.4498</v>
      </c>
      <c r="AB165" s="2" t="n">
        <f aca="false">IF(AND(V165&gt;0,Q165&lt;&gt;""),LOG(14.69595/V165)/(1-1/Q165)*3/7-1,"")</f>
        <v>0.446982272024591</v>
      </c>
      <c r="AC165" s="2" t="str">
        <f aca="false">IF(AB165&lt;&gt;"",IF(ABS(AB165-AA165)&gt;0.05,AB165-AA165,""),"")</f>
        <v/>
      </c>
      <c r="AD165" s="2" t="n">
        <v>0.8077</v>
      </c>
      <c r="AF165" s="3" t="n">
        <f aca="false">IF(AND(L165&lt;&gt;"",AD165&lt;&gt;""),L165/(AD165*62.3664),"")</f>
        <v>3.06312815626671</v>
      </c>
      <c r="AG165" s="1" t="n">
        <v>43.69</v>
      </c>
      <c r="AH165" s="1" t="n">
        <f aca="false">IF(AD165&lt;&gt;"",141.5/AD165-131.5,"")</f>
        <v>43.6888077256407</v>
      </c>
      <c r="AI165" s="1" t="str">
        <f aca="false">IF(AH165&lt;&gt;"",IF(ABS(AH165-AG165)&gt;0.01,AH165-AG165,""),"")</f>
        <v/>
      </c>
      <c r="AJ165" s="3" t="n">
        <v>6.734</v>
      </c>
      <c r="AK165" s="3" t="n">
        <f aca="false">IF(AD165&lt;&gt;"",AD165*8.33718,"")</f>
        <v>6.733940286</v>
      </c>
      <c r="AL165" s="3" t="str">
        <f aca="false">IF(AK165&lt;&gt;"",IF(ABS(AK165-AJ165)&gt;0.001,AK165-AJ165,""),"")</f>
        <v/>
      </c>
      <c r="AM165" s="4" t="n">
        <v>1.4416</v>
      </c>
      <c r="AO165" s="2" t="n">
        <f aca="false">IF(AND(V165&lt;&gt;"",AA165&lt;&gt;"",U165&lt;&gt;""),V165*10^(7/3*(1+AA165)*(1-U165/559.676)),"")</f>
        <v>0.0426143890291328</v>
      </c>
      <c r="AP165" s="2" t="n">
        <f aca="false">IF(AO165&lt;&gt;"",AO165-AN165,"")</f>
        <v>0.0426143890291328</v>
      </c>
      <c r="AQ165" s="2" t="n">
        <v>0.345</v>
      </c>
      <c r="AR165" s="2" t="n">
        <v>0.3726</v>
      </c>
      <c r="AU165" s="1" t="n">
        <v>113.78</v>
      </c>
      <c r="AV165" s="5" t="n">
        <v>18670</v>
      </c>
      <c r="AW165" s="5" t="n">
        <f aca="false">AV165*AJ165</f>
        <v>125723.78</v>
      </c>
      <c r="AX165" s="1" t="n">
        <v>27</v>
      </c>
      <c r="AY165" s="3" t="n">
        <v>8.067</v>
      </c>
      <c r="AZ165" s="3" t="n">
        <f aca="false">IF(AND(AU165&lt;&gt;"",T165&lt;&gt;"",O165&lt;&gt;"",AD165&lt;&gt;""),SQRT((AU165*(MAX((T165-77)/(T165-O165),0))^0.38)*(SQRT(AD165^2-0.000601*(77-60))*62.3664)*251.9958/30.48^3),"")</f>
        <v>8.05732881710638</v>
      </c>
      <c r="BA165" s="3" t="n">
        <f aca="false">IF(AND(AY165&lt;&gt;"",AZ165&lt;&gt;""),AZ165-AY165,"")</f>
        <v>-0.00967118289361579</v>
      </c>
      <c r="BC165" s="1" t="n">
        <v>-651.44</v>
      </c>
      <c r="BD165" s="1" t="n">
        <v>180.7</v>
      </c>
      <c r="BE165" s="1" t="n">
        <v>50.13</v>
      </c>
      <c r="BL165" s="1" t="n">
        <v>0.68</v>
      </c>
      <c r="BM165" s="1" t="n">
        <v>5.2</v>
      </c>
      <c r="BN165" s="7" t="n">
        <v>11.8</v>
      </c>
      <c r="BO165" s="7" t="n">
        <f aca="false">IF(AND(P165&lt;&gt;"",AD165&lt;&gt;""),P165^0.333333333333333/AD165,"")</f>
        <v>11.7659296664027</v>
      </c>
      <c r="BP165" s="7" t="n">
        <f aca="false">BN165-BO165</f>
        <v>0.0340703335972581</v>
      </c>
    </row>
    <row r="166" customFormat="false" ht="12.75" hidden="false" customHeight="false" outlineLevel="0" collapsed="false">
      <c r="A166" s="0" t="n">
        <v>164</v>
      </c>
      <c r="B166" s="0" t="s">
        <v>300</v>
      </c>
      <c r="C166" s="0" t="s">
        <v>255</v>
      </c>
      <c r="D166" s="0" t="n">
        <v>12</v>
      </c>
      <c r="E166" s="0" t="n">
        <v>24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s">
        <v>207</v>
      </c>
      <c r="L166" s="1" t="n">
        <v>168.32</v>
      </c>
      <c r="M166" s="1" t="n">
        <f aca="false">+D166*$D$2+E166*$E$2+F166*$F$2+G166*$G$2+H166*$H$2+I166*$I$2+J166*$J$2</f>
        <v>168.32256</v>
      </c>
      <c r="N166" s="1" t="str">
        <f aca="false">IF(ABS(M166-L166)&gt;0.005,M166-L166,"")</f>
        <v/>
      </c>
      <c r="O166" s="1" t="n">
        <v>436.46</v>
      </c>
      <c r="P166" s="1" t="n">
        <f aca="false">+O166+459.67</f>
        <v>896.13</v>
      </c>
      <c r="Q166" s="1" t="n">
        <f aca="false">IF(AND(P166&gt;0,U166&lt;&gt;""),P166/U166,"")</f>
        <v>0.722988672669184</v>
      </c>
      <c r="R166" s="1" t="n">
        <v>-45.4</v>
      </c>
      <c r="S166" s="1" t="n">
        <f aca="false">IF(AND(R166&lt;&gt;"",U166&lt;&gt;""),(R166+459.67)/U166,"")</f>
        <v>0.334228870171362</v>
      </c>
      <c r="T166" s="1" t="n">
        <v>779.81</v>
      </c>
      <c r="U166" s="1" t="n">
        <f aca="false">IF(T166&lt;&gt;"",T166+459.67,"")</f>
        <v>1239.48</v>
      </c>
      <c r="V166" s="1" t="n">
        <v>314.3</v>
      </c>
      <c r="W166" s="2" t="n">
        <v>0.0607</v>
      </c>
      <c r="X166" s="2" t="n">
        <v>0.2413</v>
      </c>
      <c r="Y166" s="2" t="n">
        <f aca="false">IF(U166&lt;&gt;"",V166*W166*L166/10.73165/U166,"")</f>
        <v>0.241414177274312</v>
      </c>
      <c r="Z166" s="2" t="str">
        <f aca="false">IF(Y166&lt;&gt;"",IF(ABS(Y166-X166)&gt;0.0005,Y166-X166,""),"")</f>
        <v/>
      </c>
      <c r="AA166" s="2" t="n">
        <v>0.4931</v>
      </c>
      <c r="AB166" s="2" t="n">
        <f aca="false">IF(AND(V166&gt;0,Q166&lt;&gt;""),LOG(14.69595/V166)/(1-1/Q166)*3/7-1,"")</f>
        <v>0.487841697555509</v>
      </c>
      <c r="AC166" s="2" t="str">
        <f aca="false">IF(AB166&lt;&gt;"",IF(ABS(AB166-AA166)&gt;0.05,AB166-AA166,""),"")</f>
        <v/>
      </c>
      <c r="AD166" s="2" t="n">
        <v>0.8115</v>
      </c>
      <c r="AF166" s="3" t="n">
        <f aca="false">IF(AND(L166&lt;&gt;"",AD166&lt;&gt;""),L166/(AD166*62.3664),"")</f>
        <v>3.32580301347786</v>
      </c>
      <c r="AG166" s="1" t="n">
        <v>42.86</v>
      </c>
      <c r="AH166" s="1" t="n">
        <f aca="false">IF(AD166&lt;&gt;"",141.5/AD166-131.5,"")</f>
        <v>42.8684534812076</v>
      </c>
      <c r="AI166" s="1" t="str">
        <f aca="false">IF(AH166&lt;&gt;"",IF(ABS(AH166-AG166)&gt;0.01,AH166-AG166,""),"")</f>
        <v/>
      </c>
      <c r="AJ166" s="3" t="n">
        <v>6.766</v>
      </c>
      <c r="AK166" s="3" t="n">
        <f aca="false">IF(AD166&lt;&gt;"",AD166*8.33718,"")</f>
        <v>6.76562157</v>
      </c>
      <c r="AL166" s="3" t="str">
        <f aca="false">IF(AK166&lt;&gt;"",IF(ABS(AK166-AJ166)&gt;0.001,AK166-AJ166,""),"")</f>
        <v/>
      </c>
      <c r="AM166" s="4" t="n">
        <v>1.4441</v>
      </c>
      <c r="AO166" s="2" t="n">
        <f aca="false">IF(AND(V166&lt;&gt;"",AA166&lt;&gt;"",U166&lt;&gt;""),V166*10^(7/3*(1+AA166)*(1-U166/559.676)),"")</f>
        <v>0.018435945579522</v>
      </c>
      <c r="AP166" s="2" t="n">
        <f aca="false">IF(AO166&lt;&gt;"",AO166-AN166,"")</f>
        <v>0.018435945579522</v>
      </c>
      <c r="AQ166" s="2" t="n">
        <v>0.348</v>
      </c>
      <c r="AR166" s="2" t="n">
        <v>0.3782</v>
      </c>
      <c r="AV166" s="5" t="n">
        <v>18672</v>
      </c>
      <c r="AW166" s="5" t="n">
        <f aca="false">AV166*AJ166</f>
        <v>126334.752</v>
      </c>
      <c r="AX166" s="1" t="n">
        <v>27.5</v>
      </c>
      <c r="AY166" s="3" t="n">
        <v>8.1</v>
      </c>
      <c r="AZ166" s="3" t="str">
        <f aca="false">IF(AND(AU166&lt;&gt;"",T166&lt;&gt;"",O166&lt;&gt;"",AD166&lt;&gt;""),SQRT((AU166*(MAX((T166-77)/(T166-O166),0))^0.38)*(SQRT(AD166^2-0.000601*(77-60))*62.3664)*251.9958/30.48^3),"")</f>
        <v/>
      </c>
      <c r="BA166" s="3" t="str">
        <f aca="false">IF(AND(AY166&lt;&gt;"",AZ166&lt;&gt;""),AZ166-AY166,"")</f>
        <v/>
      </c>
      <c r="BC166" s="1" t="n">
        <v>-649.76</v>
      </c>
      <c r="BD166" s="1" t="n">
        <v>187.13</v>
      </c>
      <c r="BE166" s="1" t="n">
        <v>56.64</v>
      </c>
      <c r="BL166" s="1" t="n">
        <v>0.62</v>
      </c>
      <c r="BM166" s="1" t="n">
        <v>5.06</v>
      </c>
      <c r="BN166" s="7" t="n">
        <v>11.9</v>
      </c>
      <c r="BO166" s="7" t="n">
        <f aca="false">IF(AND(P166&lt;&gt;"",AD166&lt;&gt;""),P166^0.333333333333333/AD166,"")</f>
        <v>11.8805117460419</v>
      </c>
      <c r="BP166" s="7" t="n">
        <f aca="false">BN166-BO166</f>
        <v>0.0194882539581425</v>
      </c>
    </row>
    <row r="167" customFormat="false" ht="12.75" hidden="false" customHeight="false" outlineLevel="0" collapsed="false">
      <c r="A167" s="0" t="n">
        <v>165</v>
      </c>
      <c r="B167" s="0" t="s">
        <v>301</v>
      </c>
      <c r="C167" s="0" t="s">
        <v>257</v>
      </c>
      <c r="D167" s="0" t="n">
        <v>13</v>
      </c>
      <c r="E167" s="0" t="n">
        <v>26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s">
        <v>207</v>
      </c>
      <c r="L167" s="1" t="n">
        <v>182.35</v>
      </c>
      <c r="M167" s="1" t="n">
        <f aca="false">+D167*$D$2+E167*$E$2+F167*$F$2+G167*$G$2+H167*$H$2+I167*$I$2+J167*$J$2</f>
        <v>182.34944</v>
      </c>
      <c r="N167" s="1" t="str">
        <f aca="false">IF(ABS(M167-L167)&gt;0.005,M167-L167,"")</f>
        <v/>
      </c>
      <c r="O167" s="1" t="n">
        <v>472.82</v>
      </c>
      <c r="P167" s="1" t="n">
        <f aca="false">+O167+459.67</f>
        <v>932.49</v>
      </c>
      <c r="Q167" s="1" t="n">
        <f aca="false">IF(AND(P167&gt;0,U167&lt;&gt;""),P167/U167,"")</f>
        <v>0.733187611551858</v>
      </c>
      <c r="R167" s="1" t="n">
        <v>-22.9</v>
      </c>
      <c r="S167" s="1" t="n">
        <f aca="false">IF(AND(R167&lt;&gt;"",U167&lt;&gt;""),(R167+459.67)/U167,"")</f>
        <v>0.343418538641171</v>
      </c>
      <c r="T167" s="1" t="n">
        <v>812.16</v>
      </c>
      <c r="U167" s="1" t="n">
        <f aca="false">IF(T167&lt;&gt;"",T167+459.67,"")</f>
        <v>1271.83</v>
      </c>
      <c r="V167" s="1" t="n">
        <v>291.32</v>
      </c>
      <c r="W167" s="2" t="n">
        <v>0.0608</v>
      </c>
      <c r="X167" s="2" t="n">
        <v>0.2369</v>
      </c>
      <c r="Y167" s="2" t="n">
        <f aca="false">IF(U167&lt;&gt;"",V167*W167*L167/10.73165/U167,"")</f>
        <v>0.236637780365008</v>
      </c>
      <c r="Z167" s="2" t="str">
        <f aca="false">IF(Y167&lt;&gt;"",IF(ABS(Y167-X167)&gt;0.0005,Y167-X167,""),"")</f>
        <v/>
      </c>
      <c r="AA167" s="2" t="n">
        <v>0.528</v>
      </c>
      <c r="AB167" s="2" t="n">
        <f aca="false">IF(AND(V167&gt;0,Q167&lt;&gt;""),LOG(14.69595/V167)/(1-1/Q167)*3/7-1,"")</f>
        <v>0.527672007366937</v>
      </c>
      <c r="AC167" s="2" t="str">
        <f aca="false">IF(AB167&lt;&gt;"",IF(ABS(AB167-AA167)&gt;0.05,AB167-AA167,""),"")</f>
        <v/>
      </c>
      <c r="AD167" s="2" t="n">
        <v>0.8112</v>
      </c>
      <c r="AF167" s="3" t="n">
        <f aca="false">IF(AND(L167&lt;&gt;"",AD167&lt;&gt;""),L167/(AD167*62.3664),"")</f>
        <v>3.60435160479119</v>
      </c>
      <c r="AG167" s="1" t="n">
        <v>42.94</v>
      </c>
      <c r="AH167" s="1" t="n">
        <f aca="false">IF(AD167&lt;&gt;"",141.5/AD167-131.5,"")</f>
        <v>42.9329388560158</v>
      </c>
      <c r="AI167" s="1" t="str">
        <f aca="false">IF(AH167&lt;&gt;"",IF(ABS(AH167-AG167)&gt;0.01,AH167-AG167,""),"")</f>
        <v/>
      </c>
      <c r="AJ167" s="3" t="n">
        <v>6.763</v>
      </c>
      <c r="AK167" s="3" t="n">
        <f aca="false">IF(AD167&lt;&gt;"",AD167*8.33718,"")</f>
        <v>6.763120416</v>
      </c>
      <c r="AL167" s="3" t="str">
        <f aca="false">IF(AK167&lt;&gt;"",IF(ABS(AK167-AJ167)&gt;0.001,AK167-AJ167,""),"")</f>
        <v/>
      </c>
      <c r="AM167" s="4" t="n">
        <v>1.4463</v>
      </c>
      <c r="AO167" s="2" t="n">
        <f aca="false">IF(AND(V167&lt;&gt;"",AA167&lt;&gt;"",U167&lt;&gt;""),V167*10^(7/3*(1+AA167)*(1-U167/559.676)),"")</f>
        <v>0.00846639212565405</v>
      </c>
      <c r="AP167" s="2" t="n">
        <f aca="false">IF(AO167&lt;&gt;"",AO167-AN167,"")</f>
        <v>0.00846639212565405</v>
      </c>
      <c r="AQ167" s="2" t="n">
        <v>0.3503</v>
      </c>
      <c r="AR167" s="2" t="n">
        <v>0.3831</v>
      </c>
      <c r="AS167" s="2" t="n">
        <v>5</v>
      </c>
      <c r="AV167" s="5" t="n">
        <v>18673</v>
      </c>
      <c r="AW167" s="5" t="n">
        <f aca="false">AV167*AJ167</f>
        <v>126285.499</v>
      </c>
      <c r="AX167" s="1" t="n">
        <v>27.9</v>
      </c>
      <c r="AY167" s="3" t="n">
        <v>8.126</v>
      </c>
      <c r="AZ167" s="3" t="str">
        <f aca="false">IF(AND(AU167&lt;&gt;"",T167&lt;&gt;"",O167&lt;&gt;"",AD167&lt;&gt;""),SQRT((AU167*(MAX((T167-77)/(T167-O167),0))^0.38)*(SQRT(AD167^2-0.000601*(77-60))*62.3664)*251.9958/30.48^3),"")</f>
        <v/>
      </c>
      <c r="BA167" s="3" t="str">
        <f aca="false">IF(AND(AY167&lt;&gt;"",AZ167&lt;&gt;""),AZ167-AY167,"")</f>
        <v/>
      </c>
      <c r="BC167" s="1" t="n">
        <v>-648.4</v>
      </c>
      <c r="BD167" s="1" t="n">
        <v>192.56</v>
      </c>
      <c r="BE167" s="1" t="n">
        <v>61.16</v>
      </c>
      <c r="BL167" s="1" t="n">
        <v>0.57</v>
      </c>
      <c r="BM167" s="1" t="n">
        <v>5.01</v>
      </c>
      <c r="BN167" s="7" t="n">
        <v>12</v>
      </c>
      <c r="BO167" s="7" t="n">
        <f aca="false">IF(AND(P167&lt;&gt;"",AD167&lt;&gt;""),P167^0.333333333333333/AD167,"")</f>
        <v>12.0435203940923</v>
      </c>
      <c r="BP167" s="7" t="n">
        <f aca="false">BN167-BO167</f>
        <v>-0.0435203940923401</v>
      </c>
    </row>
    <row r="168" customFormat="false" ht="12.75" hidden="false" customHeight="false" outlineLevel="0" collapsed="false">
      <c r="A168" s="0" t="n">
        <v>166</v>
      </c>
      <c r="B168" s="0" t="s">
        <v>302</v>
      </c>
      <c r="C168" s="0" t="s">
        <v>259</v>
      </c>
      <c r="D168" s="0" t="n">
        <v>14</v>
      </c>
      <c r="E168" s="0" t="n">
        <v>28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s">
        <v>207</v>
      </c>
      <c r="L168" s="1" t="n">
        <v>196.38</v>
      </c>
      <c r="M168" s="1" t="n">
        <f aca="false">+D168*$D$2+E168*$E$2+F168*$F$2+G168*$G$2+H168*$H$2+I168*$I$2+J168*$J$2</f>
        <v>196.37632</v>
      </c>
      <c r="N168" s="1" t="str">
        <f aca="false">IF(ABS(M168-L168)&gt;0.005,M168-L168,"")</f>
        <v/>
      </c>
      <c r="O168" s="1" t="n">
        <v>506.48</v>
      </c>
      <c r="P168" s="1" t="n">
        <f aca="false">+O168+459.67</f>
        <v>966.15</v>
      </c>
      <c r="Q168" s="1" t="n">
        <f aca="false">IF(AND(P168&gt;0,U168&lt;&gt;""),P168/U168,"")</f>
        <v>0.742672436986417</v>
      </c>
      <c r="R168" s="1" t="n">
        <v>-3.46</v>
      </c>
      <c r="S168" s="1" t="n">
        <f aca="false">IF(AND(R168&lt;&gt;"",U168&lt;&gt;""),(R168+459.67)/U168,"")</f>
        <v>0.3506852895281</v>
      </c>
      <c r="T168" s="1" t="n">
        <v>841.24</v>
      </c>
      <c r="U168" s="1" t="n">
        <f aca="false">IF(T168&lt;&gt;"",T168+459.67,"")</f>
        <v>1300.91</v>
      </c>
      <c r="V168" s="1" t="n">
        <v>271.48</v>
      </c>
      <c r="W168" s="2" t="n">
        <v>0.061</v>
      </c>
      <c r="X168" s="2" t="n">
        <v>0.2329</v>
      </c>
      <c r="Y168" s="2" t="n">
        <f aca="false">IF(U168&lt;&gt;"",V168*W168*L168/10.73165/U168,"")</f>
        <v>0.232943812380105</v>
      </c>
      <c r="Z168" s="2" t="str">
        <f aca="false">IF(Y168&lt;&gt;"",IF(ABS(Y168-X168)&gt;0.0005,Y168-X168,""),"")</f>
        <v/>
      </c>
      <c r="AA168" s="2" t="n">
        <v>0.5793</v>
      </c>
      <c r="AB168" s="2" t="n">
        <f aca="false">IF(AND(V168&gt;0,Q168&lt;&gt;""),LOG(14.69595/V168)/(1-1/Q168)*3/7-1,"")</f>
        <v>0.566582186684837</v>
      </c>
      <c r="AC168" s="2" t="str">
        <f aca="false">IF(AB168&lt;&gt;"",IF(ABS(AB168-AA168)&gt;0.05,AB168-AA168,""),"")</f>
        <v/>
      </c>
      <c r="AD168" s="2" t="n">
        <v>0.8177</v>
      </c>
      <c r="AF168" s="3" t="n">
        <f aca="false">IF(AND(L168&lt;&gt;"",AD168&lt;&gt;""),L168/(AD168*62.3664),"")</f>
        <v>3.85081435511305</v>
      </c>
      <c r="AG168" s="1" t="n">
        <v>41.55</v>
      </c>
      <c r="AH168" s="1" t="n">
        <f aca="false">IF(AD168&lt;&gt;"",141.5/AD168-131.5,"")</f>
        <v>41.5463495169378</v>
      </c>
      <c r="AI168" s="1" t="str">
        <f aca="false">IF(AH168&lt;&gt;"",IF(ABS(AH168-AG168)&gt;0.01,AH168-AG168,""),"")</f>
        <v/>
      </c>
      <c r="AJ168" s="3" t="n">
        <v>6.817</v>
      </c>
      <c r="AK168" s="3" t="n">
        <f aca="false">IF(AD168&lt;&gt;"",AD168*8.33718,"")</f>
        <v>6.817312086</v>
      </c>
      <c r="AL168" s="3" t="str">
        <f aca="false">IF(AK168&lt;&gt;"",IF(ABS(AK168-AJ168)&gt;0.001,AK168-AJ168,""),"")</f>
        <v/>
      </c>
      <c r="AM168" s="4" t="n">
        <v>1.4483</v>
      </c>
      <c r="AO168" s="2" t="n">
        <f aca="false">IF(AND(V168&lt;&gt;"",AA168&lt;&gt;"",U168&lt;&gt;""),V168*10^(7/3*(1+AA168)*(1-U168/559.676)),"")</f>
        <v>0.00357507850408088</v>
      </c>
      <c r="AP168" s="2" t="n">
        <f aca="false">IF(AO168&lt;&gt;"",AO168-AN168,"")</f>
        <v>0.00357507850408088</v>
      </c>
      <c r="AQ168" s="2" t="n">
        <v>0.3524</v>
      </c>
      <c r="AR168" s="2" t="n">
        <v>0.3889</v>
      </c>
      <c r="AU168" s="1" t="n">
        <v>102.5</v>
      </c>
      <c r="AV168" s="5" t="n">
        <v>18675</v>
      </c>
      <c r="AW168" s="5" t="n">
        <f aca="false">AV168*AJ168</f>
        <v>127307.475</v>
      </c>
      <c r="AX168" s="1" t="n">
        <v>28.4</v>
      </c>
      <c r="AY168" s="3" t="n">
        <v>8.151</v>
      </c>
      <c r="AZ168" s="3" t="n">
        <f aca="false">IF(AND(AU168&lt;&gt;"",T168&lt;&gt;"",O168&lt;&gt;"",AD168&lt;&gt;""),SQRT((AU168*(MAX((T168-77)/(T168-O168),0))^0.38)*(SQRT(AD168^2-0.000601*(77-60))*62.3664)*251.9958/30.48^3),"")</f>
        <v>7.94787263171227</v>
      </c>
      <c r="BA168" s="3" t="n">
        <f aca="false">IF(AND(AY168&lt;&gt;"",AZ168&lt;&gt;""),AZ168-AY168,"")</f>
        <v>-0.20312736828773</v>
      </c>
      <c r="BC168" s="1" t="n">
        <v>-647.14</v>
      </c>
      <c r="BD168" s="1" t="n">
        <v>197.21</v>
      </c>
      <c r="BE168" s="1" t="n">
        <v>65.95</v>
      </c>
      <c r="BL168" s="1" t="n">
        <v>0.53</v>
      </c>
      <c r="BM168" s="1" t="n">
        <v>5.07</v>
      </c>
      <c r="BN168" s="7" t="n">
        <v>12.1</v>
      </c>
      <c r="BO168" s="7" t="n">
        <f aca="false">IF(AND(P168&lt;&gt;"",AD168&lt;&gt;""),P168^0.333333333333333/AD168,"")</f>
        <v>12.0898483972813</v>
      </c>
      <c r="BP168" s="7" t="n">
        <f aca="false">BN168-BO168</f>
        <v>0.0101516027187145</v>
      </c>
    </row>
    <row r="169" customFormat="false" ht="12.75" hidden="false" customHeight="false" outlineLevel="0" collapsed="false">
      <c r="A169" s="0" t="n">
        <v>167</v>
      </c>
      <c r="B169" s="0" t="s">
        <v>303</v>
      </c>
      <c r="C169" s="0" t="s">
        <v>261</v>
      </c>
      <c r="D169" s="0" t="n">
        <v>15</v>
      </c>
      <c r="E169" s="0" t="n">
        <v>30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s">
        <v>207</v>
      </c>
      <c r="L169" s="1" t="n">
        <v>210.4</v>
      </c>
      <c r="M169" s="1" t="n">
        <f aca="false">+D169*$D$2+E169*$E$2+F169*$F$2+G169*$G$2+H169*$H$2+I169*$I$2+J169*$J$2</f>
        <v>210.4032</v>
      </c>
      <c r="N169" s="1" t="str">
        <f aca="false">IF(ABS(M169-L169)&gt;0.005,M169-L169,"")</f>
        <v/>
      </c>
      <c r="O169" s="1" t="n">
        <v>538.7</v>
      </c>
      <c r="P169" s="1" t="n">
        <f aca="false">+O169+459.67</f>
        <v>998.37</v>
      </c>
      <c r="Q169" s="1" t="n">
        <f aca="false">IF(AND(P169&gt;0,U169&lt;&gt;""),P169/U169,"")</f>
        <v>0.751484723717191</v>
      </c>
      <c r="R169" s="1" t="n">
        <v>13.64</v>
      </c>
      <c r="S169" s="1" t="n">
        <f aca="false">IF(AND(R169&lt;&gt;"",U169&lt;&gt;""),(R169+459.67)/U169,"")</f>
        <v>0.356265948077951</v>
      </c>
      <c r="T169" s="1" t="n">
        <v>868.86</v>
      </c>
      <c r="U169" s="1" t="n">
        <f aca="false">IF(T169&lt;&gt;"",T169+459.67,"")</f>
        <v>1328.53</v>
      </c>
      <c r="V169" s="1" t="n">
        <v>254.16</v>
      </c>
      <c r="W169" s="2" t="n">
        <v>0.0611</v>
      </c>
      <c r="X169" s="2" t="n">
        <v>0.2293</v>
      </c>
      <c r="Y169" s="2" t="n">
        <f aca="false">IF(U169&lt;&gt;"",V169*W169*L169/10.73165/U169,"")</f>
        <v>0.229169217315248</v>
      </c>
      <c r="Z169" s="2" t="str">
        <f aca="false">IF(Y169&lt;&gt;"",IF(ABS(Y169-X169)&gt;0.0005,Y169-X169,""),"")</f>
        <v/>
      </c>
      <c r="AA169" s="2" t="n">
        <v>0.6205</v>
      </c>
      <c r="AB169" s="2" t="n">
        <f aca="false">IF(AND(V169&gt;0,Q169&lt;&gt;""),LOG(14.69595/V169)/(1-1/Q169)*3/7-1,"")</f>
        <v>0.604276381461148</v>
      </c>
      <c r="AC169" s="2" t="str">
        <f aca="false">IF(AB169&lt;&gt;"",IF(ABS(AB169-AA169)&gt;0.05,AB169-AA169,""),"")</f>
        <v/>
      </c>
      <c r="AD169" s="2" t="n">
        <v>0.8202</v>
      </c>
      <c r="AF169" s="3" t="n">
        <f aca="false">IF(AND(L169&lt;&gt;"",AD169&lt;&gt;""),L169/(AD169*62.3664),"")</f>
        <v>4.11315707363644</v>
      </c>
      <c r="AG169" s="1" t="n">
        <v>41.02</v>
      </c>
      <c r="AH169" s="1" t="n">
        <f aca="false">IF(AD169&lt;&gt;"",141.5/AD169-131.5,"")</f>
        <v>41.0188978297976</v>
      </c>
      <c r="AI169" s="1" t="str">
        <f aca="false">IF(AH169&lt;&gt;"",IF(ABS(AH169-AG169)&gt;0.01,AH169-AG169,""),"")</f>
        <v/>
      </c>
      <c r="AJ169" s="3" t="n">
        <v>6.838</v>
      </c>
      <c r="AK169" s="3" t="n">
        <f aca="false">IF(AD169&lt;&gt;"",AD169*8.33718,"")</f>
        <v>6.838155036</v>
      </c>
      <c r="AL169" s="3" t="str">
        <f aca="false">IF(AK169&lt;&gt;"",IF(ABS(AK169-AJ169)&gt;0.001,AK169-AJ169,""),"")</f>
        <v/>
      </c>
      <c r="AM169" s="4" t="n">
        <v>1.4499</v>
      </c>
      <c r="AO169" s="2" t="n">
        <f aca="false">IF(AND(V169&lt;&gt;"",AA169&lt;&gt;"",U169&lt;&gt;""),V169*10^(7/3*(1+AA169)*(1-U169/559.676)),"")</f>
        <v>0.00162455944581645</v>
      </c>
      <c r="AP169" s="2" t="n">
        <f aca="false">IF(AO169&lt;&gt;"",AO169-AN169,"")</f>
        <v>0.00162455944581645</v>
      </c>
      <c r="AQ169" s="2" t="n">
        <v>0.3543</v>
      </c>
      <c r="AR169" s="2" t="n">
        <v>0.3942</v>
      </c>
      <c r="AV169" s="5" t="n">
        <v>18676</v>
      </c>
      <c r="AW169" s="5" t="n">
        <f aca="false">AV169*AJ169</f>
        <v>127706.488</v>
      </c>
      <c r="AX169" s="1" t="n">
        <v>28.9</v>
      </c>
      <c r="AY169" s="3" t="n">
        <v>8.17</v>
      </c>
      <c r="AZ169" s="3" t="str">
        <f aca="false">IF(AND(AU169&lt;&gt;"",T169&lt;&gt;"",O169&lt;&gt;"",AD169&lt;&gt;""),SQRT((AU169*(MAX((T169-77)/(T169-O169),0))^0.38)*(SQRT(AD169^2-0.000601*(77-60))*62.3664)*251.9958/30.48^3),"")</f>
        <v/>
      </c>
      <c r="BA169" s="3" t="str">
        <f aca="false">IF(AND(AY169&lt;&gt;"",AZ169&lt;&gt;""),AZ169-AY169,"")</f>
        <v/>
      </c>
      <c r="BC169" s="1" t="n">
        <v>-646.17</v>
      </c>
      <c r="BD169" s="1" t="n">
        <v>201.25</v>
      </c>
      <c r="BE169" s="1" t="n">
        <v>70.11</v>
      </c>
      <c r="BL169" s="1" t="n">
        <v>0.5</v>
      </c>
      <c r="BM169" s="1" t="n">
        <v>5.24</v>
      </c>
      <c r="BN169" s="7" t="n">
        <v>12.2</v>
      </c>
      <c r="BO169" s="7" t="n">
        <f aca="false">IF(AND(P169&lt;&gt;"",AD169&lt;&gt;""),P169^0.333333333333333/AD169,"")</f>
        <v>12.1855202534496</v>
      </c>
      <c r="BP169" s="7" t="n">
        <f aca="false">BN169-BO169</f>
        <v>0.0144797465504478</v>
      </c>
    </row>
    <row r="170" customFormat="false" ht="12.75" hidden="false" customHeight="false" outlineLevel="0" collapsed="false">
      <c r="A170" s="0" t="n">
        <v>168</v>
      </c>
      <c r="B170" s="0" t="s">
        <v>304</v>
      </c>
      <c r="C170" s="0" t="s">
        <v>263</v>
      </c>
      <c r="D170" s="0" t="n">
        <v>16</v>
      </c>
      <c r="E170" s="0" t="n">
        <v>32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s">
        <v>207</v>
      </c>
      <c r="L170" s="1" t="n">
        <v>224.43</v>
      </c>
      <c r="M170" s="1" t="n">
        <f aca="false">+D170*$D$2+E170*$E$2+F170*$F$2+G170*$G$2+H170*$H$2+I170*$I$2+J170*$J$2</f>
        <v>224.43008</v>
      </c>
      <c r="N170" s="1" t="str">
        <f aca="false">IF(ABS(M170-L170)&gt;0.005,M170-L170,"")</f>
        <v/>
      </c>
      <c r="O170" s="1" t="n">
        <v>567.66</v>
      </c>
      <c r="P170" s="1" t="n">
        <f aca="false">+O170+459.67</f>
        <v>1027.33</v>
      </c>
      <c r="Q170" s="1" t="n">
        <f aca="false">IF(AND(P170&gt;0,U170&lt;&gt;""),P170/U170,"")</f>
        <v>0.75973022340874</v>
      </c>
      <c r="R170" s="1" t="n">
        <v>28.89</v>
      </c>
      <c r="S170" s="1" t="n">
        <f aca="false">IF(AND(R170&lt;&gt;"",U170&lt;&gt;""),(R170+459.67)/U170,"")</f>
        <v>0.361299483076104</v>
      </c>
      <c r="T170" s="1" t="n">
        <v>892.56</v>
      </c>
      <c r="U170" s="1" t="n">
        <f aca="false">IF(T170&lt;&gt;"",T170+459.67,"")</f>
        <v>1352.23</v>
      </c>
      <c r="V170" s="1" t="n">
        <v>238.94</v>
      </c>
      <c r="W170" s="2" t="n">
        <v>0.0612</v>
      </c>
      <c r="X170" s="2" t="n">
        <v>0.2263</v>
      </c>
      <c r="Y170" s="2" t="n">
        <f aca="false">IF(U170&lt;&gt;"",V170*W170*L170/10.73165/U170,"")</f>
        <v>0.226153922102274</v>
      </c>
      <c r="Z170" s="2" t="str">
        <f aca="false">IF(Y170&lt;&gt;"",IF(ABS(Y170-X170)&gt;0.0005,Y170-X170,""),"")</f>
        <v/>
      </c>
      <c r="AA170" s="2" t="n">
        <v>0.66</v>
      </c>
      <c r="AB170" s="2" t="n">
        <f aca="false">IF(AND(V170&gt;0,Q170&lt;&gt;""),LOG(14.69595/V170)/(1-1/Q170)*3/7-1,"")</f>
        <v>0.641195509798821</v>
      </c>
      <c r="AC170" s="2" t="str">
        <f aca="false">IF(AB170&lt;&gt;"",IF(ABS(AB170-AA170)&gt;0.05,AB170-AA170,""),"")</f>
        <v/>
      </c>
      <c r="AD170" s="2" t="n">
        <v>0.8223</v>
      </c>
      <c r="AF170" s="3" t="n">
        <f aca="false">IF(AND(L170&lt;&gt;"",AD170&lt;&gt;""),L170/(AD170*62.3664),"")</f>
        <v>4.37622802890178</v>
      </c>
      <c r="AG170" s="1" t="n">
        <v>40.57</v>
      </c>
      <c r="AH170" s="1" t="n">
        <f aca="false">IF(AD170&lt;&gt;"",141.5/AD170-131.5,"")</f>
        <v>40.5783169159674</v>
      </c>
      <c r="AI170" s="1" t="str">
        <f aca="false">IF(AH170&lt;&gt;"",IF(ABS(AH170-AG170)&gt;0.01,AH170-AG170,""),"")</f>
        <v/>
      </c>
      <c r="AJ170" s="3" t="n">
        <v>6.856</v>
      </c>
      <c r="AK170" s="3" t="n">
        <f aca="false">IF(AD170&lt;&gt;"",AD170*8.33718,"")</f>
        <v>6.855663114</v>
      </c>
      <c r="AL170" s="3" t="str">
        <f aca="false">IF(AK170&lt;&gt;"",IF(ABS(AK170-AJ170)&gt;0.001,AK170-AJ170,""),"")</f>
        <v/>
      </c>
      <c r="AM170" s="4" t="n">
        <v>1.45141</v>
      </c>
      <c r="AO170" s="2" t="n">
        <f aca="false">IF(AND(V170&lt;&gt;"",AA170&lt;&gt;"",U170&lt;&gt;""),V170*10^(7/3*(1+AA170)*(1-U170/559.676)),"")</f>
        <v>0.000782138310067952</v>
      </c>
      <c r="AP170" s="2" t="n">
        <f aca="false">IF(AO170&lt;&gt;"",AO170-AN170,"")</f>
        <v>0.000782138310067952</v>
      </c>
      <c r="AQ170" s="2" t="n">
        <v>0.3558</v>
      </c>
      <c r="AR170" s="2" t="n">
        <v>0.3996</v>
      </c>
      <c r="AV170" s="5" t="n">
        <v>18677</v>
      </c>
      <c r="AW170" s="5" t="n">
        <f aca="false">AV170*AJ170</f>
        <v>128049.512</v>
      </c>
      <c r="AX170" s="1" t="n">
        <v>29.34</v>
      </c>
      <c r="AY170" s="3" t="n">
        <v>8.186</v>
      </c>
      <c r="AZ170" s="3" t="str">
        <f aca="false">IF(AND(AU170&lt;&gt;"",T170&lt;&gt;"",O170&lt;&gt;"",AD170&lt;&gt;""),SQRT((AU170*(MAX((T170-77)/(T170-O170),0))^0.38)*(SQRT(AD170^2-0.000601*(77-60))*62.3664)*251.9958/30.48^3),"")</f>
        <v/>
      </c>
      <c r="BA170" s="3" t="str">
        <f aca="false">IF(AND(AY170&lt;&gt;"",AZ170&lt;&gt;""),AZ170-AY170,"")</f>
        <v/>
      </c>
      <c r="BC170" s="1" t="n">
        <v>-645.28</v>
      </c>
      <c r="BD170" s="1" t="n">
        <v>204.7</v>
      </c>
      <c r="BE170" s="1" t="n">
        <v>74.01</v>
      </c>
      <c r="BL170" s="1" t="n">
        <v>0.47</v>
      </c>
      <c r="BM170" s="1" t="n">
        <v>5.53</v>
      </c>
      <c r="BN170" s="7" t="n">
        <v>12.3</v>
      </c>
      <c r="BO170" s="7" t="n">
        <f aca="false">IF(AND(P170&lt;&gt;"",AD170&lt;&gt;""),P170^0.333333333333333/AD170,"")</f>
        <v>12.2708043960638</v>
      </c>
      <c r="BP170" s="7" t="n">
        <f aca="false">BN170-BO170</f>
        <v>0.0291956039361843</v>
      </c>
    </row>
    <row r="171" customFormat="false" ht="12.75" hidden="false" customHeight="false" outlineLevel="0" collapsed="false">
      <c r="A171" s="0" t="n">
        <v>169</v>
      </c>
      <c r="B171" s="0" t="s">
        <v>305</v>
      </c>
      <c r="C171" s="0" t="s">
        <v>265</v>
      </c>
      <c r="D171" s="0" t="n">
        <v>17</v>
      </c>
      <c r="E171" s="0" t="n">
        <v>34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s">
        <v>207</v>
      </c>
      <c r="L171" s="1" t="n">
        <v>238.46</v>
      </c>
      <c r="M171" s="1" t="n">
        <f aca="false">+D171*$D$2+E171*$E$2+F171*$F$2+G171*$G$2+H171*$H$2+I171*$I$2+J171*$J$2</f>
        <v>238.45696</v>
      </c>
      <c r="N171" s="1" t="str">
        <f aca="false">IF(ABS(M171-L171)&gt;0.005,M171-L171,"")</f>
        <v/>
      </c>
      <c r="O171" s="1" t="n">
        <v>595.76</v>
      </c>
      <c r="P171" s="1" t="n">
        <f aca="false">+O171+459.67</f>
        <v>1055.43</v>
      </c>
      <c r="Q171" s="1" t="n">
        <f aca="false">IF(AND(P171&gt;0,U171&lt;&gt;""),P171/U171,"")</f>
        <v>0.767445918923832</v>
      </c>
      <c r="R171" s="1" t="n">
        <v>42.44</v>
      </c>
      <c r="S171" s="1" t="n">
        <f aca="false">IF(AND(R171&lt;&gt;"",U171&lt;&gt;""),(R171+459.67)/U171,"")</f>
        <v>0.365104526449736</v>
      </c>
      <c r="T171" s="1" t="n">
        <v>915.58</v>
      </c>
      <c r="U171" s="1" t="n">
        <f aca="false">IF(T171&lt;&gt;"",T171+459.67,"")</f>
        <v>1375.25</v>
      </c>
      <c r="V171" s="1" t="n">
        <v>225.42</v>
      </c>
      <c r="W171" s="2" t="n">
        <v>0.0613</v>
      </c>
      <c r="X171" s="2" t="n">
        <v>0.2234</v>
      </c>
      <c r="Y171" s="2" t="n">
        <f aca="false">IF(U171&lt;&gt;"",V171*W171*L171/10.73165/U171,"")</f>
        <v>0.22326482481399</v>
      </c>
      <c r="Z171" s="2" t="str">
        <f aca="false">IF(Y171&lt;&gt;"",IF(ABS(Y171-X171)&gt;0.0005,Y171-X171,""),"")</f>
        <v/>
      </c>
      <c r="AA171" s="2" t="n">
        <v>0.6988</v>
      </c>
      <c r="AB171" s="2" t="n">
        <f aca="false">IF(AND(V171&gt;0,Q171&lt;&gt;""),LOG(14.69595/V171)/(1-1/Q171)*3/7-1,"")</f>
        <v>0.677090753353169</v>
      </c>
      <c r="AC171" s="2" t="str">
        <f aca="false">IF(AB171&lt;&gt;"",IF(ABS(AB171-AA171)&gt;0.05,AB171-AA171,""),"")</f>
        <v/>
      </c>
      <c r="AD171" s="2" t="n">
        <v>0.8244</v>
      </c>
      <c r="AF171" s="3" t="n">
        <f aca="false">IF(AND(L171&lt;&gt;"",AD171&lt;&gt;""),L171/(AD171*62.3664),"")</f>
        <v>4.63795873912574</v>
      </c>
      <c r="AG171" s="1" t="n">
        <v>40.14</v>
      </c>
      <c r="AH171" s="1" t="n">
        <f aca="false">IF(AD171&lt;&gt;"",141.5/AD171-131.5,"")</f>
        <v>40.1399805919457</v>
      </c>
      <c r="AI171" s="1" t="str">
        <f aca="false">IF(AH171&lt;&gt;"",IF(ABS(AH171-AG171)&gt;0.01,AH171-AG171,""),"")</f>
        <v/>
      </c>
      <c r="AJ171" s="3" t="n">
        <v>6.873</v>
      </c>
      <c r="AK171" s="3" t="n">
        <f aca="false">IF(AD171&lt;&gt;"",AD171*8.33718,"")</f>
        <v>6.873171192</v>
      </c>
      <c r="AL171" s="3" t="str">
        <f aca="false">IF(AK171&lt;&gt;"",IF(ABS(AK171-AJ171)&gt;0.001,AK171-AJ171,""),"")</f>
        <v/>
      </c>
      <c r="AM171" s="4" t="n">
        <v>1.4527</v>
      </c>
      <c r="AO171" s="2" t="n">
        <f aca="false">IF(AND(V171&lt;&gt;"",AA171&lt;&gt;"",U171&lt;&gt;""),V171*10^(7/3*(1+AA171)*(1-U171/559.676)),"")</f>
        <v>0.000377351294522706</v>
      </c>
      <c r="AP171" s="2" t="n">
        <f aca="false">IF(AO171&lt;&gt;"",AO171-AN171,"")</f>
        <v>0.000377351294522706</v>
      </c>
      <c r="AQ171" s="2" t="n">
        <v>0.3572</v>
      </c>
      <c r="AR171" s="2" t="n">
        <v>0.4049</v>
      </c>
      <c r="AU171" s="1" t="n">
        <v>99.71</v>
      </c>
      <c r="AV171" s="5" t="n">
        <v>18678</v>
      </c>
      <c r="AW171" s="5" t="n">
        <f aca="false">AV171*AJ171</f>
        <v>128373.894</v>
      </c>
      <c r="AX171" s="1" t="n">
        <v>28.98</v>
      </c>
      <c r="AY171" s="3" t="n">
        <v>8.2</v>
      </c>
      <c r="AZ171" s="3" t="n">
        <f aca="false">IF(AND(AU171&lt;&gt;"",T171&lt;&gt;"",O171&lt;&gt;"",AD171&lt;&gt;""),SQRT((AU171*(MAX((T171-77)/(T171-O171),0))^0.38)*(SQRT(AD171^2-0.000601*(77-60))*62.3664)*251.9958/30.48^3),"")</f>
        <v>8.08136450169483</v>
      </c>
      <c r="BA171" s="3" t="n">
        <f aca="false">IF(AND(AY171&lt;&gt;"",AZ171&lt;&gt;""),AZ171-AY171,"")</f>
        <v>-0.118635498305167</v>
      </c>
      <c r="BC171" s="1" t="n">
        <v>-644.43</v>
      </c>
      <c r="BD171" s="1" t="n">
        <v>207.82</v>
      </c>
      <c r="BE171" s="1" t="n">
        <v>76.94</v>
      </c>
      <c r="BL171" s="1" t="n">
        <v>0.44</v>
      </c>
      <c r="BM171" s="1" t="n">
        <v>5.95</v>
      </c>
      <c r="BN171" s="7" t="n">
        <v>12.4</v>
      </c>
      <c r="BO171" s="7" t="n">
        <f aca="false">IF(AND(P171&lt;&gt;"",AD171&lt;&gt;""),P171^0.333333333333333/AD171,"")</f>
        <v>12.3501385121389</v>
      </c>
      <c r="BP171" s="7" t="n">
        <f aca="false">BN171-BO171</f>
        <v>0.0498614878611381</v>
      </c>
    </row>
    <row r="172" customFormat="false" ht="12.75" hidden="false" customHeight="false" outlineLevel="0" collapsed="false">
      <c r="A172" s="0" t="n">
        <v>170</v>
      </c>
      <c r="B172" s="0" t="s">
        <v>306</v>
      </c>
      <c r="C172" s="0" t="s">
        <v>267</v>
      </c>
      <c r="D172" s="0" t="n">
        <v>18</v>
      </c>
      <c r="E172" s="0" t="n">
        <v>36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s">
        <v>207</v>
      </c>
      <c r="L172" s="1" t="n">
        <v>252.48</v>
      </c>
      <c r="M172" s="1" t="n">
        <f aca="false">+D172*$D$2+E172*$E$2+F172*$F$2+G172*$G$2+H172*$H$2+I172*$I$2+J172*$J$2</f>
        <v>252.48384</v>
      </c>
      <c r="N172" s="1" t="str">
        <f aca="false">IF(ABS(M172-L172)&gt;0.005,M172-L172,"")</f>
        <v/>
      </c>
      <c r="O172" s="1" t="n">
        <v>622.22</v>
      </c>
      <c r="P172" s="1" t="n">
        <f aca="false">+O172+459.67</f>
        <v>1081.89</v>
      </c>
      <c r="Q172" s="1" t="n">
        <f aca="false">IF(AND(P172&gt;0,U172&lt;&gt;""),P172/U172,"")</f>
        <v>0.774670981970242</v>
      </c>
      <c r="R172" s="1" t="n">
        <v>54.5</v>
      </c>
      <c r="S172" s="1" t="n">
        <f aca="false">IF(AND(R172&lt;&gt;"",U172&lt;&gt;""),(R172+459.67)/U172,"")</f>
        <v>0.368163656933366</v>
      </c>
      <c r="T172" s="1" t="n">
        <v>936.91</v>
      </c>
      <c r="U172" s="1" t="n">
        <f aca="false">IF(T172&lt;&gt;"",T172+459.67,"")</f>
        <v>1396.58</v>
      </c>
      <c r="V172" s="1" t="n">
        <v>213.35</v>
      </c>
      <c r="W172" s="2" t="n">
        <v>0.0614</v>
      </c>
      <c r="X172" s="2" t="n">
        <v>0.2208</v>
      </c>
      <c r="Y172" s="2" t="n">
        <f aca="false">IF(U172&lt;&gt;"",V172*W172*L172/10.73165/U172,"")</f>
        <v>0.220676293697056</v>
      </c>
      <c r="Z172" s="2" t="str">
        <f aca="false">IF(Y172&lt;&gt;"",IF(ABS(Y172-X172)&gt;0.0005,Y172-X172,""),"")</f>
        <v/>
      </c>
      <c r="AA172" s="2" t="n">
        <v>0.7402</v>
      </c>
      <c r="AB172" s="2" t="n">
        <f aca="false">IF(AND(V172&gt;0,Q172&lt;&gt;""),LOG(14.69595/V172)/(1-1/Q172)*3/7-1,"")</f>
        <v>0.711946761477974</v>
      </c>
      <c r="AC172" s="2" t="str">
        <f aca="false">IF(AB172&lt;&gt;"",IF(ABS(AB172-AA172)&gt;0.05,AB172-AA172,""),"")</f>
        <v/>
      </c>
      <c r="AD172" s="2" t="n">
        <v>0.8261</v>
      </c>
      <c r="AF172" s="3" t="n">
        <f aca="false">IF(AND(L172&lt;&gt;"",AD172&lt;&gt;""),L172/(AD172*62.3664),"")</f>
        <v>4.90053712402364</v>
      </c>
      <c r="AG172" s="1" t="n">
        <v>39.8</v>
      </c>
      <c r="AH172" s="1" t="n">
        <f aca="false">IF(AD172&lt;&gt;"",141.5/AD172-131.5,"")</f>
        <v>39.7867691562765</v>
      </c>
      <c r="AI172" s="1" t="n">
        <f aca="false">IF(AH172&lt;&gt;"",IF(ABS(AH172-AG172)&gt;0.01,AH172-AG172,""),"")</f>
        <v>-0.0132308437235196</v>
      </c>
      <c r="AJ172" s="3" t="n">
        <v>6.887</v>
      </c>
      <c r="AK172" s="3" t="n">
        <f aca="false">IF(AD172&lt;&gt;"",AD172*8.33718,"")</f>
        <v>6.887344398</v>
      </c>
      <c r="AL172" s="3" t="str">
        <f aca="false">IF(AK172&lt;&gt;"",IF(ABS(AK172-AJ172)&gt;0.001,AK172-AJ172,""),"")</f>
        <v/>
      </c>
      <c r="AM172" s="4" t="n">
        <v>1.4539</v>
      </c>
      <c r="AO172" s="2" t="n">
        <f aca="false">IF(AND(V172&lt;&gt;"",AA172&lt;&gt;"",U172&lt;&gt;""),V172*10^(7/3*(1+AA172)*(1-U172/559.676)),"")</f>
        <v>0.000180854066291862</v>
      </c>
      <c r="AP172" s="2" t="n">
        <f aca="false">IF(AO172&lt;&gt;"",AO172-AN172,"")</f>
        <v>0.000180854066291862</v>
      </c>
      <c r="AQ172" s="2" t="n">
        <v>0.3583</v>
      </c>
      <c r="AR172" s="2" t="n">
        <v>0.4102</v>
      </c>
      <c r="AV172" s="5" t="n">
        <v>18678</v>
      </c>
      <c r="AW172" s="5" t="n">
        <f aca="false">AV172*AJ172</f>
        <v>128635.386</v>
      </c>
      <c r="AX172" s="1" t="n">
        <v>29.16</v>
      </c>
      <c r="AY172" s="3" t="n">
        <v>8.216</v>
      </c>
      <c r="AZ172" s="3" t="str">
        <f aca="false">IF(AND(AU172&lt;&gt;"",T172&lt;&gt;"",O172&lt;&gt;"",AD172&lt;&gt;""),SQRT((AU172*(MAX((T172-77)/(T172-O172),0))^0.38)*(SQRT(AD172^2-0.000601*(77-60))*62.3664)*251.9958/30.48^3),"")</f>
        <v/>
      </c>
      <c r="BA172" s="3" t="str">
        <f aca="false">IF(AND(AY172&lt;&gt;"",AZ172&lt;&gt;""),AZ172-AY172,"")</f>
        <v/>
      </c>
      <c r="BC172" s="1" t="n">
        <v>-643.77</v>
      </c>
      <c r="BD172" s="1" t="n">
        <v>210.6</v>
      </c>
      <c r="BE172" s="1" t="n">
        <v>78.08</v>
      </c>
      <c r="BL172" s="1" t="n">
        <v>0.41</v>
      </c>
      <c r="BM172" s="1" t="n">
        <v>6.53</v>
      </c>
      <c r="BN172" s="7" t="n">
        <v>12.4</v>
      </c>
      <c r="BO172" s="7" t="n">
        <f aca="false">IF(AND(P172&lt;&gt;"",AD172&lt;&gt;""),P172^0.333333333333333/AD172,"")</f>
        <v>12.4268697591852</v>
      </c>
      <c r="BP172" s="7" t="n">
        <f aca="false">BN172-BO172</f>
        <v>-0.0268697591852103</v>
      </c>
    </row>
    <row r="173" customFormat="false" ht="12.75" hidden="false" customHeight="false" outlineLevel="0" collapsed="false">
      <c r="A173" s="0" t="n">
        <v>171</v>
      </c>
      <c r="B173" s="0" t="s">
        <v>307</v>
      </c>
      <c r="C173" s="0" t="s">
        <v>269</v>
      </c>
      <c r="D173" s="0" t="n">
        <v>19</v>
      </c>
      <c r="E173" s="0" t="n">
        <v>38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s">
        <v>207</v>
      </c>
      <c r="L173" s="1" t="n">
        <v>266.51</v>
      </c>
      <c r="M173" s="1" t="n">
        <f aca="false">+D173*$D$2+E173*$E$2+F173*$F$2+G173*$G$2+H173*$H$2+I173*$I$2+J173*$J$2</f>
        <v>266.51072</v>
      </c>
      <c r="N173" s="1" t="str">
        <f aca="false">IF(ABS(M173-L173)&gt;0.005,M173-L173,"")</f>
        <v/>
      </c>
      <c r="O173" s="1" t="n">
        <v>647.42</v>
      </c>
      <c r="P173" s="1" t="n">
        <f aca="false">+O173+459.67</f>
        <v>1107.09</v>
      </c>
      <c r="Q173" s="1" t="n">
        <f aca="false">IF(AND(P173&gt;0,U173&lt;&gt;""),P173/U173,"")</f>
        <v>0.781473455356575</v>
      </c>
      <c r="R173" s="1" t="n">
        <v>65.3</v>
      </c>
      <c r="S173" s="1" t="n">
        <f aca="false">IF(AND(R173&lt;&gt;"",U173&lt;&gt;""),(R173+459.67)/U173,"")</f>
        <v>0.37056618690309</v>
      </c>
      <c r="T173" s="1" t="n">
        <v>957</v>
      </c>
      <c r="U173" s="1" t="n">
        <f aca="false">IF(T173&lt;&gt;"",T173+459.67,"")</f>
        <v>1416.67</v>
      </c>
      <c r="V173" s="1" t="n">
        <v>202.5</v>
      </c>
      <c r="W173" s="2" t="n">
        <v>0.0615</v>
      </c>
      <c r="X173" s="2" t="n">
        <v>0.2183</v>
      </c>
      <c r="Y173" s="2" t="n">
        <f aca="false">IF(U173&lt;&gt;"",V173*W173*L173/10.73165/U173,"")</f>
        <v>0.218312425702304</v>
      </c>
      <c r="Z173" s="2" t="str">
        <f aca="false">IF(Y173&lt;&gt;"",IF(ABS(Y173-X173)&gt;0.0005,Y173-X173,""),"")</f>
        <v/>
      </c>
      <c r="AA173" s="2" t="n">
        <v>0.7749</v>
      </c>
      <c r="AB173" s="2" t="n">
        <f aca="false">IF(AND(V173&gt;0,Q173&lt;&gt;""),LOG(14.69595/V173)/(1-1/Q173)*3/7-1,"")</f>
        <v>0.745997646622761</v>
      </c>
      <c r="AC173" s="2" t="str">
        <f aca="false">IF(AB173&lt;&gt;"",IF(ABS(AB173-AA173)&gt;0.05,AB173-AA173,""),"")</f>
        <v/>
      </c>
      <c r="AD173" s="2" t="n">
        <v>0.8277</v>
      </c>
      <c r="AF173" s="3" t="n">
        <f aca="false">IF(AND(L173&lt;&gt;"",AD173&lt;&gt;""),L173/(AD173*62.3664),"")</f>
        <v>5.16285440923675</v>
      </c>
      <c r="AG173" s="1" t="n">
        <v>39.45</v>
      </c>
      <c r="AH173" s="1" t="n">
        <f aca="false">IF(AD173&lt;&gt;"",141.5/AD173-131.5,"")</f>
        <v>39.4556602633804</v>
      </c>
      <c r="AI173" s="1" t="str">
        <f aca="false">IF(AH173&lt;&gt;"",IF(ABS(AH173-AG173)&gt;0.01,AH173-AG173,""),"")</f>
        <v/>
      </c>
      <c r="AJ173" s="3" t="n">
        <v>6.901</v>
      </c>
      <c r="AK173" s="3" t="n">
        <f aca="false">IF(AD173&lt;&gt;"",AD173*8.33718,"")</f>
        <v>6.900683886</v>
      </c>
      <c r="AL173" s="3" t="str">
        <f aca="false">IF(AK173&lt;&gt;"",IF(ABS(AK173-AJ173)&gt;0.001,AK173-AJ173,""),"")</f>
        <v/>
      </c>
      <c r="AM173" s="4" t="n">
        <v>1.455</v>
      </c>
      <c r="AO173" s="2" t="n">
        <f aca="false">IF(AND(V173&lt;&gt;"",AA173&lt;&gt;"",U173&lt;&gt;""),V173*10^(7/3*(1+AA173)*(1-U173/559.676)),"")</f>
        <v>9.22419144254635E-005</v>
      </c>
      <c r="AP173" s="2" t="n">
        <f aca="false">IF(AO173&lt;&gt;"",AO173-AN173,"")</f>
        <v>9.22419144254635E-005</v>
      </c>
      <c r="AV173" s="5" t="n">
        <v>18679</v>
      </c>
      <c r="AW173" s="5" t="n">
        <f aca="false">AV173*AJ173</f>
        <v>128903.779</v>
      </c>
      <c r="AX173" s="1" t="n">
        <v>29.29</v>
      </c>
      <c r="AY173" s="3" t="n">
        <v>8.228</v>
      </c>
      <c r="AZ173" s="3" t="str">
        <f aca="false">IF(AND(AU173&lt;&gt;"",T173&lt;&gt;"",O173&lt;&gt;"",AD173&lt;&gt;""),SQRT((AU173*(MAX((T173-77)/(T173-O173),0))^0.38)*(SQRT(AD173^2-0.000601*(77-60))*62.3664)*251.9958/30.48^3),"")</f>
        <v/>
      </c>
      <c r="BA173" s="3" t="str">
        <f aca="false">IF(AND(AY173&lt;&gt;"",AZ173&lt;&gt;""),AZ173-AY173,"")</f>
        <v/>
      </c>
      <c r="BC173" s="1" t="n">
        <v>-643.09</v>
      </c>
      <c r="BD173" s="1" t="n">
        <v>213.08</v>
      </c>
      <c r="BE173" s="1" t="n">
        <v>82.34</v>
      </c>
      <c r="BL173" s="1" t="n">
        <v>0.39</v>
      </c>
      <c r="BM173" s="1" t="n">
        <v>7.33</v>
      </c>
      <c r="BN173" s="7" t="n">
        <v>12.5</v>
      </c>
      <c r="BO173" s="7" t="n">
        <f aca="false">IF(AND(P173&lt;&gt;"",AD173&lt;&gt;""),P173^0.333333333333333/AD173,"")</f>
        <v>12.498407703777</v>
      </c>
      <c r="BP173" s="7" t="n">
        <f aca="false">BN173-BO173</f>
        <v>0.00159229622301282</v>
      </c>
    </row>
    <row r="174" customFormat="false" ht="12.75" hidden="false" customHeight="false" outlineLevel="0" collapsed="false">
      <c r="A174" s="0" t="n">
        <v>172</v>
      </c>
      <c r="B174" s="0" t="s">
        <v>308</v>
      </c>
      <c r="C174" s="0" t="s">
        <v>271</v>
      </c>
      <c r="D174" s="0" t="n">
        <v>20</v>
      </c>
      <c r="E174" s="0" t="n">
        <v>40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s">
        <v>207</v>
      </c>
      <c r="L174" s="1" t="n">
        <v>280.54</v>
      </c>
      <c r="M174" s="1" t="n">
        <f aca="false">+D174*$D$2+E174*$E$2+F174*$F$2+G174*$G$2+H174*$H$2+I174*$I$2+J174*$J$2</f>
        <v>280.5376</v>
      </c>
      <c r="N174" s="1" t="str">
        <f aca="false">IF(ABS(M174-L174)&gt;0.005,M174-L174,"")</f>
        <v/>
      </c>
      <c r="O174" s="1" t="n">
        <v>671</v>
      </c>
      <c r="P174" s="1" t="n">
        <f aca="false">+O174+459.67</f>
        <v>1130.67</v>
      </c>
      <c r="Q174" s="1" t="n">
        <f aca="false">IF(AND(P174&gt;0,U174&lt;&gt;""),P174/U174,"")</f>
        <v>0.787868441223608</v>
      </c>
      <c r="R174" s="1" t="n">
        <v>75.2</v>
      </c>
      <c r="S174" s="1" t="n">
        <f aca="false">IF(AND(R174&lt;&gt;"",U174&lt;&gt;""),(R174+459.67)/U174,"")</f>
        <v>0.372705734792001</v>
      </c>
      <c r="T174" s="1" t="n">
        <v>975.43</v>
      </c>
      <c r="U174" s="1" t="n">
        <f aca="false">IF(T174&lt;&gt;"",T174+459.67,"")</f>
        <v>1435.1</v>
      </c>
      <c r="V174" s="1" t="n">
        <v>192.71</v>
      </c>
      <c r="W174" s="2" t="n">
        <v>0.0616</v>
      </c>
      <c r="X174" s="2" t="n">
        <v>0.2161</v>
      </c>
      <c r="Y174" s="2" t="n">
        <f aca="false">IF(U174&lt;&gt;"",V174*W174*L174/10.73165/U174,"")</f>
        <v>0.216237539767421</v>
      </c>
      <c r="Z174" s="2" t="str">
        <f aca="false">IF(Y174&lt;&gt;"",IF(ABS(Y174-X174)&gt;0.0005,Y174-X174,""),"")</f>
        <v/>
      </c>
      <c r="AA174" s="2" t="n">
        <v>0.8115</v>
      </c>
      <c r="AB174" s="2" t="n">
        <f aca="false">IF(AND(V174&gt;0,Q174&lt;&gt;""),LOG(14.69595/V174)/(1-1/Q174)*3/7-1,"")</f>
        <v>0.779096257540983</v>
      </c>
      <c r="AC174" s="2" t="str">
        <f aca="false">IF(AB174&lt;&gt;"",IF(ABS(AB174-AA174)&gt;0.05,AB174-AA174,""),"")</f>
        <v/>
      </c>
      <c r="AD174" s="2" t="n">
        <v>0.8291</v>
      </c>
      <c r="AF174" s="3" t="n">
        <f aca="false">IF(AND(L174&lt;&gt;"",AD174&lt;&gt;""),L174/(AD174*62.3664),"")</f>
        <v>5.42546794221998</v>
      </c>
      <c r="AG174" s="1" t="n">
        <v>39.18</v>
      </c>
      <c r="AH174" s="1" t="n">
        <f aca="false">IF(AD174&lt;&gt;"",141.5/AD174-131.5,"")</f>
        <v>39.1669883005669</v>
      </c>
      <c r="AI174" s="1" t="n">
        <f aca="false">IF(AH174&lt;&gt;"",IF(ABS(AH174-AG174)&gt;0.01,AH174-AG174,""),"")</f>
        <v>-0.0130116994331146</v>
      </c>
      <c r="AJ174" s="3" t="n">
        <v>6.912</v>
      </c>
      <c r="AK174" s="3" t="n">
        <f aca="false">IF(AD174&lt;&gt;"",AD174*8.33718,"")</f>
        <v>6.912355938</v>
      </c>
      <c r="AL174" s="3" t="str">
        <f aca="false">IF(AK174&lt;&gt;"",IF(ABS(AK174-AJ174)&gt;0.001,AK174-AJ174,""),"")</f>
        <v/>
      </c>
      <c r="AM174" s="4" t="n">
        <v>1.4559</v>
      </c>
      <c r="AO174" s="2" t="n">
        <f aca="false">IF(AND(V174&lt;&gt;"",AA174&lt;&gt;"",U174&lt;&gt;""),V174*10^(7/3*(1+AA174)*(1-U174/559.676)),"")</f>
        <v>4.71467384117612E-005</v>
      </c>
      <c r="AP174" s="2" t="n">
        <f aca="false">IF(AO174&lt;&gt;"",AO174-AN174,"")</f>
        <v>4.71467384117612E-005</v>
      </c>
      <c r="AV174" s="5" t="n">
        <v>18680</v>
      </c>
      <c r="AW174" s="5" t="n">
        <f aca="false">AV174*AJ174</f>
        <v>129116.16</v>
      </c>
      <c r="AX174" s="1" t="n">
        <v>29.51</v>
      </c>
      <c r="AY174" s="3" t="n">
        <v>8.241</v>
      </c>
      <c r="AZ174" s="3" t="str">
        <f aca="false">IF(AND(AU174&lt;&gt;"",T174&lt;&gt;"",O174&lt;&gt;"",AD174&lt;&gt;""),SQRT((AU174*(MAX((T174-77)/(T174-O174),0))^0.38)*(SQRT(AD174^2-0.000601*(77-60))*62.3664)*251.9958/30.48^3),"")</f>
        <v/>
      </c>
      <c r="BA174" s="3" t="str">
        <f aca="false">IF(AND(AY174&lt;&gt;"",AZ174&lt;&gt;""),AZ174-AY174,"")</f>
        <v/>
      </c>
      <c r="BC174" s="1" t="n">
        <v>-642.54</v>
      </c>
      <c r="BD174" s="1" t="n">
        <v>215.31</v>
      </c>
      <c r="BE174" s="1" t="n">
        <v>84.64</v>
      </c>
      <c r="BL174" s="1" t="n">
        <v>0.37</v>
      </c>
      <c r="BM174" s="1" t="n">
        <v>8.38</v>
      </c>
      <c r="BN174" s="7" t="n">
        <v>12.6</v>
      </c>
      <c r="BO174" s="7" t="n">
        <f aca="false">IF(AND(P174&lt;&gt;"",AD174&lt;&gt;""),P174^0.333333333333333/AD174,"")</f>
        <v>12.5652666109597</v>
      </c>
      <c r="BP174" s="7" t="n">
        <f aca="false">BN174-BO174</f>
        <v>0.0347333890403174</v>
      </c>
    </row>
    <row r="175" customFormat="false" ht="12.75" hidden="false" customHeight="false" outlineLevel="0" collapsed="false">
      <c r="A175" s="0" t="n">
        <v>173</v>
      </c>
      <c r="B175" s="0" t="s">
        <v>309</v>
      </c>
      <c r="C175" s="0" t="s">
        <v>273</v>
      </c>
      <c r="D175" s="0" t="n">
        <v>21</v>
      </c>
      <c r="E175" s="0" t="n">
        <v>42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s">
        <v>207</v>
      </c>
      <c r="L175" s="1" t="n">
        <v>294.56</v>
      </c>
      <c r="M175" s="1" t="n">
        <f aca="false">+D175*$D$2+E175*$E$2+F175*$F$2+G175*$G$2+H175*$H$2+I175*$I$2+J175*$J$2</f>
        <v>294.56448</v>
      </c>
      <c r="N175" s="1" t="str">
        <f aca="false">IF(ABS(M175-L175)&gt;0.005,M175-L175,"")</f>
        <v/>
      </c>
      <c r="O175" s="1" t="n">
        <v>694.4</v>
      </c>
      <c r="P175" s="1" t="n">
        <f aca="false">+O175+459.67</f>
        <v>1154.07</v>
      </c>
      <c r="Q175" s="1" t="n">
        <f aca="false">IF(AND(P175&gt;0,U175&lt;&gt;""),P175/U175,"")</f>
        <v>0.793895492818227</v>
      </c>
      <c r="R175" s="1" t="n">
        <v>84.2</v>
      </c>
      <c r="S175" s="1" t="n">
        <f aca="false">IF(AND(R175&lt;&gt;"",U175&lt;&gt;""),(R175+459.67)/U175,"")</f>
        <v>0.374133234274393</v>
      </c>
      <c r="T175" s="1" t="n">
        <v>994.01</v>
      </c>
      <c r="U175" s="1" t="n">
        <f aca="false">IF(T175&lt;&gt;"",T175+459.67,"")</f>
        <v>1453.68</v>
      </c>
      <c r="V175" s="1" t="n">
        <v>183.82</v>
      </c>
      <c r="W175" s="2" t="n">
        <v>0.0616</v>
      </c>
      <c r="X175" s="2" t="n">
        <v>0.214</v>
      </c>
      <c r="Y175" s="2" t="n">
        <f aca="false">IF(U175&lt;&gt;"",V175*W175*L175/10.73165/U175,"")</f>
        <v>0.213802081724679</v>
      </c>
      <c r="Z175" s="2" t="str">
        <f aca="false">IF(Y175&lt;&gt;"",IF(ABS(Y175-X175)&gt;0.0005,Y175-X175,""),"")</f>
        <v/>
      </c>
      <c r="AA175" s="2" t="n">
        <v>0.8506</v>
      </c>
      <c r="AB175" s="2" t="n">
        <f aca="false">IF(AND(V175&gt;0,Q175&lt;&gt;""),LOG(14.69595/V175)/(1-1/Q175)*3/7-1,"")</f>
        <v>0.811268855966543</v>
      </c>
      <c r="AC175" s="2" t="str">
        <f aca="false">IF(AB175&lt;&gt;"",IF(ABS(AB175-AA175)&gt;0.05,AB175-AA175,""),"")</f>
        <v/>
      </c>
      <c r="AD175" s="2" t="n">
        <v>0.8303</v>
      </c>
      <c r="AF175" s="3" t="n">
        <f aca="false">IF(AND(L175&lt;&gt;"",AD175&lt;&gt;""),L175/(AD175*62.3664),"")</f>
        <v>5.68837288271137</v>
      </c>
      <c r="AG175" s="1" t="n">
        <v>38.93</v>
      </c>
      <c r="AH175" s="1" t="n">
        <f aca="false">IF(AD175&lt;&gt;"",141.5/AD175-131.5,"")</f>
        <v>38.9203300012044</v>
      </c>
      <c r="AI175" s="1" t="str">
        <f aca="false">IF(AH175&lt;&gt;"",IF(ABS(AH175-AG175)&gt;0.01,AH175-AG175,""),"")</f>
        <v/>
      </c>
      <c r="AJ175" s="3" t="n">
        <v>6.922</v>
      </c>
      <c r="AK175" s="3" t="n">
        <f aca="false">IF(AD175&lt;&gt;"",AD175*8.33718,"")</f>
        <v>6.922360554</v>
      </c>
      <c r="AL175" s="3" t="str">
        <f aca="false">IF(AK175&lt;&gt;"",IF(ABS(AK175-AJ175)&gt;0.001,AK175-AJ175,""),"")</f>
        <v/>
      </c>
      <c r="AM175" s="4" t="n">
        <v>1.4568</v>
      </c>
      <c r="AO175" s="2" t="n">
        <f aca="false">IF(AND(V175&lt;&gt;"",AA175&lt;&gt;"",U175&lt;&gt;""),V175*10^(7/3*(1+AA175)*(1-U175/559.676)),"")</f>
        <v>2.32748139573616E-005</v>
      </c>
      <c r="AP175" s="2" t="n">
        <f aca="false">IF(AO175&lt;&gt;"",AO175-AN175,"")</f>
        <v>2.32748139573616E-005</v>
      </c>
      <c r="AV175" s="5" t="n">
        <v>18680</v>
      </c>
      <c r="AW175" s="5" t="n">
        <f aca="false">AV175*AJ175</f>
        <v>129302.96</v>
      </c>
      <c r="AX175" s="1" t="n">
        <v>29.53</v>
      </c>
      <c r="AZ175" s="3" t="str">
        <f aca="false">IF(AND(AU175&lt;&gt;"",T175&lt;&gt;"",O175&lt;&gt;"",AD175&lt;&gt;""),SQRT((AU175*(MAX((T175-77)/(T175-O175),0))^0.38)*(SQRT(AD175^2-0.000601*(77-60))*62.3664)*251.9958/30.48^3),"")</f>
        <v/>
      </c>
      <c r="BA175" s="3" t="str">
        <f aca="false">IF(AND(AY175&lt;&gt;"",AZ175&lt;&gt;""),AZ175-AY175,"")</f>
        <v/>
      </c>
      <c r="BC175" s="1" t="n">
        <v>-642.06</v>
      </c>
      <c r="BD175" s="1" t="n">
        <v>217.34</v>
      </c>
      <c r="BL175" s="1" t="n">
        <v>0.35</v>
      </c>
      <c r="BM175" s="1" t="n">
        <v>9.79</v>
      </c>
      <c r="BN175" s="7" t="n">
        <v>12.6</v>
      </c>
      <c r="BO175" s="7" t="n">
        <f aca="false">IF(AND(P175&lt;&gt;"",AD175&lt;&gt;""),P175^0.333333333333333/AD175,"")</f>
        <v>12.6330732017347</v>
      </c>
      <c r="BP175" s="7" t="n">
        <f aca="false">BN175-BO175</f>
        <v>-0.0330732017347124</v>
      </c>
    </row>
    <row r="176" customFormat="false" ht="12.75" hidden="false" customHeight="false" outlineLevel="0" collapsed="false">
      <c r="A176" s="0" t="n">
        <v>174</v>
      </c>
      <c r="B176" s="0" t="s">
        <v>310</v>
      </c>
      <c r="C176" s="0" t="s">
        <v>275</v>
      </c>
      <c r="D176" s="0" t="n">
        <v>22</v>
      </c>
      <c r="E176" s="0" t="n">
        <v>44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s">
        <v>207</v>
      </c>
      <c r="L176" s="1" t="n">
        <v>308.59</v>
      </c>
      <c r="M176" s="1" t="n">
        <f aca="false">+D176*$D$2+E176*$E$2+F176*$F$2+G176*$G$2+H176*$H$2+I176*$I$2+J176*$J$2</f>
        <v>308.59136</v>
      </c>
      <c r="N176" s="1" t="str">
        <f aca="false">IF(ABS(M176-L176)&gt;0.005,M176-L176,"")</f>
        <v/>
      </c>
      <c r="O176" s="1" t="n">
        <v>716</v>
      </c>
      <c r="P176" s="1" t="n">
        <f aca="false">+O176+459.67</f>
        <v>1175.67</v>
      </c>
      <c r="Q176" s="1" t="n">
        <f aca="false">IF(AND(P176&gt;0,U176&lt;&gt;""),P176/U176,"")</f>
        <v>0.799596009059191</v>
      </c>
      <c r="R176" s="1" t="n">
        <v>92.48</v>
      </c>
      <c r="S176" s="1" t="n">
        <f aca="false">IF(AND(R176&lt;&gt;"",U176&lt;&gt;""),(R176+459.67)/U176,"")</f>
        <v>0.375527942706739</v>
      </c>
      <c r="T176" s="1" t="n">
        <v>1010.66</v>
      </c>
      <c r="U176" s="1" t="n">
        <f aca="false">IF(T176&lt;&gt;"",T176+459.67,"")</f>
        <v>1470.33</v>
      </c>
      <c r="V176" s="1" t="n">
        <v>175.71</v>
      </c>
      <c r="W176" s="2" t="n">
        <v>0.0617</v>
      </c>
      <c r="X176" s="2" t="n">
        <v>0.212</v>
      </c>
      <c r="Y176" s="2" t="n">
        <f aca="false">IF(U176&lt;&gt;"",V176*W176*L176/10.73165/U176,"")</f>
        <v>0.212022608110939</v>
      </c>
      <c r="Z176" s="2" t="str">
        <f aca="false">IF(Y176&lt;&gt;"",IF(ABS(Y176-X176)&gt;0.0005,Y176-X176,""),"")</f>
        <v/>
      </c>
      <c r="AA176" s="2" t="n">
        <v>0.8897</v>
      </c>
      <c r="AB176" s="2" t="n">
        <f aca="false">IF(AND(V176&gt;0,Q176&lt;&gt;""),LOG(14.69595/V176)/(1-1/Q176)*3/7-1,"")</f>
        <v>0.842657294898415</v>
      </c>
      <c r="AC176" s="2" t="str">
        <f aca="false">IF(AB176&lt;&gt;"",IF(ABS(AB176-AA176)&gt;0.05,AB176-AA176,""),"")</f>
        <v/>
      </c>
      <c r="AD176" s="2" t="n">
        <v>0.8316</v>
      </c>
      <c r="AF176" s="3" t="n">
        <f aca="false">IF(AND(L176&lt;&gt;"",AD176&lt;&gt;""),L176/(AD176*62.3664),"")</f>
        <v>5.94999624925996</v>
      </c>
      <c r="AG176" s="1" t="n">
        <v>38.66</v>
      </c>
      <c r="AH176" s="1" t="n">
        <f aca="false">IF(AD176&lt;&gt;"",141.5/AD176-131.5,"")</f>
        <v>38.6539201539202</v>
      </c>
      <c r="AI176" s="1" t="str">
        <f aca="false">IF(AH176&lt;&gt;"",IF(ABS(AH176-AG176)&gt;0.01,AH176-AG176,""),"")</f>
        <v/>
      </c>
      <c r="AJ176" s="3" t="n">
        <v>6.933</v>
      </c>
      <c r="AK176" s="3" t="n">
        <f aca="false">IF(AD176&lt;&gt;"",AD176*8.33718,"")</f>
        <v>6.933198888</v>
      </c>
      <c r="AL176" s="3" t="str">
        <f aca="false">IF(AK176&lt;&gt;"",IF(ABS(AK176-AJ176)&gt;0.001,AK176-AJ176,""),"")</f>
        <v/>
      </c>
      <c r="AM176" s="4" t="n">
        <v>1.4576</v>
      </c>
      <c r="AO176" s="2" t="n">
        <f aca="false">IF(AND(V176&lt;&gt;"",AA176&lt;&gt;"",U176&lt;&gt;""),V176*10^(7/3*(1+AA176)*(1-U176/559.676)),"")</f>
        <v>1.17593586444449E-005</v>
      </c>
      <c r="AP176" s="2" t="n">
        <f aca="false">IF(AO176&lt;&gt;"",AO176-AN176,"")</f>
        <v>1.17593586444449E-005</v>
      </c>
      <c r="AV176" s="5" t="n">
        <v>18661</v>
      </c>
      <c r="AW176" s="5" t="n">
        <f aca="false">AV176*AJ176</f>
        <v>129376.713</v>
      </c>
      <c r="AX176" s="1" t="n">
        <v>29.61</v>
      </c>
      <c r="AZ176" s="3" t="str">
        <f aca="false">IF(AND(AU176&lt;&gt;"",T176&lt;&gt;"",O176&lt;&gt;"",AD176&lt;&gt;""),SQRT((AU176*(MAX((T176-77)/(T176-O176),0))^0.38)*(SQRT(AD176^2-0.000601*(77-60))*62.3664)*251.9958/30.48^3),"")</f>
        <v/>
      </c>
      <c r="BA176" s="3" t="str">
        <f aca="false">IF(AND(AY176&lt;&gt;"",AZ176&lt;&gt;""),AZ176-AY176,"")</f>
        <v/>
      </c>
      <c r="BC176" s="1" t="n">
        <v>-641.55</v>
      </c>
      <c r="BD176" s="1" t="n">
        <v>219.17</v>
      </c>
      <c r="BL176" s="1" t="n">
        <v>0.34</v>
      </c>
      <c r="BM176" s="1" t="n">
        <v>11.67</v>
      </c>
      <c r="BN176" s="7" t="n">
        <v>12.7</v>
      </c>
      <c r="BO176" s="7" t="n">
        <f aca="false">IF(AND(P176&lt;&gt;"",AD176&lt;&gt;""),P176^0.333333333333333/AD176,"")</f>
        <v>12.6915305090402</v>
      </c>
      <c r="BP176" s="7" t="n">
        <f aca="false">BN176-BO176</f>
        <v>0.00846949095981842</v>
      </c>
    </row>
    <row r="177" customFormat="false" ht="12.75" hidden="false" customHeight="false" outlineLevel="0" collapsed="false">
      <c r="A177" s="0" t="n">
        <v>175</v>
      </c>
      <c r="B177" s="0" t="s">
        <v>311</v>
      </c>
      <c r="C177" s="0" t="s">
        <v>277</v>
      </c>
      <c r="D177" s="0" t="n">
        <v>23</v>
      </c>
      <c r="E177" s="0" t="n">
        <v>46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s">
        <v>207</v>
      </c>
      <c r="L177" s="1" t="n">
        <v>322.62</v>
      </c>
      <c r="M177" s="1" t="n">
        <f aca="false">+D177*$D$2+E177*$E$2+F177*$F$2+G177*$G$2+H177*$H$2+I177*$I$2+J177*$J$2</f>
        <v>322.61824</v>
      </c>
      <c r="N177" s="1" t="str">
        <f aca="false">IF(ABS(M177-L177)&gt;0.005,M177-L177,"")</f>
        <v/>
      </c>
      <c r="O177" s="1" t="n">
        <v>735.8</v>
      </c>
      <c r="P177" s="1" t="n">
        <f aca="false">+O177+459.67</f>
        <v>1195.47</v>
      </c>
      <c r="Q177" s="1" t="n">
        <f aca="false">IF(AND(P177&gt;0,U177&lt;&gt;""),P177/U177,"")</f>
        <v>0.80499235726262</v>
      </c>
      <c r="R177" s="1" t="n">
        <v>100.04</v>
      </c>
      <c r="S177" s="1" t="n">
        <f aca="false">IF(AND(R177&lt;&gt;"",U177&lt;&gt;""),(R177+459.67)/U177,"")</f>
        <v>0.376891324988048</v>
      </c>
      <c r="T177" s="1" t="n">
        <v>1025.4</v>
      </c>
      <c r="U177" s="1" t="n">
        <f aca="false">IF(T177&lt;&gt;"",T177+459.67,"")</f>
        <v>1485.07</v>
      </c>
      <c r="V177" s="1" t="n">
        <v>168.29</v>
      </c>
      <c r="W177" s="2" t="n">
        <v>0.0618</v>
      </c>
      <c r="X177" s="2" t="n">
        <v>0.2104</v>
      </c>
      <c r="Y177" s="2" t="n">
        <f aca="false">IF(U177&lt;&gt;"",V177*W177*L177/10.73165/U177,"")</f>
        <v>0.21053516604814</v>
      </c>
      <c r="Z177" s="2" t="str">
        <f aca="false">IF(Y177&lt;&gt;"",IF(ABS(Y177-X177)&gt;0.0005,Y177-X177,""),"")</f>
        <v/>
      </c>
      <c r="AA177" s="2" t="n">
        <v>0.9168</v>
      </c>
      <c r="AB177" s="2" t="n">
        <f aca="false">IF(AND(V177&gt;0,Q177&lt;&gt;""),LOG(14.69595/V177)/(1-1/Q177)*3/7-1,"")</f>
        <v>0.873277626702828</v>
      </c>
      <c r="AC177" s="2" t="str">
        <f aca="false">IF(AB177&lt;&gt;"",IF(ABS(AB177-AA177)&gt;0.05,AB177-AA177,""),"")</f>
        <v/>
      </c>
      <c r="AD177" s="2" t="n">
        <v>0.8327</v>
      </c>
      <c r="AF177" s="3" t="n">
        <f aca="false">IF(AND(L177&lt;&gt;"",AD177&lt;&gt;""),L177/(AD177*62.3664),"")</f>
        <v>6.21229465264069</v>
      </c>
      <c r="AG177" s="1" t="n">
        <v>38.44</v>
      </c>
      <c r="AH177" s="1" t="n">
        <f aca="false">IF(AD177&lt;&gt;"",141.5/AD177-131.5,"")</f>
        <v>38.4291461510748</v>
      </c>
      <c r="AI177" s="1" t="n">
        <f aca="false">IF(AH177&lt;&gt;"",IF(ABS(AH177-AG177)&gt;0.01,AH177-AG177,""),"")</f>
        <v>-0.0108538489251941</v>
      </c>
      <c r="AJ177" s="3" t="n">
        <v>6.942</v>
      </c>
      <c r="AK177" s="3" t="n">
        <f aca="false">IF(AD177&lt;&gt;"",AD177*8.33718,"")</f>
        <v>6.942369786</v>
      </c>
      <c r="AL177" s="3" t="str">
        <f aca="false">IF(AK177&lt;&gt;"",IF(ABS(AK177-AJ177)&gt;0.001,AK177-AJ177,""),"")</f>
        <v/>
      </c>
      <c r="AM177" s="4" t="n">
        <v>1.4583</v>
      </c>
      <c r="AO177" s="2" t="n">
        <f aca="false">IF(AND(V177&lt;&gt;"",AA177&lt;&gt;"",U177&lt;&gt;""),V177*10^(7/3*(1+AA177)*(1-U177/559.676)),"")</f>
        <v>6.77588939338054E-006</v>
      </c>
      <c r="AP177" s="2" t="n">
        <f aca="false">IF(AO177&lt;&gt;"",AO177-AN177,"")</f>
        <v>6.77588939338054E-006</v>
      </c>
      <c r="AV177" s="5" t="n">
        <v>18825</v>
      </c>
      <c r="AW177" s="5" t="n">
        <f aca="false">AV177*AJ177</f>
        <v>130683.15</v>
      </c>
      <c r="AX177" s="1" t="n">
        <v>29.76</v>
      </c>
      <c r="AZ177" s="3" t="str">
        <f aca="false">IF(AND(AU177&lt;&gt;"",T177&lt;&gt;"",O177&lt;&gt;"",AD177&lt;&gt;""),SQRT((AU177*(MAX((T177-77)/(T177-O177),0))^0.38)*(SQRT(AD177^2-0.000601*(77-60))*62.3664)*251.9958/30.48^3),"")</f>
        <v/>
      </c>
      <c r="BA177" s="3" t="str">
        <f aca="false">IF(AND(AY177&lt;&gt;"",AZ177&lt;&gt;""),AZ177-AY177,"")</f>
        <v/>
      </c>
      <c r="BC177" s="1" t="n">
        <v>-499.8</v>
      </c>
      <c r="BL177" s="1" t="n">
        <v>0.32</v>
      </c>
      <c r="BM177" s="1" t="n">
        <v>14.2</v>
      </c>
      <c r="BN177" s="7" t="n">
        <v>12.8</v>
      </c>
      <c r="BO177" s="7" t="n">
        <f aca="false">IF(AND(P177&lt;&gt;"",AD177&lt;&gt;""),P177^0.333333333333333/AD177,"")</f>
        <v>12.7455230494632</v>
      </c>
      <c r="BP177" s="7" t="n">
        <f aca="false">BN177-BO177</f>
        <v>0.054476950536845</v>
      </c>
    </row>
    <row r="178" customFormat="false" ht="12.75" hidden="false" customHeight="false" outlineLevel="0" collapsed="false">
      <c r="A178" s="0" t="n">
        <v>176</v>
      </c>
      <c r="B178" s="0" t="s">
        <v>312</v>
      </c>
      <c r="C178" s="0" t="s">
        <v>279</v>
      </c>
      <c r="D178" s="0" t="n">
        <v>24</v>
      </c>
      <c r="E178" s="0" t="n">
        <v>48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s">
        <v>207</v>
      </c>
      <c r="L178" s="1" t="n">
        <v>336.64</v>
      </c>
      <c r="M178" s="1" t="n">
        <f aca="false">+D178*$D$2+E178*$E$2+F178*$F$2+G178*$G$2+H178*$H$2+I178*$I$2+J178*$J$2</f>
        <v>336.64512</v>
      </c>
      <c r="N178" s="1" t="n">
        <f aca="false">IF(ABS(M178-L178)&gt;0.005,M178-L178,"")</f>
        <v>0.00512000000003354</v>
      </c>
      <c r="O178" s="1" t="n">
        <v>755.6</v>
      </c>
      <c r="P178" s="1" t="n">
        <f aca="false">+O178+459.67</f>
        <v>1215.27</v>
      </c>
      <c r="Q178" s="1" t="n">
        <f aca="false">IF(AND(P178&gt;0,U178&lt;&gt;""),P178/U178,"")</f>
        <v>0.810104390256909</v>
      </c>
      <c r="R178" s="1" t="n">
        <v>104.9</v>
      </c>
      <c r="S178" s="1" t="n">
        <f aca="false">IF(AND(R178&lt;&gt;"",U178&lt;&gt;""),(R178+459.67)/U178,"")</f>
        <v>0.376344874478382</v>
      </c>
      <c r="T178" s="1" t="n">
        <v>1040.47</v>
      </c>
      <c r="U178" s="1" t="n">
        <f aca="false">IF(T178&lt;&gt;"",T178+459.67,"")</f>
        <v>1500.14</v>
      </c>
      <c r="V178" s="1" t="n">
        <v>161.47</v>
      </c>
      <c r="W178" s="2" t="n">
        <v>0.0618</v>
      </c>
      <c r="X178" s="2" t="n">
        <v>0.2087</v>
      </c>
      <c r="Y178" s="2" t="n">
        <f aca="false">IF(U178&lt;&gt;"",V178*W178*L178/10.73165/U178,"")</f>
        <v>0.208664105023926</v>
      </c>
      <c r="Z178" s="2" t="str">
        <f aca="false">IF(Y178&lt;&gt;"",IF(ABS(Y178-X178)&gt;0.0005,Y178-X178,""),"")</f>
        <v/>
      </c>
      <c r="AA178" s="2" t="n">
        <v>0.951</v>
      </c>
      <c r="AB178" s="2" t="n">
        <f aca="false">IF(AND(V178&gt;0,Q178&lt;&gt;""),LOG(14.69595/V178)/(1-1/Q178)*3/7-1,"")</f>
        <v>0.903074790423205</v>
      </c>
      <c r="AC178" s="2" t="str">
        <f aca="false">IF(AB178&lt;&gt;"",IF(ABS(AB178-AA178)&gt;0.05,AB178-AA178,""),"")</f>
        <v/>
      </c>
      <c r="AD178" s="2" t="n">
        <v>0.8337</v>
      </c>
      <c r="AF178" s="3" t="n">
        <f aca="false">IF(AND(L178&lt;&gt;"",AD178&lt;&gt;""),L178/(AD178*62.3664),"")</f>
        <v>6.47448517557224</v>
      </c>
      <c r="AG178" s="1" t="n">
        <v>38.22</v>
      </c>
      <c r="AH178" s="1" t="n">
        <f aca="false">IF(AD178&lt;&gt;"",141.5/AD178-131.5,"")</f>
        <v>38.2253208588221</v>
      </c>
      <c r="AI178" s="1" t="str">
        <f aca="false">IF(AH178&lt;&gt;"",IF(ABS(AH178-AG178)&gt;0.01,AH178-AG178,""),"")</f>
        <v/>
      </c>
      <c r="AJ178" s="3" t="n">
        <v>6.951</v>
      </c>
      <c r="AK178" s="3" t="n">
        <f aca="false">IF(AD178&lt;&gt;"",AD178*8.33718,"")</f>
        <v>6.950706966</v>
      </c>
      <c r="AL178" s="3" t="str">
        <f aca="false">IF(AK178&lt;&gt;"",IF(ABS(AK178-AJ178)&gt;0.001,AK178-AJ178,""),"")</f>
        <v/>
      </c>
      <c r="AM178" s="4" t="n">
        <v>1.459</v>
      </c>
      <c r="AO178" s="2" t="n">
        <f aca="false">IF(AND(V178&lt;&gt;"",AA178&lt;&gt;"",U178&lt;&gt;""),V178*10^(7/3*(1+AA178)*(1-U178/559.676)),"")</f>
        <v>3.61807359788914E-006</v>
      </c>
      <c r="AP178" s="2" t="n">
        <f aca="false">IF(AO178&lt;&gt;"",AO178-AN178,"")</f>
        <v>3.61807359788914E-006</v>
      </c>
      <c r="AV178" s="5" t="n">
        <v>18826</v>
      </c>
      <c r="AW178" s="5" t="n">
        <f aca="false">AV178*AJ178</f>
        <v>130859.526</v>
      </c>
      <c r="AX178" s="1" t="n">
        <v>29.83</v>
      </c>
      <c r="AZ178" s="3" t="str">
        <f aca="false">IF(AND(AU178&lt;&gt;"",T178&lt;&gt;"",O178&lt;&gt;"",AD178&lt;&gt;""),SQRT((AU178*(MAX((T178-77)/(T178-O178),0))^0.38)*(SQRT(AD178^2-0.000601*(77-60))*62.3664)*251.9958/30.48^3),"")</f>
        <v/>
      </c>
      <c r="BA178" s="3" t="str">
        <f aca="false">IF(AND(AY178&lt;&gt;"",AZ178&lt;&gt;""),AZ178-AY178,"")</f>
        <v/>
      </c>
      <c r="BC178" s="1" t="n">
        <v>-505.43</v>
      </c>
      <c r="BL178" s="1" t="n">
        <v>0.31</v>
      </c>
      <c r="BM178" s="1" t="n">
        <v>17.63</v>
      </c>
      <c r="BN178" s="7" t="n">
        <v>12.8</v>
      </c>
      <c r="BO178" s="7" t="n">
        <f aca="false">IF(AND(P178&lt;&gt;"",AD178&lt;&gt;""),P178^0.333333333333333/AD178,"")</f>
        <v>12.8001322725945</v>
      </c>
      <c r="BP178" s="7" t="n">
        <f aca="false">BN178-BO178</f>
        <v>-0.000132272594502325</v>
      </c>
    </row>
    <row r="179" customFormat="false" ht="12.75" hidden="false" customHeight="false" outlineLevel="0" collapsed="false">
      <c r="A179" s="0" t="n">
        <v>177</v>
      </c>
      <c r="B179" s="0" t="s">
        <v>313</v>
      </c>
      <c r="C179" s="0" t="s">
        <v>281</v>
      </c>
      <c r="D179" s="0" t="n">
        <v>25</v>
      </c>
      <c r="E179" s="0" t="n">
        <v>50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s">
        <v>207</v>
      </c>
      <c r="L179" s="1" t="n">
        <v>350.67</v>
      </c>
      <c r="M179" s="1" t="n">
        <f aca="false">+D179*$D$2+E179*$E$2+F179*$F$2+G179*$G$2+H179*$H$2+I179*$I$2+J179*$J$2</f>
        <v>350.672</v>
      </c>
      <c r="N179" s="1" t="str">
        <f aca="false">IF(ABS(M179-L179)&gt;0.005,M179-L179,"")</f>
        <v/>
      </c>
      <c r="O179" s="1" t="n">
        <v>773.6</v>
      </c>
      <c r="P179" s="1" t="n">
        <f aca="false">+O179+459.67</f>
        <v>1233.27</v>
      </c>
      <c r="Q179" s="1" t="n">
        <f aca="false">IF(AND(P179&gt;0,U179&lt;&gt;""),P179/U179,"")</f>
        <v>0.814954073878279</v>
      </c>
      <c r="R179" s="1" t="n">
        <v>113.36</v>
      </c>
      <c r="S179" s="1" t="n">
        <f aca="false">IF(AND(R179&lt;&gt;"",U179&lt;&gt;""),(R179+459.67)/U179,"")</f>
        <v>0.378662525606291</v>
      </c>
      <c r="T179" s="1" t="n">
        <v>1053.63</v>
      </c>
      <c r="U179" s="1" t="n">
        <f aca="false">IF(T179&lt;&gt;"",T179+459.67,"")</f>
        <v>1513.3</v>
      </c>
      <c r="V179" s="1" t="n">
        <v>155.18</v>
      </c>
      <c r="W179" s="2" t="n">
        <v>0.0618</v>
      </c>
      <c r="X179" s="2" t="n">
        <v>0.2072</v>
      </c>
      <c r="Y179" s="2" t="n">
        <f aca="false">IF(U179&lt;&gt;"",V179*W179*L179/10.73165/U179,"")</f>
        <v>0.207076732553098</v>
      </c>
      <c r="Z179" s="2" t="str">
        <f aca="false">IF(Y179&lt;&gt;"",IF(ABS(Y179-X179)&gt;0.0005,Y179-X179,""),"")</f>
        <v/>
      </c>
      <c r="AA179" s="2" t="n">
        <v>0.9887</v>
      </c>
      <c r="AB179" s="2" t="n">
        <f aca="false">IF(AND(V179&gt;0,Q179&lt;&gt;""),LOG(14.69595/V179)/(1-1/Q179)*3/7-1,"")</f>
        <v>0.932071773707504</v>
      </c>
      <c r="AC179" s="2" t="n">
        <f aca="false">IF(AB179&lt;&gt;"",IF(ABS(AB179-AA179)&gt;0.05,AB179-AA179,""),"")</f>
        <v>-0.0566282262924959</v>
      </c>
      <c r="AD179" s="2" t="n">
        <v>0.8346</v>
      </c>
      <c r="AF179" s="3" t="n">
        <f aca="false">IF(AND(L179&lt;&gt;"",AD179&lt;&gt;""),L179/(AD179*62.3664),"")</f>
        <v>6.7370466897243</v>
      </c>
      <c r="AG179" s="1" t="n">
        <v>38.05</v>
      </c>
      <c r="AH179" s="1" t="n">
        <f aca="false">IF(AD179&lt;&gt;"",141.5/AD179-131.5,"")</f>
        <v>38.04229571052</v>
      </c>
      <c r="AI179" s="1" t="str">
        <f aca="false">IF(AH179&lt;&gt;"",IF(ABS(AH179-AG179)&gt;0.01,AH179-AG179,""),"")</f>
        <v/>
      </c>
      <c r="AJ179" s="3" t="n">
        <v>6.958</v>
      </c>
      <c r="AK179" s="3" t="n">
        <f aca="false">IF(AD179&lt;&gt;"",AD179*8.33718,"")</f>
        <v>6.958210428</v>
      </c>
      <c r="AL179" s="3" t="str">
        <f aca="false">IF(AK179&lt;&gt;"",IF(ABS(AK179-AJ179)&gt;0.001,AK179-AJ179,""),"")</f>
        <v/>
      </c>
      <c r="AM179" s="4" t="n">
        <v>1.4596</v>
      </c>
      <c r="AO179" s="2" t="n">
        <f aca="false">IF(AND(V179&lt;&gt;"",AA179&lt;&gt;"",U179&lt;&gt;""),V179*10^(7/3*(1+AA179)*(1-U179/559.676)),"")</f>
        <v>1.92439570346757E-006</v>
      </c>
      <c r="AP179" s="2" t="n">
        <f aca="false">IF(AO179&lt;&gt;"",AO179-AN179,"")</f>
        <v>1.92439570346757E-006</v>
      </c>
      <c r="AV179" s="5" t="n">
        <v>18826</v>
      </c>
      <c r="AW179" s="5" t="n">
        <f aca="false">AV179*AJ179</f>
        <v>130991.308</v>
      </c>
      <c r="AX179" s="1" t="n">
        <v>29.89</v>
      </c>
      <c r="AZ179" s="3" t="str">
        <f aca="false">IF(AND(AU179&lt;&gt;"",T179&lt;&gt;"",O179&lt;&gt;"",AD179&lt;&gt;""),SQRT((AU179*(MAX((T179-77)/(T179-O179),0))^0.38)*(SQRT(AD179^2-0.000601*(77-60))*62.3664)*251.9958/30.48^3),"")</f>
        <v/>
      </c>
      <c r="BA179" s="3" t="str">
        <f aca="false">IF(AND(AY179&lt;&gt;"",AZ179&lt;&gt;""),AZ179-AY179,"")</f>
        <v/>
      </c>
      <c r="BC179" s="1" t="n">
        <v>-510.61</v>
      </c>
      <c r="BL179" s="1" t="n">
        <v>0.3</v>
      </c>
      <c r="BM179" s="1" t="n">
        <v>22.34</v>
      </c>
      <c r="BN179" s="7" t="n">
        <v>12.9</v>
      </c>
      <c r="BO179" s="7" t="n">
        <f aca="false">IF(AND(P179&lt;&gt;"",AD179&lt;&gt;""),P179^0.333333333333333/AD179,"")</f>
        <v>12.8491483119989</v>
      </c>
      <c r="BP179" s="7" t="n">
        <f aca="false">BN179-BO179</f>
        <v>0.0508516880010586</v>
      </c>
    </row>
    <row r="180" customFormat="false" ht="12.75" hidden="false" customHeight="false" outlineLevel="0" collapsed="false">
      <c r="A180" s="0" t="n">
        <v>178</v>
      </c>
      <c r="B180" s="0" t="s">
        <v>314</v>
      </c>
      <c r="C180" s="0" t="s">
        <v>315</v>
      </c>
      <c r="D180" s="0" t="n">
        <v>26</v>
      </c>
      <c r="E180" s="0" t="n">
        <v>52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s">
        <v>207</v>
      </c>
      <c r="L180" s="1" t="n">
        <v>364.7</v>
      </c>
      <c r="M180" s="1" t="n">
        <f aca="false">+D180*$D$2+E180*$E$2+F180*$F$2+G180*$G$2+H180*$H$2+I180*$I$2+J180*$J$2</f>
        <v>364.69888</v>
      </c>
      <c r="N180" s="1" t="str">
        <f aca="false">IF(ABS(M180-L180)&gt;0.005,M180-L180,"")</f>
        <v/>
      </c>
      <c r="O180" s="1" t="n">
        <v>791.6</v>
      </c>
      <c r="P180" s="1" t="n">
        <f aca="false">+O180+459.67</f>
        <v>1251.27</v>
      </c>
      <c r="Q180" s="1" t="n">
        <f aca="false">IF(AND(P180&gt;0,U180&lt;&gt;""),P180/U180,"")</f>
        <v>0.819124491839981</v>
      </c>
      <c r="R180" s="1" t="n">
        <v>119.3</v>
      </c>
      <c r="S180" s="1" t="n">
        <f aca="false">IF(AND(R180&lt;&gt;"",U180&lt;&gt;""),(R180+459.67)/U180,"")</f>
        <v>0.379013727685147</v>
      </c>
      <c r="T180" s="1" t="n">
        <v>1067.9</v>
      </c>
      <c r="U180" s="1" t="n">
        <f aca="false">IF(T180&lt;&gt;"",T180+459.67,"")</f>
        <v>1527.57</v>
      </c>
      <c r="V180" s="1" t="n">
        <v>149.36</v>
      </c>
      <c r="W180" s="2" t="n">
        <v>0.0619</v>
      </c>
      <c r="X180" s="2" t="n">
        <v>0.2058</v>
      </c>
      <c r="Y180" s="2" t="n">
        <f aca="false">IF(U180&lt;&gt;"",V180*W180*L180/10.73165/U180,"")</f>
        <v>0.205680489104889</v>
      </c>
      <c r="Z180" s="2" t="str">
        <f aca="false">IF(Y180&lt;&gt;"",IF(ABS(Y180-X180)&gt;0.0005,Y180-X180,""),"")</f>
        <v/>
      </c>
      <c r="AA180" s="2" t="n">
        <v>1.0217</v>
      </c>
      <c r="AB180" s="2" t="n">
        <f aca="false">IF(AND(V180&gt;0,Q180&lt;&gt;""),LOG(14.69595/V180)/(1-1/Q180)*3/7-1,"")</f>
        <v>0.954513317173555</v>
      </c>
      <c r="AC180" s="2" t="n">
        <f aca="false">IF(AB180&lt;&gt;"",IF(ABS(AB180-AA180)&gt;0.05,AB180-AA180,""),"")</f>
        <v>-0.0671866828264454</v>
      </c>
      <c r="AD180" s="2" t="n">
        <v>0.8357</v>
      </c>
      <c r="AF180" s="3" t="n">
        <f aca="false">IF(AND(L180&lt;&gt;"",AD180&lt;&gt;""),L180/(AD180*62.3664),"")</f>
        <v>6.99736752855478</v>
      </c>
      <c r="AG180" s="1" t="n">
        <v>37.81</v>
      </c>
      <c r="AH180" s="1" t="n">
        <f aca="false">IF(AD180&lt;&gt;"",141.5/AD180-131.5,"")</f>
        <v>37.8191336604044</v>
      </c>
      <c r="AI180" s="1" t="str">
        <f aca="false">IF(AH180&lt;&gt;"",IF(ABS(AH180-AG180)&gt;0.01,AH180-AG180,""),"")</f>
        <v/>
      </c>
      <c r="AJ180" s="3" t="n">
        <v>6.967</v>
      </c>
      <c r="AK180" s="3" t="n">
        <f aca="false">IF(AD180&lt;&gt;"",AD180*8.33718,"")</f>
        <v>6.967381326</v>
      </c>
      <c r="AL180" s="3" t="str">
        <f aca="false">IF(AK180&lt;&gt;"",IF(ABS(AK180-AJ180)&gt;0.001,AK180-AJ180,""),"")</f>
        <v/>
      </c>
      <c r="AM180" s="4" t="n">
        <v>1.4602</v>
      </c>
      <c r="AO180" s="2" t="n">
        <f aca="false">IF(AND(V180&lt;&gt;"",AA180&lt;&gt;"",U180&lt;&gt;""),V180*10^(7/3*(1+AA180)*(1-U180/559.676)),"")</f>
        <v>1.03804750000959E-006</v>
      </c>
      <c r="AP180" s="2" t="n">
        <f aca="false">IF(AO180&lt;&gt;"",AO180-AN180,"")</f>
        <v>1.03804750000959E-006</v>
      </c>
      <c r="AV180" s="5" t="n">
        <v>18827</v>
      </c>
      <c r="AW180" s="5" t="n">
        <f aca="false">AV180*AJ180</f>
        <v>131167.709</v>
      </c>
      <c r="AX180" s="1" t="n">
        <v>29.95</v>
      </c>
      <c r="AZ180" s="3" t="str">
        <f aca="false">IF(AND(AU180&lt;&gt;"",T180&lt;&gt;"",O180&lt;&gt;"",AD180&lt;&gt;""),SQRT((AU180*(MAX((T180-77)/(T180-O180),0))^0.38)*(SQRT(AD180^2-0.000601*(77-60))*62.3664)*251.9958/30.48^3),"")</f>
        <v/>
      </c>
      <c r="BA180" s="3" t="str">
        <f aca="false">IF(AND(AY180&lt;&gt;"",AZ180&lt;&gt;""),AZ180-AY180,"")</f>
        <v/>
      </c>
      <c r="BC180" s="1" t="n">
        <v>-515.38</v>
      </c>
      <c r="BL180" s="1" t="n">
        <v>0.29</v>
      </c>
      <c r="BM180" s="1" t="n">
        <v>28.9</v>
      </c>
      <c r="BN180" s="7" t="n">
        <v>12.9</v>
      </c>
      <c r="BO180" s="7" t="n">
        <f aca="false">IF(AND(P180&lt;&gt;"",AD180&lt;&gt;""),P180^0.333333333333333/AD180,"")</f>
        <v>12.8943644745911</v>
      </c>
      <c r="BP180" s="7" t="n">
        <f aca="false">BN180-BO180</f>
        <v>0.00563552540889134</v>
      </c>
    </row>
    <row r="181" customFormat="false" ht="12.75" hidden="false" customHeight="false" outlineLevel="0" collapsed="false">
      <c r="A181" s="0" t="n">
        <v>179</v>
      </c>
      <c r="B181" s="0" t="s">
        <v>316</v>
      </c>
      <c r="C181" s="0" t="s">
        <v>221</v>
      </c>
      <c r="D181" s="0" t="n">
        <v>7</v>
      </c>
      <c r="E181" s="0" t="n">
        <v>14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s">
        <v>207</v>
      </c>
      <c r="L181" s="1" t="n">
        <v>98.19</v>
      </c>
      <c r="M181" s="1" t="n">
        <f aca="false">+D181*$D$2+E181*$E$2+F181*$F$2+G181*$G$2+H181*$H$2+I181*$I$2+J181*$J$2</f>
        <v>98.18816</v>
      </c>
      <c r="N181" s="1" t="str">
        <f aca="false">IF(ABS(M181-L181)&gt;0.005,M181-L181,"")</f>
        <v/>
      </c>
      <c r="O181" s="1" t="n">
        <v>245.82</v>
      </c>
      <c r="P181" s="1" t="n">
        <f aca="false">+O181+459.67</f>
        <v>705.49</v>
      </c>
      <c r="Q181" s="1" t="n">
        <f aca="false">IF(AND(P181&gt;0,U181&lt;&gt;""),P181/U181,"")</f>
        <v>0.648625042522088</v>
      </c>
      <c r="R181" s="1" t="n">
        <v>17.6</v>
      </c>
      <c r="S181" s="1" t="n">
        <f aca="false">IF(AND(R181&lt;&gt;"",U181&lt;&gt;""),(R181+459.67)/U181,"")</f>
        <v>0.438800371436189</v>
      </c>
      <c r="T181" s="1" t="n">
        <v>628</v>
      </c>
      <c r="U181" s="1" t="n">
        <f aca="false">IF(T181&lt;&gt;"",T181+459.67,"")</f>
        <v>1087.67</v>
      </c>
      <c r="V181" s="1" t="n">
        <v>557</v>
      </c>
      <c r="W181" s="2" t="n">
        <v>0.0585</v>
      </c>
      <c r="X181" s="2" t="n">
        <v>0.2741</v>
      </c>
      <c r="Y181" s="2" t="n">
        <f aca="false">IF(U181&lt;&gt;"",V181*W181*L181/10.73165/U181,"")</f>
        <v>0.274103556790718</v>
      </c>
      <c r="Z181" s="2" t="str">
        <f aca="false">IF(Y181&lt;&gt;"",IF(ABS(Y181-X181)&gt;0.0005,Y181-X181,""),"")</f>
        <v/>
      </c>
      <c r="AA181" s="2" t="n">
        <v>0.243</v>
      </c>
      <c r="AB181" s="2" t="n">
        <f aca="false">IF(AND(V181&gt;0,Q181&lt;&gt;""),LOG(14.69595/V181)/(1-1/Q181)*3/7-1,"")</f>
        <v>0.248918348647618</v>
      </c>
      <c r="AC181" s="2" t="str">
        <f aca="false">IF(AB181&lt;&gt;"",IF(ABS(AB181-AA181)&gt;0.05,AB181-AA181,""),"")</f>
        <v/>
      </c>
      <c r="AD181" s="2" t="n">
        <v>0.8144</v>
      </c>
      <c r="AF181" s="3" t="n">
        <f aca="false">IF(AND(L181&lt;&gt;"",AD181&lt;&gt;""),L181/(AD181*62.3664),"")</f>
        <v>1.93320904848719</v>
      </c>
      <c r="AG181" s="1" t="n">
        <v>42.24</v>
      </c>
      <c r="AH181" s="1" t="n">
        <f aca="false">IF(AD181&lt;&gt;"",141.5/AD181-131.5,"")</f>
        <v>42.2475442043222</v>
      </c>
      <c r="AI181" s="1" t="str">
        <f aca="false">IF(AH181&lt;&gt;"",IF(ABS(AH181-AG181)&gt;0.01,AH181-AG181,""),"")</f>
        <v/>
      </c>
      <c r="AJ181" s="3" t="n">
        <v>6.79</v>
      </c>
      <c r="AK181" s="3" t="n">
        <f aca="false">IF(AD181&lt;&gt;"",AD181*8.33718,"")</f>
        <v>6.789799392</v>
      </c>
      <c r="AL181" s="3" t="str">
        <f aca="false">IF(AK181&lt;&gt;"",IF(ABS(AK181-AJ181)&gt;0.001,AK181-AJ181,""),"")</f>
        <v/>
      </c>
      <c r="AM181" s="4" t="n">
        <v>1.4424</v>
      </c>
      <c r="AN181" s="2" t="n">
        <v>0.7926</v>
      </c>
      <c r="AO181" s="2" t="n">
        <f aca="false">IF(AND(V181&lt;&gt;"",AA181&lt;&gt;"",U181&lt;&gt;""),V181*10^(7/3*(1+AA181)*(1-U181/559.676)),"")</f>
        <v>1.02259393078948</v>
      </c>
      <c r="AP181" s="2" t="n">
        <f aca="false">IF(AO181&lt;&gt;"",AO181-AN181,"")</f>
        <v>0.229993930789482</v>
      </c>
      <c r="AQ181" s="2" t="n">
        <v>0.288</v>
      </c>
      <c r="AR181" s="2" t="n">
        <v>0.4309</v>
      </c>
      <c r="AS181" s="2" t="n">
        <v>1.4796</v>
      </c>
      <c r="AT181" s="2" t="n">
        <v>0.8081</v>
      </c>
      <c r="AU181" s="1" t="n">
        <v>146.89</v>
      </c>
      <c r="AV181" s="5" t="n">
        <v>18783</v>
      </c>
      <c r="AW181" s="5" t="n">
        <f aca="false">AV181*AJ181</f>
        <v>127536.57</v>
      </c>
      <c r="AX181" s="1" t="n">
        <v>26.99</v>
      </c>
      <c r="AY181" s="3" t="n">
        <v>8.416</v>
      </c>
      <c r="AZ181" s="3" t="n">
        <f aca="false">IF(AND(AU181&lt;&gt;"",T181&lt;&gt;"",O181&lt;&gt;"",AD181&lt;&gt;""),SQRT((AU181*(MAX((T181-77)/(T181-O181),0))^0.38)*(SQRT(AD181^2-0.000601*(77-60))*62.3664)*251.9958/30.48^3),"")</f>
        <v>8.70095446426543</v>
      </c>
      <c r="BA181" s="3" t="n">
        <f aca="false">IF(AND(AY181&lt;&gt;"",AZ181&lt;&gt;""),AZ181-AY181,"")</f>
        <v>0.284954464265425</v>
      </c>
      <c r="BC181" s="1" t="n">
        <v>-521.21</v>
      </c>
      <c r="BD181" s="1" t="n">
        <v>277.55</v>
      </c>
      <c r="BE181" s="1" t="n">
        <v>8.24</v>
      </c>
      <c r="BF181" s="6" t="n">
        <v>0.00061</v>
      </c>
      <c r="BH181" s="7" t="n">
        <v>40.2</v>
      </c>
      <c r="BI181" s="7" t="n">
        <v>65.3</v>
      </c>
      <c r="BJ181" s="7" t="n">
        <v>38.8</v>
      </c>
      <c r="BK181" s="7" t="n">
        <v>59.8</v>
      </c>
      <c r="BL181" s="1" t="n">
        <v>1.06</v>
      </c>
      <c r="BM181" s="1" t="n">
        <v>7.05</v>
      </c>
      <c r="BN181" s="7" t="n">
        <v>10.9</v>
      </c>
      <c r="BO181" s="7" t="n">
        <f aca="false">IF(AND(P181&lt;&gt;"",AD181&lt;&gt;""),P181^0.333333333333333/AD181,"")</f>
        <v>10.9309822497848</v>
      </c>
      <c r="BP181" s="7" t="n">
        <f aca="false">BN181-BO181</f>
        <v>-0.03098224978479</v>
      </c>
    </row>
    <row r="182" customFormat="false" ht="12.75" hidden="false" customHeight="false" outlineLevel="0" collapsed="false">
      <c r="A182" s="0" t="n">
        <v>180</v>
      </c>
      <c r="B182" s="0" t="s">
        <v>317</v>
      </c>
      <c r="C182" s="0" t="s">
        <v>228</v>
      </c>
      <c r="D182" s="0" t="n">
        <v>8</v>
      </c>
      <c r="E182" s="0" t="n">
        <v>16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s">
        <v>207</v>
      </c>
      <c r="L182" s="1" t="n">
        <v>112.21</v>
      </c>
      <c r="M182" s="1" t="n">
        <f aca="false">+D182*$D$2+E182*$E$2+F182*$F$2+G182*$G$2+H182*$H$2+I182*$I$2+J182*$J$2</f>
        <v>112.21504</v>
      </c>
      <c r="N182" s="1" t="n">
        <f aca="false">IF(ABS(M182-L182)&gt;0.005,M182-L182,"")</f>
        <v>0.00503999999999394</v>
      </c>
      <c r="O182" s="1" t="n">
        <v>304.05</v>
      </c>
      <c r="P182" s="1" t="n">
        <f aca="false">+O182+459.67</f>
        <v>763.72</v>
      </c>
      <c r="Q182" s="1" t="n">
        <f aca="false">IF(AND(P182&gt;0,U182&lt;&gt;""),P182/U182,"")</f>
        <v>0.655626808141681</v>
      </c>
      <c r="R182" s="1" t="n">
        <v>58.64</v>
      </c>
      <c r="S182" s="1" t="n">
        <f aca="false">IF(AND(R182&lt;&gt;"",U182&lt;&gt;""),(R182+459.67)/U182,"")</f>
        <v>0.444950938731361</v>
      </c>
      <c r="T182" s="1" t="n">
        <v>705.2</v>
      </c>
      <c r="U182" s="1" t="n">
        <f aca="false">IF(T182&lt;&gt;"",T182+459.67,"")</f>
        <v>1164.87</v>
      </c>
      <c r="V182" s="1" t="n">
        <v>517</v>
      </c>
      <c r="W182" s="2" t="n">
        <v>0.0581</v>
      </c>
      <c r="X182" s="2" t="n">
        <v>0.2697</v>
      </c>
      <c r="Y182" s="2" t="n">
        <f aca="false">IF(U182&lt;&gt;"",V182*W182*L182/10.73165/U182,"")</f>
        <v>0.26962134883268</v>
      </c>
      <c r="Z182" s="2" t="str">
        <f aca="false">IF(Y182&lt;&gt;"",IF(ABS(Y182-X182)&gt;0.0005,Y182-X182,""),"")</f>
        <v/>
      </c>
      <c r="AA182" s="2" t="n">
        <v>0.2537</v>
      </c>
      <c r="AB182" s="2" t="n">
        <f aca="false">IF(AND(V182&gt;0,Q182&lt;&gt;""),LOG(14.69595/V182)/(1-1/Q182)*3/7-1,"")</f>
        <v>0.261660009247514</v>
      </c>
      <c r="AC182" s="2" t="str">
        <f aca="false">IF(AB182&lt;&gt;"",IF(ABS(AB182-AA182)&gt;0.05,AB182-AA182,""),"")</f>
        <v/>
      </c>
      <c r="AD182" s="2" t="n">
        <v>0.8405</v>
      </c>
      <c r="AF182" s="3" t="n">
        <f aca="false">IF(AND(L182&lt;&gt;"",AD182&lt;&gt;""),L182/(AD182*62.3664),"")</f>
        <v>2.14063769507274</v>
      </c>
      <c r="AG182" s="1" t="n">
        <v>36.86</v>
      </c>
      <c r="AH182" s="1" t="n">
        <f aca="false">IF(AD182&lt;&gt;"",141.5/AD182-131.5,"")</f>
        <v>36.8521713265913</v>
      </c>
      <c r="AI182" s="1" t="str">
        <f aca="false">IF(AH182&lt;&gt;"",IF(ABS(AH182-AG182)&gt;0.01,AH182-AG182,""),"")</f>
        <v/>
      </c>
      <c r="AJ182" s="3" t="n">
        <v>7.007</v>
      </c>
      <c r="AK182" s="3" t="n">
        <f aca="false">IF(AD182&lt;&gt;"",AD182*8.33718,"")</f>
        <v>7.00739979</v>
      </c>
      <c r="AL182" s="3" t="str">
        <f aca="false">IF(AK182&lt;&gt;"",IF(ABS(AK182-AJ182)&gt;0.001,AK182-AJ182,""),"")</f>
        <v/>
      </c>
      <c r="AM182" s="4" t="n">
        <v>1.4563</v>
      </c>
      <c r="AN182" s="2" t="n">
        <v>0.2218</v>
      </c>
      <c r="AO182" s="2" t="n">
        <f aca="false">IF(AND(V182&lt;&gt;"",AA182&lt;&gt;"",U182&lt;&gt;""),V182*10^(7/3*(1+AA182)*(1-U182/559.676)),"")</f>
        <v>0.355040781904608</v>
      </c>
      <c r="AP182" s="2" t="n">
        <f aca="false">IF(AO182&lt;&gt;"",AO182-AN182,"")</f>
        <v>0.133240781904608</v>
      </c>
      <c r="AQ182" s="2" t="n">
        <v>0.2907</v>
      </c>
      <c r="AU182" s="1" t="n">
        <v>137.54</v>
      </c>
      <c r="AV182" s="5" t="n">
        <v>18825</v>
      </c>
      <c r="AW182" s="5" t="n">
        <f aca="false">AV182*AJ182</f>
        <v>131906.775</v>
      </c>
      <c r="AX182" s="1" t="n">
        <v>29.3</v>
      </c>
      <c r="AY182" s="3" t="n">
        <v>8.509</v>
      </c>
      <c r="AZ182" s="3" t="n">
        <f aca="false">IF(AND(AU182&lt;&gt;"",T182&lt;&gt;"",O182&lt;&gt;"",AD182&lt;&gt;""),SQRT((AU182*(MAX((T182-77)/(T182-O182),0))^0.38)*(SQRT(AD182^2-0.000601*(77-60))*62.3664)*251.9958/30.48^3),"")</f>
        <v>8.6908349352151</v>
      </c>
      <c r="BA182" s="3" t="n">
        <f aca="false">IF(AND(AY182&lt;&gt;"",AZ182&lt;&gt;""),AZ182-AY182,"")</f>
        <v>0.181834935215102</v>
      </c>
      <c r="BC182" s="1" t="n">
        <v>-481.56</v>
      </c>
      <c r="BD182" s="1" t="n">
        <v>345.14</v>
      </c>
      <c r="BE182" s="1" t="n">
        <v>9.23</v>
      </c>
      <c r="BF182" s="6" t="n">
        <v>0.00052</v>
      </c>
      <c r="BH182" s="7" t="n">
        <v>58.2</v>
      </c>
      <c r="BJ182" s="7" t="n">
        <v>71</v>
      </c>
      <c r="BL182" s="1" t="n">
        <v>0.93</v>
      </c>
      <c r="BM182" s="1" t="n">
        <v>6.33</v>
      </c>
      <c r="BN182" s="7" t="n">
        <v>10.9</v>
      </c>
      <c r="BO182" s="7" t="n">
        <f aca="false">IF(AND(P182&lt;&gt;"",AD182&lt;&gt;""),P182^0.333333333333333/AD182,"")</f>
        <v>10.8752772338238</v>
      </c>
      <c r="BP182" s="7" t="n">
        <f aca="false">BN182-BO182</f>
        <v>0.0247227661762075</v>
      </c>
    </row>
    <row r="183" customFormat="false" ht="12.75" hidden="false" customHeight="false" outlineLevel="0" collapsed="false">
      <c r="A183" s="0" t="n">
        <v>181</v>
      </c>
      <c r="B183" s="0" t="s">
        <v>318</v>
      </c>
      <c r="C183" s="0" t="s">
        <v>244</v>
      </c>
      <c r="D183" s="0" t="n">
        <v>9</v>
      </c>
      <c r="E183" s="0" t="n">
        <v>18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s">
        <v>207</v>
      </c>
      <c r="L183" s="1" t="n">
        <v>126.24</v>
      </c>
      <c r="M183" s="1" t="n">
        <f aca="false">+D183*$D$2+E183*$E$2+F183*$F$2+G183*$G$2+H183*$H$2+I183*$I$2+J183*$J$2</f>
        <v>126.24192</v>
      </c>
      <c r="N183" s="1" t="str">
        <f aca="false">IF(ABS(M183-L183)&gt;0.005,M183-L183,"")</f>
        <v/>
      </c>
      <c r="O183" s="1" t="n">
        <v>353.12</v>
      </c>
      <c r="P183" s="1" t="n">
        <f aca="false">+O183+459.67</f>
        <v>812.79</v>
      </c>
      <c r="Q183" s="1" t="n">
        <f aca="false">IF(AND(P183&gt;0,U183&lt;&gt;""),P183/U183,"")</f>
        <v>0.66205902237572</v>
      </c>
      <c r="R183" s="1" t="n">
        <v>51.8</v>
      </c>
      <c r="S183" s="1" t="n">
        <f aca="false">IF(AND(R183&lt;&gt;"",U183&lt;&gt;""),(R183+459.67)/U183,"")</f>
        <v>0.416618472390789</v>
      </c>
      <c r="T183" s="1" t="n">
        <v>768</v>
      </c>
      <c r="U183" s="1" t="n">
        <f aca="false">IF(T183&lt;&gt;"",T183+459.67,"")</f>
        <v>1227.67</v>
      </c>
      <c r="V183" s="1" t="n">
        <v>485</v>
      </c>
      <c r="W183" s="2" t="n">
        <v>0.0581</v>
      </c>
      <c r="X183" s="2" t="n">
        <v>0.27</v>
      </c>
      <c r="Y183" s="2" t="n">
        <f aca="false">IF(U183&lt;&gt;"",V183*W183*L183/10.73165/U183,"")</f>
        <v>0.270001833484096</v>
      </c>
      <c r="Z183" s="2" t="str">
        <f aca="false">IF(Y183&lt;&gt;"",IF(ABS(Y183-X183)&gt;0.0005,Y183-X183,""),"")</f>
        <v/>
      </c>
      <c r="AA183" s="2" t="n">
        <v>0.268</v>
      </c>
      <c r="AB183" s="2" t="n">
        <f aca="false">IF(AND(V183&gt;0,Q183&lt;&gt;""),LOG(14.69595/V183)/(1-1/Q183)*3/7-1,"")</f>
        <v>0.27498908842492</v>
      </c>
      <c r="AC183" s="2" t="str">
        <f aca="false">IF(AB183&lt;&gt;"",IF(ABS(AB183-AA183)&gt;0.05,AB183-AA183,""),"")</f>
        <v/>
      </c>
      <c r="AD183" s="2" t="n">
        <v>0.8545</v>
      </c>
      <c r="AF183" s="3" t="n">
        <f aca="false">IF(AND(L183&lt;&gt;"",AD183&lt;&gt;""),L183/(AD183*62.3664),"")</f>
        <v>2.36883190061786</v>
      </c>
      <c r="AG183" s="1" t="n">
        <v>34.1</v>
      </c>
      <c r="AH183" s="1" t="n">
        <f aca="false">IF(AD183&lt;&gt;"",141.5/AD183-131.5,"")</f>
        <v>34.0939145699239</v>
      </c>
      <c r="AI183" s="1" t="str">
        <f aca="false">IF(AH183&lt;&gt;"",IF(ABS(AH183-AG183)&gt;0.01,AH183-AG183,""),"")</f>
        <v/>
      </c>
      <c r="AJ183" s="3" t="n">
        <v>7.124</v>
      </c>
      <c r="AK183" s="3" t="n">
        <f aca="false">IF(AD183&lt;&gt;"",AD183*8.33718,"")</f>
        <v>7.12412031</v>
      </c>
      <c r="AL183" s="3" t="str">
        <f aca="false">IF(AK183&lt;&gt;"",IF(ABS(AK183-AJ183)&gt;0.001,AK183-AJ183,""),"")</f>
        <v/>
      </c>
      <c r="AM183" s="4" t="n">
        <v>1.4644</v>
      </c>
      <c r="AO183" s="2" t="n">
        <f aca="false">IF(AND(V183&lt;&gt;"",AA183&lt;&gt;"",U183&lt;&gt;""),V183*10^(7/3*(1+AA183)*(1-U183/559.676)),"")</f>
        <v>0.142713045910161</v>
      </c>
      <c r="AP183" s="2" t="n">
        <f aca="false">IF(AO183&lt;&gt;"",AO183-AN183,"")</f>
        <v>0.142713045910161</v>
      </c>
      <c r="AQ183" s="2" t="n">
        <v>0.3795</v>
      </c>
      <c r="AU183" s="1" t="n">
        <v>129.95</v>
      </c>
      <c r="AV183" s="5" t="n">
        <v>18852</v>
      </c>
      <c r="AW183" s="5" t="n">
        <f aca="false">AV183*AJ183</f>
        <v>134301.648</v>
      </c>
      <c r="AX183" s="1" t="n">
        <v>34.95</v>
      </c>
      <c r="AY183" s="3" t="n">
        <v>8.589</v>
      </c>
      <c r="AZ183" s="3" t="n">
        <f aca="false">IF(AND(AU183&lt;&gt;"",T183&lt;&gt;"",O183&lt;&gt;"",AD183&lt;&gt;""),SQRT((AU183*(MAX((T183-77)/(T183-O183),0))^0.38)*(SQRT(AD183^2-0.000601*(77-60))*62.3664)*251.9958/30.48^3),"")</f>
        <v>8.61904831719573</v>
      </c>
      <c r="BA183" s="3" t="n">
        <f aca="false">IF(AND(AY183&lt;&gt;"",AZ183&lt;&gt;""),AZ183-AY183,"")</f>
        <v>0.0300483171957264</v>
      </c>
      <c r="BC183" s="1" t="n">
        <v>-455.97</v>
      </c>
      <c r="BE183" s="1" t="n">
        <v>6.58</v>
      </c>
      <c r="BF183" s="6" t="n">
        <v>0.00053</v>
      </c>
      <c r="BL183" s="1" t="n">
        <v>0.83</v>
      </c>
      <c r="BM183" s="1" t="n">
        <v>5.79</v>
      </c>
      <c r="BN183" s="7" t="n">
        <v>10.9</v>
      </c>
      <c r="BO183" s="7" t="n">
        <f aca="false">IF(AND(P183&lt;&gt;"",AD183&lt;&gt;""),P183^0.333333333333333/AD183,"")</f>
        <v>10.9214604362687</v>
      </c>
      <c r="BP183" s="7" t="n">
        <f aca="false">BN183-BO183</f>
        <v>-0.0214604362687094</v>
      </c>
    </row>
    <row r="184" customFormat="false" ht="12.75" hidden="false" customHeight="false" outlineLevel="0" collapsed="false">
      <c r="A184" s="0" t="n">
        <v>182</v>
      </c>
      <c r="B184" s="0" t="s">
        <v>319</v>
      </c>
      <c r="C184" s="0" t="s">
        <v>244</v>
      </c>
      <c r="D184" s="0" t="n">
        <v>9</v>
      </c>
      <c r="E184" s="0" t="n">
        <v>18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s">
        <v>207</v>
      </c>
      <c r="L184" s="1" t="n">
        <v>126.24</v>
      </c>
      <c r="M184" s="1" t="n">
        <f aca="false">+D184*$D$2+E184*$E$2+F184*$F$2+G184*$G$2+H184*$H$2+I184*$I$2+J184*$J$2</f>
        <v>126.24192</v>
      </c>
      <c r="N184" s="1" t="str">
        <f aca="false">IF(ABS(M184-L184)&gt;0.005,M184-L184,"")</f>
        <v/>
      </c>
      <c r="O184" s="1" t="n">
        <v>325.99</v>
      </c>
      <c r="P184" s="1" t="n">
        <f aca="false">+O184+459.67</f>
        <v>785.66</v>
      </c>
      <c r="Q184" s="1" t="n">
        <f aca="false">IF(AND(P184&gt;0,U184&lt;&gt;""),P184/U184,"")</f>
        <v>0.682328215104565</v>
      </c>
      <c r="S184" s="1" t="str">
        <f aca="false">IF(AND(R184&lt;&gt;"",U184&lt;&gt;""),(R184+459.67)/U184,"")</f>
        <v/>
      </c>
      <c r="T184" s="1" t="n">
        <v>691.77</v>
      </c>
      <c r="U184" s="1" t="n">
        <f aca="false">IF(T184&lt;&gt;"",T184+459.67,"")</f>
        <v>1151.44</v>
      </c>
      <c r="V184" s="1" t="n">
        <v>429.39</v>
      </c>
      <c r="W184" s="2" t="n">
        <v>0.0586</v>
      </c>
      <c r="X184" s="2" t="n">
        <v>0.257</v>
      </c>
      <c r="Y184" s="2" t="n">
        <f aca="false">IF(U184&lt;&gt;"",V184*W184*L184/10.73165/U184,"")</f>
        <v>0.257062493140303</v>
      </c>
      <c r="Z184" s="2" t="str">
        <f aca="false">IF(Y184&lt;&gt;"",IF(ABS(Y184-X184)&gt;0.0005,Y184-X184,""),"")</f>
        <v/>
      </c>
      <c r="AA184" s="2" t="n">
        <v>0.352</v>
      </c>
      <c r="AB184" s="2" t="n">
        <f aca="false">IF(AND(V184&gt;0,Q184&lt;&gt;""),LOG(14.69595/V184)/(1-1/Q184)*3/7-1,"")</f>
        <v>0.349178576675785</v>
      </c>
      <c r="AC184" s="2" t="str">
        <f aca="false">IF(AB184&lt;&gt;"",IF(ABS(AB184-AA184)&gt;0.05,AB184-AA184,""),"")</f>
        <v/>
      </c>
      <c r="AD184" s="2" t="n">
        <v>0.7992</v>
      </c>
      <c r="AF184" s="3" t="n">
        <f aca="false">IF(AND(L184&lt;&gt;"",AD184&lt;&gt;""),L184/(AD184*62.3664),"")</f>
        <v>2.53274131516262</v>
      </c>
      <c r="AG184" s="1" t="n">
        <v>45.55</v>
      </c>
      <c r="AH184" s="1" t="n">
        <f aca="false">IF(AD184&lt;&gt;"",141.5/AD184-131.5,"")</f>
        <v>45.552052052052</v>
      </c>
      <c r="AI184" s="1" t="str">
        <f aca="false">IF(AH184&lt;&gt;"",IF(ABS(AH184-AG184)&gt;0.01,AH184-AG184,""),"")</f>
        <v/>
      </c>
      <c r="AJ184" s="3" t="n">
        <v>6.663</v>
      </c>
      <c r="AK184" s="3" t="n">
        <f aca="false">IF(AD184&lt;&gt;"",AD184*8.33718,"")</f>
        <v>6.663074256</v>
      </c>
      <c r="AL184" s="3" t="str">
        <f aca="false">IF(AK184&lt;&gt;"",IF(ABS(AK184-AJ184)&gt;0.001,AK184-AJ184,""),"")</f>
        <v/>
      </c>
      <c r="AO184" s="2" t="n">
        <f aca="false">IF(AND(V184&lt;&gt;"",AA184&lt;&gt;"",U184&lt;&gt;""),V184*10^(7/3*(1+AA184)*(1-U184/559.676)),"")</f>
        <v>0.198297945582824</v>
      </c>
      <c r="AP184" s="2" t="n">
        <f aca="false">IF(AO184&lt;&gt;"",AO184-AN184,"")</f>
        <v>0.198297945582824</v>
      </c>
      <c r="AR184" s="2" t="n">
        <v>0.3603</v>
      </c>
      <c r="AU184" s="1" t="n">
        <v>180.58</v>
      </c>
      <c r="AV184" s="5" t="n">
        <v>18901</v>
      </c>
      <c r="AW184" s="5" t="n">
        <f aca="false">AV184*AJ184</f>
        <v>125937.363</v>
      </c>
      <c r="AX184" s="1" t="n">
        <v>26.43</v>
      </c>
      <c r="AZ184" s="3" t="n">
        <f aca="false">IF(AND(AU184&lt;&gt;"",T184&lt;&gt;"",O184&lt;&gt;"",AD184&lt;&gt;""),SQRT((AU184*(MAX((T184-77)/(T184-O184),0))^0.38)*(SQRT(AD184^2-0.000601*(77-60))*62.3664)*251.9958/30.48^3),"")</f>
        <v>9.83795731373301</v>
      </c>
      <c r="BA184" s="3" t="str">
        <f aca="false">IF(AND(AY184&lt;&gt;"",AZ184&lt;&gt;""),AZ184-AY184,"")</f>
        <v/>
      </c>
      <c r="BC184" s="1" t="n">
        <v>-122.97</v>
      </c>
      <c r="BL184" s="1" t="n">
        <v>0.83</v>
      </c>
      <c r="BM184" s="1" t="n">
        <v>5.87</v>
      </c>
      <c r="BN184" s="7" t="n">
        <v>11.5</v>
      </c>
      <c r="BO184" s="7" t="n">
        <f aca="false">IF(AND(P184&lt;&gt;"",AD184&lt;&gt;""),P184^0.333333333333333/AD184,"")</f>
        <v>11.5457656720606</v>
      </c>
      <c r="BP184" s="7" t="n">
        <f aca="false">BN184-BO184</f>
        <v>-0.0457656720605772</v>
      </c>
    </row>
    <row r="185" customFormat="false" ht="12.75" hidden="false" customHeight="false" outlineLevel="0" collapsed="false">
      <c r="A185" s="0" t="n">
        <v>183</v>
      </c>
      <c r="B185" s="0" t="s">
        <v>320</v>
      </c>
      <c r="C185" s="0" t="s">
        <v>321</v>
      </c>
      <c r="D185" s="0" t="n">
        <v>12</v>
      </c>
      <c r="E185" s="0" t="n">
        <v>22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s">
        <v>207</v>
      </c>
      <c r="L185" s="1" t="n">
        <v>166.31</v>
      </c>
      <c r="M185" s="1" t="n">
        <f aca="false">+D185*$D$2+E185*$E$2+F185*$F$2+G185*$G$2+H185*$H$2+I185*$I$2+J185*$J$2</f>
        <v>166.30668</v>
      </c>
      <c r="N185" s="1" t="str">
        <f aca="false">IF(ABS(M185-L185)&gt;0.005,M185-L185,"")</f>
        <v/>
      </c>
      <c r="O185" s="1" t="n">
        <v>462.27</v>
      </c>
      <c r="P185" s="1" t="n">
        <f aca="false">+O185+459.67</f>
        <v>921.94</v>
      </c>
      <c r="Q185" s="1" t="n">
        <f aca="false">IF(AND(P185&gt;0,U185&lt;&gt;""),P185/U185,"")</f>
        <v>0.704523918691732</v>
      </c>
      <c r="R185" s="1" t="n">
        <v>38.53</v>
      </c>
      <c r="S185" s="1" t="n">
        <f aca="false">IF(AND(R185&lt;&gt;"",U185&lt;&gt;""),(R185+459.67)/U185,"")</f>
        <v>0.380712211523766</v>
      </c>
      <c r="T185" s="1" t="n">
        <v>848.93</v>
      </c>
      <c r="U185" s="1" t="n">
        <f aca="false">IF(T185&lt;&gt;"",T185+459.67,"")</f>
        <v>1308.6</v>
      </c>
      <c r="V185" s="1" t="n">
        <v>371.3</v>
      </c>
      <c r="W185" s="2" t="n">
        <v>0.0576</v>
      </c>
      <c r="X185" s="2" t="n">
        <v>0.253</v>
      </c>
      <c r="Y185" s="2" t="n">
        <f aca="false">IF(U185&lt;&gt;"",V185*W185*L185/10.73165/U185,"")</f>
        <v>0.253275032648898</v>
      </c>
      <c r="Z185" s="2" t="str">
        <f aca="false">IF(Y185&lt;&gt;"",IF(ABS(Y185-X185)&gt;0.0005,Y185-X185,""),"")</f>
        <v/>
      </c>
      <c r="AA185" s="2" t="n">
        <v>0.4217</v>
      </c>
      <c r="AB185" s="2" t="n">
        <f aca="false">IF(AND(V185&gt;0,Q185&lt;&gt;""),LOG(14.69595/V185)/(1-1/Q185)*3/7-1,"")</f>
        <v>0.43320377863143</v>
      </c>
      <c r="AC185" s="2" t="str">
        <f aca="false">IF(AB185&lt;&gt;"",IF(ABS(AB185-AA185)&gt;0.05,AB185-AA185,""),"")</f>
        <v/>
      </c>
      <c r="AD185" s="2" t="n">
        <v>0.89</v>
      </c>
      <c r="AF185" s="3" t="n">
        <f aca="false">IF(AND(L185&lt;&gt;"",AD185&lt;&gt;""),L185/(AD185*62.3664),"")</f>
        <v>2.99624747523227</v>
      </c>
      <c r="AG185" s="1" t="n">
        <v>27.49</v>
      </c>
      <c r="AH185" s="1" t="n">
        <f aca="false">IF(AD185&lt;&gt;"",141.5/AD185-131.5,"")</f>
        <v>27.4887640449438</v>
      </c>
      <c r="AI185" s="1" t="str">
        <f aca="false">IF(AH185&lt;&gt;"",IF(ABS(AH185-AG185)&gt;0.01,AH185-AG185,""),"")</f>
        <v/>
      </c>
      <c r="AJ185" s="3" t="n">
        <v>7.42</v>
      </c>
      <c r="AK185" s="3" t="n">
        <f aca="false">IF(AD185&lt;&gt;"",AD185*8.33718,"")</f>
        <v>7.4200902</v>
      </c>
      <c r="AL185" s="3" t="str">
        <f aca="false">IF(AK185&lt;&gt;"",IF(ABS(AK185-AJ185)&gt;0.001,AK185-AJ185,""),"")</f>
        <v/>
      </c>
      <c r="AM185" s="4" t="n">
        <v>1.47768</v>
      </c>
      <c r="AN185" s="2" t="n">
        <v>0.0054</v>
      </c>
      <c r="AO185" s="2" t="n">
        <f aca="false">IF(AND(V185&lt;&gt;"",AA185&lt;&gt;"",U185&lt;&gt;""),V185*10^(7/3*(1+AA185)*(1-U185/559.676)),"")</f>
        <v>0.0135119528690042</v>
      </c>
      <c r="AP185" s="2" t="n">
        <f aca="false">IF(AO185&lt;&gt;"",AO185-AN185,"")</f>
        <v>0.00811195286900423</v>
      </c>
      <c r="AQ185" s="2" t="n">
        <v>0.304</v>
      </c>
      <c r="AR185" s="2" t="n">
        <v>0.4212</v>
      </c>
      <c r="AS185" s="2" t="n">
        <v>2.9175</v>
      </c>
      <c r="AU185" s="1" t="n">
        <v>115.08</v>
      </c>
      <c r="AV185" s="5" t="n">
        <v>18233</v>
      </c>
      <c r="AW185" s="5" t="n">
        <f aca="false">AV185*AJ185</f>
        <v>135288.86</v>
      </c>
      <c r="AX185" s="1" t="n">
        <v>32.17</v>
      </c>
      <c r="AY185" s="3" t="n">
        <v>8.419</v>
      </c>
      <c r="AZ185" s="3" t="n">
        <f aca="false">IF(AND(AU185&lt;&gt;"",T185&lt;&gt;"",O185&lt;&gt;"",AD185&lt;&gt;""),SQRT((AU185*(MAX((T185-77)/(T185-O185),0))^0.38)*(SQRT(AD185^2-0.000601*(77-60))*62.3664)*251.9958/30.48^3),"")</f>
        <v>8.5700264493514</v>
      </c>
      <c r="BA185" s="3" t="n">
        <f aca="false">IF(AND(AY185&lt;&gt;"",AZ185&lt;&gt;""),AZ185-AY185,"")</f>
        <v>0.151026449351399</v>
      </c>
      <c r="BB185" s="1" t="n">
        <v>165.2</v>
      </c>
      <c r="BC185" s="1" t="n">
        <v>-703.17</v>
      </c>
      <c r="BD185" s="1" t="n">
        <v>110.13</v>
      </c>
      <c r="BL185" s="1" t="n">
        <v>0.7</v>
      </c>
      <c r="BM185" s="1" t="n">
        <v>5.1</v>
      </c>
      <c r="BN185" s="7" t="n">
        <v>10.9</v>
      </c>
      <c r="BO185" s="7" t="n">
        <f aca="false">IF(AND(P185&lt;&gt;"",AD185&lt;&gt;""),P185^0.333333333333333/AD185,"")</f>
        <v>10.9356401970108</v>
      </c>
      <c r="BP185" s="7" t="n">
        <f aca="false">BN185-BO185</f>
        <v>-0.035640197010812</v>
      </c>
    </row>
    <row r="186" customFormat="false" ht="12.75" hidden="false" customHeight="false" outlineLevel="0" collapsed="false">
      <c r="A186" s="0" t="n">
        <v>184</v>
      </c>
      <c r="B186" s="0" t="s">
        <v>322</v>
      </c>
      <c r="C186" s="0" t="s">
        <v>323</v>
      </c>
      <c r="D186" s="0" t="n">
        <v>10</v>
      </c>
      <c r="E186" s="0" t="n">
        <v>18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s">
        <v>207</v>
      </c>
      <c r="L186" s="1" t="n">
        <v>138.25</v>
      </c>
      <c r="M186" s="1" t="n">
        <f aca="false">+D186*$D$2+E186*$E$2+F186*$F$2+G186*$G$2+H186*$H$2+I186*$I$2+J186*$J$2</f>
        <v>138.25292</v>
      </c>
      <c r="N186" s="1" t="str">
        <f aca="false">IF(ABS(M186-L186)&gt;0.005,M186-L186,"")</f>
        <v/>
      </c>
      <c r="O186" s="1" t="n">
        <v>384.47</v>
      </c>
      <c r="P186" s="1" t="n">
        <f aca="false">+O186+459.67</f>
        <v>844.14</v>
      </c>
      <c r="Q186" s="1" t="n">
        <f aca="false">IF(AND(P186&gt;0,U186&lt;&gt;""),P186/U186,"")</f>
        <v>0.667805862109885</v>
      </c>
      <c r="R186" s="1" t="n">
        <v>-45.36</v>
      </c>
      <c r="S186" s="1" t="n">
        <f aca="false">IF(AND(R186&lt;&gt;"",U186&lt;&gt;""),(R186+459.67)/U186,"")</f>
        <v>0.327763933388711</v>
      </c>
      <c r="T186" s="1" t="n">
        <v>804.38</v>
      </c>
      <c r="U186" s="1" t="n">
        <f aca="false">IF(T186&lt;&gt;"",T186+459.67,"")</f>
        <v>1264.05</v>
      </c>
      <c r="V186" s="1" t="n">
        <v>470.27</v>
      </c>
      <c r="W186" s="2" t="n">
        <v>0.0556</v>
      </c>
      <c r="X186" s="2" t="n">
        <v>0.267</v>
      </c>
      <c r="Y186" s="2" t="n">
        <f aca="false">IF(U186&lt;&gt;"",V186*W186*L186/10.73165/U186,"")</f>
        <v>0.266474989010105</v>
      </c>
      <c r="Z186" s="2" t="n">
        <f aca="false">IF(Y186&lt;&gt;"",IF(ABS(Y186-X186)&gt;0.0005,Y186-X186,""),"")</f>
        <v>-0.000525010989895158</v>
      </c>
      <c r="AA186" s="2" t="n">
        <v>0.2942</v>
      </c>
      <c r="AB186" s="2" t="n">
        <f aca="false">IF(AND(V186&gt;0,Q186&lt;&gt;""),LOG(14.69595/V186)/(1-1/Q186)*3/7-1,"")</f>
        <v>0.296764603510634</v>
      </c>
      <c r="AC186" s="2" t="str">
        <f aca="false">IF(AB186&lt;&gt;"",IF(ABS(AB186-AA186)&gt;0.05,AB186-AA186,""),"")</f>
        <v/>
      </c>
      <c r="AD186" s="2" t="n">
        <v>0.9018</v>
      </c>
      <c r="AF186" s="3" t="n">
        <f aca="false">IF(AND(L186&lt;&gt;"",AD186&lt;&gt;""),L186/(AD186*62.3664),"")</f>
        <v>2.45812652497013</v>
      </c>
      <c r="AG186" s="1" t="n">
        <v>25.41</v>
      </c>
      <c r="AH186" s="1" t="n">
        <f aca="false">IF(AD186&lt;&gt;"",141.5/AD186-131.5,"")</f>
        <v>25.4084054113994</v>
      </c>
      <c r="AI186" s="1" t="str">
        <f aca="false">IF(AH186&lt;&gt;"",IF(ABS(AH186-AG186)&gt;0.01,AH186-AG186,""),"")</f>
        <v/>
      </c>
      <c r="AJ186" s="3" t="n">
        <v>7.518</v>
      </c>
      <c r="AK186" s="3" t="n">
        <f aca="false">IF(AD186&lt;&gt;"",AD186*8.33718,"")</f>
        <v>7.518468924</v>
      </c>
      <c r="AL186" s="3" t="str">
        <f aca="false">IF(AK186&lt;&gt;"",IF(ABS(AK186-AJ186)&gt;0.001,AK186-AJ186,""),"")</f>
        <v/>
      </c>
      <c r="AM186" s="4" t="n">
        <v>1.47878</v>
      </c>
      <c r="AN186" s="2" t="n">
        <v>0.0354</v>
      </c>
      <c r="AO186" s="2" t="n">
        <f aca="false">IF(AND(V186&lt;&gt;"",AA186&lt;&gt;"",U186&lt;&gt;""),V186*10^(7/3*(1+AA186)*(1-U186/559.676)),"")</f>
        <v>0.0744408971030771</v>
      </c>
      <c r="AP186" s="2" t="n">
        <f aca="false">IF(AO186&lt;&gt;"",AO186-AN186,"")</f>
        <v>0.0390408971030771</v>
      </c>
      <c r="AQ186" s="2" t="n">
        <v>0.2766</v>
      </c>
      <c r="AR186" s="2" t="n">
        <v>0.3908</v>
      </c>
      <c r="AS186" s="2" t="n">
        <v>2.6582</v>
      </c>
      <c r="AT186" s="2" t="n">
        <v>1.0975</v>
      </c>
      <c r="AU186" s="1" t="n">
        <v>123.77</v>
      </c>
      <c r="AV186" s="5" t="n">
        <v>18323</v>
      </c>
      <c r="AW186" s="5" t="n">
        <f aca="false">AV186*AJ186</f>
        <v>137752.314</v>
      </c>
      <c r="AY186" s="3" t="n">
        <v>8.617</v>
      </c>
      <c r="AZ186" s="3" t="n">
        <f aca="false">IF(AND(AU186&lt;&gt;"",T186&lt;&gt;"",O186&lt;&gt;"",AD186&lt;&gt;""),SQRT((AU186*(MAX((T186-77)/(T186-O186),0))^0.38)*(SQRT(AD186^2-0.000601*(77-60))*62.3664)*251.9958/30.48^3),"")</f>
        <v>8.70912754949691</v>
      </c>
      <c r="BA186" s="3" t="n">
        <f aca="false">IF(AND(AY186&lt;&gt;"",AZ186&lt;&gt;""),AZ186-AY186,"")</f>
        <v>0.0921275494969134</v>
      </c>
      <c r="BB186" s="1" t="n">
        <v>136.04</v>
      </c>
      <c r="BC186" s="1" t="n">
        <v>-526.29</v>
      </c>
      <c r="BD186" s="1" t="n">
        <v>265.95</v>
      </c>
      <c r="BE186" s="1" t="n">
        <v>29.51</v>
      </c>
      <c r="BF186" s="6" t="n">
        <v>0.00051</v>
      </c>
      <c r="BG186" s="7" t="n">
        <v>95.5</v>
      </c>
      <c r="BL186" s="1" t="n">
        <v>0.7</v>
      </c>
      <c r="BM186" s="1" t="n">
        <v>4.9</v>
      </c>
      <c r="BN186" s="7" t="n">
        <v>10.5</v>
      </c>
      <c r="BO186" s="7" t="n">
        <f aca="false">IF(AND(P186&lt;&gt;"",AD186&lt;&gt;""),P186^0.333333333333333/AD186,"")</f>
        <v>10.4799995106676</v>
      </c>
      <c r="BP186" s="7" t="n">
        <f aca="false">BN186-BO186</f>
        <v>0.0200004893323538</v>
      </c>
    </row>
    <row r="187" customFormat="false" ht="12.75" hidden="false" customHeight="false" outlineLevel="0" collapsed="false">
      <c r="A187" s="0" t="n">
        <v>185</v>
      </c>
      <c r="B187" s="0" t="s">
        <v>324</v>
      </c>
      <c r="C187" s="0" t="s">
        <v>323</v>
      </c>
      <c r="D187" s="0" t="n">
        <v>10</v>
      </c>
      <c r="E187" s="0" t="n">
        <v>18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s">
        <v>207</v>
      </c>
      <c r="L187" s="1" t="n">
        <v>138.25</v>
      </c>
      <c r="M187" s="1" t="n">
        <f aca="false">+D187*$D$2+E187*$E$2+F187*$F$2+G187*$G$2+H187*$H$2+I187*$I$2+J187*$J$2</f>
        <v>138.25292</v>
      </c>
      <c r="N187" s="1" t="str">
        <f aca="false">IF(ABS(M187-L187)&gt;0.005,M187-L187,"")</f>
        <v/>
      </c>
      <c r="O187" s="1" t="n">
        <v>369.16</v>
      </c>
      <c r="P187" s="1" t="n">
        <f aca="false">+O187+459.67</f>
        <v>828.83</v>
      </c>
      <c r="Q187" s="1" t="n">
        <f aca="false">IF(AND(P187&gt;0,U187&lt;&gt;""),P187/U187,"")</f>
        <v>0.670200292716849</v>
      </c>
      <c r="R187" s="1" t="n">
        <v>-22.68</v>
      </c>
      <c r="S187" s="1" t="n">
        <f aca="false">IF(AND(R187&lt;&gt;"",U187&lt;&gt;""),(R187+459.67)/U187,"")</f>
        <v>0.353354518917433</v>
      </c>
      <c r="T187" s="1" t="n">
        <v>777.02</v>
      </c>
      <c r="U187" s="1" t="n">
        <f aca="false">IF(T187&lt;&gt;"",T187+459.67,"")</f>
        <v>1236.69</v>
      </c>
      <c r="V187" s="1" t="n">
        <v>411.49</v>
      </c>
      <c r="W187" s="2" t="n">
        <v>0.0556</v>
      </c>
      <c r="X187" s="2" t="n">
        <v>0.238</v>
      </c>
      <c r="Y187" s="2" t="n">
        <f aca="false">IF(U187&lt;&gt;"",V187*W187*L187/10.73165/U187,"")</f>
        <v>0.238326243535443</v>
      </c>
      <c r="Z187" s="2" t="str">
        <f aca="false">IF(Y187&lt;&gt;"",IF(ABS(Y187-X187)&gt;0.0005,Y187-X187,""),"")</f>
        <v/>
      </c>
      <c r="AA187" s="2" t="n">
        <v>0.2536</v>
      </c>
      <c r="AB187" s="2" t="n">
        <f aca="false">IF(AND(V187&gt;0,Q187&lt;&gt;""),LOG(14.69595/V187)/(1-1/Q187)*3/7-1,"")</f>
        <v>0.260359961041701</v>
      </c>
      <c r="AC187" s="2" t="str">
        <f aca="false">IF(AB187&lt;&gt;"",IF(ABS(AB187-AA187)&gt;0.05,AB187-AA187,""),"")</f>
        <v/>
      </c>
      <c r="AD187" s="2" t="n">
        <v>0.8755</v>
      </c>
      <c r="AF187" s="3" t="n">
        <f aca="false">IF(AND(L187&lt;&gt;"",AD187&lt;&gt;""),L187/(AD187*62.3664),"")</f>
        <v>2.53196858962658</v>
      </c>
      <c r="AG187" s="1" t="n">
        <v>30.13</v>
      </c>
      <c r="AH187" s="1" t="n">
        <f aca="false">IF(AD187&lt;&gt;"",141.5/AD187-131.5,"")</f>
        <v>30.1219303255283</v>
      </c>
      <c r="AI187" s="1" t="str">
        <f aca="false">IF(AH187&lt;&gt;"",IF(ABS(AH187-AG187)&gt;0.01,AH187-AG187,""),"")</f>
        <v/>
      </c>
      <c r="AJ187" s="3" t="n">
        <v>7.299</v>
      </c>
      <c r="AK187" s="3" t="n">
        <f aca="false">IF(AD187&lt;&gt;"",AD187*8.33718,"")</f>
        <v>7.29920109</v>
      </c>
      <c r="AL187" s="3" t="str">
        <f aca="false">IF(AK187&lt;&gt;"",IF(ABS(AK187-AJ187)&gt;0.001,AK187-AJ187,""),"")</f>
        <v/>
      </c>
      <c r="AM187" s="4" t="n">
        <v>1.46715</v>
      </c>
      <c r="AN187" s="2" t="n">
        <v>0.0541</v>
      </c>
      <c r="AO187" s="2" t="n">
        <f aca="false">IF(AND(V187&lt;&gt;"",AA187&lt;&gt;"",U187&lt;&gt;""),V187*10^(7/3*(1+AA187)*(1-U187/559.676)),"")</f>
        <v>0.119135810310721</v>
      </c>
      <c r="AP187" s="2" t="n">
        <f aca="false">IF(AO187&lt;&gt;"",AO187-AN187,"")</f>
        <v>0.0650358103107206</v>
      </c>
      <c r="AQ187" s="2" t="n">
        <v>0.2789</v>
      </c>
      <c r="AR187" s="2" t="n">
        <v>0.3861</v>
      </c>
      <c r="AS187" s="2" t="n">
        <v>1.815</v>
      </c>
      <c r="AT187" s="2" t="n">
        <v>0.8519</v>
      </c>
      <c r="AU187" s="1" t="n">
        <v>120.1</v>
      </c>
      <c r="AV187" s="5" t="n">
        <v>18288</v>
      </c>
      <c r="AW187" s="5" t="n">
        <f aca="false">AV187*AJ187</f>
        <v>133484.112</v>
      </c>
      <c r="AY187" s="3" t="n">
        <v>8.332</v>
      </c>
      <c r="AZ187" s="3" t="n">
        <f aca="false">IF(AND(AU187&lt;&gt;"",T187&lt;&gt;"",O187&lt;&gt;"",AD187&lt;&gt;""),SQRT((AU187*(MAX((T187-77)/(T187-O187),0))^0.38)*(SQRT(AD187^2-0.000601*(77-60))*62.3664)*251.9958/30.48^3),"")</f>
        <v>8.43657249334857</v>
      </c>
      <c r="BA187" s="3" t="n">
        <f aca="false">IF(AND(AY187&lt;&gt;"",AZ187&lt;&gt;""),AZ187-AY187,"")</f>
        <v>0.104572493348565</v>
      </c>
      <c r="BB187" s="1" t="n">
        <v>136.04</v>
      </c>
      <c r="BC187" s="1" t="n">
        <v>-566.5</v>
      </c>
      <c r="BD187" s="1" t="n">
        <v>228.72</v>
      </c>
      <c r="BE187" s="1" t="n">
        <v>44.81</v>
      </c>
      <c r="BF187" s="6" t="n">
        <v>0.00055</v>
      </c>
      <c r="BG187" s="7" t="n">
        <v>95.5</v>
      </c>
      <c r="BL187" s="1" t="n">
        <v>0.7</v>
      </c>
      <c r="BM187" s="1" t="n">
        <v>4.9</v>
      </c>
      <c r="BN187" s="7" t="n">
        <v>10.7</v>
      </c>
      <c r="BO187" s="7" t="n">
        <f aca="false">IF(AND(P187&lt;&gt;"",AD187&lt;&gt;""),P187^0.333333333333333/AD187,"")</f>
        <v>10.729158728025</v>
      </c>
      <c r="BP187" s="7" t="n">
        <f aca="false">BN187-BO187</f>
        <v>-0.0291587280249743</v>
      </c>
    </row>
    <row r="188" customFormat="false" ht="12.75" hidden="false" customHeight="false" outlineLevel="0" collapsed="false">
      <c r="A188" s="0" t="n">
        <v>186</v>
      </c>
      <c r="B188" s="0" t="s">
        <v>325</v>
      </c>
      <c r="C188" s="0" t="s">
        <v>326</v>
      </c>
      <c r="D188" s="0" t="n">
        <v>11</v>
      </c>
      <c r="E188" s="0" t="n">
        <v>20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s">
        <v>207</v>
      </c>
      <c r="L188" s="1" t="n">
        <v>152.28</v>
      </c>
      <c r="M188" s="1" t="n">
        <f aca="false">+D188*$D$2+E188*$E$2+F188*$F$2+G188*$G$2+H188*$H$2+I188*$I$2+J188*$J$2</f>
        <v>152.2798</v>
      </c>
      <c r="N188" s="1" t="str">
        <f aca="false">IF(ABS(M188-L188)&gt;0.005,M188-L188,"")</f>
        <v/>
      </c>
      <c r="O188" s="1" t="n">
        <v>469.4</v>
      </c>
      <c r="P188" s="1" t="n">
        <f aca="false">+O188+459.67</f>
        <v>929.07</v>
      </c>
      <c r="Q188" s="1" t="n">
        <f aca="false">IF(AND(P188&gt;0,U188&lt;&gt;""),P188/U188,"")</f>
        <v>0.683541789287816</v>
      </c>
      <c r="S188" s="1" t="str">
        <f aca="false">IF(AND(R188&lt;&gt;"",U188&lt;&gt;""),(R188+459.67)/U188,"")</f>
        <v/>
      </c>
      <c r="T188" s="1" t="n">
        <v>899.53</v>
      </c>
      <c r="U188" s="1" t="n">
        <f aca="false">IF(T188&lt;&gt;"",T188+459.67,"")</f>
        <v>1359.2</v>
      </c>
      <c r="V188" s="1" t="n">
        <v>388.28</v>
      </c>
      <c r="W188" s="2" t="n">
        <v>0.0568</v>
      </c>
      <c r="X188" s="2" t="n">
        <v>0.2303</v>
      </c>
      <c r="Y188" s="2" t="n">
        <f aca="false">IF(U188&lt;&gt;"",V188*W188*L188/10.73165/U188,"")</f>
        <v>0.230242959363732</v>
      </c>
      <c r="Z188" s="2" t="str">
        <f aca="false">IF(Y188&lt;&gt;"",IF(ABS(Y188-X188)&gt;0.0005,Y188-X188,""),"")</f>
        <v/>
      </c>
      <c r="AA188" s="2" t="n">
        <v>0.304</v>
      </c>
      <c r="AB188" s="2" t="n">
        <f aca="false">IF(AND(V188&gt;0,Q188&lt;&gt;""),LOG(14.69595/V188)/(1-1/Q188)*3/7-1,"")</f>
        <v>0.316301678904124</v>
      </c>
      <c r="AC188" s="2" t="str">
        <f aca="false">IF(AB188&lt;&gt;"",IF(ABS(AB188-AA188)&gt;0.05,AB188-AA188,""),"")</f>
        <v/>
      </c>
      <c r="AD188" s="2" t="n">
        <v>1.0146</v>
      </c>
      <c r="AF188" s="3" t="n">
        <f aca="false">IF(AND(L188&lt;&gt;"",AD188&lt;&gt;""),L188/(AD188*62.3664),"")</f>
        <v>2.40656354877527</v>
      </c>
      <c r="AG188" s="1" t="n">
        <v>7.96</v>
      </c>
      <c r="AH188" s="1" t="n">
        <f aca="false">IF(AD188&lt;&gt;"",141.5/AD188-131.5,"")</f>
        <v>7.96382810959986</v>
      </c>
      <c r="AI188" s="1" t="str">
        <f aca="false">IF(AH188&lt;&gt;"",IF(ABS(AH188-AG188)&gt;0.01,AH188-AG188,""),"")</f>
        <v/>
      </c>
      <c r="AJ188" s="3" t="n">
        <v>8.459</v>
      </c>
      <c r="AK188" s="3" t="n">
        <f aca="false">IF(AD188&lt;&gt;"",AD188*8.33718,"")</f>
        <v>8.458902828</v>
      </c>
      <c r="AL188" s="3" t="str">
        <f aca="false">IF(AK188&lt;&gt;"",IF(ABS(AK188-AJ188)&gt;0.001,AK188-AJ188,""),"")</f>
        <v/>
      </c>
      <c r="AO188" s="2" t="n">
        <f aca="false">IF(AND(V188&lt;&gt;"",AA188&lt;&gt;"",U188&lt;&gt;""),V188*10^(7/3*(1+AA188)*(1-U188/559.676)),"")</f>
        <v>0.0174803371646683</v>
      </c>
      <c r="AP188" s="2" t="n">
        <f aca="false">IF(AO188&lt;&gt;"",AO188-AN188,"")</f>
        <v>0.0174803371646683</v>
      </c>
      <c r="AR188" s="2" t="n">
        <v>0.369</v>
      </c>
      <c r="AU188" s="1" t="n">
        <v>177.77</v>
      </c>
      <c r="AX188" s="1" t="n">
        <v>52.83</v>
      </c>
      <c r="AZ188" s="3" t="n">
        <f aca="false">IF(AND(AU188&lt;&gt;"",T188&lt;&gt;"",O188&lt;&gt;"",AD188&lt;&gt;""),SQRT((AU188*(MAX((T188-77)/(T188-O188),0))^0.38)*(SQRT(AD188^2-0.000601*(77-60))*62.3664)*251.9958/30.48^3),"")</f>
        <v>11.2885486364079</v>
      </c>
      <c r="BA188" s="3" t="str">
        <f aca="false">IF(AND(AY188&lt;&gt;"",AZ188&lt;&gt;""),AZ188-AY188,"")</f>
        <v/>
      </c>
      <c r="BL188" s="1" t="n">
        <v>0.7</v>
      </c>
      <c r="BM188" s="1" t="n">
        <v>5.72</v>
      </c>
      <c r="BN188" s="7" t="n">
        <v>9.6</v>
      </c>
      <c r="BO188" s="7" t="n">
        <f aca="false">IF(AND(P188&lt;&gt;"",AD188&lt;&gt;""),P188^0.333333333333333/AD188,"")</f>
        <v>9.61733227363919</v>
      </c>
      <c r="BP188" s="7" t="n">
        <f aca="false">BN188-BO188</f>
        <v>-0.0173322736391945</v>
      </c>
    </row>
    <row r="189" customFormat="false" ht="12.75" hidden="false" customHeight="false" outlineLevel="0" collapsed="false">
      <c r="A189" s="0" t="n">
        <v>187</v>
      </c>
      <c r="B189" s="0" t="s">
        <v>327</v>
      </c>
      <c r="C189" s="0" t="s">
        <v>326</v>
      </c>
      <c r="D189" s="0" t="n">
        <v>11</v>
      </c>
      <c r="E189" s="0" t="n">
        <v>20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s">
        <v>207</v>
      </c>
      <c r="L189" s="1" t="n">
        <v>152.28</v>
      </c>
      <c r="M189" s="1" t="n">
        <f aca="false">+D189*$D$2+E189*$E$2+F189*$F$2+G189*$G$2+H189*$H$2+I189*$I$2+J189*$J$2</f>
        <v>152.2798</v>
      </c>
      <c r="N189" s="1" t="str">
        <f aca="false">IF(ABS(M189-L189)&gt;0.005,M189-L189,"")</f>
        <v/>
      </c>
      <c r="O189" s="1" t="n">
        <v>455</v>
      </c>
      <c r="P189" s="1" t="n">
        <f aca="false">+O189+459.67</f>
        <v>914.67</v>
      </c>
      <c r="Q189" s="1" t="n">
        <f aca="false">IF(AND(P189&gt;0,U189&lt;&gt;""),P189/U189,"")</f>
        <v>0.683548560667205</v>
      </c>
      <c r="S189" s="1" t="str">
        <f aca="false">IF(AND(R189&lt;&gt;"",U189&lt;&gt;""),(R189+459.67)/U189,"")</f>
        <v/>
      </c>
      <c r="T189" s="1" t="n">
        <v>878.45</v>
      </c>
      <c r="U189" s="1" t="n">
        <f aca="false">IF(T189&lt;&gt;"",T189+459.67,"")</f>
        <v>1338.12</v>
      </c>
      <c r="V189" s="1" t="n">
        <v>388.28</v>
      </c>
      <c r="W189" s="2" t="n">
        <v>0.0568</v>
      </c>
      <c r="X189" s="2" t="n">
        <v>0.2339</v>
      </c>
      <c r="Y189" s="2" t="n">
        <f aca="false">IF(U189&lt;&gt;"",V189*W189*L189/10.73165/U189,"")</f>
        <v>0.233870079191093</v>
      </c>
      <c r="Z189" s="2" t="str">
        <f aca="false">IF(Y189&lt;&gt;"",IF(ABS(Y189-X189)&gt;0.0005,Y189-X189,""),"")</f>
        <v/>
      </c>
      <c r="AA189" s="2" t="n">
        <v>0.304</v>
      </c>
      <c r="AB189" s="2" t="n">
        <f aca="false">IF(AND(V189&gt;0,Q189&lt;&gt;""),LOG(14.69595/V189)/(1-1/Q189)*3/7-1,"")</f>
        <v>0.316342884902036</v>
      </c>
      <c r="AC189" s="2" t="str">
        <f aca="false">IF(AB189&lt;&gt;"",IF(ABS(AB189-AA189)&gt;0.05,AB189-AA189,""),"")</f>
        <v/>
      </c>
      <c r="AF189" s="3" t="str">
        <f aca="false">IF(AND(L189&lt;&gt;"",AD189&lt;&gt;""),L189/(AD189*62.3664),"")</f>
        <v/>
      </c>
      <c r="AH189" s="1" t="str">
        <f aca="false">IF(AD189&lt;&gt;"",141.5/AD189-131.5,"")</f>
        <v/>
      </c>
      <c r="AI189" s="1" t="str">
        <f aca="false">IF(AH189&lt;&gt;"",IF(ABS(AH189-AG189)&gt;0.01,AH189-AG189,""),"")</f>
        <v/>
      </c>
      <c r="AK189" s="3" t="str">
        <f aca="false">IF(AD189&lt;&gt;"",AD189*8.33718,"")</f>
        <v/>
      </c>
      <c r="AL189" s="3" t="str">
        <f aca="false">IF(AK189&lt;&gt;"",IF(ABS(AK189-AJ189)&gt;0.001,AK189-AJ189,""),"")</f>
        <v/>
      </c>
      <c r="AM189" s="4" t="n">
        <v>1.4698</v>
      </c>
      <c r="AO189" s="2" t="n">
        <f aca="false">IF(AND(V189&lt;&gt;"",AA189&lt;&gt;"",U189&lt;&gt;""),V189*10^(7/3*(1+AA189)*(1-U189/559.676)),"")</f>
        <v>0.0227588742734415</v>
      </c>
      <c r="AP189" s="2" t="n">
        <f aca="false">IF(AO189&lt;&gt;"",AO189-AN189,"")</f>
        <v>0.0227588742734415</v>
      </c>
      <c r="AR189" s="2" t="n">
        <v>0.3694</v>
      </c>
      <c r="AU189" s="1" t="n">
        <v>174.57</v>
      </c>
      <c r="AX189" s="1" t="n">
        <v>49.28</v>
      </c>
      <c r="AZ189" s="3" t="str">
        <f aca="false">IF(AND(AU189&lt;&gt;"",T189&lt;&gt;"",O189&lt;&gt;"",AD189&lt;&gt;""),SQRT((AU189*(MAX((T189-77)/(T189-O189),0))^0.38)*(SQRT(AD189^2-0.000601*(77-60))*62.3664)*251.9958/30.48^3),"")</f>
        <v/>
      </c>
      <c r="BA189" s="3" t="str">
        <f aca="false">IF(AND(AY189&lt;&gt;"",AZ189&lt;&gt;""),AZ189-AY189,"")</f>
        <v/>
      </c>
      <c r="BL189" s="1" t="n">
        <v>0.7</v>
      </c>
      <c r="BM189" s="1" t="n">
        <v>5.72</v>
      </c>
      <c r="BO189" s="7" t="str">
        <f aca="false">IF(AND(P189&lt;&gt;"",AD189&lt;&gt;""),P189^0.333333333333333/AD189,"")</f>
        <v/>
      </c>
      <c r="BP189" s="7" t="e">
        <f aca="false">BN189-BO189</f>
        <v>#VALUE!</v>
      </c>
    </row>
    <row r="190" customFormat="false" ht="12.75" hidden="false" customHeight="false" outlineLevel="0" collapsed="false">
      <c r="A190" s="0" t="n">
        <v>188</v>
      </c>
      <c r="B190" s="0" t="s">
        <v>328</v>
      </c>
      <c r="C190" s="0" t="s">
        <v>321</v>
      </c>
      <c r="D190" s="0" t="n">
        <v>12</v>
      </c>
      <c r="E190" s="0" t="n">
        <v>22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s">
        <v>207</v>
      </c>
      <c r="L190" s="1" t="n">
        <v>166.31</v>
      </c>
      <c r="M190" s="1" t="n">
        <f aca="false">+D190*$D$2+E190*$E$2+F190*$F$2+G190*$G$2+H190*$H$2+I190*$I$2+J190*$J$2</f>
        <v>166.30668</v>
      </c>
      <c r="N190" s="1" t="str">
        <f aca="false">IF(ABS(M190-L190)&gt;0.005,M190-L190,"")</f>
        <v/>
      </c>
      <c r="O190" s="1" t="n">
        <v>500</v>
      </c>
      <c r="P190" s="1" t="n">
        <f aca="false">+O190+459.67</f>
        <v>959.67</v>
      </c>
      <c r="Q190" s="1" t="n">
        <f aca="false">IF(AND(P190&gt;0,U190&lt;&gt;""),P190/U190,"")</f>
        <v>0.731065742363069</v>
      </c>
      <c r="S190" s="1" t="str">
        <f aca="false">IF(AND(R190&lt;&gt;"",U190&lt;&gt;""),(R190+459.67)/U190,"")</f>
        <v/>
      </c>
      <c r="T190" s="1" t="n">
        <v>853.03</v>
      </c>
      <c r="U190" s="1" t="n">
        <f aca="false">IF(T190&lt;&gt;"",T190+459.67,"")</f>
        <v>1312.7</v>
      </c>
      <c r="V190" s="1" t="n">
        <v>353.82</v>
      </c>
      <c r="W190" s="2" t="n">
        <v>0.0573</v>
      </c>
      <c r="X190" s="2" t="n">
        <v>0.2395</v>
      </c>
      <c r="Y190" s="2" t="n">
        <f aca="false">IF(U190&lt;&gt;"",V190*W190*L190/10.73165/U190,"")</f>
        <v>0.239344459281734</v>
      </c>
      <c r="Z190" s="2" t="str">
        <f aca="false">IF(Y190&lt;&gt;"",IF(ABS(Y190-X190)&gt;0.0005,Y190-X190,""),"")</f>
        <v/>
      </c>
      <c r="AA190" s="2" t="n">
        <v>0.396</v>
      </c>
      <c r="AB190" s="2" t="n">
        <f aca="false">IF(AND(V190&gt;0,Q190&lt;&gt;""),LOG(14.69595/V190)/(1-1/Q190)*3/7-1,"")</f>
        <v>0.609574339299614</v>
      </c>
      <c r="AC190" s="2" t="n">
        <f aca="false">IF(AB190&lt;&gt;"",IF(ABS(AB190-AA190)&gt;0.05,AB190-AA190,""),"")</f>
        <v>0.213574339299614</v>
      </c>
      <c r="AF190" s="3" t="str">
        <f aca="false">IF(AND(L190&lt;&gt;"",AD190&lt;&gt;""),L190/(AD190*62.3664),"")</f>
        <v/>
      </c>
      <c r="AH190" s="1" t="str">
        <f aca="false">IF(AD190&lt;&gt;"",141.5/AD190-131.5,"")</f>
        <v/>
      </c>
      <c r="AI190" s="1" t="str">
        <f aca="false">IF(AH190&lt;&gt;"",IF(ABS(AH190-AG190)&gt;0.01,AH190-AG190,""),"")</f>
        <v/>
      </c>
      <c r="AK190" s="3" t="str">
        <f aca="false">IF(AD190&lt;&gt;"",AD190*8.33718,"")</f>
        <v/>
      </c>
      <c r="AL190" s="3" t="str">
        <f aca="false">IF(AK190&lt;&gt;"",IF(ABS(AK190-AJ190)&gt;0.001,AK190-AJ190,""),"")</f>
        <v/>
      </c>
      <c r="AO190" s="2" t="n">
        <f aca="false">IF(AND(V190&lt;&gt;"",AA190&lt;&gt;"",U190&lt;&gt;""),V190*10^(7/3*(1+AA190)*(1-U190/559.676)),"")</f>
        <v>0.0146607813381233</v>
      </c>
      <c r="AP190" s="2" t="n">
        <f aca="false">IF(AO190&lt;&gt;"",AO190-AN190,"")</f>
        <v>0.0146607813381233</v>
      </c>
      <c r="AR190" s="2" t="n">
        <v>0.3731</v>
      </c>
      <c r="AU190" s="1" t="n">
        <v>159.11</v>
      </c>
      <c r="AX190" s="1" t="n">
        <v>43.75</v>
      </c>
      <c r="AZ190" s="3" t="str">
        <f aca="false">IF(AND(AU190&lt;&gt;"",T190&lt;&gt;"",O190&lt;&gt;"",AD190&lt;&gt;""),SQRT((AU190*(MAX((T190-77)/(T190-O190),0))^0.38)*(SQRT(AD190^2-0.000601*(77-60))*62.3664)*251.9958/30.48^3),"")</f>
        <v/>
      </c>
      <c r="BA190" s="3" t="str">
        <f aca="false">IF(AND(AY190&lt;&gt;"",AZ190&lt;&gt;""),AZ190-AY190,"")</f>
        <v/>
      </c>
      <c r="BL190" s="1" t="n">
        <v>0.64</v>
      </c>
      <c r="BM190" s="1" t="n">
        <v>5.52</v>
      </c>
      <c r="BO190" s="7" t="str">
        <f aca="false">IF(AND(P190&lt;&gt;"",AD190&lt;&gt;""),P190^0.333333333333333/AD190,"")</f>
        <v/>
      </c>
      <c r="BP190" s="7" t="e">
        <f aca="false">BN190-BO190</f>
        <v>#VALUE!</v>
      </c>
    </row>
    <row r="191" customFormat="false" ht="12.75" hidden="false" customHeight="false" outlineLevel="0" collapsed="false">
      <c r="A191" s="0" t="n">
        <v>189</v>
      </c>
      <c r="B191" s="0" t="s">
        <v>329</v>
      </c>
      <c r="C191" s="0" t="s">
        <v>321</v>
      </c>
      <c r="D191" s="0" t="n">
        <v>12</v>
      </c>
      <c r="E191" s="0" t="n">
        <v>22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s">
        <v>207</v>
      </c>
      <c r="L191" s="1" t="n">
        <v>166.31</v>
      </c>
      <c r="M191" s="1" t="n">
        <f aca="false">+D191*$D$2+E191*$E$2+F191*$F$2+G191*$G$2+H191*$H$2+I191*$I$2+J191*$J$2</f>
        <v>166.30668</v>
      </c>
      <c r="N191" s="1" t="str">
        <f aca="false">IF(ABS(M191-L191)&gt;0.005,M191-L191,"")</f>
        <v/>
      </c>
      <c r="O191" s="1" t="n">
        <v>491</v>
      </c>
      <c r="P191" s="1" t="n">
        <f aca="false">+O191+459.67</f>
        <v>950.67</v>
      </c>
      <c r="Q191" s="1" t="n">
        <f aca="false">IF(AND(P191&gt;0,U191&lt;&gt;""),P191/U191,"")</f>
        <v>0.740039856144229</v>
      </c>
      <c r="S191" s="1" t="str">
        <f aca="false">IF(AND(R191&lt;&gt;"",U191&lt;&gt;""),(R191+459.67)/U191,"")</f>
        <v/>
      </c>
      <c r="T191" s="1" t="n">
        <v>824.95</v>
      </c>
      <c r="U191" s="1" t="n">
        <f aca="false">IF(T191&lt;&gt;"",T191+459.67,"")</f>
        <v>1284.62</v>
      </c>
      <c r="V191" s="1" t="n">
        <v>353.82</v>
      </c>
      <c r="W191" s="2" t="n">
        <v>0.0573</v>
      </c>
      <c r="X191" s="2" t="n">
        <v>0.2447</v>
      </c>
      <c r="Y191" s="2" t="n">
        <f aca="false">IF(U191&lt;&gt;"",V191*W191*L191/10.73165/U191,"")</f>
        <v>0.2445761950609</v>
      </c>
      <c r="Z191" s="2" t="str">
        <f aca="false">IF(Y191&lt;&gt;"",IF(ABS(Y191-X191)&gt;0.0005,Y191-X191,""),"")</f>
        <v/>
      </c>
      <c r="AA191" s="2" t="n">
        <v>0.396</v>
      </c>
      <c r="AB191" s="2" t="n">
        <f aca="false">IF(AND(V191&gt;0,Q191&lt;&gt;""),LOG(14.69595/V191)/(1-1/Q191)*3/7-1,"")</f>
        <v>0.685578857307196</v>
      </c>
      <c r="AC191" s="2" t="n">
        <f aca="false">IF(AB191&lt;&gt;"",IF(ABS(AB191-AA191)&gt;0.05,AB191-AA191,""),"")</f>
        <v>0.289578857307196</v>
      </c>
      <c r="AF191" s="3" t="str">
        <f aca="false">IF(AND(L191&lt;&gt;"",AD191&lt;&gt;""),L191/(AD191*62.3664),"")</f>
        <v/>
      </c>
      <c r="AH191" s="1" t="str">
        <f aca="false">IF(AD191&lt;&gt;"",141.5/AD191-131.5,"")</f>
        <v/>
      </c>
      <c r="AI191" s="1" t="str">
        <f aca="false">IF(AH191&lt;&gt;"",IF(ABS(AH191-AG191)&gt;0.01,AH191-AG191,""),"")</f>
        <v/>
      </c>
      <c r="AK191" s="3" t="str">
        <f aca="false">IF(AD191&lt;&gt;"",AD191*8.33718,"")</f>
        <v/>
      </c>
      <c r="AL191" s="3" t="str">
        <f aca="false">IF(AK191&lt;&gt;"",IF(ABS(AK191-AJ191)&gt;0.001,AK191-AJ191,""),"")</f>
        <v/>
      </c>
      <c r="AO191" s="2" t="n">
        <f aca="false">IF(AND(V191&lt;&gt;"",AA191&lt;&gt;"",U191&lt;&gt;""),V191*10^(7/3*(1+AA191)*(1-U191/559.676)),"")</f>
        <v>0.0213591354739686</v>
      </c>
      <c r="AP191" s="2" t="n">
        <f aca="false">IF(AO191&lt;&gt;"",AO191-AN191,"")</f>
        <v>0.0213591354739686</v>
      </c>
      <c r="AR191" s="2" t="n">
        <v>0.3736</v>
      </c>
      <c r="AU191" s="1" t="n">
        <v>158.07</v>
      </c>
      <c r="AX191" s="1" t="n">
        <v>39.74</v>
      </c>
      <c r="AZ191" s="3" t="str">
        <f aca="false">IF(AND(AU191&lt;&gt;"",T191&lt;&gt;"",O191&lt;&gt;"",AD191&lt;&gt;""),SQRT((AU191*(MAX((T191-77)/(T191-O191),0))^0.38)*(SQRT(AD191^2-0.000601*(77-60))*62.3664)*251.9958/30.48^3),"")</f>
        <v/>
      </c>
      <c r="BA191" s="3" t="str">
        <f aca="false">IF(AND(AY191&lt;&gt;"",AZ191&lt;&gt;""),AZ191-AY191,"")</f>
        <v/>
      </c>
      <c r="BL191" s="1" t="n">
        <v>0.64</v>
      </c>
      <c r="BM191" s="1" t="n">
        <v>5.52</v>
      </c>
      <c r="BO191" s="7" t="str">
        <f aca="false">IF(AND(P191&lt;&gt;"",AD191&lt;&gt;""),P191^0.333333333333333/AD191,"")</f>
        <v/>
      </c>
      <c r="BP191" s="7" t="e">
        <f aca="false">BN191-BO191</f>
        <v>#VALUE!</v>
      </c>
    </row>
    <row r="192" customFormat="false" ht="12.75" hidden="false" customHeight="false" outlineLevel="0" collapsed="false">
      <c r="A192" s="0" t="n">
        <v>190</v>
      </c>
      <c r="B192" s="0" t="s">
        <v>330</v>
      </c>
      <c r="C192" s="0" t="s">
        <v>321</v>
      </c>
      <c r="D192" s="0" t="n">
        <v>12</v>
      </c>
      <c r="E192" s="0" t="n">
        <v>22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s">
        <v>207</v>
      </c>
      <c r="L192" s="1" t="n">
        <v>166.31</v>
      </c>
      <c r="M192" s="1" t="n">
        <f aca="false">+D192*$D$2+E192*$E$2+F192*$F$2+G192*$G$2+H192*$H$2+I192*$I$2+J192*$J$2</f>
        <v>166.30668</v>
      </c>
      <c r="N192" s="1" t="str">
        <f aca="false">IF(ABS(M192-L192)&gt;0.005,M192-L192,"")</f>
        <v/>
      </c>
      <c r="O192" s="1" t="n">
        <v>451</v>
      </c>
      <c r="P192" s="1" t="n">
        <f aca="false">+O192+459.67</f>
        <v>910.67</v>
      </c>
      <c r="Q192" s="1" t="n">
        <f aca="false">IF(AND(P192&gt;0,U192&lt;&gt;""),P192/U192,"")</f>
        <v>0.701897582932544</v>
      </c>
      <c r="S192" s="1" t="str">
        <f aca="false">IF(AND(R192&lt;&gt;"",U192&lt;&gt;""),(R192+459.67)/U192,"")</f>
        <v/>
      </c>
      <c r="T192" s="1" t="n">
        <v>837.77</v>
      </c>
      <c r="U192" s="1" t="n">
        <f aca="false">IF(T192&lt;&gt;"",T192+459.67,"")</f>
        <v>1297.44</v>
      </c>
      <c r="V192" s="1" t="n">
        <v>353.82</v>
      </c>
      <c r="W192" s="2" t="n">
        <v>0.0573</v>
      </c>
      <c r="X192" s="2" t="n">
        <v>0.2423</v>
      </c>
      <c r="Y192" s="2" t="n">
        <f aca="false">IF(U192&lt;&gt;"",V192*W192*L192/10.73165/U192,"")</f>
        <v>0.242159538552174</v>
      </c>
      <c r="Z192" s="2" t="str">
        <f aca="false">IF(Y192&lt;&gt;"",IF(ABS(Y192-X192)&gt;0.0005,Y192-X192,""),"")</f>
        <v/>
      </c>
      <c r="AA192" s="2" t="n">
        <v>0.396</v>
      </c>
      <c r="AB192" s="2" t="n">
        <f aca="false">IF(AND(V192&gt;0,Q192&lt;&gt;""),LOG(14.69595/V192)/(1-1/Q192)*3/7-1,"")</f>
        <v>0.394148331156176</v>
      </c>
      <c r="AC192" s="2" t="str">
        <f aca="false">IF(AB192&lt;&gt;"",IF(ABS(AB192-AA192)&gt;0.05,AB192-AA192,""),"")</f>
        <v/>
      </c>
      <c r="AD192" s="2" t="n">
        <v>0.89</v>
      </c>
      <c r="AF192" s="3" t="n">
        <f aca="false">IF(AND(L192&lt;&gt;"",AD192&lt;&gt;""),L192/(AD192*62.3664),"")</f>
        <v>2.99624747523227</v>
      </c>
      <c r="AG192" s="1" t="n">
        <v>27.49</v>
      </c>
      <c r="AH192" s="1" t="n">
        <f aca="false">IF(AD192&lt;&gt;"",141.5/AD192-131.5,"")</f>
        <v>27.4887640449438</v>
      </c>
      <c r="AI192" s="1" t="str">
        <f aca="false">IF(AH192&lt;&gt;"",IF(ABS(AH192-AG192)&gt;0.01,AH192-AG192,""),"")</f>
        <v/>
      </c>
      <c r="AJ192" s="3" t="n">
        <v>7.42</v>
      </c>
      <c r="AK192" s="3" t="n">
        <f aca="false">IF(AD192&lt;&gt;"",AD192*8.33718,"")</f>
        <v>7.4200902</v>
      </c>
      <c r="AL192" s="3" t="str">
        <f aca="false">IF(AK192&lt;&gt;"",IF(ABS(AK192-AJ192)&gt;0.001,AK192-AJ192,""),"")</f>
        <v/>
      </c>
      <c r="AM192" s="4" t="n">
        <v>1.478</v>
      </c>
      <c r="AO192" s="2" t="n">
        <f aca="false">IF(AND(V192&lt;&gt;"",AA192&lt;&gt;"",U192&lt;&gt;""),V192*10^(7/3*(1+AA192)*(1-U192/559.676)),"")</f>
        <v>0.0179875011543737</v>
      </c>
      <c r="AP192" s="2" t="n">
        <f aca="false">IF(AO192&lt;&gt;"",AO192-AN192,"")</f>
        <v>0.0179875011543737</v>
      </c>
      <c r="AR192" s="2" t="n">
        <v>0.3732</v>
      </c>
      <c r="AU192" s="1" t="n">
        <v>159.89</v>
      </c>
      <c r="AX192" s="1" t="n">
        <v>31.74</v>
      </c>
      <c r="AZ192" s="3" t="n">
        <f aca="false">IF(AND(AU192&lt;&gt;"",T192&lt;&gt;"",O192&lt;&gt;"",AD192&lt;&gt;""),SQRT((AU192*(MAX((T192-77)/(T192-O192),0))^0.38)*(SQRT(AD192^2-0.000601*(77-60))*62.3664)*251.9958/30.48^3),"")</f>
        <v>10.0732068625903</v>
      </c>
      <c r="BA192" s="3" t="str">
        <f aca="false">IF(AND(AY192&lt;&gt;"",AZ192&lt;&gt;""),AZ192-AY192,"")</f>
        <v/>
      </c>
      <c r="BL192" s="1" t="n">
        <v>0.64</v>
      </c>
      <c r="BM192" s="1" t="n">
        <v>5.28</v>
      </c>
      <c r="BN192" s="7" t="n">
        <v>10.9</v>
      </c>
      <c r="BO192" s="7" t="n">
        <f aca="false">IF(AND(P192&lt;&gt;"",AD192&lt;&gt;""),P192^0.333333333333333/AD192,"")</f>
        <v>10.8908974828648</v>
      </c>
      <c r="BP192" s="7" t="n">
        <f aca="false">BN192-BO192</f>
        <v>0.00910251713515642</v>
      </c>
    </row>
    <row r="193" customFormat="false" ht="12.75" hidden="false" customHeight="false" outlineLevel="0" collapsed="false">
      <c r="A193" s="0" t="n">
        <v>191</v>
      </c>
      <c r="B193" s="0" t="s">
        <v>331</v>
      </c>
      <c r="C193" s="0" t="s">
        <v>321</v>
      </c>
      <c r="D193" s="0" t="n">
        <v>12</v>
      </c>
      <c r="E193" s="0" t="n">
        <v>22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s">
        <v>207</v>
      </c>
      <c r="L193" s="1" t="n">
        <v>166.31</v>
      </c>
      <c r="M193" s="1" t="n">
        <f aca="false">+D193*$D$2+E193*$E$2+F193*$F$2+G193*$G$2+H193*$H$2+I193*$I$2+J193*$J$2</f>
        <v>166.30668</v>
      </c>
      <c r="N193" s="1" t="str">
        <f aca="false">IF(ABS(M193-L193)&gt;0.005,M193-L193,"")</f>
        <v/>
      </c>
      <c r="O193" s="1" t="n">
        <v>437</v>
      </c>
      <c r="P193" s="1" t="n">
        <f aca="false">+O193+459.67</f>
        <v>896.67</v>
      </c>
      <c r="Q193" s="1" t="n">
        <f aca="false">IF(AND(P193&gt;0,U193&lt;&gt;""),P193/U193,"")</f>
        <v>0.702202139489718</v>
      </c>
      <c r="S193" s="1" t="str">
        <f aca="false">IF(AND(R193&lt;&gt;"",U193&lt;&gt;""),(R193+459.67)/U193,"")</f>
        <v/>
      </c>
      <c r="T193" s="1" t="n">
        <v>817.27</v>
      </c>
      <c r="U193" s="1" t="n">
        <f aca="false">IF(T193&lt;&gt;"",T193+459.67,"")</f>
        <v>1276.94</v>
      </c>
      <c r="V193" s="1" t="n">
        <v>353.82</v>
      </c>
      <c r="W193" s="2" t="n">
        <v>0.0573</v>
      </c>
      <c r="X193" s="2" t="n">
        <v>0.2462</v>
      </c>
      <c r="Y193" s="2" t="n">
        <f aca="false">IF(U193&lt;&gt;"",V193*W193*L193/10.73165/U193,"")</f>
        <v>0.246047168777807</v>
      </c>
      <c r="Z193" s="2" t="str">
        <f aca="false">IF(Y193&lt;&gt;"",IF(ABS(Y193-X193)&gt;0.0005,Y193-X193,""),"")</f>
        <v/>
      </c>
      <c r="AA193" s="2" t="n">
        <v>0.396</v>
      </c>
      <c r="AB193" s="2" t="n">
        <f aca="false">IF(AND(V193&gt;0,Q193&lt;&gt;""),LOG(14.69595/V193)/(1-1/Q193)*3/7-1,"")</f>
        <v>0.396179666464649</v>
      </c>
      <c r="AC193" s="2" t="str">
        <f aca="false">IF(AB193&lt;&gt;"",IF(ABS(AB193-AA193)&gt;0.05,AB193-AA193,""),"")</f>
        <v/>
      </c>
      <c r="AD193" s="2" t="n">
        <v>0.8648</v>
      </c>
      <c r="AF193" s="3" t="n">
        <f aca="false">IF(AND(L193&lt;&gt;"",AD193&lt;&gt;""),L193/(AD193*62.3664),"")</f>
        <v>3.08355718427003</v>
      </c>
      <c r="AG193" s="1" t="n">
        <v>32.12</v>
      </c>
      <c r="AH193" s="1" t="n">
        <f aca="false">IF(AD193&lt;&gt;"",141.5/AD193-131.5,"")</f>
        <v>32.1216466234968</v>
      </c>
      <c r="AI193" s="1" t="str">
        <f aca="false">IF(AH193&lt;&gt;"",IF(ABS(AH193-AG193)&gt;0.01,AH193-AG193,""),"")</f>
        <v/>
      </c>
      <c r="AJ193" s="3" t="n">
        <v>7.21</v>
      </c>
      <c r="AK193" s="3" t="n">
        <f aca="false">IF(AD193&lt;&gt;"",AD193*8.33718,"")</f>
        <v>7.209993264</v>
      </c>
      <c r="AL193" s="3" t="str">
        <f aca="false">IF(AK193&lt;&gt;"",IF(ABS(AK193-AJ193)&gt;0.001,AK193-AJ193,""),"")</f>
        <v/>
      </c>
      <c r="AM193" s="4" t="n">
        <v>1.464</v>
      </c>
      <c r="AO193" s="2" t="n">
        <f aca="false">IF(AND(V193&lt;&gt;"",AA193&lt;&gt;"",U193&lt;&gt;""),V193*10^(7/3*(1+AA193)*(1-U193/559.676)),"")</f>
        <v>0.0236745390130497</v>
      </c>
      <c r="AP193" s="2" t="n">
        <f aca="false">IF(AO193&lt;&gt;"",AO193-AN193,"")</f>
        <v>0.0236745390130497</v>
      </c>
      <c r="AR193" s="2" t="n">
        <v>0.3739</v>
      </c>
      <c r="AU193" s="1" t="n">
        <v>156.99</v>
      </c>
      <c r="AX193" s="1" t="n">
        <v>28.21</v>
      </c>
      <c r="AZ193" s="3" t="n">
        <f aca="false">IF(AND(AU193&lt;&gt;"",T193&lt;&gt;"",O193&lt;&gt;"",AD193&lt;&gt;""),SQRT((AU193*(MAX((T193-77)/(T193-O193),0))^0.38)*(SQRT(AD193^2-0.000601*(77-60))*62.3664)*251.9958/30.48^3),"")</f>
        <v>9.81785321698797</v>
      </c>
      <c r="BA193" s="3" t="str">
        <f aca="false">IF(AND(AY193&lt;&gt;"",AZ193&lt;&gt;""),AZ193-AY193,"")</f>
        <v/>
      </c>
      <c r="BL193" s="1" t="n">
        <v>0.64</v>
      </c>
      <c r="BM193" s="1" t="n">
        <v>5.28</v>
      </c>
      <c r="BN193" s="7" t="n">
        <v>11.2</v>
      </c>
      <c r="BO193" s="7" t="n">
        <f aca="false">IF(AND(P193&lt;&gt;"",AD193&lt;&gt;""),P193^0.333333333333333/AD193,"")</f>
        <v>11.1505220018697</v>
      </c>
      <c r="BP193" s="7" t="n">
        <f aca="false">BN193-BO193</f>
        <v>0.0494779981302784</v>
      </c>
    </row>
    <row r="194" customFormat="false" ht="12.75" hidden="false" customHeight="false" outlineLevel="0" collapsed="false">
      <c r="A194" s="0" t="n">
        <v>192</v>
      </c>
      <c r="B194" s="0" t="s">
        <v>332</v>
      </c>
      <c r="C194" s="0" t="s">
        <v>333</v>
      </c>
      <c r="D194" s="0" t="n">
        <v>2</v>
      </c>
      <c r="E194" s="0" t="n">
        <v>4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s">
        <v>334</v>
      </c>
      <c r="L194" s="1" t="n">
        <v>28.05</v>
      </c>
      <c r="M194" s="1" t="n">
        <f aca="false">+D194*$D$2+E194*$E$2+F194*$F$2+G194*$G$2+H194*$H$2+I194*$I$2+J194*$J$2</f>
        <v>28.05376</v>
      </c>
      <c r="N194" s="1" t="str">
        <f aca="false">IF(ABS(M194-L194)&gt;0.005,M194-L194,"")</f>
        <v/>
      </c>
      <c r="O194" s="1" t="n">
        <v>-154.68</v>
      </c>
      <c r="P194" s="1" t="n">
        <f aca="false">+O194+459.67</f>
        <v>304.99</v>
      </c>
      <c r="Q194" s="1" t="n">
        <f aca="false">IF(AND(P194&gt;0,U194&lt;&gt;""),P194/U194,"")</f>
        <v>0.600078701426463</v>
      </c>
      <c r="R194" s="1" t="n">
        <v>-272.47</v>
      </c>
      <c r="S194" s="1" t="n">
        <f aca="false">IF(AND(R194&lt;&gt;"",U194&lt;&gt;""),(R194+459.67)/U194,"")</f>
        <v>0.3683226758485</v>
      </c>
      <c r="T194" s="1" t="n">
        <v>48.58</v>
      </c>
      <c r="U194" s="1" t="n">
        <f aca="false">IF(T194&lt;&gt;"",T194+459.67,"")</f>
        <v>508.25</v>
      </c>
      <c r="V194" s="1" t="n">
        <v>729.8</v>
      </c>
      <c r="W194" s="2" t="n">
        <v>0.0737</v>
      </c>
      <c r="X194" s="2" t="n">
        <v>0.277</v>
      </c>
      <c r="Y194" s="2" t="n">
        <f aca="false">IF(U194&lt;&gt;"",V194*W194*L194/10.73165/U194,"")</f>
        <v>0.276605190210534</v>
      </c>
      <c r="Z194" s="2" t="str">
        <f aca="false">IF(Y194&lt;&gt;"",IF(ABS(Y194-X194)&gt;0.0005,Y194-X194,""),"")</f>
        <v/>
      </c>
      <c r="AA194" s="2" t="n">
        <v>0.0852</v>
      </c>
      <c r="AB194" s="2" t="n">
        <f aca="false">IF(AND(V194&gt;0,Q194&lt;&gt;""),LOG(14.69595/V194)/(1-1/Q194)*3/7-1,"")</f>
        <v>0.0906472967128165</v>
      </c>
      <c r="AC194" s="2" t="str">
        <f aca="false">IF(AB194&lt;&gt;"",IF(ABS(AB194-AA194)&gt;0.05,AB194-AA194,""),"")</f>
        <v/>
      </c>
      <c r="AF194" s="3" t="str">
        <f aca="false">IF(AND(L194&lt;&gt;"",AD194&lt;&gt;""),L194/(AD194*62.3664),"")</f>
        <v/>
      </c>
      <c r="AH194" s="1" t="str">
        <f aca="false">IF(AD194&lt;&gt;"",141.5/AD194-131.5,"")</f>
        <v/>
      </c>
      <c r="AI194" s="1" t="str">
        <f aca="false">IF(AH194&lt;&gt;"",IF(ABS(AH194-AG194)&gt;0.01,AH194-AG194,""),"")</f>
        <v/>
      </c>
      <c r="AK194" s="3" t="str">
        <f aca="false">IF(AD194&lt;&gt;"",AD194*8.33718,"")</f>
        <v/>
      </c>
      <c r="AL194" s="3" t="str">
        <f aca="false">IF(AK194&lt;&gt;"",IF(ABS(AK194-AJ194)&gt;0.001,AK194-AJ194,""),"")</f>
        <v/>
      </c>
      <c r="AM194" s="4" t="n">
        <v>1.3632</v>
      </c>
      <c r="AO194" s="1" t="n">
        <f aca="false">IF(AND(V194&lt;&gt;"",AA194&lt;&gt;"",U194&lt;&gt;""),V194*10^(7/3*(1+AA194)*(1-U194/559.676)),"")</f>
        <v>1247.00932999819</v>
      </c>
      <c r="AP194" s="2" t="n">
        <f aca="false">IF(AO194&lt;&gt;"",AO194-AN194,"")</f>
        <v>1247.00932999819</v>
      </c>
      <c r="AQ194" s="2" t="n">
        <v>0.3648</v>
      </c>
      <c r="AU194" s="1" t="n">
        <v>206.34</v>
      </c>
      <c r="AV194" s="5" t="n">
        <v>20281</v>
      </c>
      <c r="AY194" s="3" t="n">
        <v>6.08</v>
      </c>
      <c r="AZ194" s="3" t="str">
        <f aca="false">IF(AND(AU194&lt;&gt;"",T194&lt;&gt;"",O194&lt;&gt;"",AD194&lt;&gt;""),SQRT((AU194*(MAX((T194-77)/(T194-O194),0))^0.38)*(SQRT(AD194^2-0.000601*(77-60))*62.3664)*251.9958/30.48^3),"")</f>
        <v/>
      </c>
      <c r="BA194" s="3" t="str">
        <f aca="false">IF(AND(AY194&lt;&gt;"",AZ194&lt;&gt;""),AZ194-AY194,"")</f>
        <v/>
      </c>
      <c r="BC194" s="1" t="n">
        <v>801.35</v>
      </c>
      <c r="BD194" s="1" t="n">
        <v>1048.83</v>
      </c>
      <c r="BE194" s="1" t="n">
        <v>51.36</v>
      </c>
      <c r="BH194" s="7" t="n">
        <v>75.6</v>
      </c>
      <c r="BJ194" s="7" t="n">
        <v>100.03</v>
      </c>
      <c r="BL194" s="1" t="n">
        <v>2.7</v>
      </c>
      <c r="BM194" s="1" t="n">
        <v>36</v>
      </c>
      <c r="BO194" s="7" t="str">
        <f aca="false">IF(AND(P194&lt;&gt;"",AD194&lt;&gt;""),P194^0.333333333333333/AD194,"")</f>
        <v/>
      </c>
      <c r="BP194" s="7" t="e">
        <f aca="false">BN194-BO194</f>
        <v>#VALUE!</v>
      </c>
    </row>
    <row r="195" customFormat="false" ht="12.75" hidden="false" customHeight="false" outlineLevel="0" collapsed="false">
      <c r="A195" s="0" t="n">
        <v>193</v>
      </c>
      <c r="B195" s="0" t="s">
        <v>335</v>
      </c>
      <c r="C195" s="0" t="s">
        <v>206</v>
      </c>
      <c r="D195" s="0" t="n">
        <v>3</v>
      </c>
      <c r="E195" s="0" t="n">
        <v>6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s">
        <v>334</v>
      </c>
      <c r="L195" s="1" t="n">
        <v>42.08</v>
      </c>
      <c r="M195" s="1" t="n">
        <f aca="false">+D195*$D$2+E195*$E$2+F195*$F$2+G195*$G$2+H195*$H$2+I195*$I$2+J195*$J$2</f>
        <v>42.08064</v>
      </c>
      <c r="N195" s="1" t="str">
        <f aca="false">IF(ABS(M195-L195)&gt;0.005,M195-L195,"")</f>
        <v/>
      </c>
      <c r="O195" s="1" t="n">
        <v>-53.86</v>
      </c>
      <c r="P195" s="1" t="n">
        <f aca="false">+O195+459.67</f>
        <v>405.81</v>
      </c>
      <c r="Q195" s="1" t="n">
        <f aca="false">IF(AND(P195&gt;0,U195&lt;&gt;""),P195/U195,"")</f>
        <v>0.61807575734499</v>
      </c>
      <c r="R195" s="1" t="n">
        <v>-301.45</v>
      </c>
      <c r="S195" s="1" t="n">
        <f aca="false">IF(AND(R195&lt;&gt;"",U195&lt;&gt;""),(R195+459.67)/U195,"")</f>
        <v>0.24097963659625</v>
      </c>
      <c r="T195" s="1" t="n">
        <v>196.9</v>
      </c>
      <c r="U195" s="1" t="n">
        <f aca="false">IF(T195&lt;&gt;"",T195+459.67,"")</f>
        <v>656.57</v>
      </c>
      <c r="V195" s="1" t="n">
        <v>669</v>
      </c>
      <c r="W195" s="2" t="n">
        <v>0.0689</v>
      </c>
      <c r="X195" s="2" t="n">
        <v>0.275</v>
      </c>
      <c r="Y195" s="2" t="n">
        <f aca="false">IF(U195&lt;&gt;"",V195*W195*L195/10.73165/U195,"")</f>
        <v>0.275279287493012</v>
      </c>
      <c r="Z195" s="2" t="str">
        <f aca="false">IF(Y195&lt;&gt;"",IF(ABS(Y195-X195)&gt;0.0005,Y195-X195,""),"")</f>
        <v/>
      </c>
      <c r="AA195" s="2" t="n">
        <v>0.1424</v>
      </c>
      <c r="AB195" s="2" t="n">
        <f aca="false">IF(AND(V195&gt;0,Q195&lt;&gt;""),LOG(14.69595/V195)/(1-1/Q195)*3/7-1,"")</f>
        <v>0.150090618462527</v>
      </c>
      <c r="AC195" s="2" t="str">
        <f aca="false">IF(AB195&lt;&gt;"",IF(ABS(AB195-AA195)&gt;0.05,AB195-AA195,""),"")</f>
        <v/>
      </c>
      <c r="AD195" s="2" t="n">
        <v>0.521</v>
      </c>
      <c r="AF195" s="3" t="n">
        <f aca="false">IF(AND(L195&lt;&gt;"",AD195&lt;&gt;""),L195/(AD195*62.3664),"")</f>
        <v>1.29505237305052</v>
      </c>
      <c r="AG195" s="1" t="n">
        <v>140.101</v>
      </c>
      <c r="AH195" s="1" t="n">
        <f aca="false">IF(AD195&lt;&gt;"",141.5/AD195-131.5,"")</f>
        <v>140.093090211132</v>
      </c>
      <c r="AI195" s="1" t="str">
        <f aca="false">IF(AH195&lt;&gt;"",IF(ABS(AH195-AG195)&gt;0.01,AH195-AG195,""),"")</f>
        <v/>
      </c>
      <c r="AJ195" s="3" t="n">
        <v>4.343</v>
      </c>
      <c r="AK195" s="3" t="n">
        <f aca="false">IF(AD195&lt;&gt;"",AD195*8.33718,"")</f>
        <v>4.34367078</v>
      </c>
      <c r="AL195" s="3" t="str">
        <f aca="false">IF(AK195&lt;&gt;"",IF(ABS(AK195-AJ195)&gt;0.001,AK195-AJ195,""),"")</f>
        <v/>
      </c>
      <c r="AM195" s="4" t="n">
        <v>1.3625</v>
      </c>
      <c r="AN195" s="2" t="n">
        <v>227.607</v>
      </c>
      <c r="AO195" s="2" t="n">
        <f aca="false">IF(AND(V195&lt;&gt;"",AA195&lt;&gt;"",U195&lt;&gt;""),V195*10^(7/3*(1+AA195)*(1-U195/559.676)),"")</f>
        <v>231.176496253664</v>
      </c>
      <c r="AP195" s="2" t="n">
        <f aca="false">IF(AO195&lt;&gt;"",AO195-AN195,"")</f>
        <v>3.56949625366383</v>
      </c>
      <c r="AQ195" s="2" t="n">
        <v>0.3547</v>
      </c>
      <c r="AR195" s="2" t="n">
        <v>0.5737</v>
      </c>
      <c r="AU195" s="1" t="n">
        <v>188.92</v>
      </c>
      <c r="AV195" s="5" t="n">
        <v>19675</v>
      </c>
      <c r="AW195" s="5" t="n">
        <f aca="false">AV195*AJ195</f>
        <v>85448.525</v>
      </c>
      <c r="AX195" s="1" t="n">
        <v>6.88</v>
      </c>
      <c r="AY195" s="3" t="n">
        <v>6.313</v>
      </c>
      <c r="AZ195" s="3" t="n">
        <f aca="false">IF(AND(AU195&lt;&gt;"",T195&lt;&gt;"",O195&lt;&gt;"",AD195&lt;&gt;""),SQRT((AU195*(MAX((T195-77)/(T195-O195),0))^0.38)*(SQRT(AD195^2-0.000601*(77-60))*62.3664)*251.9958/30.48^3),"")</f>
        <v>6.36294775882862</v>
      </c>
      <c r="BA195" s="3" t="n">
        <f aca="false">IF(AND(AY195&lt;&gt;"",AZ195&lt;&gt;""),AZ195-AY195,"")</f>
        <v>0.0499477588286172</v>
      </c>
      <c r="BB195" s="1" t="n">
        <v>-162</v>
      </c>
      <c r="BC195" s="1" t="n">
        <v>201.37</v>
      </c>
      <c r="BD195" s="1" t="n">
        <v>640.78</v>
      </c>
      <c r="BE195" s="1" t="n">
        <v>30.68</v>
      </c>
      <c r="BF195" s="6" t="n">
        <v>0.00189</v>
      </c>
      <c r="BH195" s="7" t="n">
        <v>84.9</v>
      </c>
      <c r="BJ195" s="7" t="n">
        <v>100.2</v>
      </c>
      <c r="BL195" s="1" t="n">
        <v>2</v>
      </c>
      <c r="BM195" s="1" t="n">
        <v>11</v>
      </c>
      <c r="BN195" s="7" t="n">
        <v>14.2</v>
      </c>
      <c r="BO195" s="7" t="n">
        <f aca="false">IF(AND(P195&lt;&gt;"",AD195&lt;&gt;""),P195^0.333333333333333/AD195,"")</f>
        <v>14.2102982005875</v>
      </c>
      <c r="BP195" s="7" t="n">
        <f aca="false">BN195-BO195</f>
        <v>-0.0102982005874726</v>
      </c>
    </row>
    <row r="196" customFormat="false" ht="12.75" hidden="false" customHeight="false" outlineLevel="0" collapsed="false">
      <c r="A196" s="0" t="n">
        <v>194</v>
      </c>
      <c r="B196" s="0" t="s">
        <v>336</v>
      </c>
      <c r="C196" s="0" t="s">
        <v>209</v>
      </c>
      <c r="D196" s="0" t="n">
        <v>4</v>
      </c>
      <c r="E196" s="0" t="n">
        <v>8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s">
        <v>334</v>
      </c>
      <c r="L196" s="1" t="n">
        <v>56.11</v>
      </c>
      <c r="M196" s="1" t="n">
        <f aca="false">+D196*$D$2+E196*$E$2+F196*$F$2+G196*$G$2+H196*$H$2+I196*$I$2+J196*$J$2</f>
        <v>56.10752</v>
      </c>
      <c r="N196" s="1" t="str">
        <f aca="false">IF(ABS(M196-L196)&gt;0.005,M196-L196,"")</f>
        <v/>
      </c>
      <c r="O196" s="1" t="n">
        <v>20.73</v>
      </c>
      <c r="P196" s="1" t="n">
        <f aca="false">+O196+459.67</f>
        <v>480.4</v>
      </c>
      <c r="Q196" s="1" t="n">
        <f aca="false">IF(AND(P196&gt;0,U196&lt;&gt;""),P196/U196,"")</f>
        <v>0.636072345947091</v>
      </c>
      <c r="R196" s="1" t="n">
        <v>-301.63</v>
      </c>
      <c r="S196" s="1" t="n">
        <f aca="false">IF(AND(R196&lt;&gt;"",U196&lt;&gt;""),(R196+459.67)/U196,"")</f>
        <v>0.209252442867357</v>
      </c>
      <c r="T196" s="1" t="n">
        <v>295.59</v>
      </c>
      <c r="U196" s="1" t="n">
        <f aca="false">IF(T196&lt;&gt;"",T196+459.67,"")</f>
        <v>755.26</v>
      </c>
      <c r="V196" s="1" t="n">
        <v>583</v>
      </c>
      <c r="W196" s="2" t="n">
        <v>0.0685</v>
      </c>
      <c r="X196" s="2" t="n">
        <v>0.276</v>
      </c>
      <c r="Y196" s="2" t="n">
        <f aca="false">IF(U196&lt;&gt;"",V196*W196*L196/10.73165/U196,"")</f>
        <v>0.276462614282475</v>
      </c>
      <c r="Z196" s="2" t="str">
        <f aca="false">IF(Y196&lt;&gt;"",IF(ABS(Y196-X196)&gt;0.0005,Y196-X196,""),"")</f>
        <v/>
      </c>
      <c r="AA196" s="2" t="n">
        <v>0.1867</v>
      </c>
      <c r="AB196" s="2" t="n">
        <f aca="false">IF(AND(V196&gt;0,Q196&lt;&gt;""),LOG(14.69595/V196)/(1-1/Q196)*3/7-1,"")</f>
        <v>0.197345269441237</v>
      </c>
      <c r="AC196" s="2" t="str">
        <f aca="false">IF(AB196&lt;&gt;"",IF(ABS(AB196-AA196)&gt;0.05,AB196-AA196,""),"")</f>
        <v/>
      </c>
      <c r="AD196" s="2" t="n">
        <v>0.6005</v>
      </c>
      <c r="AF196" s="3" t="n">
        <f aca="false">IF(AND(L196&lt;&gt;"",AD196&lt;&gt;""),L196/(AD196*62.3664),"")</f>
        <v>1.49822341836578</v>
      </c>
      <c r="AG196" s="1" t="n">
        <v>104.14</v>
      </c>
      <c r="AH196" s="1" t="n">
        <f aca="false">IF(AD196&lt;&gt;"",141.5/AD196-131.5,"")</f>
        <v>104.13696919234</v>
      </c>
      <c r="AI196" s="1" t="str">
        <f aca="false">IF(AH196&lt;&gt;"",IF(ABS(AH196-AG196)&gt;0.01,AH196-AG196,""),"")</f>
        <v/>
      </c>
      <c r="AJ196" s="3" t="n">
        <v>5.006</v>
      </c>
      <c r="AK196" s="3" t="n">
        <f aca="false">IF(AD196&lt;&gt;"",AD196*8.33718,"")</f>
        <v>5.00647659</v>
      </c>
      <c r="AL196" s="3" t="str">
        <f aca="false">IF(AK196&lt;&gt;"",IF(ABS(AK196-AJ196)&gt;0.001,AK196-AJ196,""),"")</f>
        <v/>
      </c>
      <c r="AM196" s="4" t="n">
        <v>1.3777</v>
      </c>
      <c r="AN196" s="2" t="n">
        <v>63.2775</v>
      </c>
      <c r="AO196" s="2" t="n">
        <f aca="false">IF(AND(V196&lt;&gt;"",AA196&lt;&gt;"",U196&lt;&gt;""),V196*10^(7/3*(1+AA196)*(1-U196/559.676)),"")</f>
        <v>62.809786694701</v>
      </c>
      <c r="AP196" s="2" t="n">
        <f aca="false">IF(AO196&lt;&gt;"",AO196-AN196,"")</f>
        <v>-0.467713305299014</v>
      </c>
      <c r="AQ196" s="2" t="n">
        <v>0.3554</v>
      </c>
      <c r="AR196" s="2" t="n">
        <v>0.5359</v>
      </c>
      <c r="AU196" s="1" t="n">
        <v>171.98</v>
      </c>
      <c r="AV196" s="5" t="n">
        <v>19468</v>
      </c>
      <c r="AW196" s="5" t="n">
        <f aca="false">AV196*AJ196</f>
        <v>97456.808</v>
      </c>
      <c r="AX196" s="1" t="n">
        <v>12.12</v>
      </c>
      <c r="AY196" s="3" t="n">
        <v>6.935</v>
      </c>
      <c r="AZ196" s="3" t="n">
        <f aca="false">IF(AND(AU196&lt;&gt;"",T196&lt;&gt;"",O196&lt;&gt;"",AD196&lt;&gt;""),SQRT((AU196*(MAX((T196-77)/(T196-O196),0))^0.38)*(SQRT(AD196^2-0.000601*(77-60))*62.3664)*251.9958/30.48^3),"")</f>
        <v>7.19652624765298</v>
      </c>
      <c r="BA196" s="3" t="n">
        <f aca="false">IF(AND(AY196&lt;&gt;"",AZ196&lt;&gt;""),AZ196-AY196,"")</f>
        <v>0.261526247652976</v>
      </c>
      <c r="BC196" s="1" t="n">
        <v>0.96</v>
      </c>
      <c r="BD196" s="1" t="n">
        <v>547.88</v>
      </c>
      <c r="BE196" s="1" t="n">
        <v>29.48</v>
      </c>
      <c r="BF196" s="6" t="n">
        <v>0.00116</v>
      </c>
      <c r="BH196" s="7" t="n">
        <v>80.8</v>
      </c>
      <c r="BJ196" s="7" t="n">
        <v>97.4</v>
      </c>
      <c r="BL196" s="1" t="n">
        <v>1.6</v>
      </c>
      <c r="BM196" s="1" t="n">
        <v>9.3</v>
      </c>
      <c r="BN196" s="7" t="n">
        <v>13</v>
      </c>
      <c r="BO196" s="7" t="n">
        <f aca="false">IF(AND(P196&lt;&gt;"",AD196&lt;&gt;""),P196^0.333333333333333/AD196,"")</f>
        <v>13.0423140798307</v>
      </c>
      <c r="BP196" s="7" t="n">
        <f aca="false">BN196-BO196</f>
        <v>-0.0423140798306854</v>
      </c>
    </row>
    <row r="197" customFormat="false" ht="12.75" hidden="false" customHeight="false" outlineLevel="0" collapsed="false">
      <c r="A197" s="0" t="n">
        <v>195</v>
      </c>
      <c r="B197" s="0" t="s">
        <v>337</v>
      </c>
      <c r="C197" s="0" t="s">
        <v>209</v>
      </c>
      <c r="D197" s="0" t="n">
        <v>4</v>
      </c>
      <c r="E197" s="0" t="n">
        <v>8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s">
        <v>334</v>
      </c>
      <c r="L197" s="1" t="n">
        <v>56.11</v>
      </c>
      <c r="M197" s="1" t="n">
        <f aca="false">+D197*$D$2+E197*$E$2+F197*$F$2+G197*$G$2+H197*$H$2+I197*$I$2+J197*$J$2</f>
        <v>56.10752</v>
      </c>
      <c r="N197" s="1" t="str">
        <f aca="false">IF(ABS(M197-L197)&gt;0.005,M197-L197,"")</f>
        <v/>
      </c>
      <c r="O197" s="1" t="n">
        <v>38.7</v>
      </c>
      <c r="P197" s="1" t="n">
        <f aca="false">+O197+459.67</f>
        <v>498.37</v>
      </c>
      <c r="Q197" s="1" t="n">
        <f aca="false">IF(AND(P197&gt;0,U197&lt;&gt;""),P197/U197,"")</f>
        <v>0.635643589612775</v>
      </c>
      <c r="R197" s="1" t="n">
        <v>-218.04</v>
      </c>
      <c r="S197" s="1" t="n">
        <f aca="false">IF(AND(R197&lt;&gt;"",U197&lt;&gt;""),(R197+459.67)/U197,"")</f>
        <v>0.30818580684659</v>
      </c>
      <c r="T197" s="1" t="n">
        <v>324.37</v>
      </c>
      <c r="U197" s="1" t="n">
        <f aca="false">IF(T197&lt;&gt;"",T197+459.67,"")</f>
        <v>784.04</v>
      </c>
      <c r="V197" s="1" t="n">
        <v>610</v>
      </c>
      <c r="W197" s="2" t="n">
        <v>0.0668</v>
      </c>
      <c r="X197" s="2" t="n">
        <v>0.272</v>
      </c>
      <c r="Y197" s="2" t="n">
        <f aca="false">IF(U197&lt;&gt;"",V197*W197*L197/10.73165/U197,"")</f>
        <v>0.271732663644835</v>
      </c>
      <c r="Z197" s="2" t="str">
        <f aca="false">IF(Y197&lt;&gt;"",IF(ABS(Y197-X197)&gt;0.0005,Y197-X197,""),"")</f>
        <v/>
      </c>
      <c r="AA197" s="2" t="n">
        <v>0.203</v>
      </c>
      <c r="AB197" s="2" t="n">
        <f aca="false">IF(AND(V197&gt;0,Q197&lt;&gt;""),LOG(14.69595/V197)/(1-1/Q197)*3/7-1,"")</f>
        <v>0.209830317527538</v>
      </c>
      <c r="AC197" s="2" t="str">
        <f aca="false">IF(AB197&lt;&gt;"",IF(ABS(AB197-AA197)&gt;0.05,AB197-AA197,""),"")</f>
        <v/>
      </c>
      <c r="AD197" s="2" t="n">
        <v>0.6286</v>
      </c>
      <c r="AF197" s="3" t="n">
        <f aca="false">IF(AND(L197&lt;&gt;"",AD197&lt;&gt;""),L197/(AD197*62.3664),"")</f>
        <v>1.43124906574713</v>
      </c>
      <c r="AG197" s="1" t="n">
        <v>93.61</v>
      </c>
      <c r="AH197" s="1" t="n">
        <f aca="false">IF(AD197&lt;&gt;"",141.5/AD197-131.5,"")</f>
        <v>93.6034043907095</v>
      </c>
      <c r="AI197" s="1" t="str">
        <f aca="false">IF(AH197&lt;&gt;"",IF(ABS(AH197-AG197)&gt;0.01,AH197-AG197,""),"")</f>
        <v/>
      </c>
      <c r="AJ197" s="3" t="n">
        <v>5.241</v>
      </c>
      <c r="AK197" s="3" t="n">
        <f aca="false">IF(AD197&lt;&gt;"",AD197*8.33718,"")</f>
        <v>5.240751348</v>
      </c>
      <c r="AL197" s="3" t="str">
        <f aca="false">IF(AK197&lt;&gt;"",IF(ABS(AK197-AJ197)&gt;0.001,AK197-AJ197,""),"")</f>
        <v/>
      </c>
      <c r="AM197" s="4" t="n">
        <v>1.3842</v>
      </c>
      <c r="AN197" s="2" t="n">
        <v>45.7467</v>
      </c>
      <c r="AO197" s="2" t="n">
        <f aca="false">IF(AND(V197&lt;&gt;"",AA197&lt;&gt;"",U197&lt;&gt;""),V197*10^(7/3*(1+AA197)*(1-U197/559.676)),"")</f>
        <v>45.7145272250323</v>
      </c>
      <c r="AP197" s="2" t="n">
        <f aca="false">IF(AO197&lt;&gt;"",AO197-AN197,"")</f>
        <v>-0.0321727749677336</v>
      </c>
      <c r="AQ197" s="2" t="n">
        <v>0.3273</v>
      </c>
      <c r="AR197" s="2" t="n">
        <v>0.5323</v>
      </c>
      <c r="AS197" s="2" t="n">
        <v>0.271</v>
      </c>
      <c r="AU197" s="1" t="n">
        <v>179.53</v>
      </c>
      <c r="AV197" s="5" t="n">
        <v>19415</v>
      </c>
      <c r="AW197" s="5" t="n">
        <f aca="false">AV197*AJ197</f>
        <v>101754.015</v>
      </c>
      <c r="AX197" s="1" t="n">
        <v>13.99</v>
      </c>
      <c r="AY197" s="3" t="n">
        <v>7.337</v>
      </c>
      <c r="AZ197" s="3" t="n">
        <f aca="false">IF(AND(AU197&lt;&gt;"",T197&lt;&gt;"",O197&lt;&gt;"",AD197&lt;&gt;""),SQRT((AU197*(MAX((T197-77)/(T197-O197),0))^0.38)*(SQRT(AD197^2-0.000601*(77-60))*62.3664)*251.9958/30.48^3),"")</f>
        <v>7.65037292127212</v>
      </c>
      <c r="BA197" s="3" t="n">
        <f aca="false">IF(AND(AY197&lt;&gt;"",AZ197&lt;&gt;""),AZ197-AY197,"")</f>
        <v>0.313372921272119</v>
      </c>
      <c r="BC197" s="1" t="n">
        <v>-53.54</v>
      </c>
      <c r="BD197" s="1" t="n">
        <v>501.87</v>
      </c>
      <c r="BE197" s="1" t="n">
        <v>56.01</v>
      </c>
      <c r="BF197" s="6" t="n">
        <v>0.00098</v>
      </c>
      <c r="BH197" s="7" t="n">
        <v>83.5</v>
      </c>
      <c r="BJ197" s="7" t="n">
        <v>100</v>
      </c>
      <c r="BL197" s="1" t="n">
        <v>1.6</v>
      </c>
      <c r="BM197" s="1" t="n">
        <v>9.7</v>
      </c>
      <c r="BN197" s="7" t="n">
        <v>12.6</v>
      </c>
      <c r="BO197" s="7" t="n">
        <f aca="false">IF(AND(P197&lt;&gt;"",AD197&lt;&gt;""),P197^0.333333333333333/AD197,"")</f>
        <v>12.6127441797837</v>
      </c>
      <c r="BP197" s="7" t="n">
        <f aca="false">BN197-BO197</f>
        <v>-0.0127441797836543</v>
      </c>
    </row>
    <row r="198" customFormat="false" ht="12.75" hidden="false" customHeight="false" outlineLevel="0" collapsed="false">
      <c r="A198" s="0" t="n">
        <v>196</v>
      </c>
      <c r="B198" s="0" t="s">
        <v>338</v>
      </c>
      <c r="C198" s="0" t="s">
        <v>209</v>
      </c>
      <c r="D198" s="0" t="n">
        <v>4</v>
      </c>
      <c r="E198" s="0" t="n">
        <v>8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s">
        <v>334</v>
      </c>
      <c r="L198" s="1" t="n">
        <v>56.11</v>
      </c>
      <c r="M198" s="1" t="n">
        <f aca="false">+D198*$D$2+E198*$E$2+F198*$F$2+G198*$G$2+H198*$H$2+I198*$I$2+J198*$J$2</f>
        <v>56.10752</v>
      </c>
      <c r="N198" s="1" t="str">
        <f aca="false">IF(ABS(M198-L198)&gt;0.005,M198-L198,"")</f>
        <v/>
      </c>
      <c r="O198" s="1" t="n">
        <v>33.58</v>
      </c>
      <c r="P198" s="1" t="n">
        <f aca="false">+O198+459.67</f>
        <v>493.25</v>
      </c>
      <c r="Q198" s="1" t="n">
        <f aca="false">IF(AND(P198&gt;0,U198&lt;&gt;""),P198/U198,"")</f>
        <v>0.639314090184439</v>
      </c>
      <c r="R198" s="1" t="n">
        <v>-157.99</v>
      </c>
      <c r="S198" s="1" t="n">
        <f aca="false">IF(AND(R198&lt;&gt;"",U198&lt;&gt;""),(R198+459.67)/U198,"")</f>
        <v>0.391015255401605</v>
      </c>
      <c r="T198" s="1" t="n">
        <v>311.86</v>
      </c>
      <c r="U198" s="1" t="n">
        <f aca="false">IF(T198&lt;&gt;"",T198+459.67,"")</f>
        <v>771.53</v>
      </c>
      <c r="V198" s="1" t="n">
        <v>595</v>
      </c>
      <c r="W198" s="2" t="n">
        <v>0.068</v>
      </c>
      <c r="X198" s="2" t="n">
        <v>0.274</v>
      </c>
      <c r="Y198" s="2" t="n">
        <f aca="false">IF(U198&lt;&gt;"",V198*W198*L198/10.73165/U198,"")</f>
        <v>0.27418698067235</v>
      </c>
      <c r="Z198" s="2" t="str">
        <f aca="false">IF(Y198&lt;&gt;"",IF(ABS(Y198-X198)&gt;0.0005,Y198-X198,""),"")</f>
        <v/>
      </c>
      <c r="AA198" s="2" t="n">
        <v>0.2182</v>
      </c>
      <c r="AB198" s="2" t="n">
        <f aca="false">IF(AND(V198&gt;0,Q198&lt;&gt;""),LOG(14.69595/V198)/(1-1/Q198)*3/7-1,"")</f>
        <v>0.220985407408614</v>
      </c>
      <c r="AC198" s="2" t="str">
        <f aca="false">IF(AB198&lt;&gt;"",IF(ABS(AB198-AA198)&gt;0.05,AB198-AA198,""),"")</f>
        <v/>
      </c>
      <c r="AD198" s="2" t="n">
        <v>0.6112</v>
      </c>
      <c r="AF198" s="3" t="n">
        <f aca="false">IF(AND(L198&lt;&gt;"",AD198&lt;&gt;""),L198/(AD198*62.3664),"")</f>
        <v>1.47199470341729</v>
      </c>
      <c r="AG198" s="1" t="n">
        <v>100.02</v>
      </c>
      <c r="AH198" s="1" t="n">
        <f aca="false">IF(AD198&lt;&gt;"",141.5/AD198-131.5,"")</f>
        <v>100.011780104712</v>
      </c>
      <c r="AI198" s="1" t="str">
        <f aca="false">IF(AH198&lt;&gt;"",IF(ABS(AH198-AG198)&gt;0.01,AH198-AG198,""),"")</f>
        <v/>
      </c>
      <c r="AJ198" s="3" t="n">
        <v>5.095</v>
      </c>
      <c r="AK198" s="3" t="n">
        <f aca="false">IF(AD198&lt;&gt;"",AD198*8.33718,"")</f>
        <v>5.095684416</v>
      </c>
      <c r="AL198" s="3" t="str">
        <f aca="false">IF(AK198&lt;&gt;"",IF(ABS(AK198-AJ198)&gt;0.001,AK198-AJ198,""),"")</f>
        <v/>
      </c>
      <c r="AM198" s="4" t="n">
        <v>1.3932</v>
      </c>
      <c r="AN198" s="2" t="n">
        <v>49.8821</v>
      </c>
      <c r="AO198" s="2" t="n">
        <f aca="false">IF(AND(V198&lt;&gt;"",AA198&lt;&gt;"",U198&lt;&gt;""),V198*10^(7/3*(1+AA198)*(1-U198/559.676)),"")</f>
        <v>49.9526867497404</v>
      </c>
      <c r="AP198" s="2" t="n">
        <f aca="false">IF(AO198&lt;&gt;"",AO198-AN198,"")</f>
        <v>0.0705867497403858</v>
      </c>
      <c r="AQ198" s="2" t="n">
        <v>0.3661</v>
      </c>
      <c r="AS198" s="2" t="n">
        <v>0.2792</v>
      </c>
      <c r="AU198" s="1" t="n">
        <v>175.51</v>
      </c>
      <c r="AV198" s="5" t="n">
        <v>19389</v>
      </c>
      <c r="AW198" s="5" t="n">
        <f aca="false">AV198*AJ198</f>
        <v>98786.955</v>
      </c>
      <c r="AX198" s="1" t="n">
        <v>12.72</v>
      </c>
      <c r="AY198" s="3" t="n">
        <v>7.137</v>
      </c>
      <c r="AZ198" s="3" t="n">
        <f aca="false">IF(AND(AU198&lt;&gt;"",T198&lt;&gt;"",O198&lt;&gt;"",AD198&lt;&gt;""),SQRT((AU198*(MAX((T198-77)/(T198-O198),0))^0.38)*(SQRT(AD198^2-0.000601*(77-60))*62.3664)*251.9958/30.48^3),"")</f>
        <v>7.41965044063</v>
      </c>
      <c r="BA198" s="3" t="n">
        <f aca="false">IF(AND(AY198&lt;&gt;"",AZ198&lt;&gt;""),AZ198-AY198,"")</f>
        <v>0.282650440629996</v>
      </c>
      <c r="BC198" s="1" t="n">
        <v>-85.6</v>
      </c>
      <c r="BD198" s="1" t="n">
        <v>485.78</v>
      </c>
      <c r="BE198" s="1" t="n">
        <v>74.76</v>
      </c>
      <c r="BF198" s="6" t="n">
        <v>0.00107</v>
      </c>
      <c r="BL198" s="1" t="n">
        <v>1.8</v>
      </c>
      <c r="BM198" s="1" t="n">
        <v>9.7</v>
      </c>
      <c r="BN198" s="7" t="n">
        <v>12.9</v>
      </c>
      <c r="BO198" s="7" t="n">
        <f aca="false">IF(AND(P198&lt;&gt;"",AD198&lt;&gt;""),P198^0.333333333333333/AD198,"")</f>
        <v>12.9272362490593</v>
      </c>
      <c r="BP198" s="7" t="n">
        <f aca="false">BN198-BO198</f>
        <v>-0.0272362490593459</v>
      </c>
    </row>
    <row r="199" customFormat="false" ht="12.75" hidden="false" customHeight="false" outlineLevel="0" collapsed="false">
      <c r="A199" s="0" t="n">
        <v>197</v>
      </c>
      <c r="B199" s="0" t="s">
        <v>339</v>
      </c>
      <c r="C199" s="0" t="s">
        <v>209</v>
      </c>
      <c r="D199" s="0" t="n">
        <v>4</v>
      </c>
      <c r="E199" s="0" t="n">
        <v>8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s">
        <v>334</v>
      </c>
      <c r="L199" s="1" t="n">
        <v>56.11</v>
      </c>
      <c r="M199" s="1" t="n">
        <f aca="false">+D199*$D$2+E199*$E$2+F199*$F$2+G199*$G$2+H199*$H$2+I199*$I$2+J199*$J$2</f>
        <v>56.10752</v>
      </c>
      <c r="N199" s="1" t="str">
        <f aca="false">IF(ABS(M199-L199)&gt;0.005,M199-L199,"")</f>
        <v/>
      </c>
      <c r="O199" s="1" t="n">
        <v>19.58</v>
      </c>
      <c r="P199" s="1" t="n">
        <f aca="false">+O199+459.67</f>
        <v>479.25</v>
      </c>
      <c r="Q199" s="1" t="n">
        <f aca="false">IF(AND(P199&gt;0,U199&lt;&gt;""),P199/U199,"")</f>
        <v>0.637114142139268</v>
      </c>
      <c r="R199" s="1" t="n">
        <v>-220.63</v>
      </c>
      <c r="S199" s="1" t="n">
        <f aca="false">IF(AND(R199&lt;&gt;"",U199&lt;&gt;""),(R199+459.67)/U199,"")</f>
        <v>0.317779373055755</v>
      </c>
      <c r="T199" s="1" t="n">
        <v>292.55</v>
      </c>
      <c r="U199" s="1" t="n">
        <f aca="false">IF(T199&lt;&gt;"",T199+459.67,"")</f>
        <v>752.22</v>
      </c>
      <c r="V199" s="1" t="n">
        <v>580</v>
      </c>
      <c r="W199" s="2" t="n">
        <v>0.0682</v>
      </c>
      <c r="X199" s="2" t="n">
        <v>0.275</v>
      </c>
      <c r="Y199" s="2" t="n">
        <f aca="false">IF(U199&lt;&gt;"",V199*W199*L199/10.73165/U199,"")</f>
        <v>0.274942109476679</v>
      </c>
      <c r="Z199" s="2" t="str">
        <f aca="false">IF(Y199&lt;&gt;"",IF(ABS(Y199-X199)&gt;0.0005,Y199-X199,""),"")</f>
        <v/>
      </c>
      <c r="AA199" s="2" t="n">
        <v>0.1893</v>
      </c>
      <c r="AB199" s="2" t="n">
        <f aca="false">IF(AND(V199&gt;0,Q199&lt;&gt;""),LOG(14.69595/V199)/(1-1/Q199)*3/7-1,"")</f>
        <v>0.201063515029605</v>
      </c>
      <c r="AC199" s="2" t="str">
        <f aca="false">IF(AB199&lt;&gt;"",IF(ABS(AB199-AA199)&gt;0.05,AB199-AA199,""),"")</f>
        <v/>
      </c>
      <c r="AD199" s="2" t="n">
        <v>0.6013</v>
      </c>
      <c r="AF199" s="3" t="n">
        <f aca="false">IF(AND(L199&lt;&gt;"",AD199&lt;&gt;""),L199/(AD199*62.3664),"")</f>
        <v>1.49623010598478</v>
      </c>
      <c r="AG199" s="1" t="n">
        <v>103.83</v>
      </c>
      <c r="AH199" s="1" t="n">
        <f aca="false">IF(AD199&lt;&gt;"",141.5/AD199-131.5,"")</f>
        <v>103.823465824048</v>
      </c>
      <c r="AI199" s="1" t="str">
        <f aca="false">IF(AH199&lt;&gt;"",IF(ABS(AH199-AG199)&gt;0.01,AH199-AG199,""),"")</f>
        <v/>
      </c>
      <c r="AJ199" s="3" t="n">
        <v>5.013</v>
      </c>
      <c r="AK199" s="3" t="n">
        <f aca="false">IF(AD199&lt;&gt;"",AD199*8.33718,"")</f>
        <v>5.013146334</v>
      </c>
      <c r="AL199" s="3" t="str">
        <f aca="false">IF(AK199&lt;&gt;"",IF(ABS(AK199-AJ199)&gt;0.001,AK199-AJ199,""),"")</f>
        <v/>
      </c>
      <c r="AM199" s="4" t="n">
        <v>1.3926</v>
      </c>
      <c r="AN199" s="2" t="n">
        <v>64.583</v>
      </c>
      <c r="AO199" s="2" t="n">
        <f aca="false">IF(AND(V199&lt;&gt;"",AA199&lt;&gt;"",U199&lt;&gt;""),V199*10^(7/3*(1+AA199)*(1-U199/559.676)),"")</f>
        <v>64.3783574114184</v>
      </c>
      <c r="AP199" s="2" t="n">
        <f aca="false">IF(AO199&lt;&gt;"",AO199-AN199,"")</f>
        <v>-0.204642588581564</v>
      </c>
      <c r="AQ199" s="2" t="n">
        <v>0.371</v>
      </c>
      <c r="AR199" s="2" t="n">
        <v>0.5463</v>
      </c>
      <c r="AS199" s="2" t="n">
        <v>0.2557</v>
      </c>
      <c r="AU199" s="1" t="n">
        <v>170.21</v>
      </c>
      <c r="AV199" s="5" t="n">
        <v>19341</v>
      </c>
      <c r="AW199" s="5" t="n">
        <f aca="false">AV199*AJ199</f>
        <v>96956.433</v>
      </c>
      <c r="AX199" s="1" t="n">
        <v>11.69</v>
      </c>
      <c r="AY199" s="3" t="n">
        <v>6.894</v>
      </c>
      <c r="AZ199" s="3" t="n">
        <f aca="false">IF(AND(AU199&lt;&gt;"",T199&lt;&gt;"",O199&lt;&gt;"",AD199&lt;&gt;""),SQRT((AU199*(MAX((T199-77)/(T199-O199),0))^0.38)*(SQRT(AD199^2-0.000601*(77-60))*62.3664)*251.9958/30.48^3),"")</f>
        <v>7.15463890839279</v>
      </c>
      <c r="BA199" s="3" t="n">
        <f aca="false">IF(AND(AY199&lt;&gt;"",AZ199&lt;&gt;""),AZ199-AY199,"")</f>
        <v>0.260638908392789</v>
      </c>
      <c r="BC199" s="1" t="n">
        <v>-129.52</v>
      </c>
      <c r="BD199" s="1" t="n">
        <v>444.97</v>
      </c>
      <c r="BE199" s="1" t="n">
        <v>45.45</v>
      </c>
      <c r="BF199" s="6" t="n">
        <v>0.0012</v>
      </c>
      <c r="BG199" s="7" t="n">
        <v>58.8</v>
      </c>
      <c r="BL199" s="1" t="n">
        <v>1.8</v>
      </c>
      <c r="BM199" s="1" t="n">
        <v>8.8</v>
      </c>
      <c r="BN199" s="7" t="n">
        <v>13</v>
      </c>
      <c r="BO199" s="7" t="n">
        <f aca="false">IF(AND(P199&lt;&gt;"",AD199&lt;&gt;""),P199^0.333333333333333/AD199,"")</f>
        <v>13.0145604014872</v>
      </c>
      <c r="BP199" s="7" t="n">
        <f aca="false">BN199-BO199</f>
        <v>-0.0145604014871683</v>
      </c>
    </row>
    <row r="200" customFormat="false" ht="12.75" hidden="false" customHeight="false" outlineLevel="0" collapsed="false">
      <c r="A200" s="0" t="n">
        <v>198</v>
      </c>
      <c r="B200" s="0" t="s">
        <v>340</v>
      </c>
      <c r="C200" s="0" t="s">
        <v>211</v>
      </c>
      <c r="D200" s="0" t="n">
        <v>5</v>
      </c>
      <c r="E200" s="0" t="n">
        <v>10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s">
        <v>334</v>
      </c>
      <c r="L200" s="1" t="n">
        <v>70.13</v>
      </c>
      <c r="M200" s="1" t="n">
        <f aca="false">+D200*$D$2+E200*$E$2+F200*$F$2+G200*$G$2+H200*$H$2+I200*$I$2+J200*$J$2</f>
        <v>70.1344</v>
      </c>
      <c r="N200" s="1" t="str">
        <f aca="false">IF(ABS(M200-L200)&gt;0.005,M200-L200,"")</f>
        <v/>
      </c>
      <c r="O200" s="1" t="n">
        <v>85.94</v>
      </c>
      <c r="P200" s="1" t="n">
        <f aca="false">+O200+459.67</f>
        <v>545.61</v>
      </c>
      <c r="Q200" s="1" t="n">
        <f aca="false">IF(AND(P200&gt;0,U200&lt;&gt;""),P200/U200,"")</f>
        <v>0.652175472149175</v>
      </c>
      <c r="R200" s="1" t="n">
        <v>-265.4</v>
      </c>
      <c r="S200" s="1" t="n">
        <f aca="false">IF(AND(R200&lt;&gt;"",U200&lt;&gt;""),(R200+459.67)/U200,"")</f>
        <v>0.232213722208941</v>
      </c>
      <c r="T200" s="1" t="n">
        <v>376.93</v>
      </c>
      <c r="U200" s="1" t="n">
        <f aca="false">IF(T200&lt;&gt;"",T200+459.67,"")</f>
        <v>836.6</v>
      </c>
      <c r="V200" s="1" t="n">
        <v>511.41</v>
      </c>
      <c r="W200" s="2" t="n">
        <v>0.0676</v>
      </c>
      <c r="X200" s="2" t="n">
        <v>0.2702</v>
      </c>
      <c r="Y200" s="2" t="n">
        <f aca="false">IF(U200&lt;&gt;"",V200*W200*L200/10.73165/U200,"")</f>
        <v>0.270044533459384</v>
      </c>
      <c r="Z200" s="2" t="str">
        <f aca="false">IF(Y200&lt;&gt;"",IF(ABS(Y200-X200)&gt;0.0005,Y200-X200,""),"")</f>
        <v/>
      </c>
      <c r="AA200" s="2" t="n">
        <v>0.233</v>
      </c>
      <c r="AB200" s="2" t="n">
        <f aca="false">IF(AND(V200&gt;0,Q200&lt;&gt;""),LOG(14.69595/V200)/(1-1/Q200)*3/7-1,"")</f>
        <v>0.238771366943572</v>
      </c>
      <c r="AC200" s="2" t="str">
        <f aca="false">IF(AB200&lt;&gt;"",IF(ABS(AB200-AA200)&gt;0.05,AB200-AA200,""),"")</f>
        <v/>
      </c>
      <c r="AD200" s="2" t="n">
        <v>0.6458</v>
      </c>
      <c r="AF200" s="3" t="n">
        <f aca="false">IF(AND(L200&lt;&gt;"",AD200&lt;&gt;""),L200/(AD200*62.3664),"")</f>
        <v>1.74122591568491</v>
      </c>
      <c r="AG200" s="1" t="n">
        <v>87.6</v>
      </c>
      <c r="AH200" s="1" t="n">
        <f aca="false">IF(AD200&lt;&gt;"",141.5/AD200-131.5,"")</f>
        <v>87.6080829978321</v>
      </c>
      <c r="AI200" s="1" t="str">
        <f aca="false">IF(AH200&lt;&gt;"",IF(ABS(AH200-AG200)&gt;0.01,AH200-AG200,""),"")</f>
        <v/>
      </c>
      <c r="AJ200" s="3" t="n">
        <v>5.384</v>
      </c>
      <c r="AK200" s="3" t="n">
        <f aca="false">IF(AD200&lt;&gt;"",AD200*8.33718,"")</f>
        <v>5.384150844</v>
      </c>
      <c r="AL200" s="3" t="str">
        <f aca="false">IF(AK200&lt;&gt;"",IF(ABS(AK200-AJ200)&gt;0.001,AK200-AJ200,""),"")</f>
        <v/>
      </c>
      <c r="AM200" s="4" t="n">
        <v>1.36835</v>
      </c>
      <c r="AN200" s="2" t="n">
        <v>19.1808</v>
      </c>
      <c r="AO200" s="2" t="n">
        <f aca="false">IF(AND(V200&lt;&gt;"",AA200&lt;&gt;"",U200&lt;&gt;""),V200*10^(7/3*(1+AA200)*(1-U200/559.676)),"")</f>
        <v>19.2862839920237</v>
      </c>
      <c r="AP200" s="2" t="n">
        <f aca="false">IF(AO200&lt;&gt;"",AO200-AN200,"")</f>
        <v>0.105483992023746</v>
      </c>
      <c r="AQ200" s="2" t="n">
        <v>0.3642</v>
      </c>
      <c r="AR200" s="2" t="n">
        <v>0.5194</v>
      </c>
      <c r="AU200" s="1" t="n">
        <v>157.57</v>
      </c>
      <c r="AV200" s="5" t="n">
        <v>19187</v>
      </c>
      <c r="AW200" s="5" t="n">
        <f aca="false">AV200*AJ200</f>
        <v>103302.808</v>
      </c>
      <c r="AX200" s="1" t="n">
        <v>15.46</v>
      </c>
      <c r="AY200" s="3" t="n">
        <v>7.138</v>
      </c>
      <c r="AZ200" s="3" t="n">
        <f aca="false">IF(AND(AU200&lt;&gt;"",T200&lt;&gt;"",O200&lt;&gt;"",AD200&lt;&gt;""),SQRT((AU200*(MAX((T200-77)/(T200-O200),0))^0.38)*(SQRT(AD200^2-0.000601*(77-60))*62.3664)*251.9958/30.48^3),"")</f>
        <v>7.51171920157671</v>
      </c>
      <c r="BA200" s="3" t="n">
        <f aca="false">IF(AND(AY200&lt;&gt;"",AZ200&lt;&gt;""),AZ200-AY200,"")</f>
        <v>0.373719201576709</v>
      </c>
      <c r="BB200" s="1" t="n">
        <v>0</v>
      </c>
      <c r="BC200" s="1" t="n">
        <v>-128.25</v>
      </c>
      <c r="BD200" s="1" t="n">
        <v>486.31</v>
      </c>
      <c r="BE200" s="1" t="n">
        <v>35.6</v>
      </c>
      <c r="BF200" s="6" t="n">
        <v>0.00089</v>
      </c>
      <c r="BG200" s="7" t="n">
        <v>66.2</v>
      </c>
      <c r="BH200" s="7" t="n">
        <v>77.1</v>
      </c>
      <c r="BI200" s="7" t="n">
        <v>82.9</v>
      </c>
      <c r="BJ200" s="7" t="n">
        <v>90.9</v>
      </c>
      <c r="BK200" s="7" t="n">
        <v>98.6</v>
      </c>
      <c r="BL200" s="1" t="n">
        <v>1.5</v>
      </c>
      <c r="BM200" s="1" t="n">
        <v>8.7</v>
      </c>
      <c r="BN200" s="7" t="n">
        <v>12.7</v>
      </c>
      <c r="BO200" s="7" t="n">
        <f aca="false">IF(AND(P200&lt;&gt;"",AD200&lt;&gt;""),P200^0.333333333333333/AD200,"")</f>
        <v>12.6530745397154</v>
      </c>
      <c r="BP200" s="7" t="n">
        <f aca="false">BN200-BO200</f>
        <v>0.0469254602845695</v>
      </c>
    </row>
    <row r="201" customFormat="false" ht="12.75" hidden="false" customHeight="false" outlineLevel="0" collapsed="false">
      <c r="A201" s="0" t="n">
        <v>199</v>
      </c>
      <c r="B201" s="0" t="s">
        <v>341</v>
      </c>
      <c r="C201" s="0" t="s">
        <v>211</v>
      </c>
      <c r="D201" s="0" t="n">
        <v>5</v>
      </c>
      <c r="E201" s="0" t="n">
        <v>10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s">
        <v>334</v>
      </c>
      <c r="L201" s="1" t="n">
        <v>70.13</v>
      </c>
      <c r="M201" s="1" t="n">
        <f aca="false">+D201*$D$2+E201*$E$2+F201*$F$2+G201*$G$2+H201*$H$2+I201*$I$2+J201*$J$2</f>
        <v>70.1344</v>
      </c>
      <c r="N201" s="1" t="str">
        <f aca="false">IF(ABS(M201-L201)&gt;0.005,M201-L201,"")</f>
        <v/>
      </c>
      <c r="O201" s="1" t="n">
        <v>98.5</v>
      </c>
      <c r="P201" s="1" t="n">
        <f aca="false">+O201+459.67</f>
        <v>558.17</v>
      </c>
      <c r="Q201" s="1" t="n">
        <f aca="false">IF(AND(P201&gt;0,U201&lt;&gt;""),P201/U201,"")</f>
        <v>0.651557776039782</v>
      </c>
      <c r="R201" s="1" t="n">
        <v>-240.5</v>
      </c>
      <c r="S201" s="1" t="n">
        <f aca="false">IF(AND(R201&lt;&gt;"",U201&lt;&gt;""),(R201+459.67)/U201,"")</f>
        <v>0.255839471441745</v>
      </c>
      <c r="T201" s="1" t="n">
        <v>397</v>
      </c>
      <c r="U201" s="1" t="n">
        <f aca="false">IF(T201&lt;&gt;"",T201+459.67,"")</f>
        <v>856.67</v>
      </c>
      <c r="V201" s="1" t="n">
        <v>530</v>
      </c>
      <c r="W201" s="2" t="n">
        <v>0.069</v>
      </c>
      <c r="X201" s="2" t="n">
        <v>0.279</v>
      </c>
      <c r="Y201" s="2" t="n">
        <f aca="false">IF(U201&lt;&gt;"",V201*W201*L201/10.73165/U201,"")</f>
        <v>0.2789643718329</v>
      </c>
      <c r="Z201" s="2" t="str">
        <f aca="false">IF(Y201&lt;&gt;"",IF(ABS(Y201-X201)&gt;0.0005,Y201-X201,""),"")</f>
        <v/>
      </c>
      <c r="AA201" s="2" t="n">
        <v>0.2406</v>
      </c>
      <c r="AB201" s="2" t="n">
        <f aca="false">IF(AND(V201&gt;0,Q201&lt;&gt;""),LOG(14.69595/V201)/(1-1/Q201)*3/7-1,"")</f>
        <v>0.247831071171161</v>
      </c>
      <c r="AC201" s="2" t="str">
        <f aca="false">IF(AB201&lt;&gt;"",IF(ABS(AB201-AA201)&gt;0.05,AB201-AA201,""),"")</f>
        <v/>
      </c>
      <c r="AD201" s="2" t="n">
        <v>0.6598</v>
      </c>
      <c r="AF201" s="3" t="n">
        <f aca="false">IF(AND(L201&lt;&gt;"",AD201&lt;&gt;""),L201/(AD201*62.3664),"")</f>
        <v>1.70427962465795</v>
      </c>
      <c r="AG201" s="1" t="n">
        <v>82.97</v>
      </c>
      <c r="AH201" s="1" t="n">
        <f aca="false">IF(AD201&lt;&gt;"",141.5/AD201-131.5,"")</f>
        <v>82.9589269475599</v>
      </c>
      <c r="AI201" s="1" t="n">
        <f aca="false">IF(AH201&lt;&gt;"",IF(ABS(AH201-AG201)&gt;0.01,AH201-AG201,""),"")</f>
        <v>-0.011073052440139</v>
      </c>
      <c r="AJ201" s="3" t="n">
        <v>5.5</v>
      </c>
      <c r="AK201" s="3" t="n">
        <f aca="false">IF(AD201&lt;&gt;"",AD201*8.33718,"")</f>
        <v>5.500871364</v>
      </c>
      <c r="AL201" s="3" t="str">
        <f aca="false">IF(AK201&lt;&gt;"",IF(ABS(AK201-AJ201)&gt;0.001,AK201-AJ201,""),"")</f>
        <v/>
      </c>
      <c r="AM201" s="4" t="n">
        <v>1.3798</v>
      </c>
      <c r="AN201" s="2" t="n">
        <v>15.1333</v>
      </c>
      <c r="AO201" s="2" t="n">
        <f aca="false">IF(AND(V201&lt;&gt;"",AA201&lt;&gt;"",U201&lt;&gt;""),V201*10^(7/3*(1+AA201)*(1-U201/559.676)),"")</f>
        <v>15.4232408605072</v>
      </c>
      <c r="AP201" s="2" t="n">
        <f aca="false">IF(AO201&lt;&gt;"",AO201-AN201,"")</f>
        <v>0.289940860507247</v>
      </c>
      <c r="AQ201" s="2" t="n">
        <v>0.3369</v>
      </c>
      <c r="AR201" s="2" t="n">
        <v>0.5079</v>
      </c>
      <c r="AU201" s="1" t="n">
        <v>162.68</v>
      </c>
      <c r="AV201" s="5" t="n">
        <v>19146</v>
      </c>
      <c r="AW201" s="5" t="n">
        <f aca="false">AV201*AJ201</f>
        <v>105303</v>
      </c>
      <c r="AX201" s="1" t="n">
        <v>16.8</v>
      </c>
      <c r="AY201" s="3" t="n">
        <v>7.411</v>
      </c>
      <c r="AZ201" s="3" t="n">
        <f aca="false">IF(AND(AU201&lt;&gt;"",T201&lt;&gt;"",O201&lt;&gt;"",AD201&lt;&gt;""),SQRT((AU201*(MAX((T201-77)/(T201-O201),0))^0.38)*(SQRT(AD201^2-0.000601*(77-60))*62.3664)*251.9958/30.48^3),"")</f>
        <v>7.77469459746367</v>
      </c>
      <c r="BA201" s="3" t="n">
        <f aca="false">IF(AND(AY201&lt;&gt;"",AZ201&lt;&gt;""),AZ201-AY201,"")</f>
        <v>0.363694597463669</v>
      </c>
      <c r="BB201" s="1" t="n">
        <v>-50</v>
      </c>
      <c r="BC201" s="1" t="n">
        <v>-172.11</v>
      </c>
      <c r="BD201" s="1" t="n">
        <v>440.4</v>
      </c>
      <c r="BE201" s="1" t="n">
        <v>43.6</v>
      </c>
      <c r="BF201" s="6" t="n">
        <v>0.00087</v>
      </c>
      <c r="BG201" s="7" t="n">
        <v>64.4</v>
      </c>
      <c r="BL201" s="1" t="n">
        <v>1.4</v>
      </c>
      <c r="BM201" s="1" t="n">
        <v>10.59</v>
      </c>
      <c r="BN201" s="7" t="n">
        <v>12.5</v>
      </c>
      <c r="BO201" s="7" t="n">
        <f aca="false">IF(AND(P201&lt;&gt;"",AD201&lt;&gt;""),P201^0.333333333333333/AD201,"")</f>
        <v>12.4789061643711</v>
      </c>
      <c r="BP201" s="7" t="n">
        <f aca="false">BN201-BO201</f>
        <v>0.0210938356289336</v>
      </c>
    </row>
    <row r="202" customFormat="false" ht="12.75" hidden="false" customHeight="false" outlineLevel="0" collapsed="false">
      <c r="A202" s="0" t="n">
        <v>200</v>
      </c>
      <c r="B202" s="0" t="s">
        <v>342</v>
      </c>
      <c r="C202" s="0" t="s">
        <v>211</v>
      </c>
      <c r="D202" s="0" t="n">
        <v>5</v>
      </c>
      <c r="E202" s="0" t="n">
        <v>10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s">
        <v>334</v>
      </c>
      <c r="L202" s="1" t="n">
        <v>70.13</v>
      </c>
      <c r="M202" s="1" t="n">
        <f aca="false">+D202*$D$2+E202*$E$2+F202*$F$2+G202*$G$2+H202*$H$2+I202*$I$2+J202*$J$2</f>
        <v>70.1344</v>
      </c>
      <c r="N202" s="1" t="str">
        <f aca="false">IF(ABS(M202-L202)&gt;0.005,M202-L202,"")</f>
        <v/>
      </c>
      <c r="O202" s="1" t="n">
        <v>97.44</v>
      </c>
      <c r="P202" s="1" t="n">
        <f aca="false">+O202+459.67</f>
        <v>557.11</v>
      </c>
      <c r="Q202" s="1" t="n">
        <f aca="false">IF(AND(P202&gt;0,U202&lt;&gt;""),P202/U202,"")</f>
        <v>0.65108043988921</v>
      </c>
      <c r="R202" s="1" t="n">
        <v>-220.44</v>
      </c>
      <c r="S202" s="1" t="n">
        <f aca="false">IF(AND(R202&lt;&gt;"",U202&lt;&gt;""),(R202+459.67)/U202,"")</f>
        <v>0.279582081877359</v>
      </c>
      <c r="T202" s="1" t="n">
        <v>396</v>
      </c>
      <c r="U202" s="1" t="n">
        <f aca="false">IF(T202&lt;&gt;"",T202+459.67,"")</f>
        <v>855.67</v>
      </c>
      <c r="V202" s="1" t="n">
        <v>530</v>
      </c>
      <c r="W202" s="2" t="n">
        <v>0.069</v>
      </c>
      <c r="X202" s="2" t="n">
        <v>0.279</v>
      </c>
      <c r="Y202" s="2" t="n">
        <f aca="false">IF(U202&lt;&gt;"",V202*W202*L202/10.73165/U202,"")</f>
        <v>0.279290390475406</v>
      </c>
      <c r="Z202" s="2" t="str">
        <f aca="false">IF(Y202&lt;&gt;"",IF(ABS(Y202-X202)&gt;0.0005,Y202-X202,""),"")</f>
        <v/>
      </c>
      <c r="AA202" s="2" t="n">
        <v>0.2373</v>
      </c>
      <c r="AB202" s="2" t="n">
        <f aca="false">IF(AND(V202&gt;0,Q202&lt;&gt;""),LOG(14.69595/V202)/(1-1/Q202)*3/7-1,"")</f>
        <v>0.245211067659882</v>
      </c>
      <c r="AC202" s="2" t="str">
        <f aca="false">IF(AB202&lt;&gt;"",IF(ABS(AB202-AA202)&gt;0.05,AB202-AA202,""),"")</f>
        <v/>
      </c>
      <c r="AD202" s="2" t="n">
        <v>0.6524</v>
      </c>
      <c r="AF202" s="3" t="n">
        <f aca="false">IF(AND(L202&lt;&gt;"",AD202&lt;&gt;""),L202/(AD202*62.3664),"")</f>
        <v>1.72361081598608</v>
      </c>
      <c r="AG202" s="1" t="n">
        <v>85.39</v>
      </c>
      <c r="AH202" s="1" t="n">
        <f aca="false">IF(AD202&lt;&gt;"",141.5/AD202-131.5,"")</f>
        <v>85.3914776210914</v>
      </c>
      <c r="AI202" s="1" t="str">
        <f aca="false">IF(AH202&lt;&gt;"",IF(ABS(AH202-AG202)&gt;0.01,AH202-AG202,""),"")</f>
        <v/>
      </c>
      <c r="AJ202" s="3" t="n">
        <v>5.439</v>
      </c>
      <c r="AK202" s="3" t="n">
        <f aca="false">IF(AD202&lt;&gt;"",AD202*8.33718,"")</f>
        <v>5.439176232</v>
      </c>
      <c r="AL202" s="3" t="str">
        <f aca="false">IF(AK202&lt;&gt;"",IF(ABS(AK202-AJ202)&gt;0.001,AK202-AJ202,""),"")</f>
        <v/>
      </c>
      <c r="AM202" s="4" t="n">
        <v>1.3761</v>
      </c>
      <c r="AN202" s="2" t="n">
        <v>15.4392</v>
      </c>
      <c r="AO202" s="2" t="n">
        <f aca="false">IF(AND(V202&lt;&gt;"",AA202&lt;&gt;"",U202&lt;&gt;""),V202*10^(7/3*(1+AA202)*(1-U202/559.676)),"")</f>
        <v>15.755060442271</v>
      </c>
      <c r="AP202" s="2" t="n">
        <f aca="false">IF(AO202&lt;&gt;"",AO202-AN202,"")</f>
        <v>0.315860442271017</v>
      </c>
      <c r="AQ202" s="2" t="n">
        <v>0.3607</v>
      </c>
      <c r="AR202" s="2" t="n">
        <v>0.5253</v>
      </c>
      <c r="AU202" s="1" t="n">
        <v>160.92</v>
      </c>
      <c r="AV202" s="5" t="n">
        <v>19119</v>
      </c>
      <c r="AW202" s="5" t="n">
        <f aca="false">AV202*AJ202</f>
        <v>103988.241</v>
      </c>
      <c r="AX202" s="1" t="n">
        <v>16.41</v>
      </c>
      <c r="AY202" s="3" t="n">
        <v>7.316</v>
      </c>
      <c r="AZ202" s="3" t="n">
        <f aca="false">IF(AND(AU202&lt;&gt;"",T202&lt;&gt;"",O202&lt;&gt;"",AD202&lt;&gt;""),SQRT((AU202*(MAX((T202-77)/(T202-O202),0))^0.38)*(SQRT(AD202^2-0.000601*(77-60))*62.3664)*251.9958/30.48^3),"")</f>
        <v>7.68312132665325</v>
      </c>
      <c r="BA202" s="3" t="n">
        <f aca="false">IF(AND(AY202&lt;&gt;"",AZ202&lt;&gt;""),AZ202-AY202,"")</f>
        <v>0.367121326653253</v>
      </c>
      <c r="BB202" s="1" t="n">
        <v>-54.67</v>
      </c>
      <c r="BC202" s="1" t="n">
        <v>-194.68</v>
      </c>
      <c r="BD202" s="1" t="n">
        <v>426.67</v>
      </c>
      <c r="BE202" s="1" t="n">
        <v>51.2</v>
      </c>
      <c r="BG202" s="7" t="n">
        <v>64.4</v>
      </c>
      <c r="BL202" s="1" t="n">
        <v>1.4</v>
      </c>
      <c r="BM202" s="1" t="n">
        <v>10.59</v>
      </c>
      <c r="BN202" s="7" t="n">
        <v>12.6</v>
      </c>
      <c r="BO202" s="7" t="n">
        <f aca="false">IF(AND(P202&lt;&gt;"",AD202&lt;&gt;""),P202^0.333333333333333/AD202,"")</f>
        <v>12.6124570109179</v>
      </c>
      <c r="BP202" s="7" t="n">
        <f aca="false">BN202-BO202</f>
        <v>-0.0124570109179292</v>
      </c>
    </row>
    <row r="203" customFormat="false" ht="12.75" hidden="false" customHeight="false" outlineLevel="0" collapsed="false">
      <c r="A203" s="0" t="n">
        <v>201</v>
      </c>
      <c r="B203" s="0" t="s">
        <v>343</v>
      </c>
      <c r="C203" s="0" t="s">
        <v>211</v>
      </c>
      <c r="D203" s="0" t="n">
        <v>5</v>
      </c>
      <c r="E203" s="0" t="n">
        <v>10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s">
        <v>334</v>
      </c>
      <c r="L203" s="1" t="n">
        <v>70.13</v>
      </c>
      <c r="M203" s="1" t="n">
        <f aca="false">+D203*$D$2+E203*$E$2+F203*$F$2+G203*$G$2+H203*$H$2+I203*$I$2+J203*$J$2</f>
        <v>70.1344</v>
      </c>
      <c r="N203" s="1" t="str">
        <f aca="false">IF(ABS(M203-L203)&gt;0.005,M203-L203,"")</f>
        <v/>
      </c>
      <c r="O203" s="1" t="n">
        <v>88.09</v>
      </c>
      <c r="P203" s="1" t="n">
        <f aca="false">+O203+459.67</f>
        <v>547.76</v>
      </c>
      <c r="Q203" s="1" t="n">
        <f aca="false">IF(AND(P203&gt;0,U203&lt;&gt;""),P203/U203,"")</f>
        <v>0.653909057265988</v>
      </c>
      <c r="R203" s="1" t="n">
        <v>-215.61</v>
      </c>
      <c r="S203" s="1" t="n">
        <f aca="false">IF(AND(R203&lt;&gt;"",U203&lt;&gt;""),(R203+459.67)/U203,"")</f>
        <v>0.291355784497475</v>
      </c>
      <c r="T203" s="1" t="n">
        <v>378</v>
      </c>
      <c r="U203" s="1" t="n">
        <f aca="false">IF(T203&lt;&gt;"",T203+459.67,"")</f>
        <v>837.67</v>
      </c>
      <c r="V203" s="1" t="n">
        <v>493</v>
      </c>
      <c r="W203" s="2" t="n">
        <v>0.0667</v>
      </c>
      <c r="X203" s="2" t="n">
        <v>0.257</v>
      </c>
      <c r="Y203" s="2" t="n">
        <f aca="false">IF(U203&lt;&gt;"",V203*W203*L203/10.73165/U203,"")</f>
        <v>0.256529390797718</v>
      </c>
      <c r="Z203" s="2" t="str">
        <f aca="false">IF(Y203&lt;&gt;"",IF(ABS(Y203-X203)&gt;0.0005,Y203-X203,""),"")</f>
        <v/>
      </c>
      <c r="AA203" s="2" t="n">
        <v>0.2287</v>
      </c>
      <c r="AB203" s="2" t="n">
        <f aca="false">IF(AND(V203&gt;0,Q203&lt;&gt;""),LOG(14.69595/V203)/(1-1/Q203)*3/7-1,"")</f>
        <v>0.235392710750949</v>
      </c>
      <c r="AC203" s="2" t="str">
        <f aca="false">IF(AB203&lt;&gt;"",IF(ABS(AB203-AA203)&gt;0.05,AB203-AA203,""),"")</f>
        <v/>
      </c>
      <c r="AD203" s="2" t="n">
        <v>0.6563</v>
      </c>
      <c r="AF203" s="3" t="n">
        <f aca="false">IF(AND(L203&lt;&gt;"",AD203&lt;&gt;""),L203/(AD203*62.3664),"")</f>
        <v>1.71336842350955</v>
      </c>
      <c r="AG203" s="1" t="n">
        <v>84.1</v>
      </c>
      <c r="AH203" s="1" t="n">
        <f aca="false">IF(AD203&lt;&gt;"",141.5/AD203-131.5,"")</f>
        <v>84.1026207527046</v>
      </c>
      <c r="AI203" s="1" t="str">
        <f aca="false">IF(AH203&lt;&gt;"",IF(ABS(AH203-AG203)&gt;0.01,AH203-AG203,""),"")</f>
        <v/>
      </c>
      <c r="AJ203" s="3" t="n">
        <v>5.472</v>
      </c>
      <c r="AK203" s="3" t="n">
        <f aca="false">IF(AD203&lt;&gt;"",AD203*8.33718,"")</f>
        <v>5.471691234</v>
      </c>
      <c r="AL203" s="3" t="str">
        <f aca="false">IF(AK203&lt;&gt;"",IF(ABS(AK203-AJ203)&gt;0.001,AK203-AJ203,""),"")</f>
        <v/>
      </c>
      <c r="AM203" s="4" t="n">
        <v>1.3746</v>
      </c>
      <c r="AN203" s="2" t="n">
        <v>18.4107</v>
      </c>
      <c r="AO203" s="2" t="n">
        <f aca="false">IF(AND(V203&lt;&gt;"",AA203&lt;&gt;"",U203&lt;&gt;""),V203*10^(7/3*(1+AA203)*(1-U203/559.676)),"")</f>
        <v>18.5698999032814</v>
      </c>
      <c r="AP203" s="2" t="n">
        <f aca="false">IF(AO203&lt;&gt;"",AO203-AN203,"")</f>
        <v>0.159199903281447</v>
      </c>
      <c r="AQ203" s="2" t="n">
        <v>0.3683</v>
      </c>
      <c r="AR203" s="2" t="n">
        <v>0.5264</v>
      </c>
      <c r="AU203" s="1" t="n">
        <v>156.83</v>
      </c>
      <c r="AV203" s="5" t="n">
        <v>19101</v>
      </c>
      <c r="AW203" s="5" t="n">
        <f aca="false">AV203*AJ203</f>
        <v>104520.672</v>
      </c>
      <c r="AX203" s="1" t="n">
        <v>15.4</v>
      </c>
      <c r="AY203" s="3" t="n">
        <v>7.184</v>
      </c>
      <c r="AZ203" s="3" t="n">
        <f aca="false">IF(AND(AU203&lt;&gt;"",T203&lt;&gt;"",O203&lt;&gt;"",AD203&lt;&gt;""),SQRT((AU203*(MAX((T203-77)/(T203-O203),0))^0.38)*(SQRT(AD203^2-0.000601*(77-60))*62.3664)*251.9958/30.48^3),"")</f>
        <v>7.56670007338459</v>
      </c>
      <c r="BA203" s="3" t="n">
        <f aca="false">IF(AND(AY203&lt;&gt;"",AZ203&lt;&gt;""),AZ203-AY203,"")</f>
        <v>0.382700073384591</v>
      </c>
      <c r="BB203" s="1" t="n">
        <v>20</v>
      </c>
      <c r="BC203" s="1" t="n">
        <v>-222.64</v>
      </c>
      <c r="BD203" s="1" t="n">
        <v>397.82</v>
      </c>
      <c r="BE203" s="1" t="n">
        <v>48.5</v>
      </c>
      <c r="BH203" s="7" t="n">
        <v>81.9</v>
      </c>
      <c r="BI203" s="7" t="n">
        <v>84.2</v>
      </c>
      <c r="BJ203" s="7" t="n">
        <v>100.2</v>
      </c>
      <c r="BK203" s="7" t="n">
        <v>0.3</v>
      </c>
      <c r="BL203" s="1" t="n">
        <v>1.4</v>
      </c>
      <c r="BM203" s="1" t="n">
        <v>10.59</v>
      </c>
      <c r="BN203" s="7" t="n">
        <v>12.5</v>
      </c>
      <c r="BO203" s="7" t="n">
        <f aca="false">IF(AND(P203&lt;&gt;"",AD203&lt;&gt;""),P203^0.333333333333333/AD203,"")</f>
        <v>12.466973433814</v>
      </c>
      <c r="BP203" s="7" t="n">
        <f aca="false">BN203-BO203</f>
        <v>0.0330265661859634</v>
      </c>
    </row>
    <row r="204" customFormat="false" ht="12.75" hidden="false" customHeight="false" outlineLevel="0" collapsed="false">
      <c r="A204" s="0" t="n">
        <v>202</v>
      </c>
      <c r="B204" s="0" t="s">
        <v>344</v>
      </c>
      <c r="C204" s="0" t="s">
        <v>211</v>
      </c>
      <c r="D204" s="0" t="n">
        <v>5</v>
      </c>
      <c r="E204" s="0" t="n">
        <v>10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s">
        <v>334</v>
      </c>
      <c r="L204" s="1" t="n">
        <v>70.13</v>
      </c>
      <c r="M204" s="1" t="n">
        <f aca="false">+D204*$D$2+E204*$E$2+F204*$F$2+G204*$G$2+H204*$H$2+I204*$I$2+J204*$J$2</f>
        <v>70.1344</v>
      </c>
      <c r="N204" s="1" t="str">
        <f aca="false">IF(ABS(M204-L204)&gt;0.005,M204-L204,"")</f>
        <v/>
      </c>
      <c r="O204" s="1" t="n">
        <v>68.11</v>
      </c>
      <c r="P204" s="1" t="n">
        <f aca="false">+O204+459.67</f>
        <v>527.78</v>
      </c>
      <c r="Q204" s="1" t="n">
        <f aca="false">IF(AND(P204&gt;0,U204&lt;&gt;""),P204/U204,"")</f>
        <v>0.651041730913935</v>
      </c>
      <c r="R204" s="1" t="n">
        <v>-271.29</v>
      </c>
      <c r="S204" s="1" t="n">
        <f aca="false">IF(AND(R204&lt;&gt;"",U204&lt;&gt;""),(R204+459.67)/U204,"")</f>
        <v>0.232375689244699</v>
      </c>
      <c r="T204" s="1" t="n">
        <v>351</v>
      </c>
      <c r="U204" s="1" t="n">
        <f aca="false">IF(T204&lt;&gt;"",T204+459.67,"")</f>
        <v>810.67</v>
      </c>
      <c r="V204" s="1" t="n">
        <v>510</v>
      </c>
      <c r="W204" s="2" t="n">
        <v>0.069</v>
      </c>
      <c r="X204" s="2" t="n">
        <v>0.284</v>
      </c>
      <c r="Y204" s="2" t="n">
        <f aca="false">IF(U204&lt;&gt;"",V204*W204*L204/10.73165/U204,"")</f>
        <v>0.283669409005563</v>
      </c>
      <c r="Z204" s="2" t="str">
        <f aca="false">IF(Y204&lt;&gt;"",IF(ABS(Y204-X204)&gt;0.0005,Y204-X204,""),"")</f>
        <v/>
      </c>
      <c r="AA204" s="2" t="n">
        <v>0.2286</v>
      </c>
      <c r="AB204" s="2" t="n">
        <f aca="false">IF(AND(V204&gt;0,Q204&lt;&gt;""),LOG(14.69595/V204)/(1-1/Q204)*3/7-1,"")</f>
        <v>0.231641481349032</v>
      </c>
      <c r="AC204" s="2" t="str">
        <f aca="false">IF(AB204&lt;&gt;"",IF(ABS(AB204-AA204)&gt;0.05,AB204-AA204,""),"")</f>
        <v/>
      </c>
      <c r="AD204" s="2" t="n">
        <v>0.6322</v>
      </c>
      <c r="AF204" s="3" t="n">
        <f aca="false">IF(AND(L204&lt;&gt;"",AD204&lt;&gt;""),L204/(AD204*62.3664),"")</f>
        <v>1.77868348046396</v>
      </c>
      <c r="AG204" s="1" t="n">
        <v>92.32</v>
      </c>
      <c r="AH204" s="1" t="n">
        <f aca="false">IF(AD204&lt;&gt;"",141.5/AD204-131.5,"")</f>
        <v>92.3215754508067</v>
      </c>
      <c r="AI204" s="1" t="str">
        <f aca="false">IF(AH204&lt;&gt;"",IF(ABS(AH204-AG204)&gt;0.01,AH204-AG204,""),"")</f>
        <v/>
      </c>
      <c r="AJ204" s="3" t="n">
        <v>5.271</v>
      </c>
      <c r="AK204" s="3" t="n">
        <f aca="false">IF(AD204&lt;&gt;"",AD204*8.33718,"")</f>
        <v>5.270765196</v>
      </c>
      <c r="AL204" s="3" t="str">
        <f aca="false">IF(AK204&lt;&gt;"",IF(ABS(AK204-AJ204)&gt;0.001,AK204-AJ204,""),"")</f>
        <v/>
      </c>
      <c r="AM204" s="4" t="n">
        <v>1.3611</v>
      </c>
      <c r="AN204" s="2" t="n">
        <v>26.4036</v>
      </c>
      <c r="AO204" s="2" t="n">
        <f aca="false">IF(AND(V204&lt;&gt;"",AA204&lt;&gt;"",U204&lt;&gt;""),V204*10^(7/3*(1+AA204)*(1-U204/559.676)),"")</f>
        <v>26.4208163604957</v>
      </c>
      <c r="AP204" s="2" t="n">
        <f aca="false">IF(AO204&lt;&gt;"",AO204-AN204,"")</f>
        <v>0.0172163604956488</v>
      </c>
      <c r="AQ204" s="2" t="n">
        <v>0.395</v>
      </c>
      <c r="AR204" s="2" t="n">
        <v>0.5212</v>
      </c>
      <c r="AU204" s="1" t="n">
        <v>149.49</v>
      </c>
      <c r="AV204" s="5" t="n">
        <v>19158</v>
      </c>
      <c r="AW204" s="5" t="n">
        <f aca="false">AV204*AJ204</f>
        <v>100981.818</v>
      </c>
      <c r="AX204" s="1" t="n">
        <v>13.8</v>
      </c>
      <c r="AY204" s="3" t="n">
        <v>6.794</v>
      </c>
      <c r="AZ204" s="3" t="n">
        <f aca="false">IF(AND(AU204&lt;&gt;"",T204&lt;&gt;"",O204&lt;&gt;"",AD204&lt;&gt;""),SQRT((AU204*(MAX((T204-77)/(T204-O204),0))^0.38)*(SQRT(AD204^2-0.000601*(77-60))*62.3664)*251.9958/30.48^3),"")</f>
        <v>7.15214894457286</v>
      </c>
      <c r="BA204" s="3" t="n">
        <f aca="false">IF(AND(AY204&lt;&gt;"",AZ204&lt;&gt;""),AZ204-AY204,"")</f>
        <v>0.358148944572859</v>
      </c>
      <c r="BB204" s="1" t="n">
        <v>-79.87</v>
      </c>
      <c r="BC204" s="1" t="n">
        <v>-177.49</v>
      </c>
      <c r="BD204" s="1" t="n">
        <v>458.36</v>
      </c>
      <c r="BE204" s="1" t="n">
        <v>32.86</v>
      </c>
      <c r="BL204" s="1" t="n">
        <v>1.5</v>
      </c>
      <c r="BN204" s="7" t="n">
        <v>12.8</v>
      </c>
      <c r="BO204" s="7" t="n">
        <f aca="false">IF(AND(P204&lt;&gt;"",AD204&lt;&gt;""),P204^0.333333333333333/AD204,"")</f>
        <v>12.7829125571399</v>
      </c>
      <c r="BP204" s="7" t="n">
        <f aca="false">BN204-BO204</f>
        <v>0.0170874428601255</v>
      </c>
    </row>
    <row r="205" customFormat="false" ht="12.75" hidden="false" customHeight="false" outlineLevel="0" collapsed="false">
      <c r="A205" s="0" t="n">
        <v>203</v>
      </c>
      <c r="B205" s="0" t="s">
        <v>345</v>
      </c>
      <c r="C205" s="0" t="s">
        <v>211</v>
      </c>
      <c r="D205" s="0" t="n">
        <v>5</v>
      </c>
      <c r="E205" s="0" t="n">
        <v>10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s">
        <v>334</v>
      </c>
      <c r="L205" s="1" t="n">
        <v>70.13</v>
      </c>
      <c r="M205" s="1" t="n">
        <f aca="false">+D205*$D$2+E205*$E$2+F205*$F$2+G205*$G$2+H205*$H$2+I205*$I$2+J205*$J$2</f>
        <v>70.1344</v>
      </c>
      <c r="N205" s="1" t="str">
        <f aca="false">IF(ABS(M205-L205)&gt;0.005,M205-L205,"")</f>
        <v/>
      </c>
      <c r="O205" s="1" t="n">
        <v>101.42</v>
      </c>
      <c r="P205" s="1" t="n">
        <f aca="false">+O205+459.67</f>
        <v>561.09</v>
      </c>
      <c r="Q205" s="1" t="n">
        <f aca="false">IF(AND(P205&gt;0,U205&lt;&gt;""),P205/U205,"")</f>
        <v>0.661920322767115</v>
      </c>
      <c r="R205" s="1" t="n">
        <v>-208.78</v>
      </c>
      <c r="S205" s="1" t="n">
        <f aca="false">IF(AND(R205&lt;&gt;"",U205&lt;&gt;""),(R205+459.67)/U205,"")</f>
        <v>0.295976028407281</v>
      </c>
      <c r="T205" s="1" t="n">
        <v>388</v>
      </c>
      <c r="U205" s="1" t="n">
        <f aca="false">IF(T205&lt;&gt;"",T205+459.67,"")</f>
        <v>847.67</v>
      </c>
      <c r="V205" s="1" t="n">
        <v>493</v>
      </c>
      <c r="W205" s="2" t="n">
        <v>0.0667</v>
      </c>
      <c r="X205" s="2" t="n">
        <v>0.2537</v>
      </c>
      <c r="Y205" s="2" t="n">
        <f aca="false">IF(U205&lt;&gt;"",V205*W205*L205/10.73165/U205,"")</f>
        <v>0.253503102374184</v>
      </c>
      <c r="Z205" s="2" t="str">
        <f aca="false">IF(Y205&lt;&gt;"",IF(ABS(Y205-X205)&gt;0.0005,Y205-X205,""),"")</f>
        <v/>
      </c>
      <c r="AA205" s="2" t="n">
        <v>0.2767</v>
      </c>
      <c r="AB205" s="2" t="n">
        <f aca="false">IF(AND(V205&gt;0,Q205&lt;&gt;""),LOG(14.69595/V205)/(1-1/Q205)*3/7-1,"")</f>
        <v>0.280160921940104</v>
      </c>
      <c r="AC205" s="2" t="str">
        <f aca="false">IF(AB205&lt;&gt;"",IF(ABS(AB205-AA205)&gt;0.05,AB205-AA205,""),"")</f>
        <v/>
      </c>
      <c r="AD205" s="2" t="n">
        <v>0.6683</v>
      </c>
      <c r="AF205" s="3" t="n">
        <f aca="false">IF(AND(L205&lt;&gt;"",AD205&lt;&gt;""),L205/(AD205*62.3664),"")</f>
        <v>1.6826031667654</v>
      </c>
      <c r="AG205" s="1" t="n">
        <v>80.24</v>
      </c>
      <c r="AH205" s="1" t="n">
        <f aca="false">IF(AD205&lt;&gt;"",141.5/AD205-131.5,"")</f>
        <v>80.2312584168786</v>
      </c>
      <c r="AI205" s="1" t="str">
        <f aca="false">IF(AH205&lt;&gt;"",IF(ABS(AH205-AG205)&gt;0.01,AH205-AG205,""),"")</f>
        <v/>
      </c>
      <c r="AJ205" s="3" t="n">
        <v>5.571</v>
      </c>
      <c r="AK205" s="3" t="n">
        <f aca="false">IF(AD205&lt;&gt;"",AD205*8.33718,"")</f>
        <v>5.571737394</v>
      </c>
      <c r="AL205" s="3" t="str">
        <f aca="false">IF(AK205&lt;&gt;"",IF(ABS(AK205-AJ205)&gt;0.001,AK205-AJ205,""),"")</f>
        <v/>
      </c>
      <c r="AM205" s="4" t="n">
        <v>1.3842</v>
      </c>
      <c r="AN205" s="2" t="n">
        <v>14.3133</v>
      </c>
      <c r="AO205" s="2" t="n">
        <f aca="false">IF(AND(V205&lt;&gt;"",AA205&lt;&gt;"",U205&lt;&gt;""),V205*10^(7/3*(1+AA205)*(1-U205/559.676)),"")</f>
        <v>14.4527984909807</v>
      </c>
      <c r="AP205" s="2" t="n">
        <f aca="false">IF(AO205&lt;&gt;"",AO205-AN205,"")</f>
        <v>0.139498490980721</v>
      </c>
      <c r="AQ205" s="2" t="n">
        <v>0.3491</v>
      </c>
      <c r="AR205" s="2" t="n">
        <v>0.5141</v>
      </c>
      <c r="AU205" s="1" t="n">
        <v>162.33</v>
      </c>
      <c r="AV205" s="5" t="n">
        <v>19057</v>
      </c>
      <c r="AW205" s="5" t="n">
        <f aca="false">AV205*AJ205</f>
        <v>106166.547</v>
      </c>
      <c r="AX205" s="1" t="n">
        <v>17.06</v>
      </c>
      <c r="AY205" s="3" t="n">
        <v>7.454</v>
      </c>
      <c r="AZ205" s="3" t="n">
        <f aca="false">IF(AND(AU205&lt;&gt;"",T205&lt;&gt;"",O205&lt;&gt;"",AD205&lt;&gt;""),SQRT((AU205*(MAX((T205-77)/(T205-O205),0))^0.38)*(SQRT(AD205^2-0.000601*(77-60))*62.3664)*251.9958/30.48^3),"")</f>
        <v>7.83555647144458</v>
      </c>
      <c r="BA205" s="3" t="n">
        <f aca="false">IF(AND(AY205&lt;&gt;"",AZ205&lt;&gt;""),AZ205-AY205,"")</f>
        <v>0.381556471444576</v>
      </c>
      <c r="BB205" s="1" t="n">
        <v>20</v>
      </c>
      <c r="BC205" s="1" t="n">
        <v>-260.85</v>
      </c>
      <c r="BD205" s="1" t="n">
        <v>365.76</v>
      </c>
      <c r="BE205" s="1" t="n">
        <v>46.58</v>
      </c>
      <c r="BG205" s="7" t="n">
        <v>55</v>
      </c>
      <c r="BH205" s="7" t="n">
        <v>84.7</v>
      </c>
      <c r="BI205" s="7" t="n">
        <v>85.8</v>
      </c>
      <c r="BJ205" s="7" t="n">
        <v>97.3</v>
      </c>
      <c r="BK205" s="7" t="n">
        <v>99.2</v>
      </c>
      <c r="BL205" s="1" t="n">
        <v>1.4</v>
      </c>
      <c r="BM205" s="1" t="n">
        <v>10.09</v>
      </c>
      <c r="BN205" s="7" t="n">
        <v>12.3</v>
      </c>
      <c r="BO205" s="7" t="n">
        <f aca="false">IF(AND(P205&lt;&gt;"",AD205&lt;&gt;""),P205^0.333333333333333/AD205,"")</f>
        <v>12.3416354809644</v>
      </c>
      <c r="BP205" s="7" t="n">
        <f aca="false">BN205-BO205</f>
        <v>-0.0416354809644446</v>
      </c>
    </row>
    <row r="206" customFormat="false" ht="12.75" hidden="false" customHeight="false" outlineLevel="0" collapsed="false">
      <c r="A206" s="0" t="n">
        <v>204</v>
      </c>
      <c r="B206" s="0" t="s">
        <v>346</v>
      </c>
      <c r="C206" s="0" t="s">
        <v>217</v>
      </c>
      <c r="D206" s="0" t="n">
        <v>6</v>
      </c>
      <c r="E206" s="0" t="n">
        <v>12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s">
        <v>334</v>
      </c>
      <c r="L206" s="1" t="n">
        <v>84.16</v>
      </c>
      <c r="M206" s="1" t="n">
        <f aca="false">+D206*$D$2+E206*$E$2+F206*$F$2+G206*$G$2+H206*$H$2+I206*$I$2+J206*$J$2</f>
        <v>84.16128</v>
      </c>
      <c r="N206" s="1" t="str">
        <f aca="false">IF(ABS(M206-L206)&gt;0.005,M206-L206,"")</f>
        <v/>
      </c>
      <c r="O206" s="1" t="n">
        <v>146.27</v>
      </c>
      <c r="P206" s="1" t="n">
        <f aca="false">+O206+459.67</f>
        <v>605.94</v>
      </c>
      <c r="Q206" s="1" t="n">
        <f aca="false">IF(AND(P206&gt;0,U206&lt;&gt;""),P206/U206,"")</f>
        <v>0.668254755996692</v>
      </c>
      <c r="R206" s="1" t="n">
        <v>-219.67</v>
      </c>
      <c r="S206" s="1" t="n">
        <f aca="false">IF(AND(R206&lt;&gt;"",U206&lt;&gt;""),(R206+459.67)/U206,"")</f>
        <v>0.264681555004136</v>
      </c>
      <c r="T206" s="1" t="n">
        <v>447.08</v>
      </c>
      <c r="U206" s="1" t="n">
        <f aca="false">IF(T206&lt;&gt;"",T206+459.67,"")</f>
        <v>906.75</v>
      </c>
      <c r="V206" s="1" t="n">
        <v>455.43</v>
      </c>
      <c r="W206" s="2" t="n">
        <v>0.0673</v>
      </c>
      <c r="X206" s="2" t="n">
        <v>0.2651</v>
      </c>
      <c r="Y206" s="2" t="n">
        <f aca="false">IF(U206&lt;&gt;"",V206*W206*L206/10.73165/U206,"")</f>
        <v>0.265086958066266</v>
      </c>
      <c r="Z206" s="2" t="str">
        <f aca="false">IF(Y206&lt;&gt;"",IF(ABS(Y206-X206)&gt;0.0005,Y206-X206,""),"")</f>
        <v/>
      </c>
      <c r="AA206" s="2" t="n">
        <v>0.28</v>
      </c>
      <c r="AB206" s="2" t="n">
        <f aca="false">IF(AND(V206&gt;0,Q206&lt;&gt;""),LOG(14.69595/V206)/(1-1/Q206)*3/7-1,"")</f>
        <v>0.287370174740788</v>
      </c>
      <c r="AC206" s="2" t="str">
        <f aca="false">IF(AB206&lt;&gt;"",IF(ABS(AB206-AA206)&gt;0.05,AB206-AA206,""),"")</f>
        <v/>
      </c>
      <c r="AD206" s="2" t="n">
        <v>0.6769</v>
      </c>
      <c r="AF206" s="3" t="n">
        <f aca="false">IF(AND(L206&lt;&gt;"",AD206&lt;&gt;""),L206/(AD206*62.3664),"")</f>
        <v>1.993565626708</v>
      </c>
      <c r="AG206" s="1" t="n">
        <v>77.53</v>
      </c>
      <c r="AH206" s="1" t="n">
        <f aca="false">IF(AD206&lt;&gt;"",141.5/AD206-131.5,"")</f>
        <v>77.5412173142266</v>
      </c>
      <c r="AI206" s="1" t="n">
        <f aca="false">IF(AH206&lt;&gt;"",IF(ABS(AH206-AG206)&gt;0.01,AH206-AG206,""),"")</f>
        <v>0.0112173142266272</v>
      </c>
      <c r="AJ206" s="3" t="n">
        <v>5.644</v>
      </c>
      <c r="AK206" s="3" t="n">
        <f aca="false">IF(AD206&lt;&gt;"",AD206*8.33718,"")</f>
        <v>5.643437142</v>
      </c>
      <c r="AL206" s="3" t="str">
        <f aca="false">IF(AK206&lt;&gt;"",IF(ABS(AK206-AJ206)&gt;0.001,AK206-AJ206,""),"")</f>
        <v/>
      </c>
      <c r="AM206" s="4" t="n">
        <v>1.38502</v>
      </c>
      <c r="AN206" s="2" t="n">
        <v>6.0069</v>
      </c>
      <c r="AO206" s="2" t="n">
        <f aca="false">IF(AND(V206&lt;&gt;"",AA206&lt;&gt;"",U206&lt;&gt;""),V206*10^(7/3*(1+AA206)*(1-U206/559.676)),"")</f>
        <v>6.40160260056279</v>
      </c>
      <c r="AP206" s="2" t="n">
        <f aca="false">IF(AO206&lt;&gt;"",AO206-AN206,"")</f>
        <v>0.394702600562792</v>
      </c>
      <c r="AQ206" s="2" t="n">
        <v>0.366</v>
      </c>
      <c r="AR206" s="2" t="n">
        <v>0.5116</v>
      </c>
      <c r="AS206" s="2" t="n">
        <v>0.3423</v>
      </c>
      <c r="AU206" s="1" t="n">
        <v>146.32</v>
      </c>
      <c r="AV206" s="5" t="n">
        <v>19105</v>
      </c>
      <c r="AW206" s="5" t="n">
        <f aca="false">AV206*AJ206</f>
        <v>107828.62</v>
      </c>
      <c r="AX206" s="1" t="n">
        <v>17.89</v>
      </c>
      <c r="AY206" s="3" t="n">
        <v>7.356</v>
      </c>
      <c r="AZ206" s="3" t="n">
        <f aca="false">IF(AND(AU206&lt;&gt;"",T206&lt;&gt;"",O206&lt;&gt;"",AD206&lt;&gt;""),SQRT((AU206*(MAX((T206-77)/(T206-O206),0))^0.38)*(SQRT(AD206^2-0.000601*(77-60))*62.3664)*251.9958/30.48^3),"")</f>
        <v>7.66859605516091</v>
      </c>
      <c r="BA206" s="3" t="n">
        <f aca="false">IF(AND(AY206&lt;&gt;"",AZ206&lt;&gt;""),AZ206-AY206,"")</f>
        <v>0.312596055160911</v>
      </c>
      <c r="BC206" s="1" t="n">
        <v>-212.88</v>
      </c>
      <c r="BD206" s="1" t="n">
        <v>447.56</v>
      </c>
      <c r="BE206" s="1" t="n">
        <v>47.75</v>
      </c>
      <c r="BG206" s="7" t="n">
        <v>73</v>
      </c>
      <c r="BH206" s="7" t="n">
        <v>63.4</v>
      </c>
      <c r="BI206" s="7" t="n">
        <v>76.3</v>
      </c>
      <c r="BJ206" s="7" t="n">
        <v>76.4</v>
      </c>
      <c r="BK206" s="7" t="n">
        <v>91.7</v>
      </c>
      <c r="BL206" s="1" t="n">
        <v>1.2</v>
      </c>
      <c r="BM206" s="1" t="n">
        <v>9.25</v>
      </c>
      <c r="BN206" s="7" t="n">
        <v>12.5</v>
      </c>
      <c r="BO206" s="7" t="n">
        <f aca="false">IF(AND(P206&lt;&gt;"",AD206&lt;&gt;""),P206^0.333333333333333/AD206,"")</f>
        <v>12.5012093115956</v>
      </c>
      <c r="BP206" s="7" t="n">
        <f aca="false">BN206-BO206</f>
        <v>-0.00120931159557891</v>
      </c>
    </row>
    <row r="207" customFormat="false" ht="12.75" hidden="false" customHeight="false" outlineLevel="0" collapsed="false">
      <c r="A207" s="0" t="n">
        <v>205</v>
      </c>
      <c r="B207" s="0" t="s">
        <v>347</v>
      </c>
      <c r="C207" s="0" t="s">
        <v>217</v>
      </c>
      <c r="D207" s="0" t="n">
        <v>6</v>
      </c>
      <c r="E207" s="0" t="n">
        <v>12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s">
        <v>334</v>
      </c>
      <c r="L207" s="1" t="n">
        <v>84.16</v>
      </c>
      <c r="M207" s="1" t="n">
        <f aca="false">+D207*$D$2+E207*$E$2+F207*$F$2+G207*$G$2+H207*$H$2+I207*$I$2+J207*$J$2</f>
        <v>84.16128</v>
      </c>
      <c r="N207" s="1" t="str">
        <f aca="false">IF(ABS(M207-L207)&gt;0.005,M207-L207,"")</f>
        <v/>
      </c>
      <c r="O207" s="1" t="n">
        <v>156</v>
      </c>
      <c r="P207" s="1" t="n">
        <f aca="false">+O207+459.67</f>
        <v>615.67</v>
      </c>
      <c r="Q207" s="1" t="n">
        <f aca="false">IF(AND(P207&gt;0,U207&lt;&gt;""),P207/U207,"")</f>
        <v>0.66674247346762</v>
      </c>
      <c r="R207" s="1" t="n">
        <v>-222.05</v>
      </c>
      <c r="S207" s="1" t="n">
        <f aca="false">IF(AND(R207&lt;&gt;"",U207&lt;&gt;""),(R207+459.67)/U207,"")</f>
        <v>0.257331600606454</v>
      </c>
      <c r="T207" s="1" t="n">
        <v>463.73</v>
      </c>
      <c r="U207" s="1" t="n">
        <f aca="false">IF(T207&lt;&gt;"",T207+459.67,"")</f>
        <v>923.4</v>
      </c>
      <c r="V207" s="1" t="n">
        <v>458.32</v>
      </c>
      <c r="W207" s="2" t="n">
        <v>0.0683</v>
      </c>
      <c r="X207" s="2" t="n">
        <v>0.266</v>
      </c>
      <c r="Y207" s="2" t="n">
        <f aca="false">IF(U207&lt;&gt;"",V207*W207*L207/10.73165/U207,"")</f>
        <v>0.265851349553355</v>
      </c>
      <c r="Z207" s="2" t="str">
        <f aca="false">IF(Y207&lt;&gt;"",IF(ABS(Y207-X207)&gt;0.0005,Y207-X207,""),"")</f>
        <v/>
      </c>
      <c r="AA207" s="2" t="n">
        <v>0.2722</v>
      </c>
      <c r="AB207" s="2" t="n">
        <f aca="false">IF(AND(V207&gt;0,Q207&lt;&gt;""),LOG(14.69595/V207)/(1-1/Q207)*3/7-1,"")</f>
        <v>0.280983627498474</v>
      </c>
      <c r="AC207" s="2" t="str">
        <f aca="false">IF(AB207&lt;&gt;"",IF(ABS(AB207-AA207)&gt;0.05,AB207-AA207,""),"")</f>
        <v/>
      </c>
      <c r="AD207" s="2" t="n">
        <v>0.6917</v>
      </c>
      <c r="AF207" s="3" t="n">
        <f aca="false">IF(AND(L207&lt;&gt;"",AD207&lt;&gt;""),L207/(AD207*62.3664),"")</f>
        <v>1.95091018175314</v>
      </c>
      <c r="AG207" s="1" t="n">
        <v>73.06</v>
      </c>
      <c r="AH207" s="1" t="n">
        <f aca="false">IF(AD207&lt;&gt;"",141.5/AD207-131.5,"")</f>
        <v>73.0684545323117</v>
      </c>
      <c r="AI207" s="1" t="str">
        <f aca="false">IF(AH207&lt;&gt;"",IF(ABS(AH207-AG207)&gt;0.01,AH207-AG207,""),"")</f>
        <v/>
      </c>
      <c r="AJ207" s="3" t="n">
        <v>5.767</v>
      </c>
      <c r="AK207" s="3" t="n">
        <f aca="false">IF(AD207&lt;&gt;"",AD207*8.33718,"")</f>
        <v>5.766827406</v>
      </c>
      <c r="AL207" s="3" t="str">
        <f aca="false">IF(AK207&lt;&gt;"",IF(ABS(AK207-AJ207)&gt;0.001,AK207-AJ207,""),"")</f>
        <v/>
      </c>
      <c r="AM207" s="4" t="n">
        <v>1.39473</v>
      </c>
      <c r="AN207" s="2" t="n">
        <v>4.9069</v>
      </c>
      <c r="AO207" s="2" t="n">
        <f aca="false">IF(AND(V207&lt;&gt;"",AA207&lt;&gt;"",U207&lt;&gt;""),V207*10^(7/3*(1+AA207)*(1-U207/559.676)),"")</f>
        <v>5.39525966123769</v>
      </c>
      <c r="AP207" s="2" t="n">
        <f aca="false">IF(AO207&lt;&gt;"",AO207-AN207,"")</f>
        <v>0.48835966123769</v>
      </c>
      <c r="AQ207" s="2" t="n">
        <v>0.3468</v>
      </c>
      <c r="AR207" s="2" t="n">
        <v>0.5</v>
      </c>
      <c r="AS207" s="2" t="n">
        <v>0.3626</v>
      </c>
      <c r="AU207" s="1" t="n">
        <v>147.25</v>
      </c>
      <c r="AV207" s="5" t="n">
        <v>19046</v>
      </c>
      <c r="AW207" s="5" t="n">
        <f aca="false">AV207*AJ207</f>
        <v>109838.282</v>
      </c>
      <c r="AX207" s="1" t="n">
        <v>19.1</v>
      </c>
      <c r="AY207" s="3" t="n">
        <v>7.488</v>
      </c>
      <c r="AZ207" s="3" t="n">
        <f aca="false">IF(AND(AU207&lt;&gt;"",T207&lt;&gt;"",O207&lt;&gt;"",AD207&lt;&gt;""),SQRT((AU207*(MAX((T207-77)/(T207-O207),0))^0.38)*(SQRT(AD207^2-0.000601*(77-60))*62.3664)*251.9958/30.48^3),"")</f>
        <v>7.80993949118322</v>
      </c>
      <c r="BA207" s="3" t="n">
        <f aca="false">IF(AND(AY207&lt;&gt;"",AZ207&lt;&gt;""),AZ207-AY207,"")</f>
        <v>0.321939491183217</v>
      </c>
      <c r="BC207" s="1" t="n">
        <v>-247.08</v>
      </c>
      <c r="BD207" s="1" t="n">
        <v>409.52</v>
      </c>
      <c r="BE207" s="1" t="n">
        <v>45.25</v>
      </c>
      <c r="BF207" s="6" t="n">
        <v>0.00073</v>
      </c>
      <c r="BG207" s="7" t="n">
        <v>78.8</v>
      </c>
      <c r="BL207" s="1" t="n">
        <v>1.2</v>
      </c>
      <c r="BM207" s="1" t="n">
        <v>8.95</v>
      </c>
      <c r="BN207" s="7" t="n">
        <v>12.3</v>
      </c>
      <c r="BO207" s="7" t="n">
        <f aca="false">IF(AND(P207&lt;&gt;"",AD207&lt;&gt;""),P207^0.333333333333333/AD207,"")</f>
        <v>12.2988608623952</v>
      </c>
      <c r="BP207" s="7" t="n">
        <f aca="false">BN207-BO207</f>
        <v>0.00113913760479889</v>
      </c>
    </row>
    <row r="208" customFormat="false" ht="12.75" hidden="false" customHeight="false" outlineLevel="0" collapsed="false">
      <c r="A208" s="0" t="n">
        <v>206</v>
      </c>
      <c r="B208" s="0" t="s">
        <v>348</v>
      </c>
      <c r="C208" s="0" t="s">
        <v>217</v>
      </c>
      <c r="D208" s="0" t="n">
        <v>6</v>
      </c>
      <c r="E208" s="0" t="n">
        <v>12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s">
        <v>334</v>
      </c>
      <c r="L208" s="1" t="n">
        <v>84.16</v>
      </c>
      <c r="M208" s="1" t="n">
        <f aca="false">+D208*$D$2+E208*$E$2+F208*$F$2+G208*$G$2+H208*$H$2+I208*$I$2+J208*$J$2</f>
        <v>84.16128</v>
      </c>
      <c r="N208" s="1" t="str">
        <f aca="false">IF(ABS(M208-L208)&gt;0.005,M208-L208,"")</f>
        <v/>
      </c>
      <c r="O208" s="1" t="n">
        <v>154.17</v>
      </c>
      <c r="P208" s="1" t="n">
        <f aca="false">+O208+459.67</f>
        <v>613.84</v>
      </c>
      <c r="Q208" s="1" t="n">
        <f aca="false">IF(AND(P208&gt;0,U208&lt;&gt;""),P208/U208,"")</f>
        <v>0.664760667099848</v>
      </c>
      <c r="R208" s="1" t="n">
        <v>-207.36</v>
      </c>
      <c r="S208" s="1" t="n">
        <f aca="false">IF(AND(R208&lt;&gt;"",U208&lt;&gt;""),(R208+459.67)/U208,"")</f>
        <v>0.273240199263591</v>
      </c>
      <c r="T208" s="1" t="n">
        <v>463.73</v>
      </c>
      <c r="U208" s="1" t="n">
        <f aca="false">IF(T208&lt;&gt;"",T208+459.67,"")</f>
        <v>923.4</v>
      </c>
      <c r="V208" s="1" t="n">
        <v>458.32</v>
      </c>
      <c r="W208" s="2" t="n">
        <v>0.0685</v>
      </c>
      <c r="X208" s="2" t="n">
        <v>0.267</v>
      </c>
      <c r="Y208" s="2" t="n">
        <f aca="false">IF(U208&lt;&gt;"",V208*W208*L208/10.73165/U208,"")</f>
        <v>0.266629830811198</v>
      </c>
      <c r="Z208" s="2" t="str">
        <f aca="false">IF(Y208&lt;&gt;"",IF(ABS(Y208-X208)&gt;0.0005,Y208-X208,""),"")</f>
        <v/>
      </c>
      <c r="AA208" s="2" t="n">
        <v>0.2613</v>
      </c>
      <c r="AB208" s="2" t="n">
        <f aca="false">IF(AND(V208&gt;0,Q208&lt;&gt;""),LOG(14.69595/V208)/(1-1/Q208)*3/7-1,"")</f>
        <v>0.269625893089131</v>
      </c>
      <c r="AC208" s="2" t="str">
        <f aca="false">IF(AB208&lt;&gt;"",IF(ABS(AB208-AA208)&gt;0.05,AB208-AA208,""),"")</f>
        <v/>
      </c>
      <c r="AD208" s="2" t="n">
        <v>0.6825</v>
      </c>
      <c r="AF208" s="3" t="n">
        <f aca="false">IF(AND(L208&lt;&gt;"",AD208&lt;&gt;""),L208/(AD208*62.3664),"")</f>
        <v>1.97720816515552</v>
      </c>
      <c r="AG208" s="1" t="n">
        <v>75.84</v>
      </c>
      <c r="AH208" s="1" t="n">
        <f aca="false">IF(AD208&lt;&gt;"",141.5/AD208-131.5,"")</f>
        <v>75.8260073260073</v>
      </c>
      <c r="AI208" s="1" t="n">
        <f aca="false">IF(AH208&lt;&gt;"",IF(ABS(AH208-AG208)&gt;0.01,AH208-AG208,""),"")</f>
        <v>-0.013992673992675</v>
      </c>
      <c r="AJ208" s="3" t="n">
        <v>5.69</v>
      </c>
      <c r="AK208" s="3" t="n">
        <f aca="false">IF(AD208&lt;&gt;"",AD208*8.33718,"")</f>
        <v>5.69012535</v>
      </c>
      <c r="AL208" s="3" t="str">
        <f aca="false">IF(AK208&lt;&gt;"",IF(ABS(AK208-AJ208)&gt;0.001,AK208-AJ208,""),"")</f>
        <v/>
      </c>
      <c r="AM208" s="4" t="n">
        <v>1.39073</v>
      </c>
      <c r="AN208" s="2" t="n">
        <v>5.0943</v>
      </c>
      <c r="AO208" s="2" t="n">
        <f aca="false">IF(AND(V208&lt;&gt;"",AA208&lt;&gt;"",U208&lt;&gt;""),V208*10^(7/3*(1+AA208)*(1-U208/559.676)),"")</f>
        <v>5.60455384307355</v>
      </c>
      <c r="AP208" s="2" t="n">
        <f aca="false">IF(AO208&lt;&gt;"",AO208-AN208,"")</f>
        <v>0.510253843073548</v>
      </c>
      <c r="AQ208" s="2" t="n">
        <v>0.3667</v>
      </c>
      <c r="AR208" s="2" t="n">
        <v>0.5169</v>
      </c>
      <c r="AS208" s="2" t="n">
        <v>0.3673</v>
      </c>
      <c r="AU208" s="1" t="n">
        <v>148.64</v>
      </c>
      <c r="AV208" s="5" t="n">
        <v>19037</v>
      </c>
      <c r="AW208" s="5" t="n">
        <f aca="false">AV208*AJ208</f>
        <v>108320.53</v>
      </c>
      <c r="AX208" s="1" t="n">
        <v>18.08</v>
      </c>
      <c r="AY208" s="3" t="n">
        <v>7.5</v>
      </c>
      <c r="AZ208" s="3" t="n">
        <f aca="false">IF(AND(AU208&lt;&gt;"",T208&lt;&gt;"",O208&lt;&gt;"",AD208&lt;&gt;""),SQRT((AU208*(MAX((T208-77)/(T208-O208),0))^0.38)*(SQRT(AD208^2-0.000601*(77-60))*62.3664)*251.9958/30.48^3),"")</f>
        <v>7.78442852241085</v>
      </c>
      <c r="BA208" s="3" t="n">
        <f aca="false">IF(AND(AY208&lt;&gt;"",AZ208&lt;&gt;""),AZ208-AY208,"")</f>
        <v>0.284428522410852</v>
      </c>
      <c r="BC208" s="1" t="n">
        <v>-268.45</v>
      </c>
      <c r="BD208" s="1" t="n">
        <v>398.19</v>
      </c>
      <c r="BE208" s="1" t="n">
        <v>42.17</v>
      </c>
      <c r="BF208" s="6" t="n">
        <v>0.00072</v>
      </c>
      <c r="BG208" s="7" t="n">
        <v>78.8</v>
      </c>
      <c r="BH208" s="7" t="n">
        <v>80.8</v>
      </c>
      <c r="BI208" s="7" t="n">
        <v>83.2</v>
      </c>
      <c r="BJ208" s="7" t="n">
        <v>92.7</v>
      </c>
      <c r="BK208" s="7" t="n">
        <v>98.4</v>
      </c>
      <c r="BL208" s="1" t="n">
        <v>1.2</v>
      </c>
      <c r="BM208" s="1" t="n">
        <v>8.95</v>
      </c>
      <c r="BN208" s="7" t="n">
        <v>12.5</v>
      </c>
      <c r="BO208" s="7" t="n">
        <f aca="false">IF(AND(P208&lt;&gt;"",AD208&lt;&gt;""),P208^0.333333333333333/AD208,"")</f>
        <v>12.4522855936323</v>
      </c>
      <c r="BP208" s="7" t="n">
        <f aca="false">BN208-BO208</f>
        <v>0.0477144063677297</v>
      </c>
    </row>
    <row r="209" customFormat="false" ht="12.75" hidden="false" customHeight="false" outlineLevel="0" collapsed="false">
      <c r="A209" s="0" t="n">
        <v>207</v>
      </c>
      <c r="B209" s="0" t="s">
        <v>349</v>
      </c>
      <c r="C209" s="0" t="s">
        <v>217</v>
      </c>
      <c r="D209" s="0" t="n">
        <v>6</v>
      </c>
      <c r="E209" s="0" t="n">
        <v>12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s">
        <v>334</v>
      </c>
      <c r="L209" s="1" t="n">
        <v>84.16</v>
      </c>
      <c r="M209" s="1" t="n">
        <f aca="false">+D209*$D$2+E209*$E$2+F209*$F$2+G209*$G$2+H209*$H$2+I209*$I$2+J209*$J$2</f>
        <v>84.16128</v>
      </c>
      <c r="N209" s="1" t="str">
        <f aca="false">IF(ABS(M209-L209)&gt;0.005,M209-L209,"")</f>
        <v/>
      </c>
      <c r="O209" s="1" t="n">
        <v>151.61</v>
      </c>
      <c r="P209" s="1" t="n">
        <f aca="false">+O209+459.67</f>
        <v>611.28</v>
      </c>
      <c r="Q209" s="1" t="n">
        <f aca="false">IF(AND(P209&gt;0,U209&lt;&gt;""),P209/U209,"")</f>
        <v>0.668869679395995</v>
      </c>
      <c r="R209" s="1" t="n">
        <v>-216.07</v>
      </c>
      <c r="S209" s="1" t="n">
        <f aca="false">IF(AND(R209&lt;&gt;"",U209&lt;&gt;""),(R209+459.67)/U209,"")</f>
        <v>0.266549950760477</v>
      </c>
      <c r="T209" s="1" t="n">
        <v>454.23</v>
      </c>
      <c r="U209" s="1" t="n">
        <f aca="false">IF(T209&lt;&gt;"",T209+459.67,"")</f>
        <v>913.9</v>
      </c>
      <c r="V209" s="1" t="n">
        <v>459.42</v>
      </c>
      <c r="W209" s="2" t="n">
        <v>0.0667</v>
      </c>
      <c r="X209" s="2" t="n">
        <v>0.2631</v>
      </c>
      <c r="Y209" s="2" t="n">
        <f aca="false">IF(U209&lt;&gt;"",V209*W209*L209/10.73165/U209,"")</f>
        <v>0.262951880274324</v>
      </c>
      <c r="Z209" s="2" t="str">
        <f aca="false">IF(Y209&lt;&gt;"",IF(ABS(Y209-X209)&gt;0.0005,Y209-X209,""),"")</f>
        <v/>
      </c>
      <c r="AA209" s="2" t="n">
        <v>0.2906</v>
      </c>
      <c r="AB209" s="2" t="n">
        <f aca="false">IF(AND(V209&gt;0,Q209&lt;&gt;""),LOG(14.69595/V209)/(1-1/Q209)*3/7-1,"")</f>
        <v>0.29422719257582</v>
      </c>
      <c r="AC209" s="2" t="str">
        <f aca="false">IF(AB209&lt;&gt;"",IF(ABS(AB209-AA209)&gt;0.05,AB209-AA209,""),"")</f>
        <v/>
      </c>
      <c r="AD209" s="2" t="n">
        <v>0.6848</v>
      </c>
      <c r="AF209" s="3" t="n">
        <f aca="false">IF(AND(L209&lt;&gt;"",AD209&lt;&gt;""),L209/(AD209*62.3664),"")</f>
        <v>1.97056742511484</v>
      </c>
      <c r="AG209" s="1" t="n">
        <v>75.14</v>
      </c>
      <c r="AH209" s="1" t="n">
        <f aca="false">IF(AD209&lt;&gt;"",141.5/AD209-131.5,"")</f>
        <v>75.1296728971963</v>
      </c>
      <c r="AI209" s="1" t="n">
        <f aca="false">IF(AH209&lt;&gt;"",IF(ABS(AH209-AG209)&gt;0.01,AH209-AG209,""),"")</f>
        <v>-0.0103271028037142</v>
      </c>
      <c r="AJ209" s="3" t="n">
        <v>5.709</v>
      </c>
      <c r="AK209" s="3" t="n">
        <f aca="false">IF(AD209&lt;&gt;"",AD209*8.33718,"")</f>
        <v>5.709300864</v>
      </c>
      <c r="AL209" s="3" t="str">
        <f aca="false">IF(AK209&lt;&gt;"",IF(ABS(AK209-AJ209)&gt;0.001,AK209-AJ209,""),"")</f>
        <v/>
      </c>
      <c r="AM209" s="4" t="n">
        <v>1.39189</v>
      </c>
      <c r="AN209" s="2" t="n">
        <v>5.378</v>
      </c>
      <c r="AO209" s="2" t="n">
        <f aca="false">IF(AND(V209&lt;&gt;"",AA209&lt;&gt;"",U209&lt;&gt;""),V209*10^(7/3*(1+AA209)*(1-U209/559.676)),"")</f>
        <v>5.70515717702334</v>
      </c>
      <c r="AP209" s="2" t="n">
        <f aca="false">IF(AO209&lt;&gt;"",AO209-AN209,"")</f>
        <v>0.327157177023341</v>
      </c>
      <c r="AR209" s="2" t="n">
        <v>0.4399</v>
      </c>
      <c r="AU209" s="1" t="n">
        <v>146.62</v>
      </c>
      <c r="AV209" s="5" t="n">
        <v>19071</v>
      </c>
      <c r="AW209" s="5" t="n">
        <f aca="false">AV209*AJ209</f>
        <v>108876.339</v>
      </c>
      <c r="AX209" s="1" t="n">
        <v>17.5</v>
      </c>
      <c r="AY209" s="3" t="n">
        <v>7.427</v>
      </c>
      <c r="AZ209" s="3" t="n">
        <f aca="false">IF(AND(AU209&lt;&gt;"",T209&lt;&gt;"",O209&lt;&gt;"",AD209&lt;&gt;""),SQRT((AU209*(MAX((T209-77)/(T209-O209),0))^0.38)*(SQRT(AD209^2-0.000601*(77-60))*62.3664)*251.9958/30.48^3),"")</f>
        <v>7.74142709297736</v>
      </c>
      <c r="BA209" s="3" t="n">
        <f aca="false">IF(AND(AY209&lt;&gt;"",AZ209&lt;&gt;""),AZ209-AY209,"")</f>
        <v>0.31442709297736</v>
      </c>
      <c r="BC209" s="1" t="n">
        <v>-247.08</v>
      </c>
      <c r="BD209" s="1" t="n">
        <v>420.2</v>
      </c>
      <c r="BE209" s="1" t="n">
        <v>42.13</v>
      </c>
      <c r="BF209" s="6" t="n">
        <v>0.00073</v>
      </c>
      <c r="BG209" s="7" t="n">
        <v>80.6</v>
      </c>
      <c r="BL209" s="1" t="n">
        <v>1.24</v>
      </c>
      <c r="BM209" s="1" t="n">
        <v>8.95</v>
      </c>
      <c r="BN209" s="7" t="n">
        <v>12.4</v>
      </c>
      <c r="BO209" s="7" t="n">
        <f aca="false">IF(AND(P209&lt;&gt;"",AD209&lt;&gt;""),P209^0.333333333333333/AD209,"")</f>
        <v>12.3931862704822</v>
      </c>
      <c r="BP209" s="7" t="n">
        <f aca="false">BN209-BO209</f>
        <v>0.00681372951784276</v>
      </c>
    </row>
    <row r="210" customFormat="false" ht="12.75" hidden="false" customHeight="false" outlineLevel="0" collapsed="false">
      <c r="A210" s="0" t="n">
        <v>208</v>
      </c>
      <c r="B210" s="0" t="s">
        <v>350</v>
      </c>
      <c r="C210" s="0" t="s">
        <v>217</v>
      </c>
      <c r="D210" s="0" t="n">
        <v>6</v>
      </c>
      <c r="E210" s="0" t="n">
        <v>12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s">
        <v>334</v>
      </c>
      <c r="L210" s="1" t="n">
        <v>84.16</v>
      </c>
      <c r="M210" s="1" t="n">
        <f aca="false">+D210*$D$2+E210*$E$2+F210*$F$2+G210*$G$2+H210*$H$2+I210*$I$2+J210*$J$2</f>
        <v>84.16128</v>
      </c>
      <c r="N210" s="1" t="str">
        <f aca="false">IF(ABS(M210-L210)&gt;0.005,M210-L210,"")</f>
        <v/>
      </c>
      <c r="O210" s="1" t="n">
        <v>152.76</v>
      </c>
      <c r="P210" s="1" t="n">
        <f aca="false">+O210+459.67</f>
        <v>612.43</v>
      </c>
      <c r="Q210" s="1" t="n">
        <f aca="false">IF(AND(P210&gt;0,U210&lt;&gt;""),P210/U210,"")</f>
        <v>0.669037240957406</v>
      </c>
      <c r="R210" s="1" t="n">
        <v>-172.17</v>
      </c>
      <c r="S210" s="1" t="n">
        <f aca="false">IF(AND(R210&lt;&gt;"",U210&lt;&gt;""),(R210+459.67)/U210,"")</f>
        <v>0.314073782759261</v>
      </c>
      <c r="T210" s="1" t="n">
        <v>455.72</v>
      </c>
      <c r="U210" s="1" t="n">
        <f aca="false">IF(T210&lt;&gt;"",T210+459.67,"")</f>
        <v>915.39</v>
      </c>
      <c r="V210" s="1" t="n">
        <v>459.42</v>
      </c>
      <c r="W210" s="2" t="n">
        <v>0.0667</v>
      </c>
      <c r="X210" s="2" t="n">
        <v>0.2626</v>
      </c>
      <c r="Y210" s="2" t="n">
        <f aca="false">IF(U210&lt;&gt;"",V210*W210*L210/10.73165/U210,"")</f>
        <v>0.262523867840707</v>
      </c>
      <c r="Z210" s="2" t="str">
        <f aca="false">IF(Y210&lt;&gt;"",IF(ABS(Y210-X210)&gt;0.0005,Y210-X210,""),"")</f>
        <v/>
      </c>
      <c r="AA210" s="2" t="n">
        <v>0.2879</v>
      </c>
      <c r="AB210" s="2" t="n">
        <f aca="false">IF(AND(V210&gt;0,Q210&lt;&gt;""),LOG(14.69595/V210)/(1-1/Q210)*3/7-1,"")</f>
        <v>0.295206827549461</v>
      </c>
      <c r="AC210" s="2" t="str">
        <f aca="false">IF(AB210&lt;&gt;"",IF(ABS(AB210-AA210)&gt;0.05,AB210-AA210,""),"")</f>
        <v/>
      </c>
      <c r="AD210" s="2" t="n">
        <v>0.682</v>
      </c>
      <c r="AF210" s="3" t="n">
        <f aca="false">IF(AND(L210&lt;&gt;"",AD210&lt;&gt;""),L210/(AD210*62.3664),"")</f>
        <v>1.97865773125901</v>
      </c>
      <c r="AG210" s="1" t="n">
        <v>75.98</v>
      </c>
      <c r="AH210" s="1" t="n">
        <f aca="false">IF(AD210&lt;&gt;"",141.5/AD210-131.5,"")</f>
        <v>75.9780058651026</v>
      </c>
      <c r="AI210" s="1" t="str">
        <f aca="false">IF(AH210&lt;&gt;"",IF(ABS(AH210-AG210)&gt;0.01,AH210-AG210,""),"")</f>
        <v/>
      </c>
      <c r="AJ210" s="3" t="n">
        <v>5.686</v>
      </c>
      <c r="AK210" s="3" t="n">
        <f aca="false">IF(AD210&lt;&gt;"",AD210*8.33718,"")</f>
        <v>5.68595676</v>
      </c>
      <c r="AL210" s="3" t="str">
        <f aca="false">IF(AK210&lt;&gt;"",IF(ABS(AK210-AJ210)&gt;0.001,AK210-AJ210,""),"")</f>
        <v/>
      </c>
      <c r="AM210" s="4" t="n">
        <v>1.39137</v>
      </c>
      <c r="AN210" s="2" t="n">
        <v>5.219</v>
      </c>
      <c r="AO210" s="2" t="n">
        <f aca="false">IF(AND(V210&lt;&gt;"",AA210&lt;&gt;"",U210&lt;&gt;""),V210*10^(7/3*(1+AA210)*(1-U210/559.676)),"")</f>
        <v>5.65268258758984</v>
      </c>
      <c r="AP210" s="2" t="n">
        <f aca="false">IF(AO210&lt;&gt;"",AO210-AN210,"")</f>
        <v>0.433682587589843</v>
      </c>
      <c r="AR210" s="2" t="n">
        <v>0.4399</v>
      </c>
      <c r="AV210" s="5" t="n">
        <v>19035</v>
      </c>
      <c r="AW210" s="5" t="n">
        <f aca="false">AV210*AJ210</f>
        <v>108233.01</v>
      </c>
      <c r="AX210" s="1" t="n">
        <v>17.21</v>
      </c>
      <c r="AY210" s="3" t="n">
        <v>7.45</v>
      </c>
      <c r="AZ210" s="3" t="str">
        <f aca="false">IF(AND(AU210&lt;&gt;"",T210&lt;&gt;"",O210&lt;&gt;"",AD210&lt;&gt;""),SQRT((AU210*(MAX((T210-77)/(T210-O210),0))^0.38)*(SQRT(AD210^2-0.000601*(77-60))*62.3664)*251.9958/30.48^3),"")</f>
        <v/>
      </c>
      <c r="BA210" s="3" t="str">
        <f aca="false">IF(AND(AY210&lt;&gt;"",AZ210&lt;&gt;""),AZ210-AY210,"")</f>
        <v/>
      </c>
      <c r="BC210" s="1" t="n">
        <v>-268.45</v>
      </c>
      <c r="BD210" s="1" t="n">
        <v>407.14</v>
      </c>
      <c r="BE210" s="1" t="n">
        <v>56.58</v>
      </c>
      <c r="BF210" s="6" t="n">
        <v>0.00077</v>
      </c>
      <c r="BG210" s="7" t="n">
        <v>80.6</v>
      </c>
      <c r="BH210" s="7" t="n">
        <v>80.1</v>
      </c>
      <c r="BI210" s="7" t="n">
        <v>82.3</v>
      </c>
      <c r="BJ210" s="7" t="n">
        <v>94</v>
      </c>
      <c r="BL210" s="1" t="n">
        <v>1.24</v>
      </c>
      <c r="BM210" s="1" t="n">
        <v>8.95</v>
      </c>
      <c r="BN210" s="7" t="n">
        <v>12.5</v>
      </c>
      <c r="BO210" s="7" t="n">
        <f aca="false">IF(AND(P210&lt;&gt;"",AD210&lt;&gt;""),P210^0.333333333333333/AD210,"")</f>
        <v>12.4518661660065</v>
      </c>
      <c r="BP210" s="7" t="n">
        <f aca="false">BN210-BO210</f>
        <v>0.0481338339934805</v>
      </c>
    </row>
    <row r="211" customFormat="false" ht="12.75" hidden="false" customHeight="false" outlineLevel="0" collapsed="false">
      <c r="A211" s="0" t="n">
        <v>209</v>
      </c>
      <c r="B211" s="0" t="s">
        <v>351</v>
      </c>
      <c r="C211" s="0" t="s">
        <v>217</v>
      </c>
      <c r="D211" s="0" t="n">
        <v>6</v>
      </c>
      <c r="E211" s="0" t="n">
        <v>12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s">
        <v>334</v>
      </c>
      <c r="L211" s="1" t="n">
        <v>84.16</v>
      </c>
      <c r="M211" s="1" t="n">
        <f aca="false">+D211*$D$2+E211*$E$2+F211*$F$2+G211*$G$2+H211*$H$2+I211*$I$2+J211*$J$2</f>
        <v>84.16128</v>
      </c>
      <c r="N211" s="1" t="str">
        <f aca="false">IF(ABS(M211-L211)&gt;0.005,M211-L211,"")</f>
        <v/>
      </c>
      <c r="O211" s="1" t="n">
        <v>143.8</v>
      </c>
      <c r="P211" s="1" t="n">
        <f aca="false">+O211+459.67</f>
        <v>603.47</v>
      </c>
      <c r="Q211" s="1" t="n">
        <f aca="false">IF(AND(P211&gt;0,U211&lt;&gt;""),P211/U211,"")</f>
        <v>0.661264518956827</v>
      </c>
      <c r="R211" s="1" t="n">
        <v>-212.3</v>
      </c>
      <c r="S211" s="1" t="n">
        <f aca="false">IF(AND(R211&lt;&gt;"",U211&lt;&gt;""),(R211+459.67)/U211,"")</f>
        <v>0.27106070567609</v>
      </c>
      <c r="T211" s="1" t="n">
        <v>452.93</v>
      </c>
      <c r="U211" s="1" t="n">
        <f aca="false">IF(T211&lt;&gt;"",T211+459.67,"")</f>
        <v>912.6</v>
      </c>
      <c r="V211" s="1" t="n">
        <v>458.32</v>
      </c>
      <c r="W211" s="2" t="n">
        <v>0.0683</v>
      </c>
      <c r="X211" s="2" t="n">
        <v>0.269</v>
      </c>
      <c r="Y211" s="2" t="n">
        <f aca="false">IF(U211&lt;&gt;"",V211*W211*L211/10.73165/U211,"")</f>
        <v>0.268997519370555</v>
      </c>
      <c r="Z211" s="2" t="str">
        <f aca="false">IF(Y211&lt;&gt;"",IF(ABS(Y211-X211)&gt;0.0005,Y211-X211,""),"")</f>
        <v/>
      </c>
      <c r="AA211" s="2" t="n">
        <v>0.2406</v>
      </c>
      <c r="AB211" s="2" t="n">
        <f aca="false">IF(AND(V211&gt;0,Q211&lt;&gt;""),LOG(14.69595/V211)/(1-1/Q211)*3/7-1,"")</f>
        <v>0.249913488997766</v>
      </c>
      <c r="AC211" s="2" t="str">
        <f aca="false">IF(AB211&lt;&gt;"",IF(ABS(AB211-AA211)&gt;0.05,AB211-AA211,""),"")</f>
        <v/>
      </c>
      <c r="AD211" s="2" t="n">
        <v>0.6844</v>
      </c>
      <c r="AF211" s="3" t="n">
        <f aca="false">IF(AND(L211&lt;&gt;"",AD211&lt;&gt;""),L211/(AD211*62.3664),"")</f>
        <v>1.97171913021427</v>
      </c>
      <c r="AG211" s="1" t="n">
        <v>75.25</v>
      </c>
      <c r="AH211" s="1" t="n">
        <f aca="false">IF(AD211&lt;&gt;"",141.5/AD211-131.5,"")</f>
        <v>75.250438340152</v>
      </c>
      <c r="AI211" s="1" t="str">
        <f aca="false">IF(AH211&lt;&gt;"",IF(ABS(AH211-AG211)&gt;0.01,AH211-AG211,""),"")</f>
        <v/>
      </c>
      <c r="AJ211" s="3" t="n">
        <v>5.706</v>
      </c>
      <c r="AK211" s="3" t="n">
        <f aca="false">IF(AD211&lt;&gt;"",AD211*8.33718,"")</f>
        <v>5.705965992</v>
      </c>
      <c r="AL211" s="3" t="str">
        <f aca="false">IF(AK211&lt;&gt;"",IF(ABS(AK211-AJ211)&gt;0.001,AK211-AJ211,""),"")</f>
        <v/>
      </c>
      <c r="AM211" s="4" t="n">
        <v>1.38912</v>
      </c>
      <c r="AN211" s="2" t="n">
        <v>6.3005</v>
      </c>
      <c r="AO211" s="2" t="n">
        <f aca="false">IF(AND(V211&lt;&gt;"",AA211&lt;&gt;"",U211&lt;&gt;""),V211*10^(7/3*(1+AA211)*(1-U211/559.676)),"")</f>
        <v>6.85156402508924</v>
      </c>
      <c r="AP211" s="2" t="n">
        <f aca="false">IF(AO211&lt;&gt;"",AO211-AN211,"")</f>
        <v>0.551064025089244</v>
      </c>
      <c r="AQ211" s="2" t="n">
        <v>0.3754</v>
      </c>
      <c r="AR211" s="2" t="n">
        <v>0.5191</v>
      </c>
      <c r="AS211" s="2" t="n">
        <v>0.3639</v>
      </c>
      <c r="AU211" s="1" t="n">
        <v>144.84</v>
      </c>
      <c r="AV211" s="5" t="n">
        <v>19015</v>
      </c>
      <c r="AW211" s="5" t="n">
        <f aca="false">AV211*AJ211</f>
        <v>108499.59</v>
      </c>
      <c r="AX211" s="1" t="n">
        <v>17.58</v>
      </c>
      <c r="AY211" s="3" t="n">
        <v>7.365</v>
      </c>
      <c r="AZ211" s="3" t="n">
        <f aca="false">IF(AND(AU211&lt;&gt;"",T211&lt;&gt;"",O211&lt;&gt;"",AD211&lt;&gt;""),SQRT((AU211*(MAX((T211-77)/(T211-O211),0))^0.38)*(SQRT(AD211^2-0.000601*(77-60))*62.3664)*251.9958/30.48^3),"")</f>
        <v>7.65592817059048</v>
      </c>
      <c r="BA211" s="3" t="n">
        <f aca="false">IF(AND(AY211&lt;&gt;"",AZ211&lt;&gt;""),AZ211-AY211,"")</f>
        <v>0.290928170590475</v>
      </c>
      <c r="BC211" s="1" t="n">
        <v>-289.82</v>
      </c>
      <c r="BD211" s="1" t="n">
        <v>372.76</v>
      </c>
      <c r="BE211" s="1" t="n">
        <v>35.91</v>
      </c>
      <c r="BF211" s="6" t="n">
        <v>0.00077</v>
      </c>
      <c r="BH211" s="7" t="n">
        <v>81.5</v>
      </c>
      <c r="BI211" s="7" t="n">
        <v>85.2</v>
      </c>
      <c r="BJ211" s="7" t="n">
        <v>94.2</v>
      </c>
      <c r="BK211" s="7" t="n">
        <v>99.8</v>
      </c>
      <c r="BL211" s="1" t="n">
        <v>1.2</v>
      </c>
      <c r="BM211" s="1" t="n">
        <v>8.57</v>
      </c>
      <c r="BN211" s="7" t="n">
        <v>12.3</v>
      </c>
      <c r="BO211" s="7" t="n">
        <f aca="false">IF(AND(P211&lt;&gt;"",AD211&lt;&gt;""),P211^0.333333333333333/AD211,"")</f>
        <v>12.347391753529</v>
      </c>
      <c r="BP211" s="7" t="n">
        <f aca="false">BN211-BO211</f>
        <v>-0.047391753528963</v>
      </c>
    </row>
    <row r="212" customFormat="false" ht="12.75" hidden="false" customHeight="false" outlineLevel="0" collapsed="false">
      <c r="A212" s="0" t="n">
        <v>210</v>
      </c>
      <c r="B212" s="0" t="s">
        <v>352</v>
      </c>
      <c r="C212" s="0" t="s">
        <v>217</v>
      </c>
      <c r="D212" s="0" t="n">
        <v>6</v>
      </c>
      <c r="E212" s="0" t="n">
        <v>12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s">
        <v>334</v>
      </c>
      <c r="L212" s="1" t="n">
        <v>84.16</v>
      </c>
      <c r="M212" s="1" t="n">
        <f aca="false">+D212*$D$2+E212*$E$2+F212*$F$2+G212*$G$2+H212*$H$2+I212*$I$2+J212*$J$2</f>
        <v>84.16128</v>
      </c>
      <c r="N212" s="1" t="str">
        <f aca="false">IF(ABS(M212-L212)&gt;0.005,M212-L212,"")</f>
        <v/>
      </c>
      <c r="O212" s="1" t="n">
        <v>129.52</v>
      </c>
      <c r="P212" s="1" t="n">
        <f aca="false">+O212+459.67</f>
        <v>589.19</v>
      </c>
      <c r="Q212" s="1" t="n">
        <f aca="false">IF(AND(P212&gt;0,U212&lt;&gt;""),P212/U212,"")</f>
        <v>0.661483535606426</v>
      </c>
      <c r="R212" s="1" t="n">
        <v>-243.4</v>
      </c>
      <c r="S212" s="1" t="n">
        <f aca="false">IF(AND(R212&lt;&gt;"",U212&lt;&gt;""),(R212+459.67)/U212,"")</f>
        <v>0.242806300591663</v>
      </c>
      <c r="T212" s="1" t="n">
        <v>431.04</v>
      </c>
      <c r="U212" s="1" t="n">
        <f aca="false">IF(T212&lt;&gt;"",T212+459.67,"")</f>
        <v>890.71</v>
      </c>
      <c r="V212" s="1" t="n">
        <v>478.02</v>
      </c>
      <c r="W212" s="2" t="n">
        <v>0.0652</v>
      </c>
      <c r="X212" s="2" t="n">
        <v>0.2744</v>
      </c>
      <c r="Y212" s="2" t="n">
        <f aca="false">IF(U212&lt;&gt;"",V212*W212*L212/10.73165/U212,"")</f>
        <v>0.274407869330361</v>
      </c>
      <c r="Z212" s="2" t="str">
        <f aca="false">IF(Y212&lt;&gt;"",IF(ABS(Y212-X212)&gt;0.0005,Y212-X212,""),"")</f>
        <v/>
      </c>
      <c r="AA212" s="2" t="n">
        <v>0.2652</v>
      </c>
      <c r="AB212" s="2" t="n">
        <f aca="false">IF(AND(V212&gt;0,Q212&lt;&gt;""),LOG(14.69595/V212)/(1-1/Q212)*3/7-1,"")</f>
        <v>0.26644283613252</v>
      </c>
      <c r="AC212" s="2" t="str">
        <f aca="false">IF(AB212&lt;&gt;"",IF(ABS(AB212-AA212)&gt;0.05,AB212-AA212,""),"")</f>
        <v/>
      </c>
      <c r="AD212" s="2" t="n">
        <v>0.6722</v>
      </c>
      <c r="AF212" s="3" t="n">
        <f aca="false">IF(AND(L212&lt;&gt;"",AD212&lt;&gt;""),L212/(AD212*62.3664),"")</f>
        <v>2.00750457113752</v>
      </c>
      <c r="AG212" s="1" t="n">
        <v>79.01</v>
      </c>
      <c r="AH212" s="1" t="n">
        <f aca="false">IF(AD212&lt;&gt;"",141.5/AD212-131.5,"")</f>
        <v>79.0028265397203</v>
      </c>
      <c r="AI212" s="1" t="str">
        <f aca="false">IF(AH212&lt;&gt;"",IF(ABS(AH212-AG212)&gt;0.01,AH212-AG212,""),"")</f>
        <v/>
      </c>
      <c r="AJ212" s="3" t="n">
        <v>5.604</v>
      </c>
      <c r="AK212" s="3" t="n">
        <f aca="false">IF(AD212&lt;&gt;"",AD212*8.33718,"")</f>
        <v>5.604252396</v>
      </c>
      <c r="AL212" s="3" t="str">
        <f aca="false">IF(AK212&lt;&gt;"",IF(ABS(AK212-AJ212)&gt;0.001,AK212-AJ212,""),"")</f>
        <v/>
      </c>
      <c r="AM212" s="4" t="n">
        <v>1.38133</v>
      </c>
      <c r="AN212" s="2" t="n">
        <v>8.443</v>
      </c>
      <c r="AO212" s="2" t="n">
        <f aca="false">IF(AND(V212&lt;&gt;"",AA212&lt;&gt;"",U212&lt;&gt;""),V212*10^(7/3*(1+AA212)*(1-U212/559.676)),"")</f>
        <v>8.57699020661366</v>
      </c>
      <c r="AP212" s="2" t="n">
        <f aca="false">IF(AO212&lt;&gt;"",AO212-AN212,"")</f>
        <v>0.133990206613657</v>
      </c>
      <c r="AR212" s="2" t="n">
        <v>0.4404</v>
      </c>
      <c r="AV212" s="5" t="n">
        <v>19075</v>
      </c>
      <c r="AW212" s="5" t="n">
        <f aca="false">AV212*AJ212</f>
        <v>106896.3</v>
      </c>
      <c r="AX212" s="1" t="n">
        <v>16.93</v>
      </c>
      <c r="AY212" s="3" t="n">
        <v>7.006</v>
      </c>
      <c r="AZ212" s="3" t="str">
        <f aca="false">IF(AND(AU212&lt;&gt;"",T212&lt;&gt;"",O212&lt;&gt;"",AD212&lt;&gt;""),SQRT((AU212*(MAX((T212-77)/(T212-O212),0))^0.38)*(SQRT(AD212^2-0.000601*(77-60))*62.3664)*251.9958/30.48^3),"")</f>
        <v/>
      </c>
      <c r="BA212" s="3" t="str">
        <f aca="false">IF(AND(AY212&lt;&gt;"",AZ212&lt;&gt;""),AZ212-AY212,"")</f>
        <v/>
      </c>
      <c r="BC212" s="1" t="n">
        <v>-235.54</v>
      </c>
      <c r="BD212" s="1" t="n">
        <v>435.75</v>
      </c>
      <c r="BE212" s="1" t="n">
        <v>18.38</v>
      </c>
      <c r="BF212" s="6" t="n">
        <v>0.00075</v>
      </c>
      <c r="BH212" s="7" t="n">
        <v>81.2</v>
      </c>
      <c r="BI212" s="7" t="n">
        <v>82.2</v>
      </c>
      <c r="BJ212" s="7" t="n">
        <v>96</v>
      </c>
      <c r="BK212" s="7" t="n">
        <v>0.05</v>
      </c>
      <c r="BL212" s="1" t="n">
        <v>1.24</v>
      </c>
      <c r="BM212" s="1" t="n">
        <v>9.38</v>
      </c>
      <c r="BN212" s="7" t="n">
        <v>12.5</v>
      </c>
      <c r="BO212" s="7" t="n">
        <f aca="false">IF(AND(P212&lt;&gt;"",AD212&lt;&gt;""),P212^0.333333333333333/AD212,"")</f>
        <v>12.4715360838435</v>
      </c>
      <c r="BP212" s="7" t="n">
        <f aca="false">BN212-BO212</f>
        <v>0.0284639161565288</v>
      </c>
    </row>
    <row r="213" customFormat="false" ht="12.75" hidden="false" customHeight="false" outlineLevel="0" collapsed="false">
      <c r="A213" s="0" t="n">
        <v>211</v>
      </c>
      <c r="B213" s="0" t="s">
        <v>353</v>
      </c>
      <c r="C213" s="0" t="s">
        <v>217</v>
      </c>
      <c r="D213" s="0" t="n">
        <v>6</v>
      </c>
      <c r="E213" s="0" t="n">
        <v>12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s">
        <v>334</v>
      </c>
      <c r="L213" s="1" t="n">
        <v>84.16</v>
      </c>
      <c r="M213" s="1" t="n">
        <f aca="false">+D213*$D$2+E213*$E$2+F213*$F$2+G213*$G$2+H213*$H$2+I213*$I$2+J213*$J$2</f>
        <v>84.16128</v>
      </c>
      <c r="N213" s="1" t="str">
        <f aca="false">IF(ABS(M213-L213)&gt;0.005,M213-L213,"")</f>
        <v/>
      </c>
      <c r="O213" s="1" t="n">
        <v>128.96</v>
      </c>
      <c r="P213" s="1" t="n">
        <f aca="false">+O213+459.67</f>
        <v>588.63</v>
      </c>
      <c r="Q213" s="1" t="n">
        <f aca="false">IF(AND(P213&gt;0,U213&lt;&gt;""),P213/U213,"")</f>
        <v>0.659307795698925</v>
      </c>
      <c r="R213" s="1" t="n">
        <v>-244.53</v>
      </c>
      <c r="S213" s="1" t="n">
        <f aca="false">IF(AND(R213&lt;&gt;"",U213&lt;&gt;""),(R213+459.67)/U213,"")</f>
        <v>0.240972222222222</v>
      </c>
      <c r="T213" s="1" t="n">
        <v>433.13</v>
      </c>
      <c r="U213" s="1" t="n">
        <f aca="false">IF(T213&lt;&gt;"",T213+459.67,"")</f>
        <v>892.8</v>
      </c>
      <c r="V213" s="1" t="n">
        <v>467.02</v>
      </c>
      <c r="W213" s="2" t="n">
        <v>0.0657</v>
      </c>
      <c r="X213" s="2" t="n">
        <v>0.269</v>
      </c>
      <c r="Y213" s="2" t="n">
        <f aca="false">IF(U213&lt;&gt;"",V213*W213*L213/10.73165/U213,"")</f>
        <v>0.269516832558743</v>
      </c>
      <c r="Z213" s="2" t="n">
        <f aca="false">IF(Y213&lt;&gt;"",IF(ABS(Y213-X213)&gt;0.0005,Y213-X213,""),"")</f>
        <v>0.000516832558742741</v>
      </c>
      <c r="AA213" s="2" t="n">
        <v>0.2389</v>
      </c>
      <c r="AB213" s="2" t="n">
        <f aca="false">IF(AND(V213&gt;0,Q213&lt;&gt;""),LOG(14.69595/V213)/(1-1/Q213)*3/7-1,"")</f>
        <v>0.245830641706555</v>
      </c>
      <c r="AC213" s="2" t="str">
        <f aca="false">IF(AB213&lt;&gt;"",IF(ABS(AB213-AA213)&gt;0.05,AB213-AA213,""),"")</f>
        <v/>
      </c>
      <c r="AD213" s="2" t="n">
        <v>0.6687</v>
      </c>
      <c r="AF213" s="3" t="n">
        <f aca="false">IF(AND(L213&lt;&gt;"",AD213&lt;&gt;""),L213/(AD213*62.3664),"")</f>
        <v>2.01801192271369</v>
      </c>
      <c r="AG213" s="1" t="n">
        <v>80.11</v>
      </c>
      <c r="AH213" s="1" t="n">
        <f aca="false">IF(AD213&lt;&gt;"",141.5/AD213-131.5,"")</f>
        <v>80.1046059518469</v>
      </c>
      <c r="AI213" s="1" t="str">
        <f aca="false">IF(AH213&lt;&gt;"",IF(ABS(AH213-AG213)&gt;0.01,AH213-AG213,""),"")</f>
        <v/>
      </c>
      <c r="AJ213" s="3" t="n">
        <v>5.575</v>
      </c>
      <c r="AK213" s="3" t="n">
        <f aca="false">IF(AD213&lt;&gt;"",AD213*8.33718,"")</f>
        <v>5.575072266</v>
      </c>
      <c r="AL213" s="3" t="str">
        <f aca="false">IF(AK213&lt;&gt;"",IF(ABS(AK213-AJ213)&gt;0.001,AK213-AJ213,""),"")</f>
        <v/>
      </c>
      <c r="AM213" s="4" t="n">
        <v>1.37974</v>
      </c>
      <c r="AN213" s="2" t="n">
        <v>8.5168</v>
      </c>
      <c r="AO213" s="2" t="n">
        <f aca="false">IF(AND(V213&lt;&gt;"",AA213&lt;&gt;"",U213&lt;&gt;""),V213*10^(7/3*(1+AA213)*(1-U213/559.676)),"")</f>
        <v>8.88640568208579</v>
      </c>
      <c r="AP213" s="2" t="n">
        <f aca="false">IF(AO213&lt;&gt;"",AO213-AN213,"")</f>
        <v>0.369605682085789</v>
      </c>
      <c r="AQ213" s="2" t="n">
        <v>0.3491</v>
      </c>
      <c r="AR213" s="2" t="n">
        <v>0.4947</v>
      </c>
      <c r="AS213" s="2" t="n">
        <v>0.3585</v>
      </c>
      <c r="AU213" s="1" t="n">
        <v>140.04</v>
      </c>
      <c r="AV213" s="5" t="n">
        <v>19066</v>
      </c>
      <c r="AW213" s="5" t="n">
        <f aca="false">AV213*AJ213</f>
        <v>106292.95</v>
      </c>
      <c r="AX213" s="1" t="n">
        <v>15.92</v>
      </c>
      <c r="AY213" s="3" t="n">
        <v>7.078</v>
      </c>
      <c r="AZ213" s="3" t="n">
        <f aca="false">IF(AND(AU213&lt;&gt;"",T213&lt;&gt;"",O213&lt;&gt;"",AD213&lt;&gt;""),SQRT((AU213*(MAX((T213-77)/(T213-O213),0))^0.38)*(SQRT(AD213^2-0.000601*(77-60))*62.3664)*251.9958/30.48^3),"")</f>
        <v>7.38576066521325</v>
      </c>
      <c r="BA213" s="3" t="n">
        <f aca="false">IF(AND(AY213&lt;&gt;"",AZ213&lt;&gt;""),AZ213-AY213,"")</f>
        <v>0.307760665213251</v>
      </c>
      <c r="BC213" s="1" t="n">
        <v>-249.21</v>
      </c>
      <c r="BD213" s="1" t="n">
        <v>437.08</v>
      </c>
      <c r="BE213" s="1" t="n">
        <v>18.2</v>
      </c>
      <c r="BF213" s="6" t="n">
        <v>0.00079</v>
      </c>
      <c r="BH213" s="7" t="n">
        <v>80.9</v>
      </c>
      <c r="BI213" s="7" t="n">
        <v>84.5</v>
      </c>
      <c r="BJ213" s="7" t="n">
        <v>95.7</v>
      </c>
      <c r="BK213" s="7" t="n">
        <v>0.5</v>
      </c>
      <c r="BL213" s="1" t="n">
        <v>1.2</v>
      </c>
      <c r="BM213" s="1" t="n">
        <v>9.38</v>
      </c>
      <c r="BN213" s="7" t="n">
        <v>12.5</v>
      </c>
      <c r="BO213" s="7" t="n">
        <f aca="false">IF(AND(P213&lt;&gt;"",AD213&lt;&gt;""),P213^0.333333333333333/AD213,"")</f>
        <v>12.5328393938867</v>
      </c>
      <c r="BP213" s="7" t="n">
        <f aca="false">BN213-BO213</f>
        <v>-0.0328393938866736</v>
      </c>
    </row>
    <row r="214" customFormat="false" ht="12.75" hidden="false" customHeight="false" outlineLevel="0" collapsed="false">
      <c r="A214" s="0" t="n">
        <v>212</v>
      </c>
      <c r="B214" s="0" t="s">
        <v>354</v>
      </c>
      <c r="C214" s="0" t="s">
        <v>217</v>
      </c>
      <c r="D214" s="0" t="n">
        <v>6</v>
      </c>
      <c r="E214" s="0" t="n">
        <v>12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s">
        <v>334</v>
      </c>
      <c r="L214" s="1" t="n">
        <v>84.16</v>
      </c>
      <c r="M214" s="1" t="n">
        <f aca="false">+D214*$D$2+E214*$E$2+F214*$F$2+G214*$G$2+H214*$H$2+I214*$I$2+J214*$J$2</f>
        <v>84.16128</v>
      </c>
      <c r="N214" s="1" t="str">
        <f aca="false">IF(ABS(M214-L214)&gt;0.005,M214-L214,"")</f>
        <v/>
      </c>
      <c r="O214" s="1" t="n">
        <v>153.15</v>
      </c>
      <c r="P214" s="1" t="n">
        <f aca="false">+O214+459.67</f>
        <v>612.82</v>
      </c>
      <c r="Q214" s="1" t="n">
        <f aca="false">IF(AND(P214&gt;0,U214&lt;&gt;""),P214/U214,"")</f>
        <v>0.662364894076956</v>
      </c>
      <c r="R214" s="1" t="n">
        <v>-211.13</v>
      </c>
      <c r="S214" s="1" t="n">
        <f aca="false">IF(AND(R214&lt;&gt;"",U214&lt;&gt;""),(R214+459.67)/U214,"")</f>
        <v>0.268633808906182</v>
      </c>
      <c r="T214" s="1" t="n">
        <v>465.53</v>
      </c>
      <c r="U214" s="1" t="n">
        <f aca="false">IF(T214&lt;&gt;"",T214+459.67,"")</f>
        <v>925.2</v>
      </c>
      <c r="V214" s="1" t="n">
        <v>458.32</v>
      </c>
      <c r="W214" s="2" t="n">
        <v>0.0691</v>
      </c>
      <c r="X214" s="2" t="n">
        <v>0.268</v>
      </c>
      <c r="Y214" s="2" t="n">
        <f aca="false">IF(U214&lt;&gt;"",V214*W214*L214/10.73165/U214,"")</f>
        <v>0.268441995840399</v>
      </c>
      <c r="Z214" s="2" t="str">
        <f aca="false">IF(Y214&lt;&gt;"",IF(ABS(Y214-X214)&gt;0.0005,Y214-X214,""),"")</f>
        <v/>
      </c>
      <c r="AA214" s="2" t="n">
        <v>0.2445</v>
      </c>
      <c r="AB214" s="2" t="n">
        <f aca="false">IF(AND(V214&gt;0,Q214&lt;&gt;""),LOG(14.69595/V214)/(1-1/Q214)*3/7-1,"")</f>
        <v>0.256073732794978</v>
      </c>
      <c r="AC214" s="2" t="str">
        <f aca="false">IF(AB214&lt;&gt;"",IF(ABS(AB214-AA214)&gt;0.05,AB214-AA214,""),"")</f>
        <v/>
      </c>
      <c r="AD214" s="2" t="n">
        <v>0.6909</v>
      </c>
      <c r="AF214" s="3" t="n">
        <f aca="false">IF(AND(L214&lt;&gt;"",AD214&lt;&gt;""),L214/(AD214*62.3664),"")</f>
        <v>1.95316916010804</v>
      </c>
      <c r="AG214" s="1" t="n">
        <v>73.32</v>
      </c>
      <c r="AH214" s="1" t="n">
        <f aca="false">IF(AD214&lt;&gt;"",141.5/AD214-131.5,"")</f>
        <v>73.3053263858735</v>
      </c>
      <c r="AI214" s="1" t="n">
        <f aca="false">IF(AH214&lt;&gt;"",IF(ABS(AH214-AG214)&gt;0.01,AH214-AG214,""),"")</f>
        <v>-0.0146736141264796</v>
      </c>
      <c r="AJ214" s="3" t="n">
        <v>5.76</v>
      </c>
      <c r="AK214" s="3" t="n">
        <f aca="false">IF(AD214&lt;&gt;"",AD214*8.33718,"")</f>
        <v>5.760157662</v>
      </c>
      <c r="AL214" s="3" t="str">
        <f aca="false">IF(AK214&lt;&gt;"",IF(ABS(AK214-AJ214)&gt;0.001,AK214-AJ214,""),"")</f>
        <v/>
      </c>
      <c r="AM214" s="4" t="n">
        <v>1.39739</v>
      </c>
      <c r="AN214" s="2" t="n">
        <v>5.1762</v>
      </c>
      <c r="AO214" s="2" t="n">
        <f aca="false">IF(AND(V214&lt;&gt;"",AA214&lt;&gt;"",U214&lt;&gt;""),V214*10^(7/3*(1+AA214)*(1-U214/559.676)),"")</f>
        <v>5.81670865777056</v>
      </c>
      <c r="AP214" s="2" t="n">
        <f aca="false">IF(AO214&lt;&gt;"",AO214-AN214,"")</f>
        <v>0.640508657770563</v>
      </c>
      <c r="AQ214" s="2" t="n">
        <v>0.3493</v>
      </c>
      <c r="AR214" s="2" t="n">
        <v>0.4943</v>
      </c>
      <c r="AS214" s="2" t="n">
        <v>0.3465</v>
      </c>
      <c r="AU214" s="1" t="n">
        <v>147.64</v>
      </c>
      <c r="AV214" s="5" t="n">
        <v>18970</v>
      </c>
      <c r="AW214" s="5" t="n">
        <f aca="false">AV214*AJ214</f>
        <v>109267.2</v>
      </c>
      <c r="AX214" s="1" t="n">
        <v>17.91</v>
      </c>
      <c r="AY214" s="3" t="n">
        <v>7.517</v>
      </c>
      <c r="AZ214" s="3" t="n">
        <f aca="false">IF(AND(AU214&lt;&gt;"",T214&lt;&gt;"",O214&lt;&gt;"",AD214&lt;&gt;""),SQRT((AU214*(MAX((T214-77)/(T214-O214),0))^0.38)*(SQRT(AD214^2-0.000601*(77-60))*62.3664)*251.9958/30.48^3),"")</f>
        <v>7.80029241192943</v>
      </c>
      <c r="BA214" s="3" t="n">
        <f aca="false">IF(AND(AY214&lt;&gt;"",AZ214&lt;&gt;""),AZ214-AY214,"")</f>
        <v>0.283292411929429</v>
      </c>
      <c r="BC214" s="1" t="n">
        <v>-319.75</v>
      </c>
      <c r="BD214" s="1" t="n">
        <v>349.89</v>
      </c>
      <c r="BE214" s="1" t="n">
        <v>41.04</v>
      </c>
      <c r="BF214" s="6" t="n">
        <v>0.00073</v>
      </c>
      <c r="BH214" s="7" t="n">
        <v>83</v>
      </c>
      <c r="BI214" s="7" t="n">
        <v>85</v>
      </c>
      <c r="BJ214" s="7" t="n">
        <v>97.8</v>
      </c>
      <c r="BK214" s="7" t="n">
        <v>99.5</v>
      </c>
      <c r="BL214" s="1" t="n">
        <v>1.2</v>
      </c>
      <c r="BM214" s="1" t="n">
        <v>8.35</v>
      </c>
      <c r="BN214" s="7" t="n">
        <v>12.3</v>
      </c>
      <c r="BO214" s="7" t="n">
        <f aca="false">IF(AND(P214&lt;&gt;"",AD214&lt;&gt;""),P214^0.333333333333333/AD214,"")</f>
        <v>12.2940729035428</v>
      </c>
      <c r="BP214" s="7" t="n">
        <f aca="false">BN214-BO214</f>
        <v>0.00592709645717093</v>
      </c>
    </row>
    <row r="215" customFormat="false" ht="12.75" hidden="false" customHeight="false" outlineLevel="0" collapsed="false">
      <c r="A215" s="0" t="n">
        <v>213</v>
      </c>
      <c r="B215" s="0" t="s">
        <v>355</v>
      </c>
      <c r="C215" s="0" t="s">
        <v>217</v>
      </c>
      <c r="D215" s="0" t="n">
        <v>6</v>
      </c>
      <c r="E215" s="0" t="n">
        <v>12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s">
        <v>334</v>
      </c>
      <c r="L215" s="1" t="n">
        <v>84.16</v>
      </c>
      <c r="M215" s="1" t="n">
        <f aca="false">+D215*$D$2+E215*$E$2+F215*$F$2+G215*$G$2+H215*$H$2+I215*$I$2+J215*$J$2</f>
        <v>84.16128</v>
      </c>
      <c r="N215" s="1" t="str">
        <f aca="false">IF(ABS(M215-L215)&gt;0.005,M215-L215,"")</f>
        <v/>
      </c>
      <c r="O215" s="1" t="n">
        <v>153.86</v>
      </c>
      <c r="P215" s="1" t="n">
        <f aca="false">+O215+459.67</f>
        <v>613.53</v>
      </c>
      <c r="Q215" s="1" t="n">
        <f aca="false">IF(AND(P215&gt;0,U215&lt;&gt;""),P215/U215,"")</f>
        <v>0.661473607038123</v>
      </c>
      <c r="R215" s="1" t="n">
        <v>-210.71</v>
      </c>
      <c r="S215" s="1" t="n">
        <f aca="false">IF(AND(R215&lt;&gt;"",U215&lt;&gt;""),(R215+459.67)/U215,"")</f>
        <v>0.268414697257202</v>
      </c>
      <c r="T215" s="1" t="n">
        <v>467.85</v>
      </c>
      <c r="U215" s="1" t="n">
        <f aca="false">IF(T215&lt;&gt;"",T215+459.67,"")</f>
        <v>927.52</v>
      </c>
      <c r="V215" s="1" t="n">
        <v>478.02</v>
      </c>
      <c r="W215" s="2" t="n">
        <v>0.0652</v>
      </c>
      <c r="X215" s="2" t="n">
        <v>0.2636</v>
      </c>
      <c r="Y215" s="2" t="n">
        <f aca="false">IF(U215&lt;&gt;"",V215*W215*L215/10.73165/U215,"")</f>
        <v>0.263517588074916</v>
      </c>
      <c r="Z215" s="2" t="str">
        <f aca="false">IF(Y215&lt;&gt;"",IF(ABS(Y215-X215)&gt;0.0005,Y215-X215,""),"")</f>
        <v/>
      </c>
      <c r="AA215" s="2" t="n">
        <v>0.2585</v>
      </c>
      <c r="AB215" s="2" t="n">
        <f aca="false">IF(AND(V215&gt;0,Q215&lt;&gt;""),LOG(14.69595/V215)/(1-1/Q215)*3/7-1,"")</f>
        <v>0.266386684725034</v>
      </c>
      <c r="AC215" s="2" t="str">
        <f aca="false">IF(AB215&lt;&gt;"",IF(ABS(AB215-AA215)&gt;0.05,AB215-AA215,""),"")</f>
        <v/>
      </c>
      <c r="AD215" s="2" t="n">
        <v>0.698</v>
      </c>
      <c r="AF215" s="3" t="n">
        <f aca="false">IF(AND(L215&lt;&gt;"",AD215&lt;&gt;""),L215/(AD215*62.3664),"")</f>
        <v>1.93330168011267</v>
      </c>
      <c r="AG215" s="1" t="n">
        <v>71.23</v>
      </c>
      <c r="AH215" s="1" t="n">
        <f aca="false">IF(AD215&lt;&gt;"",141.5/AD215-131.5,"")</f>
        <v>71.2220630372493</v>
      </c>
      <c r="AI215" s="1" t="str">
        <f aca="false">IF(AH215&lt;&gt;"",IF(ABS(AH215-AG215)&gt;0.01,AH215-AG215,""),"")</f>
        <v/>
      </c>
      <c r="AJ215" s="3" t="n">
        <v>5.819</v>
      </c>
      <c r="AK215" s="3" t="n">
        <f aca="false">IF(AD215&lt;&gt;"",AD215*8.33718,"")</f>
        <v>5.81935164</v>
      </c>
      <c r="AL215" s="3" t="str">
        <f aca="false">IF(AK215&lt;&gt;"",IF(ABS(AK215-AJ215)&gt;0.001,AK215-AJ215,""),"")</f>
        <v/>
      </c>
      <c r="AM215" s="4" t="n">
        <v>1.39876</v>
      </c>
      <c r="AN215" s="2" t="n">
        <v>5.143</v>
      </c>
      <c r="AO215" s="2" t="n">
        <f aca="false">IF(AND(V215&lt;&gt;"",AA215&lt;&gt;"",U215&lt;&gt;""),V215*10^(7/3*(1+AA215)*(1-U215/559.676)),"")</f>
        <v>5.61626317620691</v>
      </c>
      <c r="AP215" s="2" t="n">
        <f aca="false">IF(AO215&lt;&gt;"",AO215-AN215,"")</f>
        <v>0.473263176206907</v>
      </c>
      <c r="AR215" s="2" t="n">
        <v>0.4398</v>
      </c>
      <c r="AU215" s="1" t="n">
        <v>147.26</v>
      </c>
      <c r="AV215" s="5" t="n">
        <v>18992</v>
      </c>
      <c r="AW215" s="5" t="n">
        <f aca="false">AV215*AJ215</f>
        <v>110514.448</v>
      </c>
      <c r="AX215" s="1" t="n">
        <v>19.35</v>
      </c>
      <c r="AY215" s="3" t="n">
        <v>7.511</v>
      </c>
      <c r="AZ215" s="3" t="n">
        <f aca="false">IF(AND(AU215&lt;&gt;"",T215&lt;&gt;"",O215&lt;&gt;"",AD215&lt;&gt;""),SQRT((AU215*(MAX((T215-77)/(T215-O215),0))^0.38)*(SQRT(AD215^2-0.000601*(77-60))*62.3664)*251.9958/30.48^3),"")</f>
        <v>7.83224917792286</v>
      </c>
      <c r="BA215" s="3" t="n">
        <f aca="false">IF(AND(AY215&lt;&gt;"",AZ215&lt;&gt;""),AZ215-AY215,"")</f>
        <v>0.321249177922856</v>
      </c>
      <c r="BC215" s="1" t="n">
        <v>-306.07</v>
      </c>
      <c r="BD215" s="1" t="n">
        <v>362.7</v>
      </c>
      <c r="BE215" s="1" t="n">
        <v>30.24</v>
      </c>
      <c r="BF215" s="6" t="n">
        <v>0.00074</v>
      </c>
      <c r="BL215" s="1" t="n">
        <v>1.24</v>
      </c>
      <c r="BM215" s="1" t="n">
        <v>7.82</v>
      </c>
      <c r="BN215" s="7" t="n">
        <v>12.2</v>
      </c>
      <c r="BO215" s="7" t="n">
        <f aca="false">IF(AND(P215&lt;&gt;"",AD215&lt;&gt;""),P215^0.333333333333333/AD215,"")</f>
        <v>12.1737163537914</v>
      </c>
      <c r="BP215" s="7" t="n">
        <f aca="false">BN215-BO215</f>
        <v>0.0262836462085616</v>
      </c>
    </row>
    <row r="216" customFormat="false" ht="12.75" hidden="false" customHeight="false" outlineLevel="0" collapsed="false">
      <c r="A216" s="0" t="n">
        <v>214</v>
      </c>
      <c r="B216" s="0" t="s">
        <v>356</v>
      </c>
      <c r="C216" s="0" t="s">
        <v>217</v>
      </c>
      <c r="D216" s="0" t="n">
        <v>6</v>
      </c>
      <c r="E216" s="0" t="n">
        <v>12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s">
        <v>334</v>
      </c>
      <c r="L216" s="1" t="n">
        <v>84.16</v>
      </c>
      <c r="M216" s="1" t="n">
        <f aca="false">+D216*$D$2+E216*$E$2+F216*$F$2+G216*$G$2+H216*$H$2+I216*$I$2+J216*$J$2</f>
        <v>84.16128</v>
      </c>
      <c r="N216" s="1" t="str">
        <f aca="false">IF(ABS(M216-L216)&gt;0.005,M216-L216,"")</f>
        <v/>
      </c>
      <c r="O216" s="1" t="n">
        <v>158.79</v>
      </c>
      <c r="P216" s="1" t="n">
        <f aca="false">+O216+459.67</f>
        <v>618.46</v>
      </c>
      <c r="Q216" s="1" t="n">
        <f aca="false">IF(AND(P216&gt;0,U216&lt;&gt;""),P216/U216,"")</f>
        <v>0.66147576927602</v>
      </c>
      <c r="R216" s="1" t="n">
        <v>-217.2</v>
      </c>
      <c r="S216" s="1" t="n">
        <f aca="false">IF(AND(R216&lt;&gt;"",U216&lt;&gt;""),(R216+459.67)/U216,"")</f>
        <v>0.259334524102378</v>
      </c>
      <c r="T216" s="1" t="n">
        <v>475.3</v>
      </c>
      <c r="U216" s="1" t="n">
        <f aca="false">IF(T216&lt;&gt;"",T216+459.67,"")</f>
        <v>934.97</v>
      </c>
      <c r="V216" s="1" t="n">
        <v>478.02</v>
      </c>
      <c r="W216" s="2" t="n">
        <v>0.0652</v>
      </c>
      <c r="X216" s="2" t="n">
        <v>0.2615</v>
      </c>
      <c r="Y216" s="2" t="n">
        <f aca="false">IF(U216&lt;&gt;"",V216*W216*L216/10.73165/U216,"")</f>
        <v>0.261417835108341</v>
      </c>
      <c r="Z216" s="2" t="str">
        <f aca="false">IF(Y216&lt;&gt;"",IF(ABS(Y216-X216)&gt;0.0005,Y216-X216,""),"")</f>
        <v/>
      </c>
      <c r="AA216" s="2" t="n">
        <v>0.2563</v>
      </c>
      <c r="AB216" s="2" t="n">
        <f aca="false">IF(AND(V216&gt;0,Q216&lt;&gt;""),LOG(14.69595/V216)/(1-1/Q216)*3/7-1,"")</f>
        <v>0.266398913065725</v>
      </c>
      <c r="AC216" s="2" t="str">
        <f aca="false">IF(AB216&lt;&gt;"",IF(ABS(AB216-AA216)&gt;0.05,AB216-AA216,""),"")</f>
        <v/>
      </c>
      <c r="AD216" s="2" t="n">
        <v>0.7024</v>
      </c>
      <c r="AF216" s="3" t="n">
        <f aca="false">IF(AND(L216&lt;&gt;"",AD216&lt;&gt;""),L216/(AD216*62.3664),"")</f>
        <v>1.92119102038531</v>
      </c>
      <c r="AG216" s="1" t="n">
        <v>69.95</v>
      </c>
      <c r="AH216" s="1" t="n">
        <f aca="false">IF(AD216&lt;&gt;"",141.5/AD216-131.5,"")</f>
        <v>69.9521640091116</v>
      </c>
      <c r="AI216" s="1" t="str">
        <f aca="false">IF(AH216&lt;&gt;"",IF(ABS(AH216-AG216)&gt;0.01,AH216-AG216,""),"")</f>
        <v/>
      </c>
      <c r="AJ216" s="3" t="n">
        <v>5.856</v>
      </c>
      <c r="AK216" s="3" t="n">
        <f aca="false">IF(AD216&lt;&gt;"",AD216*8.33718,"")</f>
        <v>5.856035232</v>
      </c>
      <c r="AL216" s="3" t="str">
        <f aca="false">IF(AK216&lt;&gt;"",IF(ABS(AK216-AJ216)&gt;0.001,AK216-AJ216,""),"")</f>
        <v/>
      </c>
      <c r="AM216" s="4" t="n">
        <v>1.40166</v>
      </c>
      <c r="AN216" s="2" t="n">
        <v>4.614</v>
      </c>
      <c r="AO216" s="2" t="n">
        <f aca="false">IF(AND(V216&lt;&gt;"",AA216&lt;&gt;"",U216&lt;&gt;""),V216*10^(7/3*(1+AA216)*(1-U216/559.676)),"")</f>
        <v>5.17369811455091</v>
      </c>
      <c r="AP216" s="2" t="n">
        <f aca="false">IF(AO216&lt;&gt;"",AO216-AN216,"")</f>
        <v>0.559698114550907</v>
      </c>
      <c r="AR216" s="2" t="n">
        <v>0.4398</v>
      </c>
      <c r="AV216" s="5" t="n">
        <v>18992</v>
      </c>
      <c r="AW216" s="5" t="n">
        <f aca="false">AV216*AJ216</f>
        <v>111217.152</v>
      </c>
      <c r="AX216" s="1" t="n">
        <v>19.85</v>
      </c>
      <c r="AY216" s="3" t="n">
        <v>7.633</v>
      </c>
      <c r="AZ216" s="3" t="str">
        <f aca="false">IF(AND(AU216&lt;&gt;"",T216&lt;&gt;"",O216&lt;&gt;"",AD216&lt;&gt;""),SQRT((AU216*(MAX((T216-77)/(T216-O216),0))^0.38)*(SQRT(AD216^2-0.000601*(77-60))*62.3664)*251.9958/30.48^3),"")</f>
        <v/>
      </c>
      <c r="BA216" s="3" t="str">
        <f aca="false">IF(AND(AY216&lt;&gt;"",AZ216&lt;&gt;""),AZ216-AY216,"")</f>
        <v/>
      </c>
      <c r="BC216" s="1" t="n">
        <v>-306.07</v>
      </c>
      <c r="BD216" s="1" t="n">
        <v>357.59</v>
      </c>
      <c r="BE216" s="1" t="n">
        <v>39.33</v>
      </c>
      <c r="BF216" s="6" t="n">
        <v>0.0007</v>
      </c>
      <c r="BH216" s="7" t="n">
        <v>81</v>
      </c>
      <c r="BI216" s="7" t="n">
        <v>84</v>
      </c>
      <c r="BJ216" s="7" t="n">
        <v>97.2</v>
      </c>
      <c r="BK216" s="7" t="n">
        <v>100</v>
      </c>
      <c r="BL216" s="1" t="n">
        <v>1.24</v>
      </c>
      <c r="BM216" s="1" t="n">
        <v>7.82</v>
      </c>
      <c r="BN216" s="7" t="n">
        <v>12.1</v>
      </c>
      <c r="BO216" s="7" t="n">
        <f aca="false">IF(AND(P216&lt;&gt;"",AD216&lt;&gt;""),P216^0.333333333333333/AD216,"")</f>
        <v>12.1297738110149</v>
      </c>
      <c r="BP216" s="7" t="n">
        <f aca="false">BN216-BO216</f>
        <v>-0.0297738110149268</v>
      </c>
    </row>
    <row r="217" customFormat="false" ht="12.75" hidden="false" customHeight="false" outlineLevel="0" collapsed="false">
      <c r="A217" s="0" t="n">
        <v>215</v>
      </c>
      <c r="B217" s="0" t="s">
        <v>357</v>
      </c>
      <c r="C217" s="0" t="s">
        <v>217</v>
      </c>
      <c r="D217" s="0" t="n">
        <v>6</v>
      </c>
      <c r="E217" s="0" t="n">
        <v>12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s">
        <v>334</v>
      </c>
      <c r="L217" s="1" t="n">
        <v>84.16</v>
      </c>
      <c r="M217" s="1" t="n">
        <f aca="false">+D217*$D$2+E217*$E$2+F217*$F$2+G217*$G$2+H217*$H$2+I217*$I$2+J217*$J$2</f>
        <v>84.16128</v>
      </c>
      <c r="N217" s="1" t="str">
        <f aca="false">IF(ABS(M217-L217)&gt;0.005,M217-L217,"")</f>
        <v/>
      </c>
      <c r="O217" s="1" t="n">
        <v>133.48</v>
      </c>
      <c r="P217" s="1" t="n">
        <f aca="false">+O217+459.67</f>
        <v>593.15</v>
      </c>
      <c r="Q217" s="1" t="n">
        <f aca="false">IF(AND(P217&gt;0,U217&lt;&gt;""),P217/U217,"")</f>
        <v>0.660376308171899</v>
      </c>
      <c r="R217" s="1" t="n">
        <v>-210.73</v>
      </c>
      <c r="S217" s="1" t="n">
        <f aca="false">IF(AND(R217&lt;&gt;"",U217&lt;&gt;""),(R217+459.67)/U217,"")</f>
        <v>0.277154308617234</v>
      </c>
      <c r="T217" s="1" t="n">
        <v>438.53</v>
      </c>
      <c r="U217" s="1" t="n">
        <f aca="false">IF(T217&lt;&gt;"",T217+459.67,"")</f>
        <v>898.2</v>
      </c>
      <c r="V217" s="1" t="n">
        <v>467.02</v>
      </c>
      <c r="W217" s="2" t="n">
        <v>0.0659</v>
      </c>
      <c r="X217" s="2" t="n">
        <v>0.269</v>
      </c>
      <c r="Y217" s="2" t="n">
        <f aca="false">IF(U217&lt;&gt;"",V217*W217*L217/10.73165/U217,"")</f>
        <v>0.268712005311936</v>
      </c>
      <c r="Z217" s="2" t="str">
        <f aca="false">IF(Y217&lt;&gt;"",IF(ABS(Y217-X217)&gt;0.0005,Y217-X217,""),"")</f>
        <v/>
      </c>
      <c r="AA217" s="2" t="n">
        <v>0.2442</v>
      </c>
      <c r="AB217" s="2" t="n">
        <f aca="false">IF(AND(V217&gt;0,Q217&lt;&gt;""),LOG(14.69595/V217)/(1-1/Q217)*3/7-1,"")</f>
        <v>0.2517756493176</v>
      </c>
      <c r="AC217" s="2" t="str">
        <f aca="false">IF(AB217&lt;&gt;"",IF(ABS(AB217-AA217)&gt;0.05,AB217-AA217,""),"")</f>
        <v/>
      </c>
      <c r="AD217" s="2" t="n">
        <v>0.6741</v>
      </c>
      <c r="AF217" s="3" t="n">
        <f aca="false">IF(AND(L217&lt;&gt;"",AD217&lt;&gt;""),L217/(AD217*62.3664),"")</f>
        <v>2.00184627313254</v>
      </c>
      <c r="AG217" s="1" t="n">
        <v>78.4</v>
      </c>
      <c r="AH217" s="1" t="n">
        <f aca="false">IF(AD217&lt;&gt;"",141.5/AD217-131.5,"")</f>
        <v>78.4095089749295</v>
      </c>
      <c r="AI217" s="1" t="str">
        <f aca="false">IF(AH217&lt;&gt;"",IF(ABS(AH217-AG217)&gt;0.01,AH217-AG217,""),"")</f>
        <v/>
      </c>
      <c r="AJ217" s="3" t="n">
        <v>5.62</v>
      </c>
      <c r="AK217" s="3" t="n">
        <f aca="false">IF(AD217&lt;&gt;"",AD217*8.33718,"")</f>
        <v>5.620093038</v>
      </c>
      <c r="AL217" s="3" t="str">
        <f aca="false">IF(AK217&lt;&gt;"",IF(ABS(AK217-AJ217)&gt;0.001,AK217-AJ217,""),"")</f>
        <v/>
      </c>
      <c r="AM217" s="4" t="n">
        <v>1.38498</v>
      </c>
      <c r="AN217" s="2" t="n">
        <v>7.7463</v>
      </c>
      <c r="AO217" s="2" t="n">
        <f aca="false">IF(AND(V217&lt;&gt;"",AA217&lt;&gt;"",U217&lt;&gt;""),V217*10^(7/3*(1+AA217)*(1-U217/559.676)),"")</f>
        <v>8.19133490447852</v>
      </c>
      <c r="AP217" s="2" t="n">
        <f aca="false">IF(AO217&lt;&gt;"",AO217-AN217,"")</f>
        <v>0.445034904478518</v>
      </c>
      <c r="AQ217" s="2" t="n">
        <v>0.3689</v>
      </c>
      <c r="AR217" s="2" t="n">
        <v>0.5151</v>
      </c>
      <c r="AS217" s="2" t="n">
        <v>0.3207</v>
      </c>
      <c r="AU217" s="1" t="n">
        <v>140.54</v>
      </c>
      <c r="AV217" s="5" t="n">
        <v>19030</v>
      </c>
      <c r="AW217" s="5" t="n">
        <f aca="false">AV217*AJ217</f>
        <v>106948.6</v>
      </c>
      <c r="AX217" s="1" t="n">
        <v>8.74</v>
      </c>
      <c r="AY217" s="3" t="n">
        <v>7.142</v>
      </c>
      <c r="AZ217" s="3" t="n">
        <f aca="false">IF(AND(AU217&lt;&gt;"",T217&lt;&gt;"",O217&lt;&gt;"",AD217&lt;&gt;""),SQRT((AU217*(MAX((T217-77)/(T217-O217),0))^0.38)*(SQRT(AD217^2-0.000601*(77-60))*62.3664)*251.9958/30.48^3),"")</f>
        <v>7.44662655222604</v>
      </c>
      <c r="BA217" s="3" t="n">
        <f aca="false">IF(AND(AY217&lt;&gt;"",AZ217&lt;&gt;""),AZ217-AY217,"")</f>
        <v>0.304626552226043</v>
      </c>
      <c r="BC217" s="1" t="n">
        <v>-283.41</v>
      </c>
      <c r="BD217" s="1" t="n">
        <v>393.27</v>
      </c>
      <c r="BE217" s="1" t="n">
        <v>37.62</v>
      </c>
      <c r="BH217" s="7" t="n">
        <v>84.5</v>
      </c>
      <c r="BI217" s="7" t="n">
        <v>86.3</v>
      </c>
      <c r="BJ217" s="7" t="n">
        <v>99.7</v>
      </c>
      <c r="BK217" s="7" t="n">
        <v>0.2</v>
      </c>
      <c r="BL217" s="1" t="n">
        <v>1.2</v>
      </c>
      <c r="BM217" s="1" t="n">
        <v>10.51</v>
      </c>
      <c r="BN217" s="7" t="n">
        <v>12.5</v>
      </c>
      <c r="BO217" s="7" t="n">
        <f aca="false">IF(AND(P217&lt;&gt;"",AD217&lt;&gt;""),P217^0.333333333333333/AD217,"")</f>
        <v>12.4641839869912</v>
      </c>
      <c r="BP217" s="7" t="n">
        <f aca="false">BN217-BO217</f>
        <v>0.0358160130088034</v>
      </c>
    </row>
    <row r="218" customFormat="false" ht="12.75" hidden="false" customHeight="false" outlineLevel="0" collapsed="false">
      <c r="A218" s="0" t="n">
        <v>216</v>
      </c>
      <c r="B218" s="0" t="s">
        <v>358</v>
      </c>
      <c r="C218" s="0" t="s">
        <v>217</v>
      </c>
      <c r="D218" s="0" t="n">
        <v>6</v>
      </c>
      <c r="E218" s="0" t="n">
        <v>12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s">
        <v>334</v>
      </c>
      <c r="L218" s="1" t="n">
        <v>84.16</v>
      </c>
      <c r="M218" s="1" t="n">
        <f aca="false">+D218*$D$2+E218*$E$2+F218*$F$2+G218*$G$2+H218*$H$2+I218*$I$2+J218*$J$2</f>
        <v>84.16128</v>
      </c>
      <c r="N218" s="1" t="str">
        <f aca="false">IF(ABS(M218-L218)&gt;0.005,M218-L218,"")</f>
        <v/>
      </c>
      <c r="O218" s="1" t="n">
        <v>137.48</v>
      </c>
      <c r="P218" s="1" t="n">
        <f aca="false">+O218+459.67</f>
        <v>597.15</v>
      </c>
      <c r="Q218" s="1" t="n">
        <f aca="false">IF(AND(P218&gt;0,U218&lt;&gt;""),P218/U218,"")</f>
        <v>0.662175648702595</v>
      </c>
      <c r="R218" s="1" t="n">
        <v>-221.44</v>
      </c>
      <c r="S218" s="1" t="n">
        <f aca="false">IF(AND(R218&lt;&gt;"",U218&lt;&gt;""),(R218+459.67)/U218,"")</f>
        <v>0.264171656686627</v>
      </c>
      <c r="T218" s="1" t="n">
        <v>442.13</v>
      </c>
      <c r="U218" s="1" t="n">
        <f aca="false">IF(T218&lt;&gt;"",T218+459.67,"")</f>
        <v>901.8</v>
      </c>
      <c r="V218" s="1" t="n">
        <v>467.02</v>
      </c>
      <c r="W218" s="2" t="n">
        <v>0.0659</v>
      </c>
      <c r="X218" s="2" t="n">
        <v>0.267</v>
      </c>
      <c r="Y218" s="2" t="n">
        <f aca="false">IF(U218&lt;&gt;"",V218*W218*L218/10.73165/U218,"")</f>
        <v>0.26763930269592</v>
      </c>
      <c r="Z218" s="2" t="n">
        <f aca="false">IF(Y218&lt;&gt;"",IF(ABS(Y218-X218)&gt;0.0005,Y218-X218,""),"")</f>
        <v>0.000639302695919886</v>
      </c>
      <c r="AA218" s="2" t="n">
        <v>0.2552</v>
      </c>
      <c r="AB218" s="2" t="n">
        <f aca="false">IF(AND(V218&gt;0,Q218&lt;&gt;""),LOG(14.69595/V218)/(1-1/Q218)*3/7-1,"")</f>
        <v>0.261871837253975</v>
      </c>
      <c r="AC218" s="2" t="str">
        <f aca="false">IF(AB218&lt;&gt;"",IF(ABS(AB218-AA218)&gt;0.05,AB218-AA218,""),"")</f>
        <v/>
      </c>
      <c r="AD218" s="2" t="n">
        <v>0.6736</v>
      </c>
      <c r="AF218" s="3" t="n">
        <f aca="false">IF(AND(L218&lt;&gt;"",AD218&lt;&gt;""),L218/(AD218*62.3664),"")</f>
        <v>2.00333220415476</v>
      </c>
      <c r="AG218" s="1" t="n">
        <v>78.58</v>
      </c>
      <c r="AH218" s="1" t="n">
        <f aca="false">IF(AD218&lt;&gt;"",141.5/AD218-131.5,"")</f>
        <v>78.5653206650831</v>
      </c>
      <c r="AI218" s="1" t="n">
        <f aca="false">IF(AH218&lt;&gt;"",IF(ABS(AH218-AG218)&gt;0.01,AH218-AG218,""),"")</f>
        <v>-0.0146793349168632</v>
      </c>
      <c r="AJ218" s="3" t="n">
        <v>5.616</v>
      </c>
      <c r="AK218" s="3" t="n">
        <f aca="false">IF(AD218&lt;&gt;"",AD218*8.33718,"")</f>
        <v>5.615924448</v>
      </c>
      <c r="AL218" s="3" t="str">
        <f aca="false">IF(AK218&lt;&gt;"",IF(ABS(AK218-AJ218)&gt;0.001,AK218-AJ218,""),"")</f>
        <v/>
      </c>
      <c r="AM218" s="4" t="n">
        <v>1.38583</v>
      </c>
      <c r="AN218" s="2" t="n">
        <v>7.1236</v>
      </c>
      <c r="AO218" s="2" t="n">
        <f aca="false">IF(AND(V218&lt;&gt;"",AA218&lt;&gt;"",U218&lt;&gt;""),V218*10^(7/3*(1+AA218)*(1-U218/559.676)),"")</f>
        <v>7.56817415733738</v>
      </c>
      <c r="AP218" s="2" t="n">
        <f aca="false">IF(AO218&lt;&gt;"",AO218-AN218,"")</f>
        <v>0.44457415733738</v>
      </c>
      <c r="AQ218" s="2" t="n">
        <v>0.392</v>
      </c>
      <c r="AR218" s="2" t="n">
        <v>0.5368</v>
      </c>
      <c r="AS218" s="2" t="n">
        <v>0.3209</v>
      </c>
      <c r="AU218" s="1" t="n">
        <v>142.26</v>
      </c>
      <c r="AV218" s="5" t="n">
        <v>19006</v>
      </c>
      <c r="AW218" s="5" t="n">
        <f aca="false">AV218*AJ218</f>
        <v>106737.696</v>
      </c>
      <c r="AX218" s="1" t="n">
        <v>8.73</v>
      </c>
      <c r="AY218" s="3" t="n">
        <v>7.203</v>
      </c>
      <c r="AZ218" s="3" t="n">
        <f aca="false">IF(AND(AU218&lt;&gt;"",T218&lt;&gt;"",O218&lt;&gt;"",AD218&lt;&gt;""),SQRT((AU218*(MAX((T218-77)/(T218-O218),0))^0.38)*(SQRT(AD218^2-0.000601*(77-60))*62.3664)*251.9958/30.48^3),"")</f>
        <v>7.50519608375345</v>
      </c>
      <c r="BA218" s="3" t="n">
        <f aca="false">IF(AND(AY218&lt;&gt;"",AZ218&lt;&gt;""),AZ218-AY218,"")</f>
        <v>0.302196083753445</v>
      </c>
      <c r="BC218" s="1" t="n">
        <v>-304.79</v>
      </c>
      <c r="BD218" s="1" t="n">
        <v>379.81</v>
      </c>
      <c r="BE218" s="1" t="n">
        <v>36.55</v>
      </c>
      <c r="BF218" s="6" t="n">
        <v>0.0008</v>
      </c>
      <c r="BH218" s="7" t="n">
        <v>82.6</v>
      </c>
      <c r="BJ218" s="7" t="n">
        <v>98</v>
      </c>
      <c r="BK218" s="7" t="n">
        <v>0.02</v>
      </c>
      <c r="BL218" s="1" t="n">
        <v>1.2</v>
      </c>
      <c r="BM218" s="1" t="n">
        <v>10.51</v>
      </c>
      <c r="BN218" s="7" t="n">
        <v>12.5</v>
      </c>
      <c r="BO218" s="7" t="n">
        <f aca="false">IF(AND(P218&lt;&gt;"",AD218&lt;&gt;""),P218^0.333333333333333/AD218,"")</f>
        <v>12.5014119687057</v>
      </c>
      <c r="BP218" s="7" t="n">
        <f aca="false">BN218-BO218</f>
        <v>-0.00141196870573346</v>
      </c>
    </row>
    <row r="219" customFormat="false" ht="12.75" hidden="false" customHeight="false" outlineLevel="0" collapsed="false">
      <c r="A219" s="0" t="n">
        <v>217</v>
      </c>
      <c r="B219" s="0" t="s">
        <v>359</v>
      </c>
      <c r="C219" s="0" t="s">
        <v>217</v>
      </c>
      <c r="D219" s="0" t="n">
        <v>6</v>
      </c>
      <c r="E219" s="0" t="n">
        <v>12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s">
        <v>334</v>
      </c>
      <c r="L219" s="1" t="n">
        <v>84.16</v>
      </c>
      <c r="M219" s="1" t="n">
        <f aca="false">+D219*$D$2+E219*$E$2+F219*$F$2+G219*$G$2+H219*$H$2+I219*$I$2+J219*$J$2</f>
        <v>84.16128</v>
      </c>
      <c r="N219" s="1" t="str">
        <f aca="false">IF(ABS(M219-L219)&gt;0.005,M219-L219,"")</f>
        <v/>
      </c>
      <c r="O219" s="1" t="n">
        <v>148.43</v>
      </c>
      <c r="P219" s="1" t="n">
        <f aca="false">+O219+459.67</f>
        <v>608.1</v>
      </c>
      <c r="Q219" s="1" t="n">
        <f aca="false">IF(AND(P219&gt;0,U219&lt;&gt;""),P219/U219,"")</f>
        <v>0.659830729166667</v>
      </c>
      <c r="R219" s="1" t="n">
        <v>-204.75</v>
      </c>
      <c r="S219" s="1" t="n">
        <f aca="false">IF(AND(R219&lt;&gt;"",U219&lt;&gt;""),(R219+459.67)/U219,"")</f>
        <v>0.276605902777778</v>
      </c>
      <c r="T219" s="1" t="n">
        <v>461.93</v>
      </c>
      <c r="U219" s="1" t="n">
        <f aca="false">IF(T219&lt;&gt;"",T219+459.67,"")</f>
        <v>921.6</v>
      </c>
      <c r="V219" s="1" t="n">
        <v>458.32</v>
      </c>
      <c r="W219" s="2" t="n">
        <v>0.0693</v>
      </c>
      <c r="X219" s="2" t="n">
        <v>0.27</v>
      </c>
      <c r="Y219" s="2" t="n">
        <f aca="false">IF(U219&lt;&gt;"",V219*W219*L219/10.73165/U219,"")</f>
        <v>0.2702705991157</v>
      </c>
      <c r="Z219" s="2" t="str">
        <f aca="false">IF(Y219&lt;&gt;"",IF(ABS(Y219-X219)&gt;0.0005,Y219-X219,""),"")</f>
        <v/>
      </c>
      <c r="AA219" s="2" t="n">
        <v>0.2277</v>
      </c>
      <c r="AB219" s="2" t="n">
        <f aca="false">IF(AND(V219&gt;0,Q219&lt;&gt;""),LOG(14.69595/V219)/(1-1/Q219)*3/7-1,"")</f>
        <v>0.241946483099081</v>
      </c>
      <c r="AC219" s="2" t="str">
        <f aca="false">IF(AB219&lt;&gt;"",IF(ABS(AB219-AA219)&gt;0.05,AB219-AA219,""),"")</f>
        <v/>
      </c>
      <c r="AD219" s="2" t="n">
        <v>0.6944</v>
      </c>
      <c r="AF219" s="3" t="n">
        <f aca="false">IF(AND(L219&lt;&gt;"",AD219&lt;&gt;""),L219/(AD219*62.3664),"")</f>
        <v>1.94332455748653</v>
      </c>
      <c r="AG219" s="1" t="n">
        <v>72.26</v>
      </c>
      <c r="AH219" s="1" t="n">
        <f aca="false">IF(AD219&lt;&gt;"",141.5/AD219-131.5,"")</f>
        <v>72.2730414746544</v>
      </c>
      <c r="AI219" s="1" t="n">
        <f aca="false">IF(AH219&lt;&gt;"",IF(ABS(AH219-AG219)&gt;0.01,AH219-AG219,""),"")</f>
        <v>0.0130414746543721</v>
      </c>
      <c r="AJ219" s="3" t="n">
        <v>5.79</v>
      </c>
      <c r="AK219" s="3" t="n">
        <f aca="false">IF(AD219&lt;&gt;"",AD219*8.33718,"")</f>
        <v>5.789337792</v>
      </c>
      <c r="AL219" s="3" t="str">
        <f aca="false">IF(AK219&lt;&gt;"",IF(ABS(AK219-AJ219)&gt;0.001,AK219-AJ219,""),"")</f>
        <v/>
      </c>
      <c r="AM219" s="4" t="n">
        <v>1.3938</v>
      </c>
      <c r="AN219" s="2" t="n">
        <v>5.7044</v>
      </c>
      <c r="AO219" s="2" t="n">
        <f aca="false">IF(AND(V219&lt;&gt;"",AA219&lt;&gt;"",U219&lt;&gt;""),V219*10^(7/3*(1+AA219)*(1-U219/559.676)),"")</f>
        <v>6.43731802004821</v>
      </c>
      <c r="AP219" s="2" t="n">
        <f aca="false">IF(AO219&lt;&gt;"",AO219-AN219,"")</f>
        <v>0.732918020048214</v>
      </c>
      <c r="AQ219" s="2" t="n">
        <v>0.3685</v>
      </c>
      <c r="AR219" s="2" t="n">
        <v>0.5065</v>
      </c>
      <c r="AS219" s="2" t="n">
        <v>0.3448</v>
      </c>
      <c r="AU219" s="1" t="n">
        <v>144.81</v>
      </c>
      <c r="AV219" s="5" t="n">
        <v>19030</v>
      </c>
      <c r="AW219" s="5" t="n">
        <f aca="false">AV219*AJ219</f>
        <v>110183.7</v>
      </c>
      <c r="AX219" s="1" t="n">
        <v>18.62</v>
      </c>
      <c r="AY219" s="3" t="n">
        <v>7.432</v>
      </c>
      <c r="AZ219" s="3" t="n">
        <f aca="false">IF(AND(AU219&lt;&gt;"",T219&lt;&gt;"",O219&lt;&gt;"",AD219&lt;&gt;""),SQRT((AU219*(MAX((T219-77)/(T219-O219),0))^0.38)*(SQRT(AD219^2-0.000601*(77-60))*62.3664)*251.9958/30.48^3),"")</f>
        <v>7.72619783246113</v>
      </c>
      <c r="BA219" s="3" t="n">
        <f aca="false">IF(AND(AY219&lt;&gt;"",AZ219&lt;&gt;""),AZ219-AY219,"")</f>
        <v>0.29419783246113</v>
      </c>
      <c r="BC219" s="1" t="n">
        <v>-276.15</v>
      </c>
      <c r="BD219" s="1" t="n">
        <v>395.62</v>
      </c>
      <c r="BE219" s="1" t="n">
        <v>38.69</v>
      </c>
      <c r="BF219" s="6" t="n">
        <v>0.00074</v>
      </c>
      <c r="BH219" s="7" t="n">
        <v>79.4</v>
      </c>
      <c r="BI219" s="7" t="n">
        <v>82</v>
      </c>
      <c r="BJ219" s="7" t="n">
        <v>98.3</v>
      </c>
      <c r="BK219" s="7" t="n">
        <v>0.3</v>
      </c>
      <c r="BL219" s="1" t="n">
        <v>1.2</v>
      </c>
      <c r="BM219" s="1" t="n">
        <v>8.95</v>
      </c>
      <c r="BN219" s="7" t="n">
        <v>12.2</v>
      </c>
      <c r="BO219" s="7" t="n">
        <f aca="false">IF(AND(P219&lt;&gt;"",AD219&lt;&gt;""),P219^0.333333333333333/AD219,"")</f>
        <v>12.2006215400187</v>
      </c>
      <c r="BP219" s="7" t="n">
        <f aca="false">BN219-BO219</f>
        <v>-0.000621540018673983</v>
      </c>
    </row>
    <row r="220" customFormat="false" ht="12.75" hidden="false" customHeight="false" outlineLevel="0" collapsed="false">
      <c r="A220" s="0" t="n">
        <v>218</v>
      </c>
      <c r="B220" s="0" t="s">
        <v>360</v>
      </c>
      <c r="C220" s="0" t="s">
        <v>217</v>
      </c>
      <c r="D220" s="0" t="n">
        <v>6</v>
      </c>
      <c r="E220" s="0" t="n">
        <v>12</v>
      </c>
      <c r="F220" s="0" t="n">
        <v>0</v>
      </c>
      <c r="G220" s="0" t="n">
        <v>0</v>
      </c>
      <c r="H220" s="0" t="n">
        <v>0</v>
      </c>
      <c r="I220" s="0" t="n">
        <v>0</v>
      </c>
      <c r="J220" s="0" t="n">
        <v>0</v>
      </c>
      <c r="K220" s="0" t="s">
        <v>334</v>
      </c>
      <c r="L220" s="1" t="n">
        <v>84.16</v>
      </c>
      <c r="M220" s="1" t="n">
        <f aca="false">+D220*$D$2+E220*$E$2+F220*$F$2+G220*$G$2+H220*$H$2+I220*$I$2+J220*$J$2</f>
        <v>84.16128</v>
      </c>
      <c r="N220" s="1" t="str">
        <f aca="false">IF(ABS(M220-L220)&gt;0.005,M220-L220,"")</f>
        <v/>
      </c>
      <c r="O220" s="1" t="n">
        <v>132.1</v>
      </c>
      <c r="P220" s="1" t="n">
        <f aca="false">+O220+459.67</f>
        <v>591.77</v>
      </c>
      <c r="Q220" s="1" t="n">
        <f aca="false">IF(AND(P220&gt;0,U220&lt;&gt;""),P220/U220,"")</f>
        <v>0.657522222222222</v>
      </c>
      <c r="R220" s="1" t="n">
        <v>-251.07</v>
      </c>
      <c r="S220" s="1" t="n">
        <f aca="false">IF(AND(R220&lt;&gt;"",U220&lt;&gt;""),(R220+459.67)/U220,"")</f>
        <v>0.231777777777778</v>
      </c>
      <c r="T220" s="1" t="n">
        <v>440.33</v>
      </c>
      <c r="U220" s="1" t="n">
        <f aca="false">IF(T220&lt;&gt;"",T220+459.67,"")</f>
        <v>900</v>
      </c>
      <c r="V220" s="1" t="n">
        <v>467.02</v>
      </c>
      <c r="W220" s="2" t="n">
        <v>0.0664</v>
      </c>
      <c r="X220" s="2" t="n">
        <v>0.27</v>
      </c>
      <c r="Y220" s="2" t="n">
        <f aca="false">IF(U220&lt;&gt;"",V220*W220*L220/10.73165/U220,"")</f>
        <v>0.270209289808909</v>
      </c>
      <c r="Z220" s="2" t="str">
        <f aca="false">IF(Y220&lt;&gt;"",IF(ABS(Y220-X220)&gt;0.0005,Y220-X220,""),"")</f>
        <v/>
      </c>
      <c r="AA220" s="2" t="n">
        <v>0.2269</v>
      </c>
      <c r="AB220" s="2" t="n">
        <f aca="false">IF(AND(V220&gt;0,Q220&lt;&gt;""),LOG(14.69595/V220)/(1-1/Q220)*3/7-1,"")</f>
        <v>0.235978829455368</v>
      </c>
      <c r="AC220" s="2" t="str">
        <f aca="false">IF(AB220&lt;&gt;"",IF(ABS(AB220-AA220)&gt;0.05,AB220-AA220,""),"")</f>
        <v/>
      </c>
      <c r="AD220" s="2" t="n">
        <v>0.6828</v>
      </c>
      <c r="AF220" s="3" t="n">
        <f aca="false">IF(AND(L220&lt;&gt;"",AD220&lt;&gt;""),L220/(AD220*62.3664),"")</f>
        <v>1.97633944452057</v>
      </c>
      <c r="AG220" s="1" t="n">
        <v>75.72</v>
      </c>
      <c r="AH220" s="1" t="n">
        <f aca="false">IF(AD220&lt;&gt;"",141.5/AD220-131.5,"")</f>
        <v>75.7349150556532</v>
      </c>
      <c r="AI220" s="1" t="n">
        <f aca="false">IF(AH220&lt;&gt;"",IF(ABS(AH220-AG220)&gt;0.01,AH220-AG220,""),"")</f>
        <v>0.0149150556532049</v>
      </c>
      <c r="AJ220" s="3" t="n">
        <v>5.693</v>
      </c>
      <c r="AK220" s="3" t="n">
        <f aca="false">IF(AD220&lt;&gt;"",AD220*8.33718,"")</f>
        <v>5.692626504</v>
      </c>
      <c r="AL220" s="3" t="str">
        <f aca="false">IF(AK220&lt;&gt;"",IF(ABS(AK220-AJ220)&gt;0.001,AK220-AJ220,""),"")</f>
        <v/>
      </c>
      <c r="AM220" s="4" t="n">
        <v>1.38729</v>
      </c>
      <c r="AN220" s="2" t="n">
        <v>7.9752</v>
      </c>
      <c r="AO220" s="2" t="n">
        <f aca="false">IF(AND(V220&lt;&gt;"",AA220&lt;&gt;"",U220&lt;&gt;""),V220*10^(7/3*(1+AA220)*(1-U220/559.676)),"")</f>
        <v>8.48327743587137</v>
      </c>
      <c r="AP220" s="2" t="n">
        <f aca="false">IF(AO220&lt;&gt;"",AO220-AN220,"")</f>
        <v>0.508077435871367</v>
      </c>
      <c r="AQ220" s="2" t="n">
        <v>0.3972</v>
      </c>
      <c r="AR220" s="2" t="n">
        <v>0.5334</v>
      </c>
      <c r="AS220" s="2" t="n">
        <v>0.3473</v>
      </c>
      <c r="AU220" s="1" t="n">
        <v>140.34</v>
      </c>
      <c r="AV220" s="5" t="n">
        <v>18994</v>
      </c>
      <c r="AW220" s="5" t="n">
        <f aca="false">AV220*AJ220</f>
        <v>108132.842</v>
      </c>
      <c r="AX220" s="1" t="n">
        <v>17.05</v>
      </c>
      <c r="AY220" s="3" t="n">
        <v>7.172</v>
      </c>
      <c r="AZ220" s="3" t="n">
        <f aca="false">IF(AND(AU220&lt;&gt;"",T220&lt;&gt;"",O220&lt;&gt;"",AD220&lt;&gt;""),SQRT((AU220*(MAX((T220-77)/(T220-O220),0))^0.38)*(SQRT(AD220^2-0.000601*(77-60))*62.3664)*251.9958/30.48^3),"")</f>
        <v>7.48259471223627</v>
      </c>
      <c r="BA220" s="3" t="n">
        <f aca="false">IF(AND(AY220&lt;&gt;"",AZ220&lt;&gt;""),AZ220-AY220,"")</f>
        <v>0.310594712236274</v>
      </c>
      <c r="BC220" s="1" t="n">
        <v>-315.9</v>
      </c>
      <c r="BD220" s="1" t="n">
        <v>372.54</v>
      </c>
      <c r="BE220" s="1" t="n">
        <v>27.83</v>
      </c>
      <c r="BF220" s="6" t="n">
        <v>0.00077</v>
      </c>
      <c r="BH220" s="7" t="n">
        <v>82.8</v>
      </c>
      <c r="BI220" s="7" t="n">
        <v>85.5</v>
      </c>
      <c r="BJ220" s="7" t="n">
        <v>100.1</v>
      </c>
      <c r="BK220" s="7" t="n">
        <v>0.3</v>
      </c>
      <c r="BL220" s="1" t="n">
        <v>1.2</v>
      </c>
      <c r="BM220" s="1" t="n">
        <v>8.44</v>
      </c>
      <c r="BN220" s="7" t="n">
        <v>12.3</v>
      </c>
      <c r="BO220" s="7" t="n">
        <f aca="false">IF(AND(P220&lt;&gt;"",AD220&lt;&gt;""),P220^0.333333333333333/AD220,"")</f>
        <v>12.2958192147011</v>
      </c>
      <c r="BP220" s="7" t="n">
        <f aca="false">BN220-BO220</f>
        <v>0.00418078529890842</v>
      </c>
    </row>
    <row r="221" customFormat="false" ht="12.75" hidden="false" customHeight="false" outlineLevel="0" collapsed="false">
      <c r="A221" s="0" t="n">
        <v>219</v>
      </c>
      <c r="B221" s="0" t="s">
        <v>361</v>
      </c>
      <c r="C221" s="0" t="s">
        <v>217</v>
      </c>
      <c r="D221" s="0" t="n">
        <v>6</v>
      </c>
      <c r="E221" s="0" t="n">
        <v>12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s">
        <v>334</v>
      </c>
      <c r="L221" s="1" t="n">
        <v>84.16</v>
      </c>
      <c r="M221" s="1" t="n">
        <f aca="false">+D221*$D$2+E221*$E$2+F221*$F$2+G221*$G$2+H221*$H$2+I221*$I$2+J221*$J$2</f>
        <v>84.16128</v>
      </c>
      <c r="N221" s="1" t="str">
        <f aca="false">IF(ABS(M221-L221)&gt;0.005,M221-L221,"")</f>
        <v/>
      </c>
      <c r="O221" s="1" t="n">
        <v>106.25</v>
      </c>
      <c r="P221" s="1" t="n">
        <f aca="false">+O221+459.67</f>
        <v>565.92</v>
      </c>
      <c r="Q221" s="1" t="n">
        <f aca="false">IF(AND(P221&gt;0,U221&lt;&gt;""),P221/U221,"")</f>
        <v>0.655174409854475</v>
      </c>
      <c r="R221" s="1" t="n">
        <v>-175.36</v>
      </c>
      <c r="S221" s="1" t="n">
        <f aca="false">IF(AND(R221&lt;&gt;"",U221&lt;&gt;""),(R221+459.67)/U221,"")</f>
        <v>0.32915012098128</v>
      </c>
      <c r="T221" s="1" t="n">
        <v>404.1</v>
      </c>
      <c r="U221" s="1" t="n">
        <f aca="false">IF(T221&lt;&gt;"",T221+459.67,"")</f>
        <v>863.77</v>
      </c>
      <c r="V221" s="1" t="n">
        <v>476.81</v>
      </c>
      <c r="W221" s="2" t="n">
        <v>0.0635</v>
      </c>
      <c r="X221" s="2" t="n">
        <v>0.2749</v>
      </c>
      <c r="Y221" s="2" t="n">
        <f aca="false">IF(U221&lt;&gt;"",V221*W221*L221/10.73165/U221,"")</f>
        <v>0.274890790854687</v>
      </c>
      <c r="Z221" s="2" t="str">
        <f aca="false">IF(Y221&lt;&gt;"",IF(ABS(Y221-X221)&gt;0.0005,Y221-X221,""),"")</f>
        <v/>
      </c>
      <c r="AA221" s="2" t="n">
        <v>0.2288</v>
      </c>
      <c r="AB221" s="2" t="n">
        <f aca="false">IF(AND(V221&gt;0,Q221&lt;&gt;""),LOG(14.69595/V221)/(1-1/Q221)*3/7-1,"")</f>
        <v>0.230516847530634</v>
      </c>
      <c r="AC221" s="2" t="str">
        <f aca="false">IF(AB221&lt;&gt;"",IF(ABS(AB221-AA221)&gt;0.05,AB221-AA221,""),"")</f>
        <v/>
      </c>
      <c r="AD221" s="2" t="n">
        <v>0.6584</v>
      </c>
      <c r="AF221" s="3" t="n">
        <f aca="false">IF(AND(L221&lt;&gt;"",AD221&lt;&gt;""),L221/(AD221*62.3664),"")</f>
        <v>2.04958167180839</v>
      </c>
      <c r="AG221" s="1" t="n">
        <v>83.42</v>
      </c>
      <c r="AH221" s="1" t="n">
        <f aca="false">IF(AD221&lt;&gt;"",141.5/AD221-131.5,"")</f>
        <v>83.4149453219927</v>
      </c>
      <c r="AI221" s="1" t="str">
        <f aca="false">IF(AH221&lt;&gt;"",IF(ABS(AH221-AG221)&gt;0.01,AH221-AG221,""),"")</f>
        <v/>
      </c>
      <c r="AJ221" s="3" t="n">
        <v>5.489</v>
      </c>
      <c r="AK221" s="3" t="n">
        <f aca="false">IF(AD221&lt;&gt;"",AD221*8.33718,"")</f>
        <v>5.489199312</v>
      </c>
      <c r="AL221" s="3" t="str">
        <f aca="false">IF(AK221&lt;&gt;"",IF(ABS(AK221-AJ221)&gt;0.001,AK221-AJ221,""),"")</f>
        <v/>
      </c>
      <c r="AM221" s="4" t="n">
        <v>1.37313</v>
      </c>
      <c r="AN221" s="2" t="n">
        <v>13.093</v>
      </c>
      <c r="AO221" s="2" t="n">
        <f aca="false">IF(AND(V221&lt;&gt;"",AA221&lt;&gt;"",U221&lt;&gt;""),V221*10^(7/3*(1+AA221)*(1-U221/559.676)),"")</f>
        <v>13.1972286252641</v>
      </c>
      <c r="AP221" s="2" t="n">
        <f aca="false">IF(AO221&lt;&gt;"",AO221-AN221,"")</f>
        <v>0.104228625264055</v>
      </c>
      <c r="AQ221" s="2" t="n">
        <v>0</v>
      </c>
      <c r="AR221" s="2" t="n">
        <v>0.441</v>
      </c>
      <c r="AV221" s="5" t="n">
        <v>19028</v>
      </c>
      <c r="AW221" s="5" t="n">
        <f aca="false">AV221*AJ221</f>
        <v>104444.692</v>
      </c>
      <c r="AX221" s="1" t="n">
        <v>15.5</v>
      </c>
      <c r="AY221" s="3" t="n">
        <v>6.664</v>
      </c>
      <c r="AZ221" s="3" t="str">
        <f aca="false">IF(AND(AU221&lt;&gt;"",T221&lt;&gt;"",O221&lt;&gt;"",AD221&lt;&gt;""),SQRT((AU221*(MAX((T221-77)/(T221-O221),0))^0.38)*(SQRT(AD221^2-0.000601*(77-60))*62.3664)*251.9958/30.48^3),"")</f>
        <v/>
      </c>
      <c r="BA221" s="3" t="str">
        <f aca="false">IF(AND(AY221&lt;&gt;"",AZ221&lt;&gt;""),AZ221-AY221,"")</f>
        <v/>
      </c>
      <c r="BC221" s="1" t="n">
        <v>-304.57</v>
      </c>
      <c r="BD221" s="1" t="n">
        <v>417.42</v>
      </c>
      <c r="BE221" s="1" t="n">
        <v>5.47</v>
      </c>
      <c r="BF221" s="6" t="n">
        <v>0.0009</v>
      </c>
      <c r="BH221" s="7" t="n">
        <v>93.3</v>
      </c>
      <c r="BJ221" s="7" t="n">
        <v>101.7</v>
      </c>
      <c r="BL221" s="1" t="n">
        <v>1.24</v>
      </c>
      <c r="BM221" s="1" t="n">
        <v>8.92</v>
      </c>
      <c r="BN221" s="7" t="n">
        <v>12.6</v>
      </c>
      <c r="BO221" s="7" t="n">
        <f aca="false">IF(AND(P221&lt;&gt;"",AD221&lt;&gt;""),P221^0.333333333333333/AD221,"")</f>
        <v>12.5630530002603</v>
      </c>
      <c r="BP221" s="7" t="n">
        <f aca="false">BN221-BO221</f>
        <v>0.0369469997396887</v>
      </c>
    </row>
    <row r="222" customFormat="false" ht="12.75" hidden="false" customHeight="false" outlineLevel="0" collapsed="false">
      <c r="A222" s="0" t="n">
        <v>220</v>
      </c>
      <c r="B222" s="0" t="s">
        <v>362</v>
      </c>
      <c r="C222" s="0" t="s">
        <v>217</v>
      </c>
      <c r="D222" s="0" t="n">
        <v>6</v>
      </c>
      <c r="E222" s="0" t="n">
        <v>12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s">
        <v>334</v>
      </c>
      <c r="L222" s="1" t="n">
        <v>84.16</v>
      </c>
      <c r="M222" s="1" t="n">
        <f aca="false">+D222*$D$2+E222*$E$2+F222*$F$2+G222*$G$2+H222*$H$2+I222*$I$2+J222*$J$2</f>
        <v>84.16128</v>
      </c>
      <c r="N222" s="1" t="str">
        <f aca="false">IF(ABS(M222-L222)&gt;0.005,M222-L222,"")</f>
        <v/>
      </c>
      <c r="O222" s="1" t="n">
        <v>163.77</v>
      </c>
      <c r="P222" s="1" t="n">
        <f aca="false">+O222+459.67</f>
        <v>623.44</v>
      </c>
      <c r="Q222" s="1" t="n">
        <f aca="false">IF(AND(P222&gt;0,U222&lt;&gt;""),P222/U222,"")</f>
        <v>0.656473759582175</v>
      </c>
      <c r="R222" s="1" t="n">
        <v>-101.7</v>
      </c>
      <c r="S222" s="1" t="n">
        <f aca="false">IF(AND(R222&lt;&gt;"",U222&lt;&gt;""),(R222+459.67)/U222,"")</f>
        <v>0.376937494735069</v>
      </c>
      <c r="T222" s="1" t="n">
        <v>490.01</v>
      </c>
      <c r="U222" s="1" t="n">
        <f aca="false">IF(T222&lt;&gt;"",T222+459.67,"")</f>
        <v>949.68</v>
      </c>
      <c r="V222" s="1" t="n">
        <v>481.63</v>
      </c>
      <c r="W222" s="2" t="n">
        <v>0.0637</v>
      </c>
      <c r="X222" s="2" t="n">
        <v>0.2533</v>
      </c>
      <c r="Y222" s="2" t="n">
        <f aca="false">IF(U222&lt;&gt;"",V222*W222*L222/10.73165/U222,"")</f>
        <v>0.253346493414265</v>
      </c>
      <c r="Z222" s="2" t="str">
        <f aca="false">IF(Y222&lt;&gt;"",IF(ABS(Y222-X222)&gt;0.0005,Y222-X222,""),"")</f>
        <v/>
      </c>
      <c r="AA222" s="2" t="n">
        <v>0.2268</v>
      </c>
      <c r="AB222" s="2" t="n">
        <f aca="false">IF(AND(V222&gt;0,Q222&lt;&gt;""),LOG(14.69595/V222)/(1-1/Q222)*3/7-1,"")</f>
        <v>0.241198255667628</v>
      </c>
      <c r="AC222" s="2" t="str">
        <f aca="false">IF(AB222&lt;&gt;"",IF(ABS(AB222-AA222)&gt;0.05,AB222-AA222,""),"")</f>
        <v/>
      </c>
      <c r="AD222" s="2" t="n">
        <v>0.713</v>
      </c>
      <c r="AF222" s="3" t="n">
        <f aca="false">IF(AND(L222&lt;&gt;"",AD222&lt;&gt;""),L222/(AD222*62.3664),"")</f>
        <v>1.89262913424775</v>
      </c>
      <c r="AG222" s="1" t="n">
        <v>66.97</v>
      </c>
      <c r="AH222" s="1" t="n">
        <f aca="false">IF(AD222&lt;&gt;"",141.5/AD222-131.5,"")</f>
        <v>66.9572230014025</v>
      </c>
      <c r="AI222" s="1" t="n">
        <f aca="false">IF(AH222&lt;&gt;"",IF(ABS(AH222-AG222)&gt;0.01,AH222-AG222,""),"")</f>
        <v>-0.0127769985974737</v>
      </c>
      <c r="AJ222" s="3" t="n">
        <v>5.944</v>
      </c>
      <c r="AK222" s="3" t="n">
        <f aca="false">IF(AD222&lt;&gt;"",AD222*8.33718,"")</f>
        <v>5.94440934</v>
      </c>
      <c r="AL222" s="3" t="str">
        <f aca="false">IF(AK222&lt;&gt;"",IF(ABS(AK222-AJ222)&gt;0.001,AK222-AJ222,""),"")</f>
        <v/>
      </c>
      <c r="AM222" s="4" t="n">
        <v>1.40952</v>
      </c>
      <c r="AN222" s="2" t="n">
        <v>4.163</v>
      </c>
      <c r="AO222" s="2" t="n">
        <f aca="false">IF(AND(V222&lt;&gt;"",AA222&lt;&gt;"",U222&lt;&gt;""),V222*10^(7/3*(1+AA222)*(1-U222/559.676)),"")</f>
        <v>4.87516134452885</v>
      </c>
      <c r="AP222" s="2" t="n">
        <f aca="false">IF(AO222&lt;&gt;"",AO222-AN222,"")</f>
        <v>0.712161344528854</v>
      </c>
      <c r="AR222" s="2" t="n">
        <v>0.4397</v>
      </c>
      <c r="AU222" s="1" t="n">
        <v>151.08</v>
      </c>
      <c r="AV222" s="5" t="n">
        <v>18956</v>
      </c>
      <c r="AW222" s="5" t="n">
        <f aca="false">AV222*AJ222</f>
        <v>112674.464</v>
      </c>
      <c r="AX222" s="1" t="n">
        <v>20.19</v>
      </c>
      <c r="AY222" s="3" t="n">
        <v>7.773</v>
      </c>
      <c r="AZ222" s="3" t="n">
        <f aca="false">IF(AND(AU222&lt;&gt;"",T222&lt;&gt;"",O222&lt;&gt;"",AD222&lt;&gt;""),SQRT((AU222*(MAX((T222-77)/(T222-O222),0))^0.38)*(SQRT(AD222^2-0.000601*(77-60))*62.3664)*251.9958/30.48^3),"")</f>
        <v>8.04551670585969</v>
      </c>
      <c r="BA222" s="3" t="n">
        <f aca="false">IF(AND(AY222&lt;&gt;"",AZ222&lt;&gt;""),AZ222-AY222,"")</f>
        <v>0.272516705859688</v>
      </c>
      <c r="BC222" s="1" t="n">
        <v>-340.05</v>
      </c>
      <c r="BD222" s="1" t="n">
        <v>353.09</v>
      </c>
      <c r="BF222" s="6" t="n">
        <v>0.00071</v>
      </c>
      <c r="BH222" s="7" t="n">
        <v>80.5</v>
      </c>
      <c r="BI222" s="7" t="n">
        <v>84</v>
      </c>
      <c r="BJ222" s="7" t="n">
        <v>97.4</v>
      </c>
      <c r="BK222" s="7" t="n">
        <v>98.5</v>
      </c>
      <c r="BL222" s="1" t="n">
        <v>1.24</v>
      </c>
      <c r="BM222" s="1" t="n">
        <v>9.1</v>
      </c>
      <c r="BN222" s="7" t="n">
        <v>12</v>
      </c>
      <c r="BO222" s="7" t="n">
        <f aca="false">IF(AND(P222&lt;&gt;"",AD222&lt;&gt;""),P222^0.333333333333333/AD222,"")</f>
        <v>11.9814310053195</v>
      </c>
      <c r="BP222" s="7" t="n">
        <f aca="false">BN222-BO222</f>
        <v>0.0185689946805478</v>
      </c>
    </row>
    <row r="223" customFormat="false" ht="12.75" hidden="false" customHeight="false" outlineLevel="0" collapsed="false">
      <c r="A223" s="0" t="n">
        <v>221</v>
      </c>
      <c r="B223" s="0" t="s">
        <v>363</v>
      </c>
      <c r="C223" s="0" t="s">
        <v>221</v>
      </c>
      <c r="D223" s="0" t="n">
        <v>7</v>
      </c>
      <c r="E223" s="0" t="n">
        <v>14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s">
        <v>334</v>
      </c>
      <c r="L223" s="1" t="n">
        <v>98.19</v>
      </c>
      <c r="M223" s="1" t="n">
        <f aca="false">+D223*$D$2+E223*$E$2+F223*$F$2+G223*$G$2+H223*$H$2+I223*$I$2+J223*$J$2</f>
        <v>98.18816</v>
      </c>
      <c r="N223" s="1" t="str">
        <f aca="false">IF(ABS(M223-L223)&gt;0.005,M223-L223,"")</f>
        <v/>
      </c>
      <c r="O223" s="1" t="n">
        <v>200.56</v>
      </c>
      <c r="P223" s="1" t="n">
        <f aca="false">+O223+459.67</f>
        <v>660.23</v>
      </c>
      <c r="Q223" s="1" t="n">
        <f aca="false">IF(AND(P223&gt;0,U223&lt;&gt;""),P223/U223,"")</f>
        <v>0.682471754478453</v>
      </c>
      <c r="R223" s="1" t="n">
        <v>-181.98</v>
      </c>
      <c r="S223" s="1" t="n">
        <f aca="false">IF(AND(R223&lt;&gt;"",U223&lt;&gt;""),(R223+459.67)/U223,"")</f>
        <v>0.287044789696199</v>
      </c>
      <c r="T223" s="1" t="n">
        <v>507.74</v>
      </c>
      <c r="U223" s="1" t="n">
        <f aca="false">IF(T223&lt;&gt;"",T223+459.67,"")</f>
        <v>967.41</v>
      </c>
      <c r="V223" s="1" t="n">
        <v>410.46</v>
      </c>
      <c r="W223" s="2" t="n">
        <v>0.0673</v>
      </c>
      <c r="X223" s="2" t="n">
        <v>0.2613</v>
      </c>
      <c r="Y223" s="2" t="n">
        <f aca="false">IF(U223&lt;&gt;"",V223*W223*L223/10.73165/U223,"")</f>
        <v>0.261261906987745</v>
      </c>
      <c r="Z223" s="2" t="str">
        <f aca="false">IF(Y223&lt;&gt;"",IF(ABS(Y223-X223)&gt;0.0005,Y223-X223,""),"")</f>
        <v/>
      </c>
      <c r="AA223" s="2" t="n">
        <v>0.331</v>
      </c>
      <c r="AB223" s="2" t="n">
        <f aca="false">IF(AND(V223&gt;0,Q223&lt;&gt;""),LOG(14.69595/V223)/(1-1/Q223)*3/7-1,"")</f>
        <v>0.332035510683803</v>
      </c>
      <c r="AC223" s="2" t="str">
        <f aca="false">IF(AB223&lt;&gt;"",IF(ABS(AB223-AA223)&gt;0.05,AB223-AA223,""),"")</f>
        <v/>
      </c>
      <c r="AD223" s="2" t="n">
        <v>0.7015</v>
      </c>
      <c r="AF223" s="3" t="n">
        <f aca="false">IF(AND(L223&lt;&gt;"",AD223&lt;&gt;""),L223/(AD223*62.3664),"")</f>
        <v>2.24434133868563</v>
      </c>
      <c r="AG223" s="1" t="n">
        <v>70.21</v>
      </c>
      <c r="AH223" s="1" t="n">
        <f aca="false">IF(AD223&lt;&gt;"",141.5/AD223-131.5,"")</f>
        <v>70.2106200997862</v>
      </c>
      <c r="AI223" s="1" t="str">
        <f aca="false">IF(AH223&lt;&gt;"",IF(ABS(AH223-AG223)&gt;0.01,AH223-AG223,""),"")</f>
        <v/>
      </c>
      <c r="AJ223" s="3" t="n">
        <v>5.849</v>
      </c>
      <c r="AK223" s="3" t="n">
        <f aca="false">IF(AD223&lt;&gt;"",AD223*8.33718,"")</f>
        <v>5.84853177</v>
      </c>
      <c r="AL223" s="3" t="str">
        <f aca="false">IF(AK223&lt;&gt;"",IF(ABS(AK223-AJ223)&gt;0.001,AK223-AJ223,""),"")</f>
        <v/>
      </c>
      <c r="AM223" s="4" t="n">
        <v>1.39713</v>
      </c>
      <c r="AN223" s="2" t="n">
        <v>1.9629</v>
      </c>
      <c r="AO223" s="2" t="n">
        <f aca="false">IF(AND(V223&lt;&gt;"",AA223&lt;&gt;"",U223&lt;&gt;""),V223*10^(7/3*(1+AA223)*(1-U223/559.676)),"")</f>
        <v>2.24252345976624</v>
      </c>
      <c r="AP223" s="2" t="n">
        <f aca="false">IF(AO223&lt;&gt;"",AO223-AN223,"")</f>
        <v>0.279623459766244</v>
      </c>
      <c r="AQ223" s="2" t="n">
        <v>0.3679</v>
      </c>
      <c r="AR223" s="2" t="n">
        <v>0.5107</v>
      </c>
      <c r="AS223" s="2" t="n">
        <v>0.4318</v>
      </c>
      <c r="AT223" s="2" t="n">
        <v>0.3044</v>
      </c>
      <c r="AU223" s="1" t="n">
        <v>138.97</v>
      </c>
      <c r="AV223" s="5" t="n">
        <v>19202</v>
      </c>
      <c r="AW223" s="5" t="n">
        <f aca="false">AV223*AJ223</f>
        <v>112312.498</v>
      </c>
      <c r="AX223" s="1" t="n">
        <v>19.81</v>
      </c>
      <c r="AY223" s="3" t="n">
        <v>7.545</v>
      </c>
      <c r="AZ223" s="3" t="n">
        <f aca="false">IF(AND(AU223&lt;&gt;"",T223&lt;&gt;"",O223&lt;&gt;"",AD223&lt;&gt;""),SQRT((AU223*(MAX((T223-77)/(T223-O223),0))^0.38)*(SQRT(AD223^2-0.000601*(77-60))*62.3664)*251.9958/30.48^3),"")</f>
        <v>7.80265155709831</v>
      </c>
      <c r="BA223" s="3" t="n">
        <f aca="false">IF(AND(AY223&lt;&gt;"",AZ223&lt;&gt;""),AZ223-AY223,"")</f>
        <v>0.257651557098313</v>
      </c>
      <c r="BB223" s="1" t="n">
        <v>32</v>
      </c>
      <c r="BC223" s="1" t="n">
        <v>-272.78</v>
      </c>
      <c r="BD223" s="1" t="n">
        <v>420.43</v>
      </c>
      <c r="BE223" s="1" t="n">
        <v>54.3</v>
      </c>
      <c r="BF223" s="6" t="n">
        <v>0.0007</v>
      </c>
      <c r="BG223" s="7" t="n">
        <v>81</v>
      </c>
      <c r="BH223" s="7" t="n">
        <v>50.7</v>
      </c>
      <c r="BI223" s="7" t="n">
        <v>68.9</v>
      </c>
      <c r="BJ223" s="7" t="n">
        <v>54.5</v>
      </c>
      <c r="BK223" s="7" t="n">
        <v>80.2</v>
      </c>
      <c r="BL223" s="1" t="n">
        <v>1</v>
      </c>
      <c r="BM223" s="1" t="n">
        <v>8</v>
      </c>
      <c r="BN223" s="7" t="n">
        <v>12.4</v>
      </c>
      <c r="BO223" s="7" t="n">
        <f aca="false">IF(AND(P223&lt;&gt;"",AD223&lt;&gt;""),P223^0.333333333333333/AD223,"")</f>
        <v>12.4128281468443</v>
      </c>
      <c r="BP223" s="7" t="n">
        <f aca="false">BN223-BO223</f>
        <v>-0.012828146844285</v>
      </c>
    </row>
    <row r="224" customFormat="false" ht="12.75" hidden="false" customHeight="false" outlineLevel="0" collapsed="false">
      <c r="A224" s="0" t="n">
        <v>222</v>
      </c>
      <c r="B224" s="0" t="s">
        <v>364</v>
      </c>
      <c r="C224" s="0" t="s">
        <v>221</v>
      </c>
      <c r="D224" s="0" t="n">
        <v>7</v>
      </c>
      <c r="E224" s="0" t="n">
        <v>14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s">
        <v>334</v>
      </c>
      <c r="L224" s="1" t="n">
        <v>98.19</v>
      </c>
      <c r="M224" s="1" t="n">
        <f aca="false">+D224*$D$2+E224*$E$2+F224*$F$2+G224*$G$2+H224*$H$2+I224*$I$2+J224*$J$2</f>
        <v>98.18816</v>
      </c>
      <c r="N224" s="1" t="str">
        <f aca="false">IF(ABS(M224-L224)&gt;0.005,M224-L224,"")</f>
        <v/>
      </c>
      <c r="O224" s="1" t="n">
        <v>209.14</v>
      </c>
      <c r="P224" s="1" t="n">
        <f aca="false">+O224+459.67</f>
        <v>668.81</v>
      </c>
      <c r="Q224" s="1" t="n">
        <f aca="false">IF(AND(P224&gt;0,U224&lt;&gt;""),P224/U224,"")</f>
        <v>0.676796195102206</v>
      </c>
      <c r="S224" s="1" t="str">
        <f aca="false">IF(AND(R224&lt;&gt;"",U224&lt;&gt;""),(R224+459.67)/U224,"")</f>
        <v/>
      </c>
      <c r="T224" s="1" t="n">
        <v>528.53</v>
      </c>
      <c r="U224" s="1" t="n">
        <f aca="false">IF(T224&lt;&gt;"",T224+459.67,"")</f>
        <v>988.2</v>
      </c>
      <c r="V224" s="1" t="n">
        <v>411.91</v>
      </c>
      <c r="W224" s="2" t="n">
        <v>0.0692</v>
      </c>
      <c r="X224" s="2" t="n">
        <v>0.264</v>
      </c>
      <c r="Y224" s="2" t="n">
        <f aca="false">IF(U224&lt;&gt;"",V224*W224*L224/10.73165/U224,"")</f>
        <v>0.263915161354303</v>
      </c>
      <c r="Z224" s="2" t="str">
        <f aca="false">IF(Y224&lt;&gt;"",IF(ABS(Y224-X224)&gt;0.0005,Y224-X224,""),"")</f>
        <v/>
      </c>
      <c r="AA224" s="2" t="n">
        <v>0.2942</v>
      </c>
      <c r="AB224" s="2" t="n">
        <f aca="false">IF(AND(V224&gt;0,Q224&lt;&gt;""),LOG(14.69595/V224)/(1-1/Q224)*3/7-1,"")</f>
        <v>0.299136048474706</v>
      </c>
      <c r="AC224" s="2" t="str">
        <f aca="false">IF(AB224&lt;&gt;"",IF(ABS(AB224-AA224)&gt;0.05,AB224-AA224,""),"")</f>
        <v/>
      </c>
      <c r="AD224" s="2" t="n">
        <v>0.7114</v>
      </c>
      <c r="AF224" s="3" t="n">
        <f aca="false">IF(AND(L224&lt;&gt;"",AD224&lt;&gt;""),L224/(AD224*62.3664),"")</f>
        <v>2.21310858741632</v>
      </c>
      <c r="AG224" s="1" t="n">
        <v>67.41</v>
      </c>
      <c r="AH224" s="1" t="n">
        <f aca="false">IF(AD224&lt;&gt;"",141.5/AD224-131.5,"")</f>
        <v>67.403570424515</v>
      </c>
      <c r="AI224" s="1" t="str">
        <f aca="false">IF(AH224&lt;&gt;"",IF(ABS(AH224-AG224)&gt;0.01,AH224-AG224,""),"")</f>
        <v/>
      </c>
      <c r="AJ224" s="3" t="n">
        <v>5.931</v>
      </c>
      <c r="AK224" s="3" t="n">
        <f aca="false">IF(AD224&lt;&gt;"",AD224*8.33718,"")</f>
        <v>5.931069852</v>
      </c>
      <c r="AL224" s="3" t="str">
        <f aca="false">IF(AK224&lt;&gt;"",IF(ABS(AK224-AJ224)&gt;0.001,AK224-AJ224,""),"")</f>
        <v/>
      </c>
      <c r="AM224" s="4" t="n">
        <v>1.4042</v>
      </c>
      <c r="AN224" s="2" t="n">
        <v>1.6885</v>
      </c>
      <c r="AO224" s="2" t="n">
        <f aca="false">IF(AND(V224&lt;&gt;"",AA224&lt;&gt;"",U224&lt;&gt;""),V224*10^(7/3*(1+AA224)*(1-U224/559.676)),"")</f>
        <v>2.00746933339914</v>
      </c>
      <c r="AP224" s="2" t="n">
        <f aca="false">IF(AO224&lt;&gt;"",AO224-AN224,"")</f>
        <v>0.318969333399142</v>
      </c>
      <c r="AQ224" s="2" t="n">
        <v>0.3486</v>
      </c>
      <c r="AR224" s="2" t="n">
        <v>0.4921</v>
      </c>
      <c r="AS224" s="2" t="n">
        <v>0.4456</v>
      </c>
      <c r="AU224" s="1" t="n">
        <v>136.43</v>
      </c>
      <c r="AV224" s="5" t="n">
        <v>19172</v>
      </c>
      <c r="AW224" s="5" t="n">
        <f aca="false">AV224*AJ224</f>
        <v>113709.132</v>
      </c>
      <c r="AX224" s="1" t="n">
        <v>20.81</v>
      </c>
      <c r="AY224" s="3" t="n">
        <v>7.512</v>
      </c>
      <c r="AZ224" s="3" t="n">
        <f aca="false">IF(AND(AU224&lt;&gt;"",T224&lt;&gt;"",O224&lt;&gt;"",AD224&lt;&gt;""),SQRT((AU224*(MAX((T224-77)/(T224-O224),0))^0.38)*(SQRT(AD224^2-0.000601*(77-60))*62.3664)*251.9958/30.48^3),"")</f>
        <v>7.79859734727681</v>
      </c>
      <c r="BA224" s="3" t="n">
        <f aca="false">IF(AND(AY224&lt;&gt;"",AZ224&lt;&gt;""),AZ224-AY224,"")</f>
        <v>0.286597347276814</v>
      </c>
      <c r="BC224" s="1" t="n">
        <v>-303</v>
      </c>
      <c r="BD224" s="1" t="n">
        <v>390.58</v>
      </c>
      <c r="BF224" s="6" t="n">
        <v>0.00067</v>
      </c>
      <c r="BL224" s="1" t="n">
        <v>1.1</v>
      </c>
      <c r="BM224" s="1" t="n">
        <v>7.76</v>
      </c>
      <c r="BN224" s="7" t="n">
        <v>12.3</v>
      </c>
      <c r="BO224" s="7" t="n">
        <f aca="false">IF(AND(P224&lt;&gt;"",AD224&lt;&gt;""),P224^0.333333333333333/AD224,"")</f>
        <v>12.2928823490114</v>
      </c>
      <c r="BP224" s="7" t="n">
        <f aca="false">BN224-BO224</f>
        <v>0.00711765098856709</v>
      </c>
    </row>
    <row r="225" customFormat="false" ht="12.75" hidden="false" customHeight="false" outlineLevel="0" collapsed="false">
      <c r="A225" s="0" t="n">
        <v>223</v>
      </c>
      <c r="B225" s="0" t="s">
        <v>365</v>
      </c>
      <c r="C225" s="0" t="s">
        <v>221</v>
      </c>
      <c r="D225" s="0" t="n">
        <v>7</v>
      </c>
      <c r="E225" s="0" t="n">
        <v>14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s">
        <v>334</v>
      </c>
      <c r="L225" s="1" t="n">
        <v>98.19</v>
      </c>
      <c r="M225" s="1" t="n">
        <f aca="false">+D225*$D$2+E225*$E$2+F225*$F$2+G225*$G$2+H225*$H$2+I225*$I$2+J225*$J$2</f>
        <v>98.18816</v>
      </c>
      <c r="N225" s="1" t="str">
        <f aca="false">IF(ABS(M225-L225)&gt;0.005,M225-L225,"")</f>
        <v/>
      </c>
      <c r="O225" s="1" t="n">
        <v>208.31</v>
      </c>
      <c r="P225" s="1" t="n">
        <f aca="false">+O225+459.67</f>
        <v>667.98</v>
      </c>
      <c r="Q225" s="1" t="n">
        <f aca="false">IF(AND(P225&gt;0,U225&lt;&gt;""),P225/U225,"")</f>
        <v>0.683348507943653</v>
      </c>
      <c r="R225" s="1" t="n">
        <v>-165.06</v>
      </c>
      <c r="S225" s="1" t="n">
        <f aca="false">IF(AND(R225&lt;&gt;"",U225&lt;&gt;""),(R225+459.67)/U225,"")</f>
        <v>0.301388221092367</v>
      </c>
      <c r="T225" s="1" t="n">
        <v>517.84</v>
      </c>
      <c r="U225" s="1" t="n">
        <f aca="false">IF(T225&lt;&gt;"",T225+459.67,"")</f>
        <v>977.51</v>
      </c>
      <c r="V225" s="1" t="n">
        <v>413.42</v>
      </c>
      <c r="W225" s="2" t="n">
        <v>0.0662</v>
      </c>
      <c r="X225" s="2" t="n">
        <v>0.2561</v>
      </c>
      <c r="Y225" s="2" t="n">
        <f aca="false">IF(U225&lt;&gt;"",V225*W225*L225/10.73165/U225,"")</f>
        <v>0.256170445130796</v>
      </c>
      <c r="Z225" s="2" t="str">
        <f aca="false">IF(Y225&lt;&gt;"",IF(ABS(Y225-X225)&gt;0.0005,Y225-X225,""),"")</f>
        <v/>
      </c>
      <c r="AA225" s="2" t="n">
        <v>0.3389</v>
      </c>
      <c r="AB225" s="2" t="n">
        <f aca="false">IF(AND(V225&gt;0,Q225&lt;&gt;""),LOG(14.69595/V225)/(1-1/Q225)*3/7-1,"")</f>
        <v>0.340325866185725</v>
      </c>
      <c r="AC225" s="2" t="str">
        <f aca="false">IF(AB225&lt;&gt;"",IF(ABS(AB225-AA225)&gt;0.05,AB225-AA225,""),"")</f>
        <v/>
      </c>
      <c r="AD225" s="2" t="n">
        <v>0.7058</v>
      </c>
      <c r="AF225" s="3" t="n">
        <f aca="false">IF(AND(L225&lt;&gt;"",AD225&lt;&gt;""),L225/(AD225*62.3664),"")</f>
        <v>2.23066796413711</v>
      </c>
      <c r="AG225" s="1" t="n">
        <v>68.99</v>
      </c>
      <c r="AH225" s="1" t="n">
        <f aca="false">IF(AD225&lt;&gt;"",141.5/AD225-131.5,"")</f>
        <v>68.9817228676679</v>
      </c>
      <c r="AI225" s="1" t="str">
        <f aca="false">IF(AH225&lt;&gt;"",IF(ABS(AH225-AG225)&gt;0.01,AH225-AG225,""),"")</f>
        <v/>
      </c>
      <c r="AJ225" s="3" t="n">
        <v>5.884</v>
      </c>
      <c r="AK225" s="3" t="n">
        <f aca="false">IF(AD225&lt;&gt;"",AD225*8.33718,"")</f>
        <v>5.884381644</v>
      </c>
      <c r="AL225" s="3" t="str">
        <f aca="false">IF(AK225&lt;&gt;"",IF(ABS(AK225-AJ225)&gt;0.001,AK225-AJ225,""),"")</f>
        <v/>
      </c>
      <c r="AM225" s="4" t="n">
        <v>1.402</v>
      </c>
      <c r="AN225" s="2" t="n">
        <v>1.7</v>
      </c>
      <c r="AO225" s="2" t="n">
        <f aca="false">IF(AND(V225&lt;&gt;"",AA225&lt;&gt;"",U225&lt;&gt;""),V225*10^(7/3*(1+AA225)*(1-U225/559.676)),"")</f>
        <v>1.92331593297122</v>
      </c>
      <c r="AP225" s="2" t="n">
        <f aca="false">IF(AO225&lt;&gt;"",AO225-AN225,"")</f>
        <v>0.223315932971216</v>
      </c>
      <c r="AR225" s="2" t="n">
        <v>0.446</v>
      </c>
      <c r="AU225" s="1" t="n">
        <v>135.56</v>
      </c>
      <c r="AV225" s="5" t="n">
        <v>19154</v>
      </c>
      <c r="AW225" s="5" t="n">
        <f aca="false">AV225*AJ225</f>
        <v>112702.136</v>
      </c>
      <c r="AX225" s="1" t="n">
        <v>19.46</v>
      </c>
      <c r="AY225" s="3" t="n">
        <v>7.538</v>
      </c>
      <c r="AZ225" s="3" t="n">
        <f aca="false">IF(AND(AU225&lt;&gt;"",T225&lt;&gt;"",O225&lt;&gt;"",AD225&lt;&gt;""),SQRT((AU225*(MAX((T225-77)/(T225-O225),0))^0.38)*(SQRT(AD225^2-0.000601*(77-60))*62.3664)*251.9958/30.48^3),"")</f>
        <v>7.75329038190444</v>
      </c>
      <c r="BA225" s="3" t="n">
        <f aca="false">IF(AND(AY225&lt;&gt;"",AZ225&lt;&gt;""),AZ225-AY225,"")</f>
        <v>0.21529038190444</v>
      </c>
      <c r="BC225" s="1" t="n">
        <v>-323.17</v>
      </c>
      <c r="BE225" s="1" t="n">
        <v>51.3</v>
      </c>
      <c r="BF225" s="6" t="n">
        <v>0.00066</v>
      </c>
      <c r="BH225" s="7" t="n">
        <v>68.8</v>
      </c>
      <c r="BI225" s="7" t="n">
        <v>78.9</v>
      </c>
      <c r="BJ225" s="7" t="n">
        <v>73.4</v>
      </c>
      <c r="BK225" s="7" t="n">
        <v>89.5</v>
      </c>
      <c r="BL225" s="1" t="n">
        <v>1.06</v>
      </c>
      <c r="BM225" s="1" t="n">
        <v>7.76</v>
      </c>
      <c r="BN225" s="7" t="n">
        <v>12.4</v>
      </c>
      <c r="BO225" s="7" t="n">
        <f aca="false">IF(AND(P225&lt;&gt;"",AD225&lt;&gt;""),P225^0.333333333333333/AD225,"")</f>
        <v>12.3852895951016</v>
      </c>
      <c r="BP225" s="7" t="n">
        <f aca="false">BN225-BO225</f>
        <v>0.014710404898393</v>
      </c>
    </row>
    <row r="226" customFormat="false" ht="12.75" hidden="false" customHeight="false" outlineLevel="0" collapsed="false">
      <c r="A226" s="0" t="n">
        <v>224</v>
      </c>
      <c r="B226" s="0" t="s">
        <v>366</v>
      </c>
      <c r="C226" s="0" t="s">
        <v>221</v>
      </c>
      <c r="D226" s="0" t="n">
        <v>7</v>
      </c>
      <c r="E226" s="0" t="n">
        <v>14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s">
        <v>334</v>
      </c>
      <c r="L226" s="1" t="n">
        <v>98.19</v>
      </c>
      <c r="M226" s="1" t="n">
        <f aca="false">+D226*$D$2+E226*$E$2+F226*$F$2+G226*$G$2+H226*$H$2+I226*$I$2+J226*$J$2</f>
        <v>98.18816</v>
      </c>
      <c r="N226" s="1" t="str">
        <f aca="false">IF(ABS(M226-L226)&gt;0.005,M226-L226,"")</f>
        <v/>
      </c>
      <c r="O226" s="1" t="n">
        <v>204.35</v>
      </c>
      <c r="P226" s="1" t="n">
        <f aca="false">+O226+459.67</f>
        <v>664.02</v>
      </c>
      <c r="Q226" s="1" t="n">
        <f aca="false">IF(AND(P226&gt;0,U226&lt;&gt;""),P226/U226,"")</f>
        <v>0.676880733944954</v>
      </c>
      <c r="R226" s="1" t="n">
        <v>-213.95</v>
      </c>
      <c r="S226" s="1" t="n">
        <f aca="false">IF(AND(R226&lt;&gt;"",U226&lt;&gt;""),(R226+459.67)/U226,"")</f>
        <v>0.250479102956167</v>
      </c>
      <c r="T226" s="1" t="n">
        <v>521.33</v>
      </c>
      <c r="U226" s="1" t="n">
        <f aca="false">IF(T226&lt;&gt;"",T226+459.67,"")</f>
        <v>981</v>
      </c>
      <c r="V226" s="1" t="n">
        <v>411.91</v>
      </c>
      <c r="W226" s="2" t="n">
        <v>0.0687</v>
      </c>
      <c r="X226" s="2" t="n">
        <v>0.264</v>
      </c>
      <c r="Y226" s="2" t="n">
        <f aca="false">IF(U226&lt;&gt;"",V226*W226*L226/10.73165/U226,"")</f>
        <v>0.263931256302362</v>
      </c>
      <c r="Z226" s="2" t="str">
        <f aca="false">IF(Y226&lt;&gt;"",IF(ABS(Y226-X226)&gt;0.0005,Y226-X226,""),"")</f>
        <v/>
      </c>
      <c r="AA226" s="2" t="n">
        <v>0.2949</v>
      </c>
      <c r="AB226" s="2" t="n">
        <f aca="false">IF(AND(V226&gt;0,Q226&lt;&gt;""),LOG(14.69595/V226)/(1-1/Q226)*3/7-1,"")</f>
        <v>0.299638264041498</v>
      </c>
      <c r="AC226" s="2" t="str">
        <f aca="false">IF(AB226&lt;&gt;"",IF(ABS(AB226-AA226)&gt;0.05,AB226-AA226,""),"")</f>
        <v/>
      </c>
      <c r="AD226" s="2" t="n">
        <v>0.7072</v>
      </c>
      <c r="AF226" s="3" t="n">
        <f aca="false">IF(AND(L226&lt;&gt;"",AD226&lt;&gt;""),L226/(AD226*62.3664),"")</f>
        <v>2.22625204904973</v>
      </c>
      <c r="AG226" s="1" t="n">
        <v>68.6</v>
      </c>
      <c r="AH226" s="1" t="n">
        <f aca="false">IF(AD226&lt;&gt;"",141.5/AD226-131.5,"")</f>
        <v>68.5848416289593</v>
      </c>
      <c r="AI226" s="1" t="n">
        <f aca="false">IF(AH226&lt;&gt;"",IF(ABS(AH226-AG226)&gt;0.01,AH226-AG226,""),"")</f>
        <v>-0.0151583710407408</v>
      </c>
      <c r="AJ226" s="3" t="n">
        <v>5.896</v>
      </c>
      <c r="AK226" s="3" t="n">
        <f aca="false">IF(AD226&lt;&gt;"",AD226*8.33718,"")</f>
        <v>5.896053696</v>
      </c>
      <c r="AL226" s="3" t="str">
        <f aca="false">IF(AK226&lt;&gt;"",IF(ABS(AK226-AJ226)&gt;0.001,AK226-AJ226,""),"")</f>
        <v/>
      </c>
      <c r="AM226" s="4" t="n">
        <v>1.4033</v>
      </c>
      <c r="AN226" s="2" t="n">
        <v>1.8521</v>
      </c>
      <c r="AO226" s="2" t="n">
        <f aca="false">IF(AND(V226&lt;&gt;"",AA226&lt;&gt;"",U226&lt;&gt;""),V226*10^(7/3*(1+AA226)*(1-U226/559.676)),"")</f>
        <v>2.18911120119857</v>
      </c>
      <c r="AP226" s="2" t="n">
        <f aca="false">IF(AO226&lt;&gt;"",AO226-AN226,"")</f>
        <v>0.337011201198572</v>
      </c>
      <c r="AQ226" s="2" t="n">
        <v>0.3458</v>
      </c>
      <c r="AR226" s="2" t="n">
        <v>0.4902</v>
      </c>
      <c r="AS226" s="2" t="n">
        <v>0.4486</v>
      </c>
      <c r="AU226" s="1" t="n">
        <v>138.28</v>
      </c>
      <c r="AV226" s="5" t="n">
        <v>19172</v>
      </c>
      <c r="AW226" s="5" t="n">
        <f aca="false">AV226*AJ226</f>
        <v>113038.112</v>
      </c>
      <c r="AX226" s="1" t="n">
        <v>19.93</v>
      </c>
      <c r="AY226" s="3" t="n">
        <v>7.599</v>
      </c>
      <c r="AZ226" s="3" t="n">
        <f aca="false">IF(AND(AU226&lt;&gt;"",T226&lt;&gt;"",O226&lt;&gt;"",AD226&lt;&gt;""),SQRT((AU226*(MAX((T226-77)/(T226-O226),0))^0.38)*(SQRT(AD226^2-0.000601*(77-60))*62.3664)*251.9958/30.48^3),"")</f>
        <v>7.81497146599639</v>
      </c>
      <c r="BA226" s="3" t="n">
        <f aca="false">IF(AND(AY226&lt;&gt;"",AZ226&lt;&gt;""),AZ226-AY226,"")</f>
        <v>0.215971465996389</v>
      </c>
      <c r="BC226" s="1" t="n">
        <v>-300.81</v>
      </c>
      <c r="BD226" s="1" t="n">
        <v>391.45</v>
      </c>
      <c r="BF226" s="6" t="n">
        <v>0.00071</v>
      </c>
      <c r="BG226" s="7" t="n">
        <v>94.8</v>
      </c>
      <c r="BJ226" s="7" t="n">
        <v>90.2</v>
      </c>
      <c r="BL226" s="1" t="n">
        <v>1.1</v>
      </c>
      <c r="BM226" s="1" t="n">
        <v>7.76</v>
      </c>
      <c r="BN226" s="7" t="n">
        <v>12.3</v>
      </c>
      <c r="BO226" s="7" t="n">
        <f aca="false">IF(AND(P226&lt;&gt;"",AD226&lt;&gt;""),P226^0.333333333333333/AD226,"")</f>
        <v>12.3362965693026</v>
      </c>
      <c r="BP226" s="7" t="n">
        <f aca="false">BN226-BO226</f>
        <v>-0.0362965693025785</v>
      </c>
    </row>
    <row r="227" customFormat="false" ht="12.75" hidden="false" customHeight="false" outlineLevel="0" collapsed="false">
      <c r="A227" s="0" t="n">
        <v>225</v>
      </c>
      <c r="B227" s="0" t="s">
        <v>367</v>
      </c>
      <c r="C227" s="0" t="s">
        <v>221</v>
      </c>
      <c r="D227" s="0" t="n">
        <v>7</v>
      </c>
      <c r="E227" s="0" t="n">
        <v>14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s">
        <v>334</v>
      </c>
      <c r="L227" s="1" t="n">
        <v>98.19</v>
      </c>
      <c r="M227" s="1" t="n">
        <f aca="false">+D227*$D$2+E227*$E$2+F227*$F$2+G227*$G$2+H227*$H$2+I227*$I$2+J227*$J$2</f>
        <v>98.18816</v>
      </c>
      <c r="N227" s="1" t="str">
        <f aca="false">IF(ABS(M227-L227)&gt;0.005,M227-L227,"")</f>
        <v/>
      </c>
      <c r="O227" s="1" t="n">
        <v>204.21</v>
      </c>
      <c r="P227" s="1" t="n">
        <f aca="false">+O227+459.67</f>
        <v>663.88</v>
      </c>
      <c r="Q227" s="1" t="n">
        <f aca="false">IF(AND(P227&gt;0,U227&lt;&gt;""),P227/U227,"")</f>
        <v>0.683348601661331</v>
      </c>
      <c r="R227" s="1" t="n">
        <v>-213.93</v>
      </c>
      <c r="S227" s="1" t="n">
        <f aca="false">IF(AND(R227&lt;&gt;"",U227&lt;&gt;""),(R227+459.67)/U227,"")</f>
        <v>0.252946444195119</v>
      </c>
      <c r="T227" s="1" t="n">
        <v>511.84</v>
      </c>
      <c r="U227" s="1" t="n">
        <f aca="false">IF(T227&lt;&gt;"",T227+459.67,"")</f>
        <v>971.51</v>
      </c>
      <c r="V227" s="1" t="n">
        <v>413.42</v>
      </c>
      <c r="W227" s="2" t="n">
        <v>0.0662</v>
      </c>
      <c r="X227" s="2" t="n">
        <v>0.2577</v>
      </c>
      <c r="Y227" s="2" t="n">
        <f aca="false">IF(U227&lt;&gt;"",V227*W227*L227/10.73165/U227,"")</f>
        <v>0.2577525417338</v>
      </c>
      <c r="Z227" s="2" t="str">
        <f aca="false">IF(Y227&lt;&gt;"",IF(ABS(Y227-X227)&gt;0.0005,Y227-X227,""),"")</f>
        <v/>
      </c>
      <c r="AA227" s="2" t="n">
        <v>0.3379</v>
      </c>
      <c r="AB227" s="2" t="n">
        <f aca="false">IF(AND(V227&gt;0,Q227&lt;&gt;""),LOG(14.69595/V227)/(1-1/Q227)*3/7-1,"")</f>
        <v>0.340326446693794</v>
      </c>
      <c r="AC227" s="2" t="str">
        <f aca="false">IF(AB227&lt;&gt;"",IF(ABS(AB227-AA227)&gt;0.05,AB227-AA227,""),"")</f>
        <v/>
      </c>
      <c r="AD227" s="2" t="n">
        <v>0.7026</v>
      </c>
      <c r="AF227" s="3" t="n">
        <f aca="false">IF(AND(L227&lt;&gt;"",AD227&lt;&gt;""),L227/(AD227*62.3664),"")</f>
        <v>2.24082756773124</v>
      </c>
      <c r="AG227" s="1" t="n">
        <v>69.88</v>
      </c>
      <c r="AH227" s="1" t="n">
        <f aca="false">IF(AD227&lt;&gt;"",141.5/AD227-131.5,"")</f>
        <v>69.8948192428124</v>
      </c>
      <c r="AI227" s="1" t="n">
        <f aca="false">IF(AH227&lt;&gt;"",IF(ABS(AH227-AG227)&gt;0.01,AH227-AG227,""),"")</f>
        <v>0.0148192428124219</v>
      </c>
      <c r="AJ227" s="3" t="n">
        <v>5.858</v>
      </c>
      <c r="AK227" s="3" t="n">
        <f aca="false">IF(AD227&lt;&gt;"",AD227*8.33718,"")</f>
        <v>5.857702668</v>
      </c>
      <c r="AL227" s="3" t="str">
        <f aca="false">IF(AK227&lt;&gt;"",IF(ABS(AK227-AJ227)&gt;0.001,AK227-AJ227,""),"")</f>
        <v/>
      </c>
      <c r="AM227" s="4" t="n">
        <v>1.4017</v>
      </c>
      <c r="AN227" s="2" t="n">
        <v>1.9</v>
      </c>
      <c r="AO227" s="2" t="n">
        <f aca="false">IF(AND(V227&lt;&gt;"",AA227&lt;&gt;"",U227&lt;&gt;""),V227*10^(7/3*(1+AA227)*(1-U227/559.676)),"")</f>
        <v>2.08573666288887</v>
      </c>
      <c r="AP227" s="2" t="n">
        <f aca="false">IF(AO227&lt;&gt;"",AO227-AN227,"")</f>
        <v>0.185736662888873</v>
      </c>
      <c r="AR227" s="2" t="n">
        <v>0.446</v>
      </c>
      <c r="AU227" s="1" t="n">
        <v>135.56</v>
      </c>
      <c r="AV227" s="5" t="n">
        <v>19154</v>
      </c>
      <c r="AW227" s="5" t="n">
        <f aca="false">AV227*AJ227</f>
        <v>112204.132</v>
      </c>
      <c r="AX227" s="1" t="n">
        <v>18.75</v>
      </c>
      <c r="AY227" s="3" t="n">
        <v>7.474</v>
      </c>
      <c r="AZ227" s="3" t="n">
        <f aca="false">IF(AND(AU227&lt;&gt;"",T227&lt;&gt;"",O227&lt;&gt;"",AD227&lt;&gt;""),SQRT((AU227*(MAX((T227-77)/(T227-O227),0))^0.38)*(SQRT(AD227^2-0.000601*(77-60))*62.3664)*251.9958/30.48^3),"")</f>
        <v>7.72424113431855</v>
      </c>
      <c r="BA227" s="3" t="n">
        <f aca="false">IF(AND(AY227&lt;&gt;"",AZ227&lt;&gt;""),AZ227-AY227,"")</f>
        <v>0.250241134318547</v>
      </c>
      <c r="BC227" s="1" t="n">
        <v>-319.69</v>
      </c>
      <c r="BE227" s="1" t="n">
        <v>45.8</v>
      </c>
      <c r="BF227" s="6" t="n">
        <v>0.0007</v>
      </c>
      <c r="BG227" s="7" t="n">
        <v>94.8</v>
      </c>
      <c r="BH227" s="7" t="n">
        <v>79.3</v>
      </c>
      <c r="BI227" s="7" t="n">
        <v>84.6</v>
      </c>
      <c r="BJ227" s="7" t="n">
        <v>89.8</v>
      </c>
      <c r="BK227" s="7" t="n">
        <v>98.2</v>
      </c>
      <c r="BL227" s="1" t="n">
        <v>1.06</v>
      </c>
      <c r="BM227" s="1" t="n">
        <v>7.76</v>
      </c>
      <c r="BN227" s="7" t="n">
        <v>12.4</v>
      </c>
      <c r="BO227" s="7" t="n">
        <f aca="false">IF(AND(P227&lt;&gt;"",AD227&lt;&gt;""),P227^0.333333333333333/AD227,"")</f>
        <v>12.4161909487098</v>
      </c>
      <c r="BP227" s="7" t="n">
        <f aca="false">BN227-BO227</f>
        <v>-0.0161909487097756</v>
      </c>
    </row>
    <row r="228" customFormat="false" ht="12.75" hidden="false" customHeight="false" outlineLevel="0" collapsed="false">
      <c r="A228" s="0" t="n">
        <v>226</v>
      </c>
      <c r="B228" s="0" t="s">
        <v>368</v>
      </c>
      <c r="C228" s="0" t="s">
        <v>221</v>
      </c>
      <c r="D228" s="0" t="n">
        <v>7</v>
      </c>
      <c r="E228" s="0" t="n">
        <v>14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s">
        <v>334</v>
      </c>
      <c r="L228" s="1" t="n">
        <v>98.19</v>
      </c>
      <c r="M228" s="1" t="n">
        <f aca="false">+D228*$D$2+E228*$E$2+F228*$F$2+G228*$G$2+H228*$H$2+I228*$I$2+J228*$J$2</f>
        <v>98.18816</v>
      </c>
      <c r="N228" s="1" t="str">
        <f aca="false">IF(ABS(M228-L228)&gt;0.005,M228-L228,"")</f>
        <v/>
      </c>
      <c r="O228" s="1" t="n">
        <v>197.6</v>
      </c>
      <c r="P228" s="1" t="n">
        <f aca="false">+O228+459.67</f>
        <v>657.27</v>
      </c>
      <c r="Q228" s="1" t="n">
        <f aca="false">IF(AND(P228&gt;0,U228&lt;&gt;""),P228/U228,"")</f>
        <v>0.678969877277798</v>
      </c>
      <c r="R228" s="1" t="n">
        <v>-153.11</v>
      </c>
      <c r="S228" s="1" t="n">
        <f aca="false">IF(AND(R228&lt;&gt;"",U228&lt;&gt;""),(R228+459.67)/U228,"")</f>
        <v>0.316681128878972</v>
      </c>
      <c r="T228" s="1" t="n">
        <v>508.37</v>
      </c>
      <c r="U228" s="1" t="n">
        <f aca="false">IF(T228&lt;&gt;"",T228+459.67,"")</f>
        <v>968.04</v>
      </c>
      <c r="V228" s="1" t="n">
        <v>416.1</v>
      </c>
      <c r="W228" s="2" t="n">
        <v>0.0649</v>
      </c>
      <c r="X228" s="2" t="n">
        <v>0.2552</v>
      </c>
      <c r="Y228" s="2" t="n">
        <f aca="false">IF(U228&lt;&gt;"",V228*W228*L228/10.73165/U228,"")</f>
        <v>0.255240666141144</v>
      </c>
      <c r="Z228" s="2" t="str">
        <f aca="false">IF(Y228&lt;&gt;"",IF(ABS(Y228-X228)&gt;0.0005,Y228-X228,""),"")</f>
        <v/>
      </c>
      <c r="AA228" s="2" t="n">
        <v>0.3114</v>
      </c>
      <c r="AB228" s="2" t="n">
        <f aca="false">IF(AND(V228&gt;0,Q228&lt;&gt;""),LOG(14.69595/V228)/(1-1/Q228)*3/7-1,"")</f>
        <v>0.316117210602094</v>
      </c>
      <c r="AC228" s="2" t="str">
        <f aca="false">IF(AB228&lt;&gt;"",IF(ABS(AB228-AA228)&gt;0.05,AB228-AA228,""),"")</f>
        <v/>
      </c>
      <c r="AD228" s="2" t="n">
        <v>0.7074</v>
      </c>
      <c r="AF228" s="3" t="n">
        <f aca="false">IF(AND(L228&lt;&gt;"",AD228&lt;&gt;""),L228/(AD228*62.3664),"")</f>
        <v>2.22562263088489</v>
      </c>
      <c r="AG228" s="1" t="n">
        <v>68.52</v>
      </c>
      <c r="AH228" s="1" t="n">
        <f aca="false">IF(AD228&lt;&gt;"",141.5/AD228-131.5,"")</f>
        <v>68.5282725473565</v>
      </c>
      <c r="AI228" s="1" t="str">
        <f aca="false">IF(AH228&lt;&gt;"",IF(ABS(AH228-AG228)&gt;0.01,AH228-AG228,""),"")</f>
        <v/>
      </c>
      <c r="AJ228" s="3" t="n">
        <v>5.898</v>
      </c>
      <c r="AK228" s="3" t="n">
        <f aca="false">IF(AD228&lt;&gt;"",AD228*8.33718,"")</f>
        <v>5.897721132</v>
      </c>
      <c r="AL228" s="3" t="str">
        <f aca="false">IF(AK228&lt;&gt;"",IF(ABS(AK228-AJ228)&gt;0.001,AK228-AJ228,""),"")</f>
        <v/>
      </c>
      <c r="AM228" s="4" t="n">
        <v>1.4008</v>
      </c>
      <c r="AN228" s="2" t="n">
        <v>2.1</v>
      </c>
      <c r="AO228" s="2" t="n">
        <f aca="false">IF(AND(V228&lt;&gt;"",AA228&lt;&gt;"",U228&lt;&gt;""),V228*10^(7/3*(1+AA228)*(1-U228/559.676)),"")</f>
        <v>2.43521329113251</v>
      </c>
      <c r="AP228" s="2" t="n">
        <f aca="false">IF(AO228&lt;&gt;"",AO228-AN228,"")</f>
        <v>0.335213291132513</v>
      </c>
      <c r="AR228" s="2" t="n">
        <v>0.446</v>
      </c>
      <c r="AU228" s="1" t="n">
        <v>135.56</v>
      </c>
      <c r="AV228" s="5" t="n">
        <v>19136</v>
      </c>
      <c r="AW228" s="5" t="n">
        <f aca="false">AV228*AJ228</f>
        <v>112864.128</v>
      </c>
      <c r="AX228" s="1" t="n">
        <v>20.01</v>
      </c>
      <c r="AY228" s="3" t="n">
        <v>7.452</v>
      </c>
      <c r="AZ228" s="3" t="n">
        <f aca="false">IF(AND(AU228&lt;&gt;"",T228&lt;&gt;"",O228&lt;&gt;"",AD228&lt;&gt;""),SQRT((AU228*(MAX((T228-77)/(T228-O228),0))^0.38)*(SQRT(AD228^2-0.000601*(77-60))*62.3664)*251.9958/30.48^3),"")</f>
        <v>7.72442600816199</v>
      </c>
      <c r="BA228" s="3" t="n">
        <f aca="false">IF(AND(AY228&lt;&gt;"",AZ228&lt;&gt;""),AZ228-AY228,"")</f>
        <v>0.272426008161988</v>
      </c>
      <c r="BC228" s="1" t="n">
        <v>-333.79</v>
      </c>
      <c r="BE228" s="1" t="n">
        <v>56.79</v>
      </c>
      <c r="BF228" s="6" t="n">
        <v>0.00071</v>
      </c>
      <c r="BH228" s="7" t="n">
        <v>78.8</v>
      </c>
      <c r="BI228" s="7" t="n">
        <v>85</v>
      </c>
      <c r="BJ228" s="7" t="n">
        <v>90.7</v>
      </c>
      <c r="BK228" s="7" t="n">
        <v>98.6</v>
      </c>
      <c r="BL228" s="1" t="n">
        <v>1.06</v>
      </c>
      <c r="BM228" s="1" t="n">
        <v>7.68</v>
      </c>
      <c r="BN228" s="7" t="n">
        <v>12.3</v>
      </c>
      <c r="BO228" s="7" t="n">
        <f aca="false">IF(AND(P228&lt;&gt;"",AD228&lt;&gt;""),P228^0.333333333333333/AD228,"")</f>
        <v>12.2908772458974</v>
      </c>
      <c r="BP228" s="7" t="n">
        <f aca="false">BN228-BO228</f>
        <v>0.00912275410263241</v>
      </c>
    </row>
    <row r="229" customFormat="false" ht="12.75" hidden="false" customHeight="false" outlineLevel="0" collapsed="false">
      <c r="A229" s="0" t="n">
        <v>227</v>
      </c>
      <c r="B229" s="0" t="s">
        <v>369</v>
      </c>
      <c r="C229" s="0" t="s">
        <v>221</v>
      </c>
      <c r="D229" s="0" t="n">
        <v>7</v>
      </c>
      <c r="E229" s="0" t="n">
        <v>14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s">
        <v>334</v>
      </c>
      <c r="L229" s="1" t="n">
        <v>98.19</v>
      </c>
      <c r="M229" s="1" t="n">
        <f aca="false">+D229*$D$2+E229*$E$2+F229*$F$2+G229*$G$2+H229*$H$2+I229*$I$2+J229*$J$2</f>
        <v>98.18816</v>
      </c>
      <c r="N229" s="1" t="str">
        <f aca="false">IF(ABS(M229-L229)&gt;0.005,M229-L229,"")</f>
        <v/>
      </c>
      <c r="O229" s="1" t="n">
        <v>183.02</v>
      </c>
      <c r="P229" s="1" t="n">
        <f aca="false">+O229+459.67</f>
        <v>642.69</v>
      </c>
      <c r="Q229" s="1" t="n">
        <f aca="false">IF(AND(P229&gt;0,U229&lt;&gt;""),P229/U229,"")</f>
        <v>0.676587009158859</v>
      </c>
      <c r="S229" s="1" t="str">
        <f aca="false">IF(AND(R229&lt;&gt;"",U229&lt;&gt;""),(R229+459.67)/U229,"")</f>
        <v/>
      </c>
      <c r="T229" s="1" t="n">
        <v>490.23</v>
      </c>
      <c r="U229" s="1" t="n">
        <f aca="false">IF(T229&lt;&gt;"",T229+459.67,"")</f>
        <v>949.9</v>
      </c>
      <c r="V229" s="1" t="n">
        <v>428.05</v>
      </c>
      <c r="W229" s="2" t="n">
        <v>0.0649</v>
      </c>
      <c r="X229" s="2" t="n">
        <v>0.2675</v>
      </c>
      <c r="Y229" s="2" t="n">
        <f aca="false">IF(U229&lt;&gt;"",V229*W229*L229/10.73165/U229,"")</f>
        <v>0.267585188387296</v>
      </c>
      <c r="Z229" s="2" t="str">
        <f aca="false">IF(Y229&lt;&gt;"",IF(ABS(Y229-X229)&gt;0.0005,Y229-X229,""),"")</f>
        <v/>
      </c>
      <c r="AA229" s="2" t="n">
        <v>0.3078</v>
      </c>
      <c r="AB229" s="2" t="n">
        <f aca="false">IF(AND(V229&gt;0,Q229&lt;&gt;""),LOG(14.69595/V229)/(1-1/Q229)*3/7-1,"")</f>
        <v>0.312860351448823</v>
      </c>
      <c r="AC229" s="2" t="str">
        <f aca="false">IF(AB229&lt;&gt;"",IF(ABS(AB229-AA229)&gt;0.05,AB229-AA229,""),"")</f>
        <v/>
      </c>
      <c r="AD229" s="2" t="n">
        <v>0.6959</v>
      </c>
      <c r="AF229" s="3" t="n">
        <f aca="false">IF(AND(L229&lt;&gt;"",AD229&lt;&gt;""),L229/(AD229*62.3664),"")</f>
        <v>2.26240185240404</v>
      </c>
      <c r="AG229" s="1" t="n">
        <v>71.83</v>
      </c>
      <c r="AH229" s="1" t="n">
        <f aca="false">IF(AD229&lt;&gt;"",141.5/AD229-131.5,"")</f>
        <v>71.8338123293577</v>
      </c>
      <c r="AI229" s="1" t="str">
        <f aca="false">IF(AH229&lt;&gt;"",IF(ABS(AH229-AG229)&gt;0.01,AH229-AG229,""),"")</f>
        <v/>
      </c>
      <c r="AJ229" s="3" t="n">
        <v>5.802</v>
      </c>
      <c r="AK229" s="3" t="n">
        <f aca="false">IF(AD229&lt;&gt;"",AD229*8.33718,"")</f>
        <v>5.801843562</v>
      </c>
      <c r="AL229" s="3" t="str">
        <f aca="false">IF(AK229&lt;&gt;"",IF(ABS(AK229-AJ229)&gt;0.001,AK229-AJ229,""),"")</f>
        <v/>
      </c>
      <c r="AM229" s="4" t="n">
        <v>1.3938</v>
      </c>
      <c r="AN229" s="2" t="n">
        <v>2.8</v>
      </c>
      <c r="AO229" s="2" t="n">
        <f aca="false">IF(AND(V229&lt;&gt;"",AA229&lt;&gt;"",U229&lt;&gt;""),V229*10^(7/3*(1+AA229)*(1-U229/559.676)),"")</f>
        <v>3.19056725797164</v>
      </c>
      <c r="AP229" s="2" t="n">
        <f aca="false">IF(AO229&lt;&gt;"",AO229-AN229,"")</f>
        <v>0.390567257971644</v>
      </c>
      <c r="AU229" s="1" t="n">
        <v>133.73</v>
      </c>
      <c r="AV229" s="5" t="n">
        <v>19182</v>
      </c>
      <c r="AW229" s="5" t="n">
        <f aca="false">AV229*AJ229</f>
        <v>111293.964</v>
      </c>
      <c r="AX229" s="1" t="n">
        <v>18.72</v>
      </c>
      <c r="AY229" s="3" t="n">
        <v>7.295</v>
      </c>
      <c r="AZ229" s="3" t="n">
        <f aca="false">IF(AND(AU229&lt;&gt;"",T229&lt;&gt;"",O229&lt;&gt;"",AD229&lt;&gt;""),SQRT((AU229*(MAX((T229-77)/(T229-O229),0))^0.38)*(SQRT(AD229^2-0.000601*(77-60))*62.3664)*251.9958/30.48^3),"")</f>
        <v>7.56285869391828</v>
      </c>
      <c r="BA229" s="3" t="n">
        <f aca="false">IF(AND(AY229&lt;&gt;"",AZ229&lt;&gt;""),AZ229-AY229,"")</f>
        <v>0.267858693918284</v>
      </c>
      <c r="BC229" s="1" t="n">
        <v>-278.47</v>
      </c>
      <c r="BF229" s="6" t="n">
        <v>0.00069</v>
      </c>
      <c r="BH229" s="7" t="n">
        <v>71.5</v>
      </c>
      <c r="BI229" s="7" t="n">
        <v>80</v>
      </c>
      <c r="BJ229" s="7" t="n">
        <v>82.2</v>
      </c>
      <c r="BK229" s="7" t="n">
        <v>94.8</v>
      </c>
      <c r="BL229" s="1" t="n">
        <v>1.06</v>
      </c>
      <c r="BM229" s="1" t="n">
        <v>8.1</v>
      </c>
      <c r="BN229" s="7" t="n">
        <v>12.4</v>
      </c>
      <c r="BO229" s="7" t="n">
        <f aca="false">IF(AND(P229&lt;&gt;"",AD229&lt;&gt;""),P229^0.333333333333333/AD229,"")</f>
        <v>12.4009134856732</v>
      </c>
      <c r="BP229" s="7" t="n">
        <f aca="false">BN229-BO229</f>
        <v>-0.000913485673226688</v>
      </c>
    </row>
    <row r="230" customFormat="false" ht="12.75" hidden="false" customHeight="false" outlineLevel="0" collapsed="false">
      <c r="A230" s="0" t="n">
        <v>228</v>
      </c>
      <c r="B230" s="0" t="s">
        <v>370</v>
      </c>
      <c r="C230" s="0" t="s">
        <v>221</v>
      </c>
      <c r="D230" s="0" t="n">
        <v>7</v>
      </c>
      <c r="E230" s="0" t="n">
        <v>14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s">
        <v>334</v>
      </c>
      <c r="L230" s="1" t="n">
        <v>98.19</v>
      </c>
      <c r="M230" s="1" t="n">
        <f aca="false">+D230*$D$2+E230*$E$2+F230*$F$2+G230*$G$2+H230*$H$2+I230*$I$2+J230*$J$2</f>
        <v>98.18816</v>
      </c>
      <c r="N230" s="1" t="str">
        <f aca="false">IF(ABS(M230-L230)&gt;0.005,M230-L230,"")</f>
        <v/>
      </c>
      <c r="O230" s="1" t="n">
        <v>188.11</v>
      </c>
      <c r="P230" s="1" t="n">
        <f aca="false">+O230+459.67</f>
        <v>647.78</v>
      </c>
      <c r="Q230" s="1" t="n">
        <f aca="false">IF(AND(P230&gt;0,U230&lt;&gt;""),P230/U230,"")</f>
        <v>0.67657503342246</v>
      </c>
      <c r="R230" s="1" t="n">
        <v>-222.61</v>
      </c>
      <c r="S230" s="1" t="n">
        <f aca="false">IF(AND(R230&lt;&gt;"",U230&lt;&gt;""),(R230+459.67)/U230,"")</f>
        <v>0.247597760695187</v>
      </c>
      <c r="T230" s="1" t="n">
        <v>497.77</v>
      </c>
      <c r="U230" s="1" t="n">
        <f aca="false">IF(T230&lt;&gt;"",T230+459.67,"")</f>
        <v>957.44</v>
      </c>
      <c r="V230" s="1" t="n">
        <v>428.05</v>
      </c>
      <c r="W230" s="2" t="n">
        <v>0.0649</v>
      </c>
      <c r="X230" s="2" t="n">
        <v>0.2654</v>
      </c>
      <c r="Y230" s="2" t="n">
        <f aca="false">IF(U230&lt;&gt;"",V230*W230*L230/10.73165/U230,"")</f>
        <v>0.26547791031197</v>
      </c>
      <c r="Z230" s="2" t="str">
        <f aca="false">IF(Y230&lt;&gt;"",IF(ABS(Y230-X230)&gt;0.0005,Y230-X230,""),"")</f>
        <v/>
      </c>
      <c r="AA230" s="2" t="n">
        <v>0.3074</v>
      </c>
      <c r="AB230" s="2" t="n">
        <f aca="false">IF(AND(V230&gt;0,Q230&lt;&gt;""),LOG(14.69595/V230)/(1-1/Q230)*3/7-1,"")</f>
        <v>0.312788501979622</v>
      </c>
      <c r="AC230" s="2" t="str">
        <f aca="false">IF(AB230&lt;&gt;"",IF(ABS(AB230-AA230)&gt;0.05,AB230-AA230,""),"")</f>
        <v/>
      </c>
      <c r="AD230" s="2" t="n">
        <v>0.703</v>
      </c>
      <c r="AF230" s="3" t="n">
        <f aca="false">IF(AND(L230&lt;&gt;"",AD230&lt;&gt;""),L230/(AD230*62.3664),"")</f>
        <v>2.23955255915785</v>
      </c>
      <c r="AG230" s="1" t="n">
        <v>69.78</v>
      </c>
      <c r="AH230" s="1" t="n">
        <f aca="false">IF(AD230&lt;&gt;"",141.5/AD230-131.5,"")</f>
        <v>69.7802275960171</v>
      </c>
      <c r="AI230" s="1" t="str">
        <f aca="false">IF(AH230&lt;&gt;"",IF(ABS(AH230-AG230)&gt;0.01,AH230-AG230,""),"")</f>
        <v/>
      </c>
      <c r="AJ230" s="3" t="n">
        <v>5.861</v>
      </c>
      <c r="AK230" s="3" t="n">
        <f aca="false">IF(AD230&lt;&gt;"",AD230*8.33718,"")</f>
        <v>5.86103754</v>
      </c>
      <c r="AL230" s="3" t="str">
        <f aca="false">IF(AK230&lt;&gt;"",IF(ABS(AK230-AJ230)&gt;0.001,AK230-AJ230,""),"")</f>
        <v/>
      </c>
      <c r="AM230" s="4" t="n">
        <v>1.3973</v>
      </c>
      <c r="AN230" s="2" t="n">
        <v>2.5</v>
      </c>
      <c r="AO230" s="2" t="n">
        <f aca="false">IF(AND(V230&lt;&gt;"",AA230&lt;&gt;"",U230&lt;&gt;""),V230*10^(7/3*(1+AA230)*(1-U230/559.676)),"")</f>
        <v>2.90683731004886</v>
      </c>
      <c r="AP230" s="2" t="n">
        <f aca="false">IF(AO230&lt;&gt;"",AO230-AN230,"")</f>
        <v>0.40683731004886</v>
      </c>
      <c r="AV230" s="5" t="n">
        <v>19182</v>
      </c>
      <c r="AW230" s="5" t="n">
        <f aca="false">AV230*AJ230</f>
        <v>112425.702</v>
      </c>
      <c r="AX230" s="1" t="n">
        <v>19.51</v>
      </c>
      <c r="AY230" s="3" t="n">
        <v>7.381</v>
      </c>
      <c r="AZ230" s="3" t="str">
        <f aca="false">IF(AND(AU230&lt;&gt;"",T230&lt;&gt;"",O230&lt;&gt;"",AD230&lt;&gt;""),SQRT((AU230*(MAX((T230-77)/(T230-O230),0))^0.38)*(SQRT(AD230^2-0.000601*(77-60))*62.3664)*251.9958/30.48^3),"")</f>
        <v/>
      </c>
      <c r="BA230" s="3" t="str">
        <f aca="false">IF(AND(AY230&lt;&gt;"",AZ230&lt;&gt;""),AZ230-AY230,"")</f>
        <v/>
      </c>
      <c r="BC230" s="1" t="n">
        <v>-309.43</v>
      </c>
      <c r="BE230" s="1" t="n">
        <v>32.98</v>
      </c>
      <c r="BF230" s="6" t="n">
        <v>0.00066</v>
      </c>
      <c r="BH230" s="7" t="n">
        <v>74</v>
      </c>
      <c r="BI230" s="7" t="n">
        <v>83.6</v>
      </c>
      <c r="BJ230" s="7" t="n">
        <v>86.4</v>
      </c>
      <c r="BK230" s="7" t="n">
        <v>96.8</v>
      </c>
      <c r="BL230" s="1" t="n">
        <v>1.06</v>
      </c>
      <c r="BM230" s="1" t="n">
        <v>8.1</v>
      </c>
      <c r="BN230" s="7" t="n">
        <v>12.3</v>
      </c>
      <c r="BO230" s="7" t="n">
        <f aca="false">IF(AND(P230&lt;&gt;"",AD230&lt;&gt;""),P230^0.333333333333333/AD230,"")</f>
        <v>12.3079914733044</v>
      </c>
      <c r="BP230" s="7" t="n">
        <f aca="false">BN230-BO230</f>
        <v>-0.00799147330441841</v>
      </c>
    </row>
    <row r="231" customFormat="false" ht="12.75" hidden="false" customHeight="false" outlineLevel="0" collapsed="false">
      <c r="A231" s="0" t="n">
        <v>229</v>
      </c>
      <c r="B231" s="0" t="s">
        <v>371</v>
      </c>
      <c r="C231" s="0" t="s">
        <v>221</v>
      </c>
      <c r="D231" s="0" t="n">
        <v>7</v>
      </c>
      <c r="E231" s="0" t="n">
        <v>14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s">
        <v>334</v>
      </c>
      <c r="L231" s="1" t="n">
        <v>98.19</v>
      </c>
      <c r="M231" s="1" t="n">
        <f aca="false">+D231*$D$2+E231*$E$2+F231*$F$2+G231*$G$2+H231*$H$2+I231*$I$2+J231*$J$2</f>
        <v>98.18816</v>
      </c>
      <c r="N231" s="1" t="str">
        <f aca="false">IF(ABS(M231-L231)&gt;0.005,M231-L231,"")</f>
        <v/>
      </c>
      <c r="O231" s="1" t="n">
        <v>185.56</v>
      </c>
      <c r="P231" s="1" t="n">
        <f aca="false">+O231+459.67</f>
        <v>645.23</v>
      </c>
      <c r="Q231" s="1" t="n">
        <f aca="false">IF(AND(P231&gt;0,U231&lt;&gt;""),P231/U231,"")</f>
        <v>0.678982205432026</v>
      </c>
      <c r="S231" s="1" t="str">
        <f aca="false">IF(AND(R231&lt;&gt;"",U231&lt;&gt;""),(R231+459.67)/U231,"")</f>
        <v/>
      </c>
      <c r="T231" s="1" t="n">
        <v>490.62</v>
      </c>
      <c r="U231" s="1" t="n">
        <f aca="false">IF(T231&lt;&gt;"",T231+459.67,"")</f>
        <v>950.29</v>
      </c>
      <c r="V231" s="1" t="n">
        <v>416.1</v>
      </c>
      <c r="W231" s="2" t="n">
        <v>0.0649</v>
      </c>
      <c r="X231" s="2" t="n">
        <v>0.2599</v>
      </c>
      <c r="Y231" s="2" t="n">
        <f aca="false">IF(U231&lt;&gt;"",V231*W231*L231/10.73165/U231,"")</f>
        <v>0.260008181135519</v>
      </c>
      <c r="Z231" s="2" t="str">
        <f aca="false">IF(Y231&lt;&gt;"",IF(ABS(Y231-X231)&gt;0.0005,Y231-X231,""),"")</f>
        <v/>
      </c>
      <c r="AA231" s="2" t="n">
        <v>0.3111</v>
      </c>
      <c r="AB231" s="2" t="n">
        <f aca="false">IF(AND(V231&gt;0,Q231&lt;&gt;""),LOG(14.69595/V231)/(1-1/Q231)*3/7-1,"")</f>
        <v>0.316191651741752</v>
      </c>
      <c r="AC231" s="2" t="str">
        <f aca="false">IF(AB231&lt;&gt;"",IF(ABS(AB231-AA231)&gt;0.05,AB231-AA231,""),"")</f>
        <v/>
      </c>
      <c r="AD231" s="2" t="n">
        <v>0.6965</v>
      </c>
      <c r="AF231" s="3" t="n">
        <f aca="false">IF(AND(L231&lt;&gt;"",AD231&lt;&gt;""),L231/(AD231*62.3664),"")</f>
        <v>2.26045290608467</v>
      </c>
      <c r="AG231" s="1" t="n">
        <v>71.65</v>
      </c>
      <c r="AH231" s="1" t="n">
        <f aca="false">IF(AD231&lt;&gt;"",141.5/AD231-131.5,"")</f>
        <v>71.6586503948313</v>
      </c>
      <c r="AI231" s="1" t="str">
        <f aca="false">IF(AH231&lt;&gt;"",IF(ABS(AH231-AG231)&gt;0.01,AH231-AG231,""),"")</f>
        <v/>
      </c>
      <c r="AJ231" s="3" t="n">
        <v>5.807</v>
      </c>
      <c r="AK231" s="3" t="n">
        <f aca="false">IF(AD231&lt;&gt;"",AD231*8.33718,"")</f>
        <v>5.80684587</v>
      </c>
      <c r="AL231" s="3" t="str">
        <f aca="false">IF(AK231&lt;&gt;"",IF(ABS(AK231-AJ231)&gt;0.001,AK231-AJ231,""),"")</f>
        <v/>
      </c>
      <c r="AM231" s="4" t="n">
        <v>1.394</v>
      </c>
      <c r="AN231" s="2" t="n">
        <v>2.7</v>
      </c>
      <c r="AO231" s="2" t="n">
        <f aca="false">IF(AND(V231&lt;&gt;"",AA231&lt;&gt;"",U231&lt;&gt;""),V231*10^(7/3*(1+AA231)*(1-U231/559.676)),"")</f>
        <v>3.04839093468093</v>
      </c>
      <c r="AP231" s="2" t="n">
        <f aca="false">IF(AO231&lt;&gt;"",AO231-AN231,"")</f>
        <v>0.348390934680934</v>
      </c>
      <c r="AV231" s="5" t="n">
        <v>19170</v>
      </c>
      <c r="AW231" s="5" t="n">
        <f aca="false">AV231*AJ231</f>
        <v>111320.19</v>
      </c>
      <c r="AX231" s="1" t="n">
        <v>18.78</v>
      </c>
      <c r="AY231" s="3" t="n">
        <v>7.298</v>
      </c>
      <c r="AZ231" s="3" t="str">
        <f aca="false">IF(AND(AU231&lt;&gt;"",T231&lt;&gt;"",O231&lt;&gt;"",AD231&lt;&gt;""),SQRT((AU231*(MAX((T231-77)/(T231-O231),0))^0.38)*(SQRT(AD231^2-0.000601*(77-60))*62.3664)*251.9958/30.48^3),"")</f>
        <v/>
      </c>
      <c r="BA231" s="3" t="str">
        <f aca="false">IF(AND(AY231&lt;&gt;"",AZ231&lt;&gt;""),AZ231-AY231,"")</f>
        <v/>
      </c>
      <c r="BC231" s="1" t="n">
        <v>-309.43</v>
      </c>
      <c r="BF231" s="6" t="n">
        <v>0.0007</v>
      </c>
      <c r="BH231" s="7" t="n">
        <v>64</v>
      </c>
      <c r="BI231" s="7" t="n">
        <v>78.6</v>
      </c>
      <c r="BJ231" s="7" t="n">
        <v>75.5</v>
      </c>
      <c r="BK231" s="7" t="n">
        <v>91.8</v>
      </c>
      <c r="BL231" s="1" t="n">
        <v>1.06</v>
      </c>
      <c r="BM231" s="1" t="n">
        <v>8.1</v>
      </c>
      <c r="BN231" s="7" t="n">
        <v>12.4</v>
      </c>
      <c r="BO231" s="7" t="n">
        <f aca="false">IF(AND(P231&lt;&gt;"",AD231&lt;&gt;""),P231^0.333333333333333/AD231,"")</f>
        <v>12.4065318980345</v>
      </c>
      <c r="BP231" s="7" t="n">
        <f aca="false">BN231-BO231</f>
        <v>-0.00653189803453103</v>
      </c>
    </row>
    <row r="232" customFormat="false" ht="12.75" hidden="false" customHeight="false" outlineLevel="0" collapsed="false">
      <c r="A232" s="0" t="n">
        <v>230</v>
      </c>
      <c r="B232" s="0" t="s">
        <v>372</v>
      </c>
      <c r="C232" s="0" t="s">
        <v>221</v>
      </c>
      <c r="D232" s="0" t="n">
        <v>7</v>
      </c>
      <c r="E232" s="0" t="n">
        <v>14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s">
        <v>334</v>
      </c>
      <c r="L232" s="1" t="n">
        <v>98.19</v>
      </c>
      <c r="M232" s="1" t="n">
        <f aca="false">+D232*$D$2+E232*$E$2+F232*$F$2+G232*$G$2+H232*$H$2+I232*$I$2+J232*$J$2</f>
        <v>98.18816</v>
      </c>
      <c r="N232" s="1" t="str">
        <f aca="false">IF(ABS(M232-L232)&gt;0.005,M232-L232,"")</f>
        <v/>
      </c>
      <c r="O232" s="1" t="n">
        <v>203.74</v>
      </c>
      <c r="P232" s="1" t="n">
        <f aca="false">+O232+459.67</f>
        <v>663.41</v>
      </c>
      <c r="Q232" s="1" t="n">
        <f aca="false">IF(AND(P232&gt;0,U232&lt;&gt;""),P232/U232,"")</f>
        <v>0.678972039137021</v>
      </c>
      <c r="R232" s="1" t="n">
        <v>-202.63</v>
      </c>
      <c r="S232" s="1" t="n">
        <f aca="false">IF(AND(R232&lt;&gt;"",U232&lt;&gt;""),(R232+459.67)/U232,"")</f>
        <v>0.263069554181848</v>
      </c>
      <c r="T232" s="1" t="n">
        <v>517.41</v>
      </c>
      <c r="U232" s="1" t="n">
        <f aca="false">IF(T232&lt;&gt;"",T232+459.67,"")</f>
        <v>977.08</v>
      </c>
      <c r="V232" s="1" t="n">
        <v>416.1</v>
      </c>
      <c r="W232" s="2" t="n">
        <v>0.0649</v>
      </c>
      <c r="X232" s="2" t="n">
        <v>0.2528</v>
      </c>
      <c r="Y232" s="2" t="n">
        <f aca="false">IF(U232&lt;&gt;"",V232*W232*L232/10.73165/U232,"")</f>
        <v>0.252879164911034</v>
      </c>
      <c r="Z232" s="2" t="str">
        <f aca="false">IF(Y232&lt;&gt;"",IF(ABS(Y232-X232)&gt;0.0005,Y232-X232,""),"")</f>
        <v/>
      </c>
      <c r="AA232" s="2" t="n">
        <v>0.3128</v>
      </c>
      <c r="AB232" s="2" t="n">
        <f aca="false">IF(AND(V232&gt;0,Q232&lt;&gt;""),LOG(14.69595/V232)/(1-1/Q232)*3/7-1,"")</f>
        <v>0.316130264151308</v>
      </c>
      <c r="AC232" s="2" t="str">
        <f aca="false">IF(AB232&lt;&gt;"",IF(ABS(AB232-AA232)&gt;0.05,AB232-AA232,""),"")</f>
        <v/>
      </c>
      <c r="AD232" s="2" t="n">
        <v>0.7126</v>
      </c>
      <c r="AF232" s="3" t="n">
        <f aca="false">IF(AND(L232&lt;&gt;"",AD232&lt;&gt;""),L232/(AD232*62.3664),"")</f>
        <v>2.20938176969965</v>
      </c>
      <c r="AG232" s="1" t="n">
        <v>67.07</v>
      </c>
      <c r="AH232" s="1" t="n">
        <f aca="false">IF(AD232&lt;&gt;"",141.5/AD232-131.5,"")</f>
        <v>67.0686219477968</v>
      </c>
      <c r="AI232" s="1" t="str">
        <f aca="false">IF(AH232&lt;&gt;"",IF(ABS(AH232-AG232)&gt;0.01,AH232-AG232,""),"")</f>
        <v/>
      </c>
      <c r="AJ232" s="3" t="n">
        <v>5.941</v>
      </c>
      <c r="AK232" s="3" t="n">
        <f aca="false">IF(AD232&lt;&gt;"",AD232*8.33718,"")</f>
        <v>5.941074468</v>
      </c>
      <c r="AL232" s="3" t="str">
        <f aca="false">IF(AK232&lt;&gt;"",IF(ABS(AK232-AJ232)&gt;0.001,AK232-AJ232,""),"")</f>
        <v/>
      </c>
      <c r="AM232" s="4" t="n">
        <v>1.4079</v>
      </c>
      <c r="AN232" s="2" t="n">
        <v>1.9</v>
      </c>
      <c r="AO232" s="2" t="n">
        <f aca="false">IF(AND(V232&lt;&gt;"",AA232&lt;&gt;"",U232&lt;&gt;""),V232*10^(7/3*(1+AA232)*(1-U232/559.676)),"")</f>
        <v>2.16110603854863</v>
      </c>
      <c r="AP232" s="2" t="n">
        <f aca="false">IF(AO232&lt;&gt;"",AO232-AN232,"")</f>
        <v>0.261106038548633</v>
      </c>
      <c r="AV232" s="5" t="n">
        <v>19110</v>
      </c>
      <c r="AW232" s="5" t="n">
        <f aca="false">AV232*AJ232</f>
        <v>113532.51</v>
      </c>
      <c r="AX232" s="1" t="n">
        <v>20.24</v>
      </c>
      <c r="AY232" s="3" t="n">
        <v>7.527</v>
      </c>
      <c r="AZ232" s="3" t="str">
        <f aca="false">IF(AND(AU232&lt;&gt;"",T232&lt;&gt;"",O232&lt;&gt;"",AD232&lt;&gt;""),SQRT((AU232*(MAX((T232-77)/(T232-O232),0))^0.38)*(SQRT(AD232^2-0.000601*(77-60))*62.3664)*251.9958/30.48^3),"")</f>
        <v/>
      </c>
      <c r="BA232" s="3" t="str">
        <f aca="false">IF(AND(AY232&lt;&gt;"",AZ232&lt;&gt;""),AZ232-AY232,"")</f>
        <v/>
      </c>
      <c r="BC232" s="1" t="n">
        <v>-385.09</v>
      </c>
      <c r="BE232" s="1" t="n">
        <v>40.3</v>
      </c>
      <c r="BF232" s="6" t="n">
        <v>0.00067</v>
      </c>
      <c r="BH232" s="7" t="n">
        <v>79.2</v>
      </c>
      <c r="BI232" s="7" t="n">
        <v>83.7</v>
      </c>
      <c r="BJ232" s="7" t="n">
        <v>91.6</v>
      </c>
      <c r="BK232" s="7" t="n">
        <v>98.4</v>
      </c>
      <c r="BL232" s="1" t="n">
        <v>1.06</v>
      </c>
      <c r="BM232" s="1" t="n">
        <v>7.46</v>
      </c>
      <c r="BN232" s="7" t="n">
        <v>12.2</v>
      </c>
      <c r="BO232" s="7" t="n">
        <f aca="false">IF(AND(P232&lt;&gt;"",AD232&lt;&gt;""),P232^0.333333333333333/AD232,"")</f>
        <v>12.2390634573065</v>
      </c>
      <c r="BP232" s="7" t="n">
        <f aca="false">BN232-BO232</f>
        <v>-0.0390634573064634</v>
      </c>
    </row>
    <row r="233" customFormat="false" ht="12.75" hidden="false" customHeight="false" outlineLevel="0" collapsed="false">
      <c r="A233" s="0" t="n">
        <v>231</v>
      </c>
      <c r="B233" s="0" t="s">
        <v>373</v>
      </c>
      <c r="C233" s="0" t="s">
        <v>221</v>
      </c>
      <c r="D233" s="0" t="n">
        <v>7</v>
      </c>
      <c r="E233" s="0" t="n">
        <v>14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s">
        <v>334</v>
      </c>
      <c r="L233" s="1" t="n">
        <v>98.19</v>
      </c>
      <c r="M233" s="1" t="n">
        <f aca="false">+D233*$D$2+E233*$E$2+F233*$F$2+G233*$G$2+H233*$H$2+I233*$I$2+J233*$J$2</f>
        <v>98.18816</v>
      </c>
      <c r="N233" s="1" t="str">
        <f aca="false">IF(ABS(M233-L233)&gt;0.005,M233-L233,"")</f>
        <v/>
      </c>
      <c r="O233" s="1" t="n">
        <v>207.07</v>
      </c>
      <c r="P233" s="1" t="n">
        <f aca="false">+O233+459.67</f>
        <v>666.74</v>
      </c>
      <c r="Q233" s="1" t="n">
        <f aca="false">IF(AND(P233&gt;0,U233&lt;&gt;""),P233/U233,"")</f>
        <v>0.676584301588107</v>
      </c>
      <c r="R233" s="1" t="n">
        <v>-181.31</v>
      </c>
      <c r="S233" s="1" t="n">
        <f aca="false">IF(AND(R233&lt;&gt;"",U233&lt;&gt;""),(R233+459.67)/U233,"")</f>
        <v>0.282469937591963</v>
      </c>
      <c r="T233" s="1" t="n">
        <v>525.78</v>
      </c>
      <c r="U233" s="1" t="n">
        <f aca="false">IF(T233&lt;&gt;"",T233+459.67,"")</f>
        <v>985.45</v>
      </c>
      <c r="V233" s="1" t="n">
        <v>428.05</v>
      </c>
      <c r="W233" s="2" t="n">
        <v>0.0649</v>
      </c>
      <c r="X233" s="2" t="n">
        <v>0.2578</v>
      </c>
      <c r="Y233" s="2" t="n">
        <f aca="false">IF(U233&lt;&gt;"",V233*W233*L233/10.73165/U233,"")</f>
        <v>0.257932082245768</v>
      </c>
      <c r="Z233" s="2" t="str">
        <f aca="false">IF(Y233&lt;&gt;"",IF(ABS(Y233-X233)&gt;0.0005,Y233-X233,""),"")</f>
        <v/>
      </c>
      <c r="AA233" s="2" t="n">
        <v>0.3096</v>
      </c>
      <c r="AB233" s="2" t="n">
        <f aca="false">IF(AND(V233&gt;0,Q233&lt;&gt;""),LOG(14.69595/V233)/(1-1/Q233)*3/7-1,"")</f>
        <v>0.312844106677749</v>
      </c>
      <c r="AC233" s="2" t="str">
        <f aca="false">IF(AB233&lt;&gt;"",IF(ABS(AB233-AA233)&gt;0.05,AB233-AA233,""),"")</f>
        <v/>
      </c>
      <c r="AD233" s="2" t="n">
        <v>0.7203</v>
      </c>
      <c r="AF233" s="3" t="n">
        <f aca="false">IF(AND(L233&lt;&gt;"",AD233&lt;&gt;""),L233/(AD233*62.3664),"")</f>
        <v>2.18576350005271</v>
      </c>
      <c r="AG233" s="1" t="n">
        <v>64.95</v>
      </c>
      <c r="AH233" s="1" t="n">
        <f aca="false">IF(AD233&lt;&gt;"",141.5/AD233-131.5,"")</f>
        <v>64.9459253088991</v>
      </c>
      <c r="AI233" s="1" t="str">
        <f aca="false">IF(AH233&lt;&gt;"",IF(ABS(AH233-AG233)&gt;0.01,AH233-AG233,""),"")</f>
        <v/>
      </c>
      <c r="AJ233" s="3" t="n">
        <v>6.005</v>
      </c>
      <c r="AK233" s="3" t="n">
        <f aca="false">IF(AD233&lt;&gt;"",AD233*8.33718,"")</f>
        <v>6.005270754</v>
      </c>
      <c r="AL233" s="3" t="str">
        <f aca="false">IF(AK233&lt;&gt;"",IF(ABS(AK233-AJ233)&gt;0.001,AK233-AJ233,""),"")</f>
        <v/>
      </c>
      <c r="AM233" s="4" t="n">
        <v>1.41</v>
      </c>
      <c r="AN233" s="2" t="n">
        <v>1.8</v>
      </c>
      <c r="AO233" s="2" t="n">
        <f aca="false">IF(AND(V233&lt;&gt;"",AA233&lt;&gt;"",U233&lt;&gt;""),V233*10^(7/3*(1+AA233)*(1-U233/559.676)),"")</f>
        <v>2.02694857713472</v>
      </c>
      <c r="AP233" s="2" t="n">
        <f aca="false">IF(AO233&lt;&gt;"",AO233-AN233,"")</f>
        <v>0.226948577134717</v>
      </c>
      <c r="AV233" s="5" t="n">
        <v>19122</v>
      </c>
      <c r="AW233" s="5" t="n">
        <f aca="false">AV233*AJ233</f>
        <v>114827.61</v>
      </c>
      <c r="AX233" s="1" t="n">
        <v>21.14</v>
      </c>
      <c r="AY233" s="3" t="n">
        <v>7.568</v>
      </c>
      <c r="AZ233" s="3" t="str">
        <f aca="false">IF(AND(AU233&lt;&gt;"",T233&lt;&gt;"",O233&lt;&gt;"",AD233&lt;&gt;""),SQRT((AU233*(MAX((T233-77)/(T233-O233),0))^0.38)*(SQRT(AD233^2-0.000601*(77-60))*62.3664)*251.9958/30.48^3),"")</f>
        <v/>
      </c>
      <c r="BA233" s="3" t="str">
        <f aca="false">IF(AND(AY233&lt;&gt;"",AZ233&lt;&gt;""),AZ233-AY233,"")</f>
        <v/>
      </c>
      <c r="BC233" s="1" t="n">
        <v>-482.56</v>
      </c>
      <c r="BE233" s="1" t="n">
        <v>49.37</v>
      </c>
      <c r="BF233" s="6" t="n">
        <v>0.00072</v>
      </c>
      <c r="BH233" s="7" t="n">
        <v>80</v>
      </c>
      <c r="BI233" s="7" t="n">
        <v>84</v>
      </c>
      <c r="BJ233" s="7" t="n">
        <v>92.4</v>
      </c>
      <c r="BK233" s="7" t="n">
        <v>97.4</v>
      </c>
      <c r="BL233" s="1" t="n">
        <v>1.06</v>
      </c>
      <c r="BM233" s="1" t="n">
        <v>7.46</v>
      </c>
      <c r="BN233" s="7" t="n">
        <v>12.1</v>
      </c>
      <c r="BO233" s="7" t="n">
        <f aca="false">IF(AND(P233&lt;&gt;"",AD233&lt;&gt;""),P233^0.333333333333333/AD233,"")</f>
        <v>12.1284533506261</v>
      </c>
      <c r="BP233" s="7" t="n">
        <f aca="false">BN233-BO233</f>
        <v>-0.0284533506260605</v>
      </c>
    </row>
    <row r="234" customFormat="false" ht="12.75" hidden="false" customHeight="false" outlineLevel="0" collapsed="false">
      <c r="A234" s="0" t="n">
        <v>232</v>
      </c>
      <c r="B234" s="0" t="s">
        <v>374</v>
      </c>
      <c r="C234" s="0" t="s">
        <v>221</v>
      </c>
      <c r="D234" s="0" t="n">
        <v>7</v>
      </c>
      <c r="E234" s="0" t="n">
        <v>14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s">
        <v>334</v>
      </c>
      <c r="L234" s="1" t="n">
        <v>98.19</v>
      </c>
      <c r="M234" s="1" t="n">
        <f aca="false">+D234*$D$2+E234*$E$2+F234*$F$2+G234*$G$2+H234*$H$2+I234*$I$2+J234*$J$2</f>
        <v>98.18816</v>
      </c>
      <c r="N234" s="1" t="str">
        <f aca="false">IF(ABS(M234-L234)&gt;0.005,M234-L234,"")</f>
        <v/>
      </c>
      <c r="O234" s="1" t="n">
        <v>203.32</v>
      </c>
      <c r="P234" s="1" t="n">
        <f aca="false">+O234+459.67</f>
        <v>662.99</v>
      </c>
      <c r="Q234" s="1" t="n">
        <f aca="false">IF(AND(P234&gt;0,U234&lt;&gt;""),P234/U234,"")</f>
        <v>0.676575638827659</v>
      </c>
      <c r="R234" s="1" t="n">
        <v>-200.74</v>
      </c>
      <c r="S234" s="1" t="n">
        <f aca="false">IF(AND(R234&lt;&gt;"",U234&lt;&gt;""),(R234+459.67)/U234,"")</f>
        <v>0.264235855988244</v>
      </c>
      <c r="T234" s="1" t="n">
        <v>520.25</v>
      </c>
      <c r="U234" s="1" t="n">
        <f aca="false">IF(T234&lt;&gt;"",T234+459.67,"")</f>
        <v>979.92</v>
      </c>
      <c r="V234" s="1" t="n">
        <v>428.05</v>
      </c>
      <c r="W234" s="2" t="n">
        <v>0.0649</v>
      </c>
      <c r="X234" s="2" t="n">
        <v>0.2593</v>
      </c>
      <c r="Y234" s="2" t="n">
        <f aca="false">IF(U234&lt;&gt;"",V234*W234*L234/10.73165/U234,"")</f>
        <v>0.259387674962336</v>
      </c>
      <c r="Z234" s="2" t="str">
        <f aca="false">IF(Y234&lt;&gt;"",IF(ABS(Y234-X234)&gt;0.0005,Y234-X234,""),"")</f>
        <v/>
      </c>
      <c r="AA234" s="2" t="n">
        <v>0.3091</v>
      </c>
      <c r="AB234" s="2" t="n">
        <f aca="false">IF(AND(V234&gt;0,Q234&lt;&gt;""),LOG(14.69595/V234)/(1-1/Q234)*3/7-1,"")</f>
        <v>0.312792134032931</v>
      </c>
      <c r="AC234" s="2" t="str">
        <f aca="false">IF(AB234&lt;&gt;"",IF(ABS(AB234-AA234)&gt;0.05,AB234-AA234,""),"")</f>
        <v/>
      </c>
      <c r="AD234" s="2" t="n">
        <v>0.7188</v>
      </c>
      <c r="AF234" s="3" t="n">
        <f aca="false">IF(AND(L234&lt;&gt;"",AD234&lt;&gt;""),L234/(AD234*62.3664),"")</f>
        <v>2.19032477613797</v>
      </c>
      <c r="AG234" s="1" t="n">
        <v>65.35</v>
      </c>
      <c r="AH234" s="1" t="n">
        <f aca="false">IF(AD234&lt;&gt;"",141.5/AD234-131.5,"")</f>
        <v>65.3558708959377</v>
      </c>
      <c r="AI234" s="1" t="str">
        <f aca="false">IF(AH234&lt;&gt;"",IF(ABS(AH234-AG234)&gt;0.01,AH234-AG234,""),"")</f>
        <v/>
      </c>
      <c r="AJ234" s="3" t="n">
        <v>5.993</v>
      </c>
      <c r="AK234" s="3" t="n">
        <f aca="false">IF(AD234&lt;&gt;"",AD234*8.33718,"")</f>
        <v>5.992764984</v>
      </c>
      <c r="AL234" s="3" t="str">
        <f aca="false">IF(AK234&lt;&gt;"",IF(ABS(AK234-AJ234)&gt;0.001,AK234-AJ234,""),"")</f>
        <v/>
      </c>
      <c r="AM234" s="4" t="n">
        <v>1.4091</v>
      </c>
      <c r="AN234" s="2" t="n">
        <v>1.9</v>
      </c>
      <c r="AO234" s="2" t="n">
        <f aca="false">IF(AND(V234&lt;&gt;"",AA234&lt;&gt;"",U234&lt;&gt;""),V234*10^(7/3*(1+AA234)*(1-U234/559.676)),"")</f>
        <v>2.17726645514445</v>
      </c>
      <c r="AP234" s="2" t="n">
        <f aca="false">IF(AO234&lt;&gt;"",AO234-AN234,"")</f>
        <v>0.277266455144453</v>
      </c>
      <c r="AV234" s="5" t="n">
        <v>19122</v>
      </c>
      <c r="AW234" s="5" t="n">
        <f aca="false">AV234*AJ234</f>
        <v>114598.146</v>
      </c>
      <c r="AX234" s="1" t="n">
        <v>20.97</v>
      </c>
      <c r="AY234" s="3" t="n">
        <v>7.561</v>
      </c>
      <c r="AZ234" s="3" t="str">
        <f aca="false">IF(AND(AU234&lt;&gt;"",T234&lt;&gt;"",O234&lt;&gt;"",AD234&lt;&gt;""),SQRT((AU234*(MAX((T234-77)/(T234-O234),0))^0.38)*(SQRT(AD234^2-0.000601*(77-60))*62.3664)*251.9958/30.48^3),"")</f>
        <v/>
      </c>
      <c r="BA234" s="3" t="str">
        <f aca="false">IF(AND(AY234&lt;&gt;"",AZ234&lt;&gt;""),AZ234-AY234,"")</f>
        <v/>
      </c>
      <c r="BC234" s="1" t="n">
        <v>-388.57</v>
      </c>
      <c r="BF234" s="6" t="n">
        <v>0.00067</v>
      </c>
      <c r="BH234" s="7" t="n">
        <v>79.6</v>
      </c>
      <c r="BI234" s="7" t="n">
        <v>83.8</v>
      </c>
      <c r="BJ234" s="7" t="n">
        <v>91.5</v>
      </c>
      <c r="BK234" s="7" t="n">
        <v>97.4</v>
      </c>
      <c r="BL234" s="1" t="n">
        <v>1.06</v>
      </c>
      <c r="BM234" s="1" t="n">
        <v>7.46</v>
      </c>
      <c r="BN234" s="7" t="n">
        <v>12.1</v>
      </c>
      <c r="BO234" s="7" t="n">
        <f aca="false">IF(AND(P234&lt;&gt;"",AD234&lt;&gt;""),P234^0.333333333333333/AD234,"")</f>
        <v>12.1309344926463</v>
      </c>
      <c r="BP234" s="7" t="n">
        <f aca="false">BN234-BO234</f>
        <v>-0.0309344926462582</v>
      </c>
    </row>
    <row r="235" customFormat="false" ht="12.75" hidden="false" customHeight="false" outlineLevel="0" collapsed="false">
      <c r="A235" s="0" t="n">
        <v>233</v>
      </c>
      <c r="B235" s="0" t="s">
        <v>375</v>
      </c>
      <c r="C235" s="0" t="s">
        <v>221</v>
      </c>
      <c r="D235" s="0" t="n">
        <v>7</v>
      </c>
      <c r="E235" s="0" t="n">
        <v>14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0</v>
      </c>
      <c r="K235" s="0" t="s">
        <v>334</v>
      </c>
      <c r="L235" s="1" t="n">
        <v>98.19</v>
      </c>
      <c r="M235" s="1" t="n">
        <f aca="false">+D235*$D$2+E235*$E$2+F235*$F$2+G235*$G$2+H235*$H$2+I235*$I$2+J235*$J$2</f>
        <v>98.18816</v>
      </c>
      <c r="N235" s="1" t="str">
        <f aca="false">IF(ABS(M235-L235)&gt;0.005,M235-L235,"")</f>
        <v/>
      </c>
      <c r="O235" s="1" t="n">
        <v>187.36</v>
      </c>
      <c r="P235" s="1" t="n">
        <f aca="false">+O235+459.67</f>
        <v>647.03</v>
      </c>
      <c r="Q235" s="1" t="n">
        <f aca="false">IF(AND(P235&gt;0,U235&lt;&gt;""),P235/U235,"")</f>
        <v>0.676583152082985</v>
      </c>
      <c r="S235" s="1" t="str">
        <f aca="false">IF(AND(R235&lt;&gt;"",U235&lt;&gt;""),(R235+459.67)/U235,"")</f>
        <v/>
      </c>
      <c r="T235" s="1" t="n">
        <v>496.65</v>
      </c>
      <c r="U235" s="1" t="n">
        <f aca="false">IF(T235&lt;&gt;"",T235+459.67,"")</f>
        <v>956.32</v>
      </c>
      <c r="V235" s="1" t="n">
        <v>428.05</v>
      </c>
      <c r="W235" s="2" t="n">
        <v>0.0649</v>
      </c>
      <c r="X235" s="2" t="n">
        <v>0.2657</v>
      </c>
      <c r="Y235" s="2" t="n">
        <f aca="false">IF(U235&lt;&gt;"",V235*W235*L235/10.73165/U235,"")</f>
        <v>0.265788826385616</v>
      </c>
      <c r="Z235" s="2" t="str">
        <f aca="false">IF(Y235&lt;&gt;"",IF(ABS(Y235-X235)&gt;0.0005,Y235-X235,""),"")</f>
        <v/>
      </c>
      <c r="AA235" s="2" t="n">
        <v>0.3081</v>
      </c>
      <c r="AB235" s="2" t="n">
        <f aca="false">IF(AND(V235&gt;0,Q235&lt;&gt;""),LOG(14.69595/V235)/(1-1/Q235)*3/7-1,"")</f>
        <v>0.312837210006687</v>
      </c>
      <c r="AC235" s="2" t="str">
        <f aca="false">IF(AB235&lt;&gt;"",IF(ABS(AB235-AA235)&gt;0.05,AB235-AA235,""),"")</f>
        <v/>
      </c>
      <c r="AD235" s="2" t="n">
        <v>0.704</v>
      </c>
      <c r="AF235" s="3" t="n">
        <f aca="false">IF(AND(L235&lt;&gt;"",AD235&lt;&gt;""),L235/(AD235*62.3664),"")</f>
        <v>2.23637137654541</v>
      </c>
      <c r="AG235" s="1" t="n">
        <v>69.51</v>
      </c>
      <c r="AH235" s="1" t="n">
        <f aca="false">IF(AD235&lt;&gt;"",141.5/AD235-131.5,"")</f>
        <v>69.4943181818182</v>
      </c>
      <c r="AI235" s="1" t="n">
        <f aca="false">IF(AH235&lt;&gt;"",IF(ABS(AH235-AG235)&gt;0.01,AH235-AG235,""),"")</f>
        <v>-0.0156818181818181</v>
      </c>
      <c r="AJ235" s="3" t="n">
        <v>5.869</v>
      </c>
      <c r="AK235" s="3" t="n">
        <f aca="false">IF(AD235&lt;&gt;"",AD235*8.33718,"")</f>
        <v>5.86937472</v>
      </c>
      <c r="AL235" s="3" t="str">
        <f aca="false">IF(AK235&lt;&gt;"",IF(ABS(AK235-AJ235)&gt;0.001,AK235-AJ235,""),"")</f>
        <v/>
      </c>
      <c r="AM235" s="4" t="n">
        <v>1.3999</v>
      </c>
      <c r="AN235" s="2" t="n">
        <v>2.6</v>
      </c>
      <c r="AO235" s="2" t="n">
        <f aca="false">IF(AND(V235&lt;&gt;"",AA235&lt;&gt;"",U235&lt;&gt;""),V235*10^(7/3*(1+AA235)*(1-U235/559.676)),"")</f>
        <v>2.94013931760251</v>
      </c>
      <c r="AP235" s="2" t="n">
        <f aca="false">IF(AO235&lt;&gt;"",AO235-AN235,"")</f>
        <v>0.340139317602514</v>
      </c>
      <c r="AV235" s="5" t="n">
        <v>19153</v>
      </c>
      <c r="AW235" s="5" t="n">
        <f aca="false">AV235*AJ235</f>
        <v>112408.957</v>
      </c>
      <c r="AX235" s="1" t="n">
        <v>19.26</v>
      </c>
      <c r="AY235" s="3" t="n">
        <v>7.386</v>
      </c>
      <c r="AZ235" s="3" t="str">
        <f aca="false">IF(AND(AU235&lt;&gt;"",T235&lt;&gt;"",O235&lt;&gt;"",AD235&lt;&gt;""),SQRT((AU235*(MAX((T235-77)/(T235-O235),0))^0.38)*(SQRT(AD235^2-0.000601*(77-60))*62.3664)*251.9958/30.48^3),"")</f>
        <v/>
      </c>
      <c r="BA235" s="3" t="str">
        <f aca="false">IF(AND(AY235&lt;&gt;"",AZ235&lt;&gt;""),AZ235-AY235,"")</f>
        <v/>
      </c>
      <c r="BC235" s="1" t="n">
        <v>-364.75</v>
      </c>
      <c r="BF235" s="6" t="n">
        <v>0.0007</v>
      </c>
      <c r="BJ235" s="7" t="n">
        <v>98.6</v>
      </c>
      <c r="BL235" s="1" t="n">
        <v>1.06</v>
      </c>
      <c r="BM235" s="1" t="n">
        <v>7.87</v>
      </c>
      <c r="BN235" s="7" t="n">
        <v>12.3</v>
      </c>
      <c r="BO235" s="7" t="n">
        <f aca="false">IF(AND(P235&lt;&gt;"",AD235&lt;&gt;""),P235^0.333333333333333/AD235,"")</f>
        <v>12.2857633801625</v>
      </c>
      <c r="BP235" s="7" t="n">
        <f aca="false">BN235-BO235</f>
        <v>0.0142366198375026</v>
      </c>
    </row>
    <row r="236" customFormat="false" ht="12.75" hidden="false" customHeight="false" outlineLevel="0" collapsed="false">
      <c r="A236" s="0" t="n">
        <v>234</v>
      </c>
      <c r="B236" s="0" t="s">
        <v>376</v>
      </c>
      <c r="C236" s="0" t="s">
        <v>221</v>
      </c>
      <c r="D236" s="0" t="n">
        <v>7</v>
      </c>
      <c r="E236" s="0" t="n">
        <v>14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s">
        <v>334</v>
      </c>
      <c r="L236" s="1" t="n">
        <v>98.19</v>
      </c>
      <c r="M236" s="1" t="n">
        <f aca="false">+D236*$D$2+E236*$E$2+F236*$F$2+G236*$G$2+H236*$H$2+I236*$I$2+J236*$J$2</f>
        <v>98.18816</v>
      </c>
      <c r="N236" s="1" t="str">
        <f aca="false">IF(ABS(M236-L236)&gt;0.005,M236-L236,"")</f>
        <v/>
      </c>
      <c r="O236" s="1" t="n">
        <v>189.61</v>
      </c>
      <c r="P236" s="1" t="n">
        <f aca="false">+O236+459.67</f>
        <v>649.28</v>
      </c>
      <c r="Q236" s="1" t="n">
        <f aca="false">IF(AND(P236&gt;0,U236&lt;&gt;""),P236/U236,"")</f>
        <v>0.676594103977575</v>
      </c>
      <c r="R236" s="1" t="n">
        <v>-194.24</v>
      </c>
      <c r="S236" s="1" t="n">
        <f aca="false">IF(AND(R236&lt;&gt;"",U236&lt;&gt;""),(R236+459.67)/U236,"")</f>
        <v>0.276596188114169</v>
      </c>
      <c r="T236" s="1" t="n">
        <v>499.96</v>
      </c>
      <c r="U236" s="1" t="n">
        <f aca="false">IF(T236&lt;&gt;"",T236+459.67,"")</f>
        <v>959.63</v>
      </c>
      <c r="V236" s="1" t="n">
        <v>428.05</v>
      </c>
      <c r="W236" s="2" t="n">
        <v>0.0649</v>
      </c>
      <c r="X236" s="2" t="n">
        <v>0.2648</v>
      </c>
      <c r="Y236" s="2" t="n">
        <f aca="false">IF(U236&lt;&gt;"",V236*W236*L236/10.73165/U236,"")</f>
        <v>0.26487205532246</v>
      </c>
      <c r="Z236" s="2" t="str">
        <f aca="false">IF(Y236&lt;&gt;"",IF(ABS(Y236-X236)&gt;0.0005,Y236-X236,""),"")</f>
        <v/>
      </c>
      <c r="AA236" s="2" t="n">
        <v>0.3083</v>
      </c>
      <c r="AB236" s="2" t="n">
        <f aca="false">IF(AND(V236&gt;0,Q236&lt;&gt;""),LOG(14.69595/V236)/(1-1/Q236)*3/7-1,"")</f>
        <v>0.312902919939079</v>
      </c>
      <c r="AC236" s="2" t="str">
        <f aca="false">IF(AB236&lt;&gt;"",IF(ABS(AB236-AA236)&gt;0.05,AB236-AA236,""),"")</f>
        <v/>
      </c>
      <c r="AD236" s="2" t="n">
        <v>0.7013</v>
      </c>
      <c r="AF236" s="3" t="n">
        <f aca="false">IF(AND(L236&lt;&gt;"",AD236&lt;&gt;""),L236/(AD236*62.3664),"")</f>
        <v>2.24498139040064</v>
      </c>
      <c r="AG236" s="1" t="n">
        <v>70.26</v>
      </c>
      <c r="AH236" s="1" t="n">
        <f aca="false">IF(AD236&lt;&gt;"",141.5/AD236-131.5,"")</f>
        <v>70.2681448738058</v>
      </c>
      <c r="AI236" s="1" t="str">
        <f aca="false">IF(AH236&lt;&gt;"",IF(ABS(AH236-AG236)&gt;0.01,AH236-AG236,""),"")</f>
        <v/>
      </c>
      <c r="AJ236" s="3" t="n">
        <v>5.847</v>
      </c>
      <c r="AK236" s="3" t="n">
        <f aca="false">IF(AD236&lt;&gt;"",AD236*8.33718,"")</f>
        <v>5.846864334</v>
      </c>
      <c r="AL236" s="3" t="str">
        <f aca="false">IF(AK236&lt;&gt;"",IF(ABS(AK236-AJ236)&gt;0.001,AK236-AJ236,""),"")</f>
        <v/>
      </c>
      <c r="AM236" s="4" t="n">
        <v>1.3998</v>
      </c>
      <c r="AN236" s="2" t="n">
        <v>2.5</v>
      </c>
      <c r="AO236" s="2" t="n">
        <f aca="false">IF(AND(V236&lt;&gt;"",AA236&lt;&gt;"",U236&lt;&gt;""),V236*10^(7/3*(1+AA236)*(1-U236/559.676)),"")</f>
        <v>2.81827325140396</v>
      </c>
      <c r="AP236" s="2" t="n">
        <f aca="false">IF(AO236&lt;&gt;"",AO236-AN236,"")</f>
        <v>0.318273251403963</v>
      </c>
      <c r="AV236" s="5" t="n">
        <v>19134</v>
      </c>
      <c r="AW236" s="5" t="n">
        <f aca="false">AV236*AJ236</f>
        <v>111876.498</v>
      </c>
      <c r="AX236" s="1" t="n">
        <v>18.96</v>
      </c>
      <c r="AY236" s="3" t="n">
        <v>7.372</v>
      </c>
      <c r="AZ236" s="3" t="str">
        <f aca="false">IF(AND(AU236&lt;&gt;"",T236&lt;&gt;"",O236&lt;&gt;"",AD236&lt;&gt;""),SQRT((AU236*(MAX((T236-77)/(T236-O236),0))^0.38)*(SQRT(AD236^2-0.000601*(77-60))*62.3664)*251.9958/30.48^3),"")</f>
        <v/>
      </c>
      <c r="BA236" s="3" t="str">
        <f aca="false">IF(AND(AY236&lt;&gt;"",AZ236&lt;&gt;""),AZ236-AY236,"")</f>
        <v/>
      </c>
      <c r="BC236" s="1" t="n">
        <v>-364.75</v>
      </c>
      <c r="BE236" s="1" t="n">
        <v>31.14</v>
      </c>
      <c r="BF236" s="6" t="n">
        <v>0.0007</v>
      </c>
      <c r="BH236" s="7" t="n">
        <v>83</v>
      </c>
      <c r="BI236" s="7" t="n">
        <v>85.8</v>
      </c>
      <c r="BJ236" s="7" t="n">
        <v>96.8</v>
      </c>
      <c r="BK236" s="7" t="n">
        <v>0.06</v>
      </c>
      <c r="BL236" s="1" t="n">
        <v>1.06</v>
      </c>
      <c r="BM236" s="1" t="n">
        <v>7.46</v>
      </c>
      <c r="BN236" s="7" t="n">
        <v>12.3</v>
      </c>
      <c r="BO236" s="7" t="n">
        <f aca="false">IF(AND(P236&lt;&gt;"",AD236&lt;&gt;""),P236^0.333333333333333/AD236,"")</f>
        <v>12.3473427212522</v>
      </c>
      <c r="BP236" s="7" t="n">
        <f aca="false">BN236-BO236</f>
        <v>-0.0473427212521589</v>
      </c>
    </row>
    <row r="237" customFormat="false" ht="12.75" hidden="false" customHeight="false" outlineLevel="0" collapsed="false">
      <c r="A237" s="0" t="n">
        <v>235</v>
      </c>
      <c r="B237" s="0" t="s">
        <v>377</v>
      </c>
      <c r="C237" s="0" t="s">
        <v>221</v>
      </c>
      <c r="D237" s="0" t="n">
        <v>7</v>
      </c>
      <c r="E237" s="0" t="n">
        <v>14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s">
        <v>334</v>
      </c>
      <c r="L237" s="1" t="n">
        <v>98.19</v>
      </c>
      <c r="M237" s="1" t="n">
        <f aca="false">+D237*$D$2+E237*$E$2+F237*$F$2+G237*$G$2+H237*$H$2+I237*$I$2+J237*$J$2</f>
        <v>98.18816</v>
      </c>
      <c r="N237" s="1" t="str">
        <f aca="false">IF(ABS(M237-L237)&gt;0.005,M237-L237,"")</f>
        <v/>
      </c>
      <c r="O237" s="1" t="n">
        <v>193.1</v>
      </c>
      <c r="P237" s="1" t="n">
        <f aca="false">+O237+459.67</f>
        <v>652.77</v>
      </c>
      <c r="Q237" s="1" t="n">
        <f aca="false">IF(AND(P237&gt;0,U237&lt;&gt;""),P237/U237,"")</f>
        <v>0.678964448420045</v>
      </c>
      <c r="S237" s="1" t="str">
        <f aca="false">IF(AND(R237&lt;&gt;"",U237&lt;&gt;""),(R237+459.67)/U237,"")</f>
        <v/>
      </c>
      <c r="T237" s="1" t="n">
        <v>501.75</v>
      </c>
      <c r="U237" s="1" t="n">
        <f aca="false">IF(T237&lt;&gt;"",T237+459.67,"")</f>
        <v>961.42</v>
      </c>
      <c r="V237" s="1" t="n">
        <v>416.1</v>
      </c>
      <c r="W237" s="2" t="n">
        <v>0.0649</v>
      </c>
      <c r="X237" s="2" t="n">
        <v>0.2569</v>
      </c>
      <c r="Y237" s="2" t="n">
        <f aca="false">IF(U237&lt;&gt;"",V237*W237*L237/10.73165/U237,"")</f>
        <v>0.256998163603079</v>
      </c>
      <c r="Z237" s="2" t="str">
        <f aca="false">IF(Y237&lt;&gt;"",IF(ABS(Y237-X237)&gt;0.0005,Y237-X237,""),"")</f>
        <v/>
      </c>
      <c r="AA237" s="2" t="n">
        <v>0.312</v>
      </c>
      <c r="AB237" s="2" t="n">
        <f aca="false">IF(AND(V237&gt;0,Q237&lt;&gt;""),LOG(14.69595/V237)/(1-1/Q237)*3/7-1,"")</f>
        <v>0.316084431323251</v>
      </c>
      <c r="AC237" s="2" t="str">
        <f aca="false">IF(AB237&lt;&gt;"",IF(ABS(AB237-AA237)&gt;0.05,AB237-AA237,""),"")</f>
        <v/>
      </c>
      <c r="AD237" s="2" t="n">
        <v>0.7065</v>
      </c>
      <c r="AF237" s="3" t="n">
        <f aca="false">IF(AND(L237&lt;&gt;"",AD237&lt;&gt;""),L237/(AD237*62.3664),"")</f>
        <v>2.22845781894971</v>
      </c>
      <c r="AG237" s="1" t="n">
        <v>68.79</v>
      </c>
      <c r="AH237" s="1" t="n">
        <f aca="false">IF(AD237&lt;&gt;"",141.5/AD237-131.5,"")</f>
        <v>68.7830856334041</v>
      </c>
      <c r="AI237" s="1" t="str">
        <f aca="false">IF(AH237&lt;&gt;"",IF(ABS(AH237-AG237)&gt;0.01,AH237-AG237,""),"")</f>
        <v/>
      </c>
      <c r="AJ237" s="3" t="n">
        <v>5.89</v>
      </c>
      <c r="AK237" s="3" t="n">
        <f aca="false">IF(AD237&lt;&gt;"",AD237*8.33718,"")</f>
        <v>5.89021767</v>
      </c>
      <c r="AL237" s="3" t="str">
        <f aca="false">IF(AK237&lt;&gt;"",IF(ABS(AK237-AJ237)&gt;0.001,AK237-AJ237,""),"")</f>
        <v/>
      </c>
      <c r="AM237" s="4" t="n">
        <v>1.401</v>
      </c>
      <c r="AN237" s="2" t="n">
        <v>2.3</v>
      </c>
      <c r="AO237" s="2" t="n">
        <f aca="false">IF(AND(V237&lt;&gt;"",AA237&lt;&gt;"",U237&lt;&gt;""),V237*10^(7/3*(1+AA237)*(1-U237/559.676)),"")</f>
        <v>2.64074087630142</v>
      </c>
      <c r="AP237" s="2" t="n">
        <f aca="false">IF(AO237&lt;&gt;"",AO237-AN237,"")</f>
        <v>0.340740876301417</v>
      </c>
      <c r="AV237" s="5" t="n">
        <v>19141</v>
      </c>
      <c r="AW237" s="5" t="n">
        <f aca="false">AV237*AJ237</f>
        <v>112740.49</v>
      </c>
      <c r="AX237" s="1" t="n">
        <v>19.47</v>
      </c>
      <c r="AY237" s="3" t="n">
        <v>7.396</v>
      </c>
      <c r="AZ237" s="3" t="str">
        <f aca="false">IF(AND(AU237&lt;&gt;"",T237&lt;&gt;"",O237&lt;&gt;"",AD237&lt;&gt;""),SQRT((AU237*(MAX((T237-77)/(T237-O237),0))^0.38)*(SQRT(AD237^2-0.000601*(77-60))*62.3664)*251.9958/30.48^3),"")</f>
        <v/>
      </c>
      <c r="BA237" s="3" t="str">
        <f aca="false">IF(AND(AY237&lt;&gt;"",AZ237&lt;&gt;""),AZ237-AY237,"")</f>
        <v/>
      </c>
      <c r="BC237" s="1" t="n">
        <v>-417.15</v>
      </c>
      <c r="BF237" s="6" t="n">
        <v>0.00053</v>
      </c>
      <c r="BL237" s="1" t="n">
        <v>1.06</v>
      </c>
      <c r="BM237" s="1" t="n">
        <v>7.87</v>
      </c>
      <c r="BN237" s="7" t="n">
        <v>12.3</v>
      </c>
      <c r="BO237" s="7" t="n">
        <f aca="false">IF(AND(P237&lt;&gt;"",AD237&lt;&gt;""),P237^0.333333333333333/AD237,"")</f>
        <v>12.2783845049666</v>
      </c>
      <c r="BP237" s="7" t="n">
        <f aca="false">BN237-BO237</f>
        <v>0.0216154950334388</v>
      </c>
    </row>
    <row r="238" customFormat="false" ht="12.75" hidden="false" customHeight="false" outlineLevel="0" collapsed="false">
      <c r="A238" s="0" t="n">
        <v>236</v>
      </c>
      <c r="B238" s="0" t="s">
        <v>378</v>
      </c>
      <c r="C238" s="0" t="s">
        <v>221</v>
      </c>
      <c r="D238" s="0" t="n">
        <v>7</v>
      </c>
      <c r="E238" s="0" t="n">
        <v>14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s">
        <v>334</v>
      </c>
      <c r="L238" s="1" t="n">
        <v>98.19</v>
      </c>
      <c r="M238" s="1" t="n">
        <f aca="false">+D238*$D$2+E238*$E$2+F238*$F$2+G238*$G$2+H238*$H$2+I238*$I$2+J238*$J$2</f>
        <v>98.18816</v>
      </c>
      <c r="N238" s="1" t="str">
        <f aca="false">IF(ABS(M238-L238)&gt;0.005,M238-L238,"")</f>
        <v/>
      </c>
      <c r="O238" s="1" t="n">
        <v>190.6</v>
      </c>
      <c r="P238" s="1" t="n">
        <f aca="false">+O238+459.67</f>
        <v>650.27</v>
      </c>
      <c r="Q238" s="1" t="n">
        <f aca="false">IF(AND(P238&gt;0,U238&lt;&gt;""),P238/U238,"")</f>
        <v>0.678970064631994</v>
      </c>
      <c r="R238" s="1" t="n">
        <v>-191.81</v>
      </c>
      <c r="S238" s="1" t="n">
        <f aca="false">IF(AND(R238&lt;&gt;"",U238&lt;&gt;""),(R238+459.67)/U238,"")</f>
        <v>0.279682165119606</v>
      </c>
      <c r="T238" s="1" t="n">
        <v>498.06</v>
      </c>
      <c r="U238" s="1" t="n">
        <f aca="false">IF(T238&lt;&gt;"",T238+459.67,"")</f>
        <v>957.73</v>
      </c>
      <c r="V238" s="1" t="n">
        <v>416.1</v>
      </c>
      <c r="W238" s="2" t="n">
        <v>0.0649</v>
      </c>
      <c r="X238" s="2" t="n">
        <v>0.2579</v>
      </c>
      <c r="Y238" s="2" t="n">
        <f aca="false">IF(U238&lt;&gt;"",V238*W238*L238/10.73165/U238,"")</f>
        <v>0.257988341652943</v>
      </c>
      <c r="Z238" s="2" t="str">
        <f aca="false">IF(Y238&lt;&gt;"",IF(ABS(Y238-X238)&gt;0.0005,Y238-X238,""),"")</f>
        <v/>
      </c>
      <c r="AA238" s="2" t="n">
        <v>0.3113</v>
      </c>
      <c r="AB238" s="2" t="n">
        <f aca="false">IF(AND(V238&gt;0,Q238&lt;&gt;""),LOG(14.69595/V238)/(1-1/Q238)*3/7-1,"")</f>
        <v>0.316118341860851</v>
      </c>
      <c r="AC238" s="2" t="str">
        <f aca="false">IF(AB238&lt;&gt;"",IF(ABS(AB238-AA238)&gt;0.05,AB238-AA238,""),"")</f>
        <v/>
      </c>
      <c r="AD238" s="2" t="n">
        <v>0.6971</v>
      </c>
      <c r="AF238" s="3" t="n">
        <f aca="false">IF(AND(L238&lt;&gt;"",AD238&lt;&gt;""),L238/(AD238*62.3664),"")</f>
        <v>2.25850731471521</v>
      </c>
      <c r="AG238" s="1" t="n">
        <v>71.48</v>
      </c>
      <c r="AH238" s="1" t="n">
        <f aca="false">IF(AD238&lt;&gt;"",141.5/AD238-131.5,"")</f>
        <v>71.4837899870894</v>
      </c>
      <c r="AI238" s="1" t="str">
        <f aca="false">IF(AH238&lt;&gt;"",IF(ABS(AH238-AG238)&gt;0.01,AH238-AG238,""),"")</f>
        <v/>
      </c>
      <c r="AJ238" s="3" t="n">
        <v>5.812</v>
      </c>
      <c r="AK238" s="3" t="n">
        <f aca="false">IF(AD238&lt;&gt;"",AD238*8.33718,"")</f>
        <v>5.811848178</v>
      </c>
      <c r="AL238" s="3" t="str">
        <f aca="false">IF(AK238&lt;&gt;"",IF(ABS(AK238-AJ238)&gt;0.001,AK238-AJ238,""),"")</f>
        <v/>
      </c>
      <c r="AM238" s="4" t="n">
        <v>1.3979</v>
      </c>
      <c r="AN238" s="2" t="n">
        <v>2.4</v>
      </c>
      <c r="AO238" s="2" t="n">
        <f aca="false">IF(AND(V238&lt;&gt;"",AA238&lt;&gt;"",U238&lt;&gt;""),V238*10^(7/3*(1+AA238)*(1-U238/559.676)),"")</f>
        <v>2.77377435541411</v>
      </c>
      <c r="AP238" s="2" t="n">
        <f aca="false">IF(AO238&lt;&gt;"",AO238-AN238,"")</f>
        <v>0.373774355414109</v>
      </c>
      <c r="AV238" s="5" t="n">
        <v>19123</v>
      </c>
      <c r="AW238" s="5" t="n">
        <f aca="false">AV238*AJ238</f>
        <v>111142.876</v>
      </c>
      <c r="AX238" s="1" t="n">
        <v>18.5</v>
      </c>
      <c r="AY238" s="3" t="n">
        <v>7.349</v>
      </c>
      <c r="AZ238" s="3" t="str">
        <f aca="false">IF(AND(AU238&lt;&gt;"",T238&lt;&gt;"",O238&lt;&gt;"",AD238&lt;&gt;""),SQRT((AU238*(MAX((T238-77)/(T238-O238),0))^0.38)*(SQRT(AD238^2-0.000601*(77-60))*62.3664)*251.9958/30.48^3),"")</f>
        <v/>
      </c>
      <c r="BA238" s="3" t="str">
        <f aca="false">IF(AND(AY238&lt;&gt;"",AZ238&lt;&gt;""),AZ238-AY238,"")</f>
        <v/>
      </c>
      <c r="BC238" s="1" t="n">
        <v>-417.15</v>
      </c>
      <c r="BE238" s="1" t="n">
        <v>27.48</v>
      </c>
      <c r="BF238" s="6" t="n">
        <v>0.0007</v>
      </c>
      <c r="BH238" s="7" t="n">
        <v>81</v>
      </c>
      <c r="BI238" s="7" t="n">
        <v>85</v>
      </c>
      <c r="BJ238" s="7" t="n">
        <v>94.4</v>
      </c>
      <c r="BK238" s="7" t="n">
        <v>0.1</v>
      </c>
      <c r="BL238" s="1" t="n">
        <v>1.06</v>
      </c>
      <c r="BM238" s="1" t="n">
        <v>7.87</v>
      </c>
      <c r="BN238" s="7" t="n">
        <v>12.4</v>
      </c>
      <c r="BO238" s="7" t="n">
        <f aca="false">IF(AND(P238&lt;&gt;"",AD238&lt;&gt;""),P238^0.333333333333333/AD238,"")</f>
        <v>12.4280451805587</v>
      </c>
      <c r="BP238" s="7" t="n">
        <f aca="false">BN238-BO238</f>
        <v>-0.0280451805586797</v>
      </c>
    </row>
    <row r="239" customFormat="false" ht="12.75" hidden="false" customHeight="false" outlineLevel="0" collapsed="false">
      <c r="A239" s="0" t="n">
        <v>237</v>
      </c>
      <c r="B239" s="0" t="s">
        <v>379</v>
      </c>
      <c r="C239" s="0" t="s">
        <v>221</v>
      </c>
      <c r="D239" s="0" t="n">
        <v>7</v>
      </c>
      <c r="E239" s="0" t="n">
        <v>14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s">
        <v>334</v>
      </c>
      <c r="L239" s="1" t="n">
        <v>98.19</v>
      </c>
      <c r="M239" s="1" t="n">
        <f aca="false">+D239*$D$2+E239*$E$2+F239*$F$2+G239*$G$2+H239*$H$2+I239*$I$2+J239*$J$2</f>
        <v>98.18816</v>
      </c>
      <c r="N239" s="1" t="str">
        <f aca="false">IF(ABS(M239-L239)&gt;0.005,M239-L239,"")</f>
        <v/>
      </c>
      <c r="O239" s="1" t="n">
        <v>186.8</v>
      </c>
      <c r="P239" s="1" t="n">
        <f aca="false">+O239+459.67</f>
        <v>646.47</v>
      </c>
      <c r="Q239" s="1" t="n">
        <f aca="false">IF(AND(P239&gt;0,U239&lt;&gt;""),P239/U239,"")</f>
        <v>0.678972409229832</v>
      </c>
      <c r="S239" s="1" t="str">
        <f aca="false">IF(AND(R239&lt;&gt;"",U239&lt;&gt;""),(R239+459.67)/U239,"")</f>
        <v/>
      </c>
      <c r="T239" s="1" t="n">
        <v>492.46</v>
      </c>
      <c r="U239" s="1" t="n">
        <f aca="false">IF(T239&lt;&gt;"",T239+459.67,"")</f>
        <v>952.13</v>
      </c>
      <c r="V239" s="1" t="n">
        <v>416.1</v>
      </c>
      <c r="W239" s="2" t="n">
        <v>0.0649</v>
      </c>
      <c r="X239" s="2" t="n">
        <v>0.2594</v>
      </c>
      <c r="Y239" s="2" t="n">
        <f aca="false">IF(U239&lt;&gt;"",V239*W239*L239/10.73165/U239,"")</f>
        <v>0.259505712929193</v>
      </c>
      <c r="Z239" s="2" t="str">
        <f aca="false">IF(Y239&lt;&gt;"",IF(ABS(Y239-X239)&gt;0.0005,Y239-X239,""),"")</f>
        <v/>
      </c>
      <c r="AA239" s="2" t="n">
        <v>0.3123</v>
      </c>
      <c r="AB239" s="2" t="n">
        <f aca="false">IF(AND(V239&gt;0,Q239&lt;&gt;""),LOG(14.69595/V239)/(1-1/Q239)*3/7-1,"")</f>
        <v>0.316132498830967</v>
      </c>
      <c r="AC239" s="2" t="str">
        <f aca="false">IF(AB239&lt;&gt;"",IF(ABS(AB239-AA239)&gt;0.05,AB239-AA239,""),"")</f>
        <v/>
      </c>
      <c r="AD239" s="2" t="n">
        <v>0.6981</v>
      </c>
      <c r="AF239" s="3" t="n">
        <f aca="false">IF(AND(L239&lt;&gt;"",AD239&lt;&gt;""),L239/(AD239*62.3664),"")</f>
        <v>2.25527209438185</v>
      </c>
      <c r="AG239" s="1" t="n">
        <v>71.2</v>
      </c>
      <c r="AH239" s="1" t="n">
        <f aca="false">IF(AD239&lt;&gt;"",141.5/AD239-131.5,"")</f>
        <v>71.1930239220742</v>
      </c>
      <c r="AI239" s="1" t="str">
        <f aca="false">IF(AH239&lt;&gt;"",IF(ABS(AH239-AG239)&gt;0.01,AH239-AG239,""),"")</f>
        <v/>
      </c>
      <c r="AJ239" s="3" t="n">
        <v>5.82</v>
      </c>
      <c r="AK239" s="3" t="n">
        <f aca="false">IF(AD239&lt;&gt;"",AD239*8.33718,"")</f>
        <v>5.820185358</v>
      </c>
      <c r="AL239" s="3" t="str">
        <f aca="false">IF(AK239&lt;&gt;"",IF(ABS(AK239-AJ239)&gt;0.001,AK239-AJ239,""),"")</f>
        <v/>
      </c>
      <c r="AM239" s="4" t="n">
        <v>1.399</v>
      </c>
      <c r="AN239" s="2" t="n">
        <v>2.26</v>
      </c>
      <c r="AO239" s="2" t="n">
        <f aca="false">IF(AND(V239&lt;&gt;"",AA239&lt;&gt;"",U239&lt;&gt;""),V239*10^(7/3*(1+AA239)*(1-U239/559.676)),"")</f>
        <v>2.9651704934095</v>
      </c>
      <c r="AP239" s="2" t="n">
        <f aca="false">IF(AO239&lt;&gt;"",AO239-AN239,"")</f>
        <v>0.705170493409502</v>
      </c>
      <c r="AV239" s="5" t="n">
        <v>19141</v>
      </c>
      <c r="AW239" s="5" t="n">
        <f aca="false">AV239*AJ239</f>
        <v>111400.62</v>
      </c>
      <c r="AX239" s="1" t="n">
        <v>18.4</v>
      </c>
      <c r="AY239" s="3" t="n">
        <v>7.314</v>
      </c>
      <c r="AZ239" s="3" t="str">
        <f aca="false">IF(AND(AU239&lt;&gt;"",T239&lt;&gt;"",O239&lt;&gt;"",AD239&lt;&gt;""),SQRT((AU239*(MAX((T239-77)/(T239-O239),0))^0.38)*(SQRT(AD239^2-0.000601*(77-60))*62.3664)*251.9958/30.48^3),"")</f>
        <v/>
      </c>
      <c r="BA239" s="3" t="str">
        <f aca="false">IF(AND(AY239&lt;&gt;"",AZ239&lt;&gt;""),AZ239-AY239,"")</f>
        <v/>
      </c>
      <c r="BC239" s="1" t="n">
        <v>-357.06</v>
      </c>
      <c r="BF239" s="6" t="n">
        <v>0.00052</v>
      </c>
      <c r="BL239" s="1" t="n">
        <v>1.06</v>
      </c>
      <c r="BM239" s="1" t="n">
        <v>7.87</v>
      </c>
      <c r="BN239" s="7" t="n">
        <v>12.4</v>
      </c>
      <c r="BO239" s="7" t="n">
        <f aca="false">IF(AND(P239&lt;&gt;"",AD239&lt;&gt;""),P239^0.333333333333333/AD239,"")</f>
        <v>12.3860212456937</v>
      </c>
      <c r="BP239" s="7" t="n">
        <f aca="false">BN239-BO239</f>
        <v>0.0139787543062884</v>
      </c>
    </row>
    <row r="240" customFormat="false" ht="12.75" hidden="false" customHeight="false" outlineLevel="0" collapsed="false">
      <c r="A240" s="0" t="n">
        <v>238</v>
      </c>
      <c r="B240" s="0" t="s">
        <v>379</v>
      </c>
      <c r="C240" s="0" t="s">
        <v>221</v>
      </c>
      <c r="D240" s="0" t="n">
        <v>7</v>
      </c>
      <c r="E240" s="0" t="n">
        <v>14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s">
        <v>334</v>
      </c>
      <c r="L240" s="1" t="n">
        <v>98.19</v>
      </c>
      <c r="M240" s="1" t="n">
        <f aca="false">+D240*$D$2+E240*$E$2+F240*$F$2+G240*$G$2+H240*$H$2+I240*$I$2+J240*$J$2</f>
        <v>98.18816</v>
      </c>
      <c r="N240" s="1" t="str">
        <f aca="false">IF(ABS(M240-L240)&gt;0.005,M240-L240,"")</f>
        <v/>
      </c>
      <c r="O240" s="1" t="n">
        <v>186.62</v>
      </c>
      <c r="P240" s="1" t="n">
        <f aca="false">+O240+459.67</f>
        <v>646.29</v>
      </c>
      <c r="Q240" s="1" t="n">
        <f aca="false">IF(AND(P240&gt;0,U240&lt;&gt;""),P240/U240,"")</f>
        <v>0.6789758998172</v>
      </c>
      <c r="R240" s="1" t="n">
        <v>-222.81</v>
      </c>
      <c r="S240" s="1" t="n">
        <f aca="false">IF(AND(R240&lt;&gt;"",U240&lt;&gt;""),(R240+459.67)/U240,"")</f>
        <v>0.248839114995903</v>
      </c>
      <c r="T240" s="1" t="n">
        <v>492.19</v>
      </c>
      <c r="U240" s="1" t="n">
        <f aca="false">IF(T240&lt;&gt;"",T240+459.67,"")</f>
        <v>951.86</v>
      </c>
      <c r="V240" s="1" t="n">
        <v>416.1</v>
      </c>
      <c r="W240" s="2" t="n">
        <v>0.0649</v>
      </c>
      <c r="X240" s="2" t="n">
        <v>0.2595</v>
      </c>
      <c r="Y240" s="2" t="n">
        <f aca="false">IF(U240&lt;&gt;"",V240*W240*L240/10.73165/U240,"")</f>
        <v>0.259579323063552</v>
      </c>
      <c r="Z240" s="2" t="str">
        <f aca="false">IF(Y240&lt;&gt;"",IF(ABS(Y240-X240)&gt;0.0005,Y240-X240,""),"")</f>
        <v/>
      </c>
      <c r="AA240" s="2" t="n">
        <v>0.3112</v>
      </c>
      <c r="AB240" s="2" t="n">
        <f aca="false">IF(AND(V240&gt;0,Q240&lt;&gt;""),LOG(14.69595/V240)/(1-1/Q240)*3/7-1,"")</f>
        <v>0.316153575809921</v>
      </c>
      <c r="AC240" s="2" t="str">
        <f aca="false">IF(AB240&lt;&gt;"",IF(ABS(AB240-AA240)&gt;0.05,AB240-AA240,""),"")</f>
        <v/>
      </c>
      <c r="AD240" s="2" t="n">
        <v>0.6941</v>
      </c>
      <c r="AF240" s="3" t="n">
        <f aca="false">IF(AND(L240&lt;&gt;"",AD240&lt;&gt;""),L240/(AD240*62.3664),"")</f>
        <v>2.26826890806508</v>
      </c>
      <c r="AG240" s="1" t="n">
        <v>72.36</v>
      </c>
      <c r="AH240" s="1" t="n">
        <f aca="false">IF(AD240&lt;&gt;"",141.5/AD240-131.5,"")</f>
        <v>72.3611151130961</v>
      </c>
      <c r="AI240" s="1" t="str">
        <f aca="false">IF(AH240&lt;&gt;"",IF(ABS(AH240-AG240)&gt;0.01,AH240-AG240,""),"")</f>
        <v/>
      </c>
      <c r="AJ240" s="3" t="n">
        <v>5.787</v>
      </c>
      <c r="AK240" s="3" t="n">
        <f aca="false">IF(AD240&lt;&gt;"",AD240*8.33718,"")</f>
        <v>5.786836638</v>
      </c>
      <c r="AL240" s="3" t="str">
        <f aca="false">IF(AK240&lt;&gt;"",IF(ABS(AK240-AJ240)&gt;0.001,AK240-AJ240,""),"")</f>
        <v/>
      </c>
      <c r="AM240" s="4" t="n">
        <v>1.3974</v>
      </c>
      <c r="AN240" s="2" t="n">
        <v>2.6</v>
      </c>
      <c r="AO240" s="2" t="n">
        <f aca="false">IF(AND(V240&lt;&gt;"",AA240&lt;&gt;"",U240&lt;&gt;""),V240*10^(7/3*(1+AA240)*(1-U240/559.676)),"")</f>
        <v>2.9876203746534</v>
      </c>
      <c r="AP240" s="2" t="n">
        <f aca="false">IF(AO240&lt;&gt;"",AO240-AN240,"")</f>
        <v>0.387620374653403</v>
      </c>
      <c r="AV240" s="5" t="n">
        <v>19123</v>
      </c>
      <c r="AW240" s="5" t="n">
        <f aca="false">AV240*AJ240</f>
        <v>110664.801</v>
      </c>
      <c r="AX240" s="1" t="n">
        <v>17.84</v>
      </c>
      <c r="AY240" s="3" t="n">
        <v>7.285</v>
      </c>
      <c r="AZ240" s="3" t="str">
        <f aca="false">IF(AND(AU240&lt;&gt;"",T240&lt;&gt;"",O240&lt;&gt;"",AD240&lt;&gt;""),SQRT((AU240*(MAX((T240-77)/(T240-O240),0))^0.38)*(SQRT(AD240^2-0.000601*(77-60))*62.3664)*251.9958/30.48^3),"")</f>
        <v/>
      </c>
      <c r="BA240" s="3" t="str">
        <f aca="false">IF(AND(AY240&lt;&gt;"",AZ240&lt;&gt;""),AZ240-AY240,"")</f>
        <v/>
      </c>
      <c r="BC240" s="1" t="n">
        <v>-357.06</v>
      </c>
      <c r="BE240" s="1" t="n">
        <v>23.82</v>
      </c>
      <c r="BF240" s="6" t="n">
        <v>0.00074</v>
      </c>
      <c r="BH240" s="7" t="n">
        <v>82</v>
      </c>
      <c r="BI240" s="7" t="n">
        <v>85.7</v>
      </c>
      <c r="BJ240" s="7" t="n">
        <v>97.9</v>
      </c>
      <c r="BK240" s="7" t="n">
        <v>0.1</v>
      </c>
      <c r="BL240" s="1" t="n">
        <v>1.06</v>
      </c>
      <c r="BM240" s="1" t="n">
        <v>7.87</v>
      </c>
      <c r="BN240" s="7" t="n">
        <v>12.5</v>
      </c>
      <c r="BO240" s="7" t="n">
        <f aca="false">IF(AND(P240&lt;&gt;"",AD240&lt;&gt;""),P240^0.333333333333333/AD240,"")</f>
        <v>12.4562438317966</v>
      </c>
      <c r="BP240" s="7" t="n">
        <f aca="false">BN240-BO240</f>
        <v>0.0437561682033802</v>
      </c>
    </row>
    <row r="241" customFormat="false" ht="12.75" hidden="false" customHeight="false" outlineLevel="0" collapsed="false">
      <c r="A241" s="0" t="n">
        <v>239</v>
      </c>
      <c r="B241" s="0" t="s">
        <v>380</v>
      </c>
      <c r="C241" s="0" t="s">
        <v>221</v>
      </c>
      <c r="D241" s="0" t="n">
        <v>7</v>
      </c>
      <c r="E241" s="0" t="n">
        <v>14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s">
        <v>334</v>
      </c>
      <c r="L241" s="1" t="n">
        <v>98.19</v>
      </c>
      <c r="M241" s="1" t="n">
        <f aca="false">+D241*$D$2+E241*$E$2+F241*$F$2+G241*$G$2+H241*$H$2+I241*$I$2+J241*$J$2</f>
        <v>98.18816</v>
      </c>
      <c r="N241" s="1" t="str">
        <f aca="false">IF(ABS(M241-L241)&gt;0.005,M241-L241,"")</f>
        <v/>
      </c>
      <c r="O241" s="1" t="n">
        <v>203.72</v>
      </c>
      <c r="P241" s="1" t="n">
        <f aca="false">+O241+459.67</f>
        <v>663.39</v>
      </c>
      <c r="Q241" s="1" t="n">
        <f aca="false">IF(AND(P241&gt;0,U241&lt;&gt;""),P241/U241,"")</f>
        <v>0.676583375828659</v>
      </c>
      <c r="S241" s="1" t="str">
        <f aca="false">IF(AND(R241&lt;&gt;"",U241&lt;&gt;""),(R241+459.67)/U241,"")</f>
        <v/>
      </c>
      <c r="T241" s="1" t="n">
        <v>520.83</v>
      </c>
      <c r="U241" s="1" t="n">
        <f aca="false">IF(T241&lt;&gt;"",T241+459.67,"")</f>
        <v>980.5</v>
      </c>
      <c r="V241" s="1" t="n">
        <v>428.05</v>
      </c>
      <c r="W241" s="2" t="n">
        <v>0.0649</v>
      </c>
      <c r="X241" s="2" t="n">
        <v>0.2592</v>
      </c>
      <c r="Y241" s="2" t="n">
        <f aca="false">IF(U241&lt;&gt;"",V241*W241*L241/10.73165/U241,"")</f>
        <v>0.259234238091884</v>
      </c>
      <c r="Z241" s="2" t="str">
        <f aca="false">IF(Y241&lt;&gt;"",IF(ABS(Y241-X241)&gt;0.0005,Y241-X241,""),"")</f>
        <v/>
      </c>
      <c r="AA241" s="2" t="n">
        <v>0.3067</v>
      </c>
      <c r="AB241" s="2" t="n">
        <f aca="false">IF(AND(V241&gt;0,Q241&lt;&gt;""),LOG(14.69595/V241)/(1-1/Q241)*3/7-1,"")</f>
        <v>0.31283855240688</v>
      </c>
      <c r="AC241" s="2" t="str">
        <f aca="false">IF(AB241&lt;&gt;"",IF(ABS(AB241-AA241)&gt;0.05,AB241-AA241,""),"")</f>
        <v/>
      </c>
      <c r="AD241" s="2" t="n">
        <v>0.718</v>
      </c>
      <c r="AF241" s="3" t="n">
        <f aca="false">IF(AND(L241&lt;&gt;"",AD241&lt;&gt;""),L241/(AD241*62.3664),"")</f>
        <v>2.19276524942614</v>
      </c>
      <c r="AG241" s="1" t="n">
        <v>65.58</v>
      </c>
      <c r="AH241" s="1" t="n">
        <f aca="false">IF(AD241&lt;&gt;"",141.5/AD241-131.5,"")</f>
        <v>65.575208913649</v>
      </c>
      <c r="AI241" s="1" t="str">
        <f aca="false">IF(AH241&lt;&gt;"",IF(ABS(AH241-AG241)&gt;0.01,AH241-AG241,""),"")</f>
        <v/>
      </c>
      <c r="AJ241" s="3" t="n">
        <v>5.986</v>
      </c>
      <c r="AK241" s="3" t="n">
        <f aca="false">IF(AD241&lt;&gt;"",AD241*8.33718,"")</f>
        <v>5.98609524</v>
      </c>
      <c r="AL241" s="3" t="str">
        <f aca="false">IF(AK241&lt;&gt;"",IF(ABS(AK241-AJ241)&gt;0.001,AK241-AJ241,""),"")</f>
        <v/>
      </c>
      <c r="AM241" s="4" t="n">
        <v>1.40995</v>
      </c>
      <c r="AN241" s="2" t="n">
        <v>1.801</v>
      </c>
      <c r="AO241" s="2" t="n">
        <f aca="false">IF(AND(V241&lt;&gt;"",AA241&lt;&gt;"",U241&lt;&gt;""),V241*10^(7/3*(1+AA241)*(1-U241/559.676)),"")</f>
        <v>2.18251264146419</v>
      </c>
      <c r="AP241" s="2" t="n">
        <f aca="false">IF(AO241&lt;&gt;"",AO241-AN241,"")</f>
        <v>0.381512641464192</v>
      </c>
      <c r="AR241" s="2" t="n">
        <v>0.446</v>
      </c>
      <c r="AV241" s="5" t="n">
        <v>19122</v>
      </c>
      <c r="AW241" s="5" t="n">
        <f aca="false">AV241*AJ241</f>
        <v>114464.292</v>
      </c>
      <c r="AX241" s="1" t="n">
        <v>20.41</v>
      </c>
      <c r="AY241" s="3" t="n">
        <v>7.653</v>
      </c>
      <c r="AZ241" s="3" t="str">
        <f aca="false">IF(AND(AU241&lt;&gt;"",T241&lt;&gt;"",O241&lt;&gt;"",AD241&lt;&gt;""),SQRT((AU241*(MAX((T241-77)/(T241-O241),0))^0.38)*(SQRT(AD241^2-0.000601*(77-60))*62.3664)*251.9958/30.48^3),"")</f>
        <v/>
      </c>
      <c r="BA241" s="3" t="str">
        <f aca="false">IF(AND(AY241&lt;&gt;"",AZ241&lt;&gt;""),AZ241-AY241,"")</f>
        <v/>
      </c>
      <c r="BC241" s="1" t="n">
        <v>-381.61</v>
      </c>
      <c r="BF241" s="6" t="n">
        <v>0.00081</v>
      </c>
      <c r="BJ241" s="7" t="n">
        <v>96</v>
      </c>
      <c r="BL241" s="1" t="n">
        <v>1.06</v>
      </c>
      <c r="BM241" s="1" t="n">
        <v>7.46</v>
      </c>
      <c r="BN241" s="7" t="n">
        <v>12.1</v>
      </c>
      <c r="BO241" s="7" t="n">
        <f aca="false">IF(AND(P241&lt;&gt;"",AD241&lt;&gt;""),P241^0.333333333333333/AD241,"")</f>
        <v>12.1468927229668</v>
      </c>
      <c r="BP241" s="7" t="n">
        <f aca="false">BN241-BO241</f>
        <v>-0.0468927229667564</v>
      </c>
    </row>
    <row r="242" customFormat="false" ht="12.75" hidden="false" customHeight="false" outlineLevel="0" collapsed="false">
      <c r="A242" s="0" t="n">
        <v>240</v>
      </c>
      <c r="B242" s="0" t="s">
        <v>381</v>
      </c>
      <c r="C242" s="0" t="s">
        <v>221</v>
      </c>
      <c r="D242" s="0" t="n">
        <v>7</v>
      </c>
      <c r="E242" s="0" t="n">
        <v>14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0</v>
      </c>
      <c r="K242" s="0" t="s">
        <v>334</v>
      </c>
      <c r="L242" s="1" t="n">
        <v>98.19</v>
      </c>
      <c r="M242" s="1" t="n">
        <f aca="false">+D242*$D$2+E242*$E$2+F242*$F$2+G242*$G$2+H242*$H$2+I242*$I$2+J242*$J$2</f>
        <v>98.18816</v>
      </c>
      <c r="N242" s="1" t="str">
        <f aca="false">IF(ABS(M242-L242)&gt;0.005,M242-L242,"")</f>
        <v/>
      </c>
      <c r="O242" s="1" t="n">
        <v>200.38</v>
      </c>
      <c r="P242" s="1" t="n">
        <f aca="false">+O242+459.67</f>
        <v>660.05</v>
      </c>
      <c r="Q242" s="1" t="n">
        <f aca="false">IF(AND(P242&gt;0,U242&lt;&gt;""),P242/U242,"")</f>
        <v>0.676592691302342</v>
      </c>
      <c r="S242" s="1" t="str">
        <f aca="false">IF(AND(R242&lt;&gt;"",U242&lt;&gt;""),(R242+459.67)/U242,"")</f>
        <v/>
      </c>
      <c r="T242" s="1" t="n">
        <v>515.88</v>
      </c>
      <c r="U242" s="1" t="n">
        <f aca="false">IF(T242&lt;&gt;"",T242+459.67,"")</f>
        <v>975.55</v>
      </c>
      <c r="V242" s="1" t="n">
        <v>428.05</v>
      </c>
      <c r="W242" s="2" t="n">
        <v>0.0649</v>
      </c>
      <c r="X242" s="2" t="n">
        <v>0.2605</v>
      </c>
      <c r="Y242" s="2" t="n">
        <f aca="false">IF(U242&lt;&gt;"",V242*W242*L242/10.73165/U242,"")</f>
        <v>0.260549608373832</v>
      </c>
      <c r="Z242" s="2" t="str">
        <f aca="false">IF(Y242&lt;&gt;"",IF(ABS(Y242-X242)&gt;0.0005,Y242-X242,""),"")</f>
        <v/>
      </c>
      <c r="AA242" s="2" t="n">
        <v>0.3065</v>
      </c>
      <c r="AB242" s="2" t="n">
        <f aca="false">IF(AND(V242&gt;0,Q242&lt;&gt;""),LOG(14.69595/V242)/(1-1/Q242)*3/7-1,"")</f>
        <v>0.312894443822799</v>
      </c>
      <c r="AC242" s="2" t="str">
        <f aca="false">IF(AB242&lt;&gt;"",IF(ABS(AB242-AA242)&gt;0.05,AB242-AA242,""),"")</f>
        <v/>
      </c>
      <c r="AD242" s="2" t="n">
        <v>0.7144</v>
      </c>
      <c r="AF242" s="3" t="n">
        <f aca="false">IF(AND(L242&lt;&gt;"",AD242&lt;&gt;""),L242/(AD242*62.3664),"")</f>
        <v>2.20381501832023</v>
      </c>
      <c r="AG242" s="1" t="n">
        <v>66.57</v>
      </c>
      <c r="AH242" s="1" t="n">
        <f aca="false">IF(AD242&lt;&gt;"",141.5/AD242-131.5,"")</f>
        <v>66.5683090705487</v>
      </c>
      <c r="AI242" s="1" t="str">
        <f aca="false">IF(AH242&lt;&gt;"",IF(ABS(AH242-AG242)&gt;0.01,AH242-AG242,""),"")</f>
        <v/>
      </c>
      <c r="AJ242" s="3" t="n">
        <v>5.956</v>
      </c>
      <c r="AK242" s="3" t="n">
        <f aca="false">IF(AD242&lt;&gt;"",AD242*8.33718,"")</f>
        <v>5.956081392</v>
      </c>
      <c r="AL242" s="3" t="str">
        <f aca="false">IF(AK242&lt;&gt;"",IF(ABS(AK242-AJ242)&gt;0.001,AK242-AJ242,""),"")</f>
        <v/>
      </c>
      <c r="AM242" s="4" t="n">
        <v>1.4082</v>
      </c>
      <c r="AN242" s="2" t="n">
        <v>1.957</v>
      </c>
      <c r="AO242" s="2" t="n">
        <f aca="false">IF(AND(V242&lt;&gt;"",AA242&lt;&gt;"",U242&lt;&gt;""),V242*10^(7/3*(1+AA242)*(1-U242/559.676)),"")</f>
        <v>2.32418032069296</v>
      </c>
      <c r="AP242" s="2" t="n">
        <f aca="false">IF(AO242&lt;&gt;"",AO242-AN242,"")</f>
        <v>0.367180320692964</v>
      </c>
      <c r="AR242" s="2" t="n">
        <v>0.446</v>
      </c>
      <c r="AV242" s="5" t="n">
        <v>19122</v>
      </c>
      <c r="AW242" s="5" t="n">
        <f aca="false">AV242*AJ242</f>
        <v>113890.632</v>
      </c>
      <c r="AX242" s="1" t="n">
        <v>20.04</v>
      </c>
      <c r="AY242" s="3" t="n">
        <v>7.564</v>
      </c>
      <c r="AZ242" s="3" t="str">
        <f aca="false">IF(AND(AU242&lt;&gt;"",T242&lt;&gt;"",O242&lt;&gt;"",AD242&lt;&gt;""),SQRT((AU242*(MAX((T242-77)/(T242-O242),0))^0.38)*(SQRT(AD242^2-0.000601*(77-60))*62.3664)*251.9958/30.48^3),"")</f>
        <v/>
      </c>
      <c r="BA242" s="3" t="str">
        <f aca="false">IF(AND(AY242&lt;&gt;"",AZ242&lt;&gt;""),AZ242-AY242,"")</f>
        <v/>
      </c>
      <c r="BC242" s="1" t="n">
        <v>-381.61</v>
      </c>
      <c r="BF242" s="6" t="n">
        <v>0.00076</v>
      </c>
      <c r="BH242" s="7" t="n">
        <v>81.4</v>
      </c>
      <c r="BI242" s="7" t="n">
        <v>85.1</v>
      </c>
      <c r="BJ242" s="7" t="n">
        <v>96.4</v>
      </c>
      <c r="BK242" s="7" t="n">
        <v>98.8</v>
      </c>
      <c r="BL242" s="1" t="n">
        <v>1.06</v>
      </c>
      <c r="BM242" s="1" t="n">
        <v>7.46</v>
      </c>
      <c r="BN242" s="7" t="n">
        <v>12.2</v>
      </c>
      <c r="BO242" s="7" t="n">
        <f aca="false">IF(AND(P242&lt;&gt;"",AD242&lt;&gt;""),P242^0.333333333333333/AD242,"")</f>
        <v>12.1875805556373</v>
      </c>
      <c r="BP242" s="7" t="n">
        <f aca="false">BN242-BO242</f>
        <v>0.0124194443627452</v>
      </c>
    </row>
    <row r="243" customFormat="false" ht="12.75" hidden="false" customHeight="false" outlineLevel="0" collapsed="false">
      <c r="A243" s="0" t="n">
        <v>241</v>
      </c>
      <c r="B243" s="0" t="s">
        <v>382</v>
      </c>
      <c r="C243" s="0" t="s">
        <v>221</v>
      </c>
      <c r="D243" s="0" t="n">
        <v>7</v>
      </c>
      <c r="E243" s="0" t="n">
        <v>14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s">
        <v>334</v>
      </c>
      <c r="L243" s="1" t="n">
        <v>98.19</v>
      </c>
      <c r="M243" s="1" t="n">
        <f aca="false">+D243*$D$2+E243*$E$2+F243*$F$2+G243*$G$2+H243*$H$2+I243*$I$2+J243*$J$2</f>
        <v>98.18816</v>
      </c>
      <c r="N243" s="1" t="str">
        <f aca="false">IF(ABS(M243-L243)&gt;0.005,M243-L243,"")</f>
        <v/>
      </c>
      <c r="O243" s="1" t="n">
        <v>201.2</v>
      </c>
      <c r="P243" s="1" t="n">
        <f aca="false">+O243+459.67</f>
        <v>660.87</v>
      </c>
      <c r="Q243" s="1" t="n">
        <f aca="false">IF(AND(P243&gt;0,U243&lt;&gt;""),P243/U243,"")</f>
        <v>0.676587118769004</v>
      </c>
      <c r="S243" s="1" t="str">
        <f aca="false">IF(AND(R243&lt;&gt;"",U243&lt;&gt;""),(R243+459.67)/U243,"")</f>
        <v/>
      </c>
      <c r="T243" s="1" t="n">
        <v>517.1</v>
      </c>
      <c r="U243" s="1" t="n">
        <f aca="false">IF(T243&lt;&gt;"",T243+459.67,"")</f>
        <v>976.77</v>
      </c>
      <c r="V243" s="1" t="n">
        <v>428.05</v>
      </c>
      <c r="W243" s="2" t="n">
        <v>0.0649</v>
      </c>
      <c r="X243" s="2" t="n">
        <v>0.2601</v>
      </c>
      <c r="Y243" s="2" t="n">
        <f aca="false">IF(U243&lt;&gt;"",V243*W243*L243/10.73165/U243,"")</f>
        <v>0.260224178106506</v>
      </c>
      <c r="Z243" s="2" t="str">
        <f aca="false">IF(Y243&lt;&gt;"",IF(ABS(Y243-X243)&gt;0.0005,Y243-X243,""),"")</f>
        <v/>
      </c>
      <c r="AA243" s="2" t="n">
        <v>0.3127</v>
      </c>
      <c r="AB243" s="2" t="n">
        <f aca="false">IF(AND(V243&gt;0,Q243&lt;&gt;""),LOG(14.69595/V243)/(1-1/Q243)*3/7-1,"")</f>
        <v>0.31286100908897</v>
      </c>
      <c r="AC243" s="2" t="str">
        <f aca="false">IF(AB243&lt;&gt;"",IF(ABS(AB243-AA243)&gt;0.05,AB243-AA243,""),"")</f>
        <v/>
      </c>
      <c r="AD243" s="2" t="n">
        <v>0.7125</v>
      </c>
      <c r="AF243" s="3" t="n">
        <f aca="false">IF(AND(L243&lt;&gt;"",AD243&lt;&gt;""),L243/(AD243*62.3664),"")</f>
        <v>2.20969185836908</v>
      </c>
      <c r="AG243" s="1" t="n">
        <v>67.1</v>
      </c>
      <c r="AH243" s="1" t="n">
        <f aca="false">IF(AD243&lt;&gt;"",141.5/AD243-131.5,"")</f>
        <v>67.0964912280702</v>
      </c>
      <c r="AI243" s="1" t="str">
        <f aca="false">IF(AH243&lt;&gt;"",IF(ABS(AH243-AG243)&gt;0.01,AH243-AG243,""),"")</f>
        <v/>
      </c>
      <c r="AJ243" s="3" t="n">
        <v>5.94</v>
      </c>
      <c r="AK243" s="3" t="n">
        <f aca="false">IF(AD243&lt;&gt;"",AD243*8.33718,"")</f>
        <v>5.94024075</v>
      </c>
      <c r="AL243" s="3" t="str">
        <f aca="false">IF(AK243&lt;&gt;"",IF(ABS(AK243-AJ243)&gt;0.001,AK243-AJ243,""),"")</f>
        <v/>
      </c>
      <c r="AM243" s="4" t="n">
        <v>1.402</v>
      </c>
      <c r="AN243" s="2" t="n">
        <v>2</v>
      </c>
      <c r="AO243" s="2" t="n">
        <f aca="false">IF(AND(V243&lt;&gt;"",AA243&lt;&gt;"",U243&lt;&gt;""),V243*10^(7/3*(1+AA243)*(1-U243/559.676)),"")</f>
        <v>2.23276714986911</v>
      </c>
      <c r="AP243" s="2" t="n">
        <f aca="false">IF(AO243&lt;&gt;"",AO243-AN243,"")</f>
        <v>0.232767149869108</v>
      </c>
      <c r="AU243" s="1" t="n">
        <v>135.56</v>
      </c>
      <c r="AV243" s="5" t="n">
        <v>19147</v>
      </c>
      <c r="AW243" s="5" t="n">
        <f aca="false">AV243*AJ243</f>
        <v>113733.18</v>
      </c>
      <c r="AX243" s="1" t="n">
        <v>20.58</v>
      </c>
      <c r="AY243" s="3" t="n">
        <v>7.478</v>
      </c>
      <c r="AZ243" s="3" t="n">
        <f aca="false">IF(AND(AU243&lt;&gt;"",T243&lt;&gt;"",O243&lt;&gt;"",AD243&lt;&gt;""),SQRT((AU243*(MAX((T243-77)/(T243-O243),0))^0.38)*(SQRT(AD243^2-0.000601*(77-60))*62.3664)*251.9958/30.48^3),"")</f>
        <v>7.75819459889734</v>
      </c>
      <c r="BA243" s="3" t="n">
        <f aca="false">IF(AND(AY243&lt;&gt;"",AZ243&lt;&gt;""),AZ243-AY243,"")</f>
        <v>0.280194598897343</v>
      </c>
      <c r="BC243" s="1" t="n">
        <v>-330.31</v>
      </c>
      <c r="BF243" s="6" t="n">
        <v>0.00067</v>
      </c>
      <c r="BL243" s="1" t="n">
        <v>1.06</v>
      </c>
      <c r="BM243" s="1" t="n">
        <v>7.76</v>
      </c>
      <c r="BN243" s="7" t="n">
        <v>12.2</v>
      </c>
      <c r="BO243" s="7" t="n">
        <f aca="false">IF(AND(P243&lt;&gt;"",AD243&lt;&gt;""),P243^0.333333333333333/AD243,"")</f>
        <v>12.225139134474</v>
      </c>
      <c r="BP243" s="7" t="n">
        <f aca="false">BN243-BO243</f>
        <v>-0.0251391344740437</v>
      </c>
    </row>
    <row r="244" customFormat="false" ht="12.75" hidden="false" customHeight="false" outlineLevel="0" collapsed="false">
      <c r="A244" s="0" t="n">
        <v>242</v>
      </c>
      <c r="B244" s="0" t="s">
        <v>383</v>
      </c>
      <c r="C244" s="0" t="s">
        <v>221</v>
      </c>
      <c r="D244" s="0" t="n">
        <v>7</v>
      </c>
      <c r="E244" s="0" t="n">
        <v>14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0</v>
      </c>
      <c r="K244" s="0" t="s">
        <v>334</v>
      </c>
      <c r="L244" s="1" t="n">
        <v>98.19</v>
      </c>
      <c r="M244" s="1" t="n">
        <f aca="false">+D244*$D$2+E244*$E$2+F244*$F$2+G244*$G$2+H244*$H$2+I244*$I$2+J244*$J$2</f>
        <v>98.18816</v>
      </c>
      <c r="N244" s="1" t="str">
        <f aca="false">IF(ABS(M244-L244)&gt;0.005,M244-L244,"")</f>
        <v/>
      </c>
      <c r="O244" s="1" t="n">
        <v>183.4</v>
      </c>
      <c r="P244" s="1" t="n">
        <f aca="false">+O244+459.67</f>
        <v>643.07</v>
      </c>
      <c r="Q244" s="1" t="n">
        <f aca="false">IF(AND(P244&gt;0,U244&lt;&gt;""),P244/U244,"")</f>
        <v>0.674169436086679</v>
      </c>
      <c r="R244" s="1" t="n">
        <v>-197.46</v>
      </c>
      <c r="S244" s="1" t="n">
        <f aca="false">IF(AND(R244&lt;&gt;"",U244&lt;&gt;""),(R244+459.67)/U244,"")</f>
        <v>0.274890708377452</v>
      </c>
      <c r="T244" s="1" t="n">
        <v>494.2</v>
      </c>
      <c r="U244" s="1" t="n">
        <f aca="false">IF(T244&lt;&gt;"",T244+459.67,"")</f>
        <v>953.87</v>
      </c>
      <c r="V244" s="1" t="n">
        <v>440.51</v>
      </c>
      <c r="W244" s="2" t="n">
        <v>0.0649</v>
      </c>
      <c r="X244" s="2" t="n">
        <v>0.2742</v>
      </c>
      <c r="Y244" s="2" t="n">
        <f aca="false">IF(U244&lt;&gt;"",V244*W244*L244/10.73165/U244,"")</f>
        <v>0.274228152806055</v>
      </c>
      <c r="Z244" s="2" t="str">
        <f aca="false">IF(Y244&lt;&gt;"",IF(ABS(Y244-X244)&gt;0.0005,Y244-X244,""),"")</f>
        <v/>
      </c>
      <c r="AA244" s="2" t="n">
        <v>0.303</v>
      </c>
      <c r="AB244" s="2" t="n">
        <f aca="false">IF(AND(V244&gt;0,Q244&lt;&gt;""),LOG(14.69595/V244)/(1-1/Q244)*3/7-1,"")</f>
        <v>0.309513010568734</v>
      </c>
      <c r="AC244" s="2" t="str">
        <f aca="false">IF(AB244&lt;&gt;"",IF(ABS(AB244-AA244)&gt;0.05,AB244-AA244,""),"")</f>
        <v/>
      </c>
      <c r="AD244" s="2" t="n">
        <v>0.7005</v>
      </c>
      <c r="AF244" s="3" t="n">
        <f aca="false">IF(AND(L244&lt;&gt;"",AD244&lt;&gt;""),L244/(AD244*62.3664),"")</f>
        <v>2.24754525208847</v>
      </c>
      <c r="AG244" s="1" t="n">
        <v>70.51</v>
      </c>
      <c r="AH244" s="1" t="n">
        <f aca="false">IF(AD244&lt;&gt;"",141.5/AD244-131.5,"")</f>
        <v>70.4985724482513</v>
      </c>
      <c r="AI244" s="1" t="n">
        <f aca="false">IF(AH244&lt;&gt;"",IF(ABS(AH244-AG244)&gt;0.01,AH244-AG244,""),"")</f>
        <v>-0.0114275517487528</v>
      </c>
      <c r="AJ244" s="3" t="n">
        <v>5.84</v>
      </c>
      <c r="AK244" s="3" t="n">
        <f aca="false">IF(AD244&lt;&gt;"",AD244*8.33718,"")</f>
        <v>5.84019459</v>
      </c>
      <c r="AL244" s="3" t="str">
        <f aca="false">IF(AK244&lt;&gt;"",IF(ABS(AK244-AJ244)&gt;0.001,AK244-AJ244,""),"")</f>
        <v/>
      </c>
      <c r="AM244" s="4" t="n">
        <v>1.3955</v>
      </c>
      <c r="AN244" s="2" t="n">
        <v>2.8</v>
      </c>
      <c r="AO244" s="2" t="n">
        <f aca="false">IF(AND(V244&lt;&gt;"",AA244&lt;&gt;"",U244&lt;&gt;""),V244*10^(7/3*(1+AA244)*(1-U244/559.676)),"")</f>
        <v>3.18106031165108</v>
      </c>
      <c r="AP244" s="2" t="n">
        <f aca="false">IF(AO244&lt;&gt;"",AO244-AN244,"")</f>
        <v>0.381060311651085</v>
      </c>
      <c r="AU244" s="1" t="n">
        <v>133.73</v>
      </c>
      <c r="AV244" s="5" t="n">
        <v>19193</v>
      </c>
      <c r="AW244" s="5" t="n">
        <f aca="false">AV244*AJ244</f>
        <v>112087.12</v>
      </c>
      <c r="AX244" s="1" t="n">
        <v>19.23</v>
      </c>
      <c r="AY244" s="3" t="n">
        <v>7.415</v>
      </c>
      <c r="AZ244" s="3" t="n">
        <f aca="false">IF(AND(AU244&lt;&gt;"",T244&lt;&gt;"",O244&lt;&gt;"",AD244&lt;&gt;""),SQRT((AU244*(MAX((T244-77)/(T244-O244),0))^0.38)*(SQRT(AD244^2-0.000601*(77-60))*62.3664)*251.9958/30.48^3),"")</f>
        <v>7.58538372635673</v>
      </c>
      <c r="BA244" s="3" t="n">
        <f aca="false">IF(AND(AY244&lt;&gt;"",AZ244&lt;&gt;""),AZ244-AY244,"")</f>
        <v>0.170383726356731</v>
      </c>
      <c r="BC244" s="1" t="n">
        <v>-305.76</v>
      </c>
      <c r="BE244" s="1" t="n">
        <v>21.98</v>
      </c>
      <c r="BF244" s="6" t="n">
        <v>0.0007</v>
      </c>
      <c r="BH244" s="7" t="n">
        <v>81.6</v>
      </c>
      <c r="BI244" s="7" t="n">
        <v>84.2</v>
      </c>
      <c r="BJ244" s="7" t="n">
        <v>95.6</v>
      </c>
      <c r="BK244" s="7" t="n">
        <v>0.05</v>
      </c>
      <c r="BL244" s="1" t="n">
        <v>1.06</v>
      </c>
      <c r="BM244" s="1" t="n">
        <v>8.1</v>
      </c>
      <c r="BN244" s="7" t="n">
        <v>12.3</v>
      </c>
      <c r="BO244" s="7" t="n">
        <f aca="false">IF(AND(P244&lt;&gt;"",AD244&lt;&gt;""),P244^0.333333333333333/AD244,"")</f>
        <v>12.321907482036</v>
      </c>
      <c r="BP244" s="7" t="n">
        <f aca="false">BN244-BO244</f>
        <v>-0.0219074820360063</v>
      </c>
    </row>
    <row r="245" customFormat="false" ht="12.75" hidden="false" customHeight="false" outlineLevel="0" collapsed="false">
      <c r="A245" s="0" t="n">
        <v>243</v>
      </c>
      <c r="B245" s="0" t="s">
        <v>384</v>
      </c>
      <c r="C245" s="0" t="s">
        <v>221</v>
      </c>
      <c r="D245" s="0" t="n">
        <v>7</v>
      </c>
      <c r="E245" s="0" t="n">
        <v>14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</v>
      </c>
      <c r="K245" s="0" t="s">
        <v>334</v>
      </c>
      <c r="L245" s="1" t="n">
        <v>98.19</v>
      </c>
      <c r="M245" s="1" t="n">
        <f aca="false">+D245*$D$2+E245*$E$2+F245*$F$2+G245*$G$2+H245*$H$2+I245*$I$2+J245*$J$2</f>
        <v>98.18816</v>
      </c>
      <c r="N245" s="1" t="str">
        <f aca="false">IF(ABS(M245-L245)&gt;0.005,M245-L245,"")</f>
        <v/>
      </c>
      <c r="O245" s="1" t="n">
        <v>204.82</v>
      </c>
      <c r="P245" s="1" t="n">
        <f aca="false">+O245+459.67</f>
        <v>664.49</v>
      </c>
      <c r="Q245" s="1" t="n">
        <f aca="false">IF(AND(P245&gt;0,U245&lt;&gt;""),P245/U245,"")</f>
        <v>0.674171096952234</v>
      </c>
      <c r="S245" s="1" t="str">
        <f aca="false">IF(AND(R245&lt;&gt;"",U245&lt;&gt;""),(R245+459.67)/U245,"")</f>
        <v/>
      </c>
      <c r="T245" s="1" t="n">
        <v>525.97</v>
      </c>
      <c r="U245" s="1" t="n">
        <f aca="false">IF(T245&lt;&gt;"",T245+459.67,"")</f>
        <v>985.64</v>
      </c>
      <c r="V245" s="1" t="n">
        <v>440.51</v>
      </c>
      <c r="W245" s="2" t="n">
        <v>0.0649</v>
      </c>
      <c r="X245" s="2" t="n">
        <v>0.2653</v>
      </c>
      <c r="Y245" s="2" t="n">
        <f aca="false">IF(U245&lt;&gt;"",V245*W245*L245/10.73165/U245,"")</f>
        <v>0.265388994071985</v>
      </c>
      <c r="Z245" s="2" t="str">
        <f aca="false">IF(Y245&lt;&gt;"",IF(ABS(Y245-X245)&gt;0.0005,Y245-X245,""),"")</f>
        <v/>
      </c>
      <c r="AA245" s="2" t="n">
        <v>0.3056</v>
      </c>
      <c r="AB245" s="2" t="n">
        <f aca="false">IF(AND(V245&gt;0,Q245&lt;&gt;""),LOG(14.69595/V245)/(1-1/Q245)*3/7-1,"")</f>
        <v>0.309522911718509</v>
      </c>
      <c r="AC245" s="2" t="str">
        <f aca="false">IF(AB245&lt;&gt;"",IF(ABS(AB245-AA245)&gt;0.05,AB245-AA245,""),"")</f>
        <v/>
      </c>
      <c r="AD245" s="2" t="n">
        <v>0.7249</v>
      </c>
      <c r="AF245" s="3" t="n">
        <f aca="false">IF(AND(L245&lt;&gt;"",AD245&lt;&gt;""),L245/(AD245*62.3664),"")</f>
        <v>2.17189329436884</v>
      </c>
      <c r="AG245" s="1" t="n">
        <v>63.69</v>
      </c>
      <c r="AH245" s="1" t="n">
        <f aca="false">IF(AD245&lt;&gt;"",141.5/AD245-131.5,"")</f>
        <v>63.699337839702</v>
      </c>
      <c r="AI245" s="1" t="str">
        <f aca="false">IF(AH245&lt;&gt;"",IF(ABS(AH245-AG245)&gt;0.01,AH245-AG245,""),"")</f>
        <v/>
      </c>
      <c r="AJ245" s="3" t="n">
        <v>6.044</v>
      </c>
      <c r="AK245" s="3" t="n">
        <f aca="false">IF(AD245&lt;&gt;"",AD245*8.33718,"")</f>
        <v>6.043621782</v>
      </c>
      <c r="AL245" s="3" t="str">
        <f aca="false">IF(AK245&lt;&gt;"",IF(ABS(AK245-AJ245)&gt;0.001,AK245-AJ245,""),"")</f>
        <v/>
      </c>
      <c r="AM245" s="4" t="n">
        <v>1.4122</v>
      </c>
      <c r="AN245" s="2" t="n">
        <v>1.8</v>
      </c>
      <c r="AO245" s="2" t="n">
        <f aca="false">IF(AND(V245&lt;&gt;"",AA245&lt;&gt;"",U245&lt;&gt;""),V245*10^(7/3*(1+AA245)*(1-U245/559.676)),"")</f>
        <v>2.11529111090337</v>
      </c>
      <c r="AP245" s="2" t="n">
        <f aca="false">IF(AO245&lt;&gt;"",AO245-AN245,"")</f>
        <v>0.315291110903369</v>
      </c>
      <c r="AR245" s="2" t="n">
        <v>0.446</v>
      </c>
      <c r="AU245" s="1" t="n">
        <v>135.56</v>
      </c>
      <c r="AV245" s="5" t="n">
        <v>19133</v>
      </c>
      <c r="AW245" s="5" t="n">
        <f aca="false">AV245*AJ245</f>
        <v>115639.852</v>
      </c>
      <c r="AX245" s="1" t="n">
        <v>21.7</v>
      </c>
      <c r="AY245" s="3" t="n">
        <v>7.593</v>
      </c>
      <c r="AZ245" s="3" t="n">
        <f aca="false">IF(AND(AU245&lt;&gt;"",T245&lt;&gt;"",O245&lt;&gt;"",AD245&lt;&gt;""),SQRT((AU245*(MAX((T245-77)/(T245-O245),0))^0.38)*(SQRT(AD245^2-0.000601*(77-60))*62.3664)*251.9958/30.48^3),"")</f>
        <v>7.83194000653388</v>
      </c>
      <c r="BA245" s="3" t="n">
        <f aca="false">IF(AND(AY245&lt;&gt;"",AZ245&lt;&gt;""),AZ245-AY245,"")</f>
        <v>0.238940006533884</v>
      </c>
      <c r="BC245" s="1" t="n">
        <v>-385.09</v>
      </c>
      <c r="BF245" s="6" t="n">
        <v>0.00068</v>
      </c>
      <c r="BH245" s="7" t="n">
        <v>80.6</v>
      </c>
      <c r="BI245" s="7" t="n">
        <v>84.1</v>
      </c>
      <c r="BJ245" s="7" t="n">
        <v>93.7</v>
      </c>
      <c r="BK245" s="7" t="n">
        <v>97.6</v>
      </c>
      <c r="BL245" s="1" t="n">
        <v>1.06</v>
      </c>
      <c r="BM245" s="1" t="n">
        <v>7.46</v>
      </c>
      <c r="BN245" s="7" t="n">
        <v>12</v>
      </c>
      <c r="BO245" s="7" t="n">
        <f aca="false">IF(AND(P245&lt;&gt;"",AD245&lt;&gt;""),P245^0.333333333333333/AD245,"")</f>
        <v>12.0379180767944</v>
      </c>
      <c r="BP245" s="7" t="n">
        <f aca="false">BN245-BO245</f>
        <v>-0.0379180767944334</v>
      </c>
    </row>
    <row r="246" customFormat="false" ht="12.75" hidden="false" customHeight="false" outlineLevel="0" collapsed="false">
      <c r="A246" s="0" t="n">
        <v>244</v>
      </c>
      <c r="B246" s="0" t="s">
        <v>385</v>
      </c>
      <c r="C246" s="0" t="s">
        <v>221</v>
      </c>
      <c r="D246" s="0" t="n">
        <v>7</v>
      </c>
      <c r="E246" s="0" t="n">
        <v>14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s">
        <v>334</v>
      </c>
      <c r="L246" s="1" t="n">
        <v>98.19</v>
      </c>
      <c r="M246" s="1" t="n">
        <f aca="false">+D246*$D$2+E246*$E$2+F246*$F$2+G246*$G$2+H246*$H$2+I246*$I$2+J246*$J$2</f>
        <v>98.18816</v>
      </c>
      <c r="N246" s="1" t="str">
        <f aca="false">IF(ABS(M246-L246)&gt;0.005,M246-L246,"")</f>
        <v/>
      </c>
      <c r="O246" s="1" t="n">
        <v>183.7</v>
      </c>
      <c r="P246" s="1" t="n">
        <f aca="false">+O246+459.67</f>
        <v>643.37</v>
      </c>
      <c r="Q246" s="1" t="n">
        <f aca="false">IF(AND(P246&gt;0,U246&lt;&gt;""),P246/U246,"")</f>
        <v>0.669528477620638</v>
      </c>
      <c r="R246" s="1" t="n">
        <v>-209.74</v>
      </c>
      <c r="S246" s="1" t="n">
        <f aca="false">IF(AND(R246&lt;&gt;"",U246&lt;&gt;""),(R246+459.67)/U246,"")</f>
        <v>0.260091786082233</v>
      </c>
      <c r="T246" s="1" t="n">
        <v>501.26</v>
      </c>
      <c r="U246" s="1" t="n">
        <f aca="false">IF(T246&lt;&gt;"",T246+459.67,"")</f>
        <v>960.93</v>
      </c>
      <c r="V246" s="1" t="n">
        <v>443.47</v>
      </c>
      <c r="W246" s="2" t="n">
        <v>0.0636</v>
      </c>
      <c r="X246" s="2" t="n">
        <v>0.2684</v>
      </c>
      <c r="Y246" s="2" t="n">
        <f aca="false">IF(U246&lt;&gt;"",V246*W246*L246/10.73165/U246,"")</f>
        <v>0.268553223178858</v>
      </c>
      <c r="Z246" s="2" t="str">
        <f aca="false">IF(Y246&lt;&gt;"",IF(ABS(Y246-X246)&gt;0.0005,Y246-X246,""),"")</f>
        <v/>
      </c>
      <c r="AA246" s="2" t="n">
        <v>0.275</v>
      </c>
      <c r="AB246" s="2" t="n">
        <f aca="false">IF(AND(V246&gt;0,Q246&lt;&gt;""),LOG(14.69595/V246)/(1-1/Q246)*3/7-1,"")</f>
        <v>0.284760253652629</v>
      </c>
      <c r="AC246" s="2" t="str">
        <f aca="false">IF(AB246&lt;&gt;"",IF(ABS(AB246-AA246)&gt;0.05,AB246-AA246,""),"")</f>
        <v/>
      </c>
      <c r="AD246" s="2" t="n">
        <v>0.7097</v>
      </c>
      <c r="AF246" s="3" t="n">
        <f aca="false">IF(AND(L246&lt;&gt;"",AD246&lt;&gt;""),L246/(AD246*62.3664),"")</f>
        <v>2.21840981976606</v>
      </c>
      <c r="AG246" s="1" t="n">
        <v>67.88</v>
      </c>
      <c r="AH246" s="1" t="n">
        <f aca="false">IF(AD246&lt;&gt;"",141.5/AD246-131.5,"")</f>
        <v>67.8800197266451</v>
      </c>
      <c r="AI246" s="1" t="str">
        <f aca="false">IF(AH246&lt;&gt;"",IF(ABS(AH246-AG246)&gt;0.01,AH246-AG246,""),"")</f>
        <v/>
      </c>
      <c r="AJ246" s="3" t="n">
        <v>5.917</v>
      </c>
      <c r="AK246" s="3" t="n">
        <f aca="false">IF(AD246&lt;&gt;"",AD246*8.33718,"")</f>
        <v>5.916896646</v>
      </c>
      <c r="AL246" s="3" t="str">
        <f aca="false">IF(AK246&lt;&gt;"",IF(ABS(AK246-AJ246)&gt;0.001,AK246-AJ246,""),"")</f>
        <v/>
      </c>
      <c r="AM246" s="4" t="n">
        <v>1.4006</v>
      </c>
      <c r="AN246" s="2" t="n">
        <v>2.8</v>
      </c>
      <c r="AO246" s="2" t="n">
        <f aca="false">IF(AND(V246&lt;&gt;"",AA246&lt;&gt;"",U246&lt;&gt;""),V246*10^(7/3*(1+AA246)*(1-U246/559.676)),"")</f>
        <v>3.26564023512817</v>
      </c>
      <c r="AP246" s="2" t="n">
        <f aca="false">IF(AO246&lt;&gt;"",AO246-AN246,"")</f>
        <v>0.46564023512817</v>
      </c>
      <c r="AV246" s="5" t="n">
        <v>19117</v>
      </c>
      <c r="AW246" s="5" t="n">
        <f aca="false">AV246*AJ246</f>
        <v>113115.289</v>
      </c>
      <c r="AX246" s="1" t="n">
        <v>20.28</v>
      </c>
      <c r="AY246" s="3" t="n">
        <v>7.368</v>
      </c>
      <c r="AZ246" s="3" t="str">
        <f aca="false">IF(AND(AU246&lt;&gt;"",T246&lt;&gt;"",O246&lt;&gt;"",AD246&lt;&gt;""),SQRT((AU246*(MAX((T246-77)/(T246-O246),0))^0.38)*(SQRT(AD246^2-0.000601*(77-60))*62.3664)*251.9958/30.48^3),"")</f>
        <v/>
      </c>
      <c r="BA246" s="3" t="str">
        <f aca="false">IF(AND(AY246&lt;&gt;"",AZ246&lt;&gt;""),AZ246-AY246,"")</f>
        <v/>
      </c>
      <c r="BC246" s="1" t="n">
        <v>-375.38</v>
      </c>
      <c r="BE246" s="1" t="n">
        <v>31.14</v>
      </c>
      <c r="BF246" s="6" t="n">
        <v>0.00071</v>
      </c>
      <c r="BH246" s="7" t="n">
        <v>84.2</v>
      </c>
      <c r="BI246" s="7" t="n">
        <v>86.4</v>
      </c>
      <c r="BJ246" s="7" t="n">
        <v>99.3</v>
      </c>
      <c r="BK246" s="7" t="n">
        <v>0.1</v>
      </c>
      <c r="BL246" s="1" t="n">
        <v>1.06</v>
      </c>
      <c r="BM246" s="1" t="n">
        <v>7.87</v>
      </c>
      <c r="BN246" s="7" t="n">
        <v>12.2</v>
      </c>
      <c r="BO246" s="7" t="n">
        <f aca="false">IF(AND(P246&lt;&gt;"",AD246&lt;&gt;""),P246^0.333333333333333/AD246,"")</f>
        <v>12.1640668102787</v>
      </c>
      <c r="BP246" s="7" t="n">
        <f aca="false">BN246-BO246</f>
        <v>0.0359331897213444</v>
      </c>
    </row>
    <row r="247" customFormat="false" ht="12.75" hidden="false" customHeight="false" outlineLevel="0" collapsed="false">
      <c r="A247" s="0" t="n">
        <v>245</v>
      </c>
      <c r="B247" s="0" t="s">
        <v>386</v>
      </c>
      <c r="C247" s="0" t="s">
        <v>221</v>
      </c>
      <c r="D247" s="0" t="n">
        <v>7</v>
      </c>
      <c r="E247" s="0" t="n">
        <v>14</v>
      </c>
      <c r="F247" s="0" t="n">
        <v>0</v>
      </c>
      <c r="G247" s="0" t="n">
        <v>0</v>
      </c>
      <c r="H247" s="0" t="n">
        <v>0</v>
      </c>
      <c r="I247" s="0" t="n">
        <v>0</v>
      </c>
      <c r="J247" s="0" t="n">
        <v>0</v>
      </c>
      <c r="K247" s="0" t="s">
        <v>334</v>
      </c>
      <c r="L247" s="1" t="n">
        <v>98.19</v>
      </c>
      <c r="M247" s="1" t="n">
        <f aca="false">+D247*$D$2+E247*$E$2+F247*$F$2+G247*$G$2+H247*$H$2+I247*$I$2+J247*$J$2</f>
        <v>98.18816</v>
      </c>
      <c r="N247" s="1" t="str">
        <f aca="false">IF(ABS(M247-L247)&gt;0.005,M247-L247,"")</f>
        <v/>
      </c>
      <c r="O247" s="1" t="n">
        <v>178.9</v>
      </c>
      <c r="P247" s="1" t="n">
        <f aca="false">+O247+459.67</f>
        <v>638.57</v>
      </c>
      <c r="Q247" s="1" t="n">
        <f aca="false">IF(AND(P247&gt;0,U247&lt;&gt;""),P247/U247,"")</f>
        <v>0.67447927669103</v>
      </c>
      <c r="R247" s="1" t="n">
        <v>-191.31</v>
      </c>
      <c r="S247" s="1" t="n">
        <f aca="false">IF(AND(R247&lt;&gt;"",U247&lt;&gt;""),(R247+459.67)/U247,"")</f>
        <v>0.283450927373358</v>
      </c>
      <c r="T247" s="1" t="n">
        <v>487.09</v>
      </c>
      <c r="U247" s="1" t="n">
        <f aca="false">IF(T247&lt;&gt;"",T247+459.67,"")</f>
        <v>946.76</v>
      </c>
      <c r="V247" s="1" t="n">
        <v>418.81</v>
      </c>
      <c r="W247" s="2" t="n">
        <v>0.0636</v>
      </c>
      <c r="X247" s="2" t="n">
        <v>0.2573</v>
      </c>
      <c r="Y247" s="2" t="n">
        <f aca="false">IF(U247&lt;&gt;"",V247*W247*L247/10.73165/U247,"")</f>
        <v>0.257415691675265</v>
      </c>
      <c r="Z247" s="2" t="str">
        <f aca="false">IF(Y247&lt;&gt;"",IF(ABS(Y247-X247)&gt;0.0005,Y247-X247,""),"")</f>
        <v/>
      </c>
      <c r="AA247" s="2" t="n">
        <v>0.2871</v>
      </c>
      <c r="AB247" s="2" t="n">
        <f aca="false">IF(AND(V247&gt;0,Q247&lt;&gt;""),LOG(14.69595/V247)/(1-1/Q247)*3/7-1,"")</f>
        <v>0.29188025430049</v>
      </c>
      <c r="AC247" s="2" t="str">
        <f aca="false">IF(AB247&lt;&gt;"",IF(ABS(AB247-AA247)&gt;0.05,AB247-AA247,""),"")</f>
        <v/>
      </c>
      <c r="AD247" s="2" t="n">
        <v>0.6987</v>
      </c>
      <c r="AF247" s="3" t="n">
        <f aca="false">IF(AND(L247&lt;&gt;"",AD247&lt;&gt;""),L247/(AD247*62.3664),"")</f>
        <v>2.25333540731068</v>
      </c>
      <c r="AG247" s="1" t="n">
        <v>71.03</v>
      </c>
      <c r="AH247" s="1" t="n">
        <f aca="false">IF(AD247&lt;&gt;"",141.5/AD247-131.5,"")</f>
        <v>71.0189637898955</v>
      </c>
      <c r="AI247" s="1" t="n">
        <f aca="false">IF(AH247&lt;&gt;"",IF(ABS(AH247-AG247)&gt;0.01,AH247-AG247,""),"")</f>
        <v>-0.0110362101044643</v>
      </c>
      <c r="AJ247" s="3" t="n">
        <v>5.825</v>
      </c>
      <c r="AK247" s="3" t="n">
        <f aca="false">IF(AD247&lt;&gt;"",AD247*8.33718,"")</f>
        <v>5.825187666</v>
      </c>
      <c r="AL247" s="3" t="str">
        <f aca="false">IF(AK247&lt;&gt;"",IF(ABS(AK247-AJ247)&gt;0.001,AK247-AJ247,""),"")</f>
        <v/>
      </c>
      <c r="AM247" s="4" t="n">
        <v>1.39577</v>
      </c>
      <c r="AN247" s="2" t="n">
        <v>3.167</v>
      </c>
      <c r="AO247" s="2" t="n">
        <f aca="false">IF(AND(V247&lt;&gt;"",AA247&lt;&gt;"",U247&lt;&gt;""),V247*10^(7/3*(1+AA247)*(1-U247/559.676)),"")</f>
        <v>3.50684084766196</v>
      </c>
      <c r="AP247" s="2" t="n">
        <f aca="false">IF(AO247&lt;&gt;"",AO247-AN247,"")</f>
        <v>0.339840847661963</v>
      </c>
      <c r="AR247" s="2" t="n">
        <v>0.4462</v>
      </c>
      <c r="AU247" s="1" t="n">
        <v>127.87</v>
      </c>
      <c r="AV247" s="5" t="n">
        <v>19104</v>
      </c>
      <c r="AW247" s="5" t="n">
        <f aca="false">AV247*AJ247</f>
        <v>111280.8</v>
      </c>
      <c r="AX247" s="1" t="n">
        <v>19.01</v>
      </c>
      <c r="AY247" s="3" t="n">
        <v>7.177</v>
      </c>
      <c r="AZ247" s="3" t="n">
        <f aca="false">IF(AND(AU247&lt;&gt;"",T247&lt;&gt;"",O247&lt;&gt;"",AD247&lt;&gt;""),SQRT((AU247*(MAX((T247-77)/(T247-O247),0))^0.38)*(SQRT(AD247^2-0.000601*(77-60))*62.3664)*251.9958/30.48^3),"")</f>
        <v>7.39527540650689</v>
      </c>
      <c r="BA247" s="3" t="n">
        <f aca="false">IF(AND(AY247&lt;&gt;"",AZ247&lt;&gt;""),AZ247-AY247,"")</f>
        <v>0.218275406506889</v>
      </c>
      <c r="BC247" s="1" t="n">
        <v>-371.9</v>
      </c>
      <c r="BE247" s="1" t="n">
        <v>38.47</v>
      </c>
      <c r="BF247" s="6" t="n">
        <v>0.00074</v>
      </c>
      <c r="BH247" s="7" t="n">
        <v>84.6</v>
      </c>
      <c r="BI247" s="7" t="n">
        <v>87.3</v>
      </c>
      <c r="BJ247" s="7" t="n">
        <v>99.2</v>
      </c>
      <c r="BK247" s="7" t="n">
        <v>0.3</v>
      </c>
      <c r="BL247" s="1" t="n">
        <v>1.06</v>
      </c>
      <c r="BM247" s="1" t="n">
        <v>7.87</v>
      </c>
      <c r="BN247" s="7" t="n">
        <v>12.3</v>
      </c>
      <c r="BO247" s="7" t="n">
        <f aca="false">IF(AND(P247&lt;&gt;"",AD247&lt;&gt;""),P247^0.333333333333333/AD247,"")</f>
        <v>12.3247682178115</v>
      </c>
      <c r="BP247" s="7" t="n">
        <f aca="false">BN247-BO247</f>
        <v>-0.0247682178114843</v>
      </c>
    </row>
    <row r="248" customFormat="false" ht="12.75" hidden="false" customHeight="false" outlineLevel="0" collapsed="false">
      <c r="A248" s="0" t="n">
        <v>246</v>
      </c>
      <c r="B248" s="0" t="s">
        <v>387</v>
      </c>
      <c r="C248" s="0" t="s">
        <v>221</v>
      </c>
      <c r="D248" s="0" t="n">
        <v>7</v>
      </c>
      <c r="E248" s="0" t="n">
        <v>14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0</v>
      </c>
      <c r="K248" s="0" t="s">
        <v>334</v>
      </c>
      <c r="L248" s="1" t="n">
        <v>98.19</v>
      </c>
      <c r="M248" s="1" t="n">
        <f aca="false">+D248*$D$2+E248*$E$2+F248*$F$2+G248*$G$2+H248*$H$2+I248*$I$2+J248*$J$2</f>
        <v>98.18816</v>
      </c>
      <c r="N248" s="1" t="str">
        <f aca="false">IF(ABS(M248-L248)&gt;0.005,M248-L248,"")</f>
        <v/>
      </c>
      <c r="O248" s="1" t="n">
        <v>171.46</v>
      </c>
      <c r="P248" s="1" t="n">
        <f aca="false">+O248+459.67</f>
        <v>631.13</v>
      </c>
      <c r="Q248" s="1" t="n">
        <f aca="false">IF(AND(P248&gt;0,U248&lt;&gt;""),P248/U248,"")</f>
        <v>0.665770013819003</v>
      </c>
      <c r="R248" s="1" t="n">
        <v>-209.88</v>
      </c>
      <c r="S248" s="1" t="n">
        <f aca="false">IF(AND(R248&lt;&gt;"",U248&lt;&gt;""),(R248+459.67)/U248,"")</f>
        <v>0.263499899785858</v>
      </c>
      <c r="T248" s="1" t="n">
        <v>488.3</v>
      </c>
      <c r="U248" s="1" t="n">
        <f aca="false">IF(T248&lt;&gt;"",T248+459.67,"")</f>
        <v>947.97</v>
      </c>
      <c r="V248" s="1" t="n">
        <v>452.52</v>
      </c>
      <c r="W248" s="2" t="n">
        <v>0.0634</v>
      </c>
      <c r="X248" s="2" t="n">
        <v>0.277</v>
      </c>
      <c r="Y248" s="2" t="n">
        <f aca="false">IF(U248&lt;&gt;"",V248*W248*L248/10.73165/U248,"")</f>
        <v>0.276906533265756</v>
      </c>
      <c r="Z248" s="2" t="str">
        <f aca="false">IF(Y248&lt;&gt;"",IF(ABS(Y248-X248)&gt;0.0005,Y248-X248,""),"")</f>
        <v/>
      </c>
      <c r="AA248" s="2" t="n">
        <v>0.2599</v>
      </c>
      <c r="AB248" s="2" t="n">
        <f aca="false">IF(AND(V248&gt;0,Q248&lt;&gt;""),LOG(14.69595/V248)/(1-1/Q248)*3/7-1,"")</f>
        <v>0.270671824031898</v>
      </c>
      <c r="AC248" s="2" t="str">
        <f aca="false">IF(AB248&lt;&gt;"",IF(ABS(AB248-AA248)&gt;0.05,AB248-AA248,""),"")</f>
        <v/>
      </c>
      <c r="AD248" s="2" t="n">
        <v>0.7019</v>
      </c>
      <c r="AF248" s="3" t="n">
        <f aca="false">IF(AND(L248&lt;&gt;"",AD248&lt;&gt;""),L248/(AD248*62.3664),"")</f>
        <v>2.24306232951698</v>
      </c>
      <c r="AG248" s="1" t="n">
        <v>70.09</v>
      </c>
      <c r="AH248" s="1" t="n">
        <f aca="false">IF(AD248&lt;&gt;"",141.5/AD248-131.5,"")</f>
        <v>70.0956688987035</v>
      </c>
      <c r="AI248" s="1" t="str">
        <f aca="false">IF(AH248&lt;&gt;"",IF(ABS(AH248-AG248)&gt;0.01,AH248-AG248,""),"")</f>
        <v/>
      </c>
      <c r="AJ248" s="3" t="n">
        <v>5.852</v>
      </c>
      <c r="AK248" s="3" t="n">
        <f aca="false">IF(AD248&lt;&gt;"",AD248*8.33718,"")</f>
        <v>5.851866642</v>
      </c>
      <c r="AL248" s="3" t="str">
        <f aca="false">IF(AK248&lt;&gt;"",IF(ABS(AK248-AJ248)&gt;0.001,AK248-AJ248,""),"")</f>
        <v/>
      </c>
      <c r="AM248" s="4" t="n">
        <v>1.3958</v>
      </c>
      <c r="AN248" s="2" t="n">
        <v>3.52</v>
      </c>
      <c r="AO248" s="2" t="n">
        <f aca="false">IF(AND(V248&lt;&gt;"",AA248&lt;&gt;"",U248&lt;&gt;""),V248*10^(7/3*(1+AA248)*(1-U248/559.676)),"")</f>
        <v>4.13119823907933</v>
      </c>
      <c r="AP248" s="2" t="n">
        <f aca="false">IF(AO248&lt;&gt;"",AO248-AN248,"")</f>
        <v>0.611198239079329</v>
      </c>
      <c r="AV248" s="5" t="n">
        <v>19142</v>
      </c>
      <c r="AW248" s="5" t="n">
        <f aca="false">AV248*AJ248</f>
        <v>112018.984</v>
      </c>
      <c r="AX248" s="1" t="n">
        <v>19.38</v>
      </c>
      <c r="AY248" s="3" t="n">
        <v>7.23</v>
      </c>
      <c r="AZ248" s="3" t="str">
        <f aca="false">IF(AND(AU248&lt;&gt;"",T248&lt;&gt;"",O248&lt;&gt;"",AD248&lt;&gt;""),SQRT((AU248*(MAX((T248-77)/(T248-O248),0))^0.38)*(SQRT(AD248^2-0.000601*(77-60))*62.3664)*251.9958/30.48^3),"")</f>
        <v/>
      </c>
      <c r="BA248" s="3" t="str">
        <f aca="false">IF(AND(AY248&lt;&gt;"",AZ248&lt;&gt;""),AZ248-AY248,"")</f>
        <v/>
      </c>
      <c r="BC248" s="1" t="n">
        <v>-341.85</v>
      </c>
      <c r="BE248" s="1" t="n">
        <v>32.98</v>
      </c>
      <c r="BF248" s="6" t="n">
        <v>0.00066</v>
      </c>
      <c r="BH248" s="7" t="n">
        <v>86.1</v>
      </c>
      <c r="BI248" s="7" t="n">
        <v>87.3</v>
      </c>
      <c r="BJ248" s="7" t="n">
        <v>100.3</v>
      </c>
      <c r="BK248" s="7" t="n">
        <v>0.6</v>
      </c>
      <c r="BL248" s="1" t="n">
        <v>1.06</v>
      </c>
      <c r="BM248" s="1" t="n">
        <v>7.74</v>
      </c>
      <c r="BN248" s="7" t="n">
        <v>12.2</v>
      </c>
      <c r="BO248" s="7" t="n">
        <f aca="false">IF(AND(P248&lt;&gt;"",AD248&lt;&gt;""),P248^0.333333333333333/AD248,"")</f>
        <v>12.2207454753875</v>
      </c>
      <c r="BP248" s="7" t="n">
        <f aca="false">BN248-BO248</f>
        <v>-0.02074547538753</v>
      </c>
    </row>
    <row r="249" customFormat="false" ht="12.75" hidden="false" customHeight="false" outlineLevel="0" collapsed="false">
      <c r="A249" s="0" t="n">
        <v>247</v>
      </c>
      <c r="B249" s="0" t="s">
        <v>388</v>
      </c>
      <c r="C249" s="0" t="s">
        <v>221</v>
      </c>
      <c r="D249" s="0" t="n">
        <v>7</v>
      </c>
      <c r="E249" s="0" t="n">
        <v>14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s">
        <v>334</v>
      </c>
      <c r="L249" s="1" t="n">
        <v>98.19</v>
      </c>
      <c r="M249" s="1" t="n">
        <f aca="false">+D249*$D$2+E249*$E$2+F249*$F$2+G249*$G$2+H249*$H$2+I249*$I$2+J249*$J$2</f>
        <v>98.18816</v>
      </c>
      <c r="N249" s="1" t="str">
        <f aca="false">IF(ABS(M249-L249)&gt;0.005,M249-L249,"")</f>
        <v/>
      </c>
      <c r="O249" s="1" t="n">
        <v>177.44</v>
      </c>
      <c r="P249" s="1" t="n">
        <f aca="false">+O249+459.67</f>
        <v>637.11</v>
      </c>
      <c r="Q249" s="1" t="n">
        <f aca="false">IF(AND(P249&gt;0,U249&lt;&gt;""),P249/U249,"")</f>
        <v>0.66953560957155</v>
      </c>
      <c r="S249" s="1" t="str">
        <f aca="false">IF(AND(R249&lt;&gt;"",U249&lt;&gt;""),(R249+459.67)/U249,"")</f>
        <v/>
      </c>
      <c r="T249" s="1" t="n">
        <v>491.9</v>
      </c>
      <c r="U249" s="1" t="n">
        <f aca="false">IF(T249&lt;&gt;"",T249+459.67,"")</f>
        <v>951.57</v>
      </c>
      <c r="V249" s="1" t="n">
        <v>443.47</v>
      </c>
      <c r="W249" s="2" t="n">
        <v>0.0636</v>
      </c>
      <c r="X249" s="2" t="n">
        <v>0.2711</v>
      </c>
      <c r="Y249" s="2" t="n">
        <f aca="false">IF(U249&lt;&gt;"",V249*W249*L249/10.73165/U249,"")</f>
        <v>0.271194813570479</v>
      </c>
      <c r="Z249" s="2" t="str">
        <f aca="false">IF(Y249&lt;&gt;"",IF(ABS(Y249-X249)&gt;0.0005,Y249-X249,""),"")</f>
        <v/>
      </c>
      <c r="AA249" s="2" t="n">
        <v>0.2754</v>
      </c>
      <c r="AB249" s="2" t="n">
        <f aca="false">IF(AND(V249&gt;0,Q249&lt;&gt;""),LOG(14.69595/V249)/(1-1/Q249)*3/7-1,"")</f>
        <v>0.284801666654825</v>
      </c>
      <c r="AC249" s="2" t="str">
        <f aca="false">IF(AB249&lt;&gt;"",IF(ABS(AB249-AA249)&gt;0.05,AB249-AA249,""),"")</f>
        <v/>
      </c>
      <c r="AD249" s="2" t="n">
        <v>0.7022</v>
      </c>
      <c r="AF249" s="3" t="n">
        <f aca="false">IF(AND(L249&lt;&gt;"",AD249&lt;&gt;""),L249/(AD249*62.3664),"")</f>
        <v>2.24210402889201</v>
      </c>
      <c r="AG249" s="1" t="n">
        <v>70.02</v>
      </c>
      <c r="AH249" s="1" t="n">
        <f aca="false">IF(AD249&lt;&gt;"",141.5/AD249-131.5,"")</f>
        <v>70.0095414411848</v>
      </c>
      <c r="AI249" s="1" t="n">
        <f aca="false">IF(AH249&lt;&gt;"",IF(ABS(AH249-AG249)&gt;0.01,AH249-AG249,""),"")</f>
        <v>-0.0104585588151593</v>
      </c>
      <c r="AJ249" s="3" t="n">
        <v>5.854</v>
      </c>
      <c r="AK249" s="3" t="n">
        <f aca="false">IF(AD249&lt;&gt;"",AD249*8.33718,"")</f>
        <v>5.854367796</v>
      </c>
      <c r="AL249" s="3" t="str">
        <f aca="false">IF(AK249&lt;&gt;"",IF(ABS(AK249-AJ249)&gt;0.001,AK249-AJ249,""),"")</f>
        <v/>
      </c>
      <c r="AM249" s="4" t="n">
        <v>1.3965</v>
      </c>
      <c r="AN249" s="2" t="n">
        <v>3.13</v>
      </c>
      <c r="AO249" s="2" t="n">
        <f aca="false">IF(AND(V249&lt;&gt;"",AA249&lt;&gt;"",U249&lt;&gt;""),V249*10^(7/3*(1+AA249)*(1-U249/559.676)),"")</f>
        <v>3.65652535775484</v>
      </c>
      <c r="AP249" s="2" t="n">
        <f aca="false">IF(AO249&lt;&gt;"",AO249-AN249,"")</f>
        <v>0.526525357754839</v>
      </c>
      <c r="AV249" s="5" t="n">
        <v>19152</v>
      </c>
      <c r="AW249" s="5" t="n">
        <f aca="false">AV249*AJ249</f>
        <v>112115.808</v>
      </c>
      <c r="AX249" s="1" t="n">
        <v>19.42</v>
      </c>
      <c r="AY249" s="3" t="n">
        <v>7.28</v>
      </c>
      <c r="AZ249" s="3" t="str">
        <f aca="false">IF(AND(AU249&lt;&gt;"",T249&lt;&gt;"",O249&lt;&gt;"",AD249&lt;&gt;""),SQRT((AU249*(MAX((T249-77)/(T249-O249),0))^0.38)*(SQRT(AD249^2-0.000601*(77-60))*62.3664)*251.9958/30.48^3),"")</f>
        <v/>
      </c>
      <c r="BA249" s="3" t="str">
        <f aca="false">IF(AND(AY249&lt;&gt;"",AZ249&lt;&gt;""),AZ249-AY249,"")</f>
        <v/>
      </c>
      <c r="BC249" s="1" t="n">
        <v>-343.86</v>
      </c>
      <c r="BF249" s="6" t="n">
        <v>0.00066</v>
      </c>
      <c r="BH249" s="7" t="n">
        <v>80.9</v>
      </c>
      <c r="BJ249" s="7" t="n">
        <v>98.9</v>
      </c>
      <c r="BK249" s="7" t="n">
        <v>0.1</v>
      </c>
      <c r="BL249" s="1" t="n">
        <v>1.06</v>
      </c>
      <c r="BM249" s="1" t="n">
        <v>8.2</v>
      </c>
      <c r="BN249" s="7" t="n">
        <v>12.3</v>
      </c>
      <c r="BO249" s="7" t="n">
        <f aca="false">IF(AND(P249&lt;&gt;"",AD249&lt;&gt;""),P249^0.333333333333333/AD249,"")</f>
        <v>12.2539841839984</v>
      </c>
      <c r="BP249" s="7" t="n">
        <f aca="false">BN249-BO249</f>
        <v>0.0460158160015602</v>
      </c>
    </row>
    <row r="250" customFormat="false" ht="12.75" hidden="false" customHeight="false" outlineLevel="0" collapsed="false">
      <c r="A250" s="0" t="n">
        <v>248</v>
      </c>
      <c r="B250" s="0" t="s">
        <v>389</v>
      </c>
      <c r="C250" s="0" t="s">
        <v>221</v>
      </c>
      <c r="D250" s="0" t="n">
        <v>7</v>
      </c>
      <c r="E250" s="0" t="n">
        <v>14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0</v>
      </c>
      <c r="K250" s="0" t="s">
        <v>334</v>
      </c>
      <c r="L250" s="1" t="n">
        <v>98.19</v>
      </c>
      <c r="M250" s="1" t="n">
        <f aca="false">+D250*$D$2+E250*$E$2+F250*$F$2+G250*$G$2+H250*$H$2+I250*$I$2+J250*$J$2</f>
        <v>98.18816</v>
      </c>
      <c r="N250" s="1" t="str">
        <f aca="false">IF(ABS(M250-L250)&gt;0.005,M250-L250,"")</f>
        <v/>
      </c>
      <c r="O250" s="1" t="n">
        <v>162.53</v>
      </c>
      <c r="P250" s="1" t="n">
        <f aca="false">+O250+459.67</f>
        <v>622.2</v>
      </c>
      <c r="Q250" s="1" t="n">
        <f aca="false">IF(AND(P250&gt;0,U250&lt;&gt;""),P250/U250,"")</f>
        <v>0.670835579514825</v>
      </c>
      <c r="R250" s="1" t="n">
        <v>-213.88</v>
      </c>
      <c r="S250" s="1" t="n">
        <f aca="false">IF(AND(R250&lt;&gt;"",U250&lt;&gt;""),(R250+459.67)/U250,"")</f>
        <v>0.26500269541779</v>
      </c>
      <c r="T250" s="1" t="n">
        <v>467.83</v>
      </c>
      <c r="U250" s="1" t="n">
        <f aca="false">IF(T250&lt;&gt;"",T250+459.67,"")</f>
        <v>927.5</v>
      </c>
      <c r="V250" s="1" t="n">
        <v>427.11</v>
      </c>
      <c r="W250" s="2" t="n">
        <v>0.0634</v>
      </c>
      <c r="X250" s="2" t="n">
        <v>0.2672</v>
      </c>
      <c r="Y250" s="2" t="n">
        <f aca="false">IF(U250&lt;&gt;"",V250*W250*L250/10.73165/U250,"")</f>
        <v>0.267125802047381</v>
      </c>
      <c r="Z250" s="2" t="str">
        <f aca="false">IF(Y250&lt;&gt;"",IF(ABS(Y250-X250)&gt;0.0005,Y250-X250,""),"")</f>
        <v/>
      </c>
      <c r="AA250" s="2" t="n">
        <v>0.2747</v>
      </c>
      <c r="AB250" s="2" t="n">
        <f aca="false">IF(AND(V250&gt;0,Q250&lt;&gt;""),LOG(14.69595/V250)/(1-1/Q250)*3/7-1,"")</f>
        <v>0.278121901377344</v>
      </c>
      <c r="AC250" s="2" t="str">
        <f aca="false">IF(AB250&lt;&gt;"",IF(ABS(AB250-AA250)&gt;0.05,AB250-AA250,""),"")</f>
        <v/>
      </c>
      <c r="AD250" s="2" t="n">
        <v>0.6872</v>
      </c>
      <c r="AF250" s="3" t="n">
        <f aca="false">IF(AND(L250&lt;&gt;"",AD250&lt;&gt;""),L250/(AD250*62.3664),"")</f>
        <v>2.29104401788121</v>
      </c>
      <c r="AG250" s="1" t="n">
        <v>74.42</v>
      </c>
      <c r="AH250" s="1" t="n">
        <f aca="false">IF(AD250&lt;&gt;"",141.5/AD250-131.5,"")</f>
        <v>74.4080325960419</v>
      </c>
      <c r="AI250" s="1" t="n">
        <f aca="false">IF(AH250&lt;&gt;"",IF(ABS(AH250-AG250)&gt;0.01,AH250-AG250,""),"")</f>
        <v>-0.0119674039581099</v>
      </c>
      <c r="AJ250" s="3" t="n">
        <v>5.729</v>
      </c>
      <c r="AK250" s="3" t="n">
        <f aca="false">IF(AD250&lt;&gt;"",AD250*8.33718,"")</f>
        <v>5.729310096</v>
      </c>
      <c r="AL250" s="3" t="str">
        <f aca="false">IF(AK250&lt;&gt;"",IF(ABS(AK250-AJ250)&gt;0.001,AK250-AJ250,""),"")</f>
        <v/>
      </c>
      <c r="AM250" s="4" t="n">
        <v>1.38895</v>
      </c>
      <c r="AN250" s="2" t="n">
        <v>4.485</v>
      </c>
      <c r="AO250" s="2" t="n">
        <f aca="false">IF(AND(V250&lt;&gt;"",AA250&lt;&gt;"",U250&lt;&gt;""),V250*10^(7/3*(1+AA250)*(1-U250/559.676)),"")</f>
        <v>4.74027530456238</v>
      </c>
      <c r="AP250" s="2" t="n">
        <f aca="false">IF(AO250&lt;&gt;"",AO250-AN250,"")</f>
        <v>0.255275304562375</v>
      </c>
      <c r="AR250" s="2" t="n">
        <v>0.4464</v>
      </c>
      <c r="AV250" s="5" t="n">
        <v>19121</v>
      </c>
      <c r="AW250" s="5" t="n">
        <f aca="false">AV250*AJ250</f>
        <v>109544.209</v>
      </c>
      <c r="AX250" s="1" t="n">
        <v>17.75</v>
      </c>
      <c r="AY250" s="3" t="n">
        <v>6.88</v>
      </c>
      <c r="AZ250" s="3" t="str">
        <f aca="false">IF(AND(AU250&lt;&gt;"",T250&lt;&gt;"",O250&lt;&gt;"",AD250&lt;&gt;""),SQRT((AU250*(MAX((T250-77)/(T250-O250),0))^0.38)*(SQRT(AD250^2-0.000601*(77-60))*62.3664)*251.9958/30.48^3),"")</f>
        <v/>
      </c>
      <c r="BA250" s="3" t="str">
        <f aca="false">IF(AND(AY250&lt;&gt;"",AZ250&lt;&gt;""),AZ250-AY250,"")</f>
        <v/>
      </c>
      <c r="BC250" s="1" t="n">
        <v>-359.99</v>
      </c>
      <c r="BE250" s="1" t="n">
        <v>27.48</v>
      </c>
      <c r="BF250" s="6" t="n">
        <v>0.00073</v>
      </c>
      <c r="BH250" s="7" t="n">
        <v>85.4</v>
      </c>
      <c r="BI250" s="7" t="n">
        <v>87.7</v>
      </c>
      <c r="BJ250" s="7" t="n">
        <v>100.4</v>
      </c>
      <c r="BK250" s="7" t="n">
        <v>0.8</v>
      </c>
      <c r="BL250" s="1" t="n">
        <v>1.06</v>
      </c>
      <c r="BM250" s="1" t="n">
        <v>7.74</v>
      </c>
      <c r="BN250" s="7" t="n">
        <v>12.4</v>
      </c>
      <c r="BO250" s="7" t="n">
        <f aca="false">IF(AND(P250&lt;&gt;"",AD250&lt;&gt;""),P250^0.333333333333333/AD250,"")</f>
        <v>12.4230104755136</v>
      </c>
      <c r="BP250" s="7" t="n">
        <f aca="false">BN250-BO250</f>
        <v>-0.0230104755135869</v>
      </c>
    </row>
    <row r="251" customFormat="false" ht="12.75" hidden="false" customHeight="false" outlineLevel="0" collapsed="false">
      <c r="A251" s="0" t="n">
        <v>249</v>
      </c>
      <c r="B251" s="0" t="s">
        <v>390</v>
      </c>
      <c r="C251" s="0" t="s">
        <v>221</v>
      </c>
      <c r="D251" s="0" t="n">
        <v>7</v>
      </c>
      <c r="E251" s="0" t="n">
        <v>14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0</v>
      </c>
      <c r="K251" s="0" t="s">
        <v>334</v>
      </c>
      <c r="L251" s="1" t="n">
        <v>98.19</v>
      </c>
      <c r="M251" s="1" t="n">
        <f aca="false">+D251*$D$2+E251*$E$2+F251*$F$2+G251*$G$2+H251*$H$2+I251*$I$2+J251*$J$2</f>
        <v>98.18816</v>
      </c>
      <c r="N251" s="1" t="str">
        <f aca="false">IF(ABS(M251-L251)&gt;0.005,M251-L251,"")</f>
        <v/>
      </c>
      <c r="O251" s="1" t="n">
        <v>207.32</v>
      </c>
      <c r="P251" s="1" t="n">
        <f aca="false">+O251+459.67</f>
        <v>666.99</v>
      </c>
      <c r="Q251" s="1" t="n">
        <f aca="false">IF(AND(P251&gt;0,U251&lt;&gt;""),P251/U251,"")</f>
        <v>0.669527509260096</v>
      </c>
      <c r="R251" s="1" t="n">
        <v>-180.89</v>
      </c>
      <c r="S251" s="1" t="n">
        <f aca="false">IF(AND(R251&lt;&gt;"",U251&lt;&gt;""),(R251+459.67)/U251,"")</f>
        <v>0.279840595858303</v>
      </c>
      <c r="T251" s="1" t="n">
        <v>536.54</v>
      </c>
      <c r="U251" s="1" t="n">
        <f aca="false">IF(T251&lt;&gt;"",T251+459.67,"")</f>
        <v>996.21</v>
      </c>
      <c r="V251" s="1" t="n">
        <v>443.47</v>
      </c>
      <c r="W251" s="2" t="n">
        <v>0.0636</v>
      </c>
      <c r="X251" s="2" t="n">
        <v>0.2589</v>
      </c>
      <c r="Y251" s="2" t="n">
        <f aca="false">IF(U251&lt;&gt;"",V251*W251*L251/10.73165/U251,"")</f>
        <v>0.259042620280122</v>
      </c>
      <c r="Z251" s="2" t="str">
        <f aca="false">IF(Y251&lt;&gt;"",IF(ABS(Y251-X251)&gt;0.0005,Y251-X251,""),"")</f>
        <v/>
      </c>
      <c r="AA251" s="2" t="n">
        <v>0.2784</v>
      </c>
      <c r="AB251" s="2" t="n">
        <f aca="false">IF(AND(V251&gt;0,Q251&lt;&gt;""),LOG(14.69595/V251)/(1-1/Q251)*3/7-1,"")</f>
        <v>0.284754630824485</v>
      </c>
      <c r="AC251" s="2" t="str">
        <f aca="false">IF(AB251&lt;&gt;"",IF(ABS(AB251-AA251)&gt;0.05,AB251-AA251,""),"")</f>
        <v/>
      </c>
      <c r="AD251" s="2" t="n">
        <v>0.7323</v>
      </c>
      <c r="AF251" s="3" t="n">
        <f aca="false">IF(AND(L251&lt;&gt;"",AD251&lt;&gt;""),L251/(AD251*62.3664),"")</f>
        <v>2.14994599083432</v>
      </c>
      <c r="AG251" s="1" t="n">
        <v>61.74</v>
      </c>
      <c r="AH251" s="1" t="n">
        <f aca="false">IF(AD251&lt;&gt;"",141.5/AD251-131.5,"")</f>
        <v>61.7268196094497</v>
      </c>
      <c r="AI251" s="1" t="n">
        <f aca="false">IF(AH251&lt;&gt;"",IF(ABS(AH251-AG251)&gt;0.01,AH251-AG251,""),"")</f>
        <v>-0.0131803905502963</v>
      </c>
      <c r="AJ251" s="3" t="n">
        <v>6.105</v>
      </c>
      <c r="AK251" s="3" t="n">
        <f aca="false">IF(AD251&lt;&gt;"",AD251*8.33718,"")</f>
        <v>6.105316914</v>
      </c>
      <c r="AL251" s="3" t="str">
        <f aca="false">IF(AK251&lt;&gt;"",IF(ABS(AK251-AJ251)&gt;0.001,AK251-AJ251,""),"")</f>
        <v/>
      </c>
      <c r="AM251" s="4" t="n">
        <v>1.4185</v>
      </c>
      <c r="AN251" s="2" t="n">
        <v>1.8</v>
      </c>
      <c r="AO251" s="2" t="n">
        <f aca="false">IF(AND(V251&lt;&gt;"",AA251&lt;&gt;"",U251&lt;&gt;""),V251*10^(7/3*(1+AA251)*(1-U251/559.676)),"")</f>
        <v>2.09048485212474</v>
      </c>
      <c r="AP251" s="2" t="n">
        <f aca="false">IF(AO251&lt;&gt;"",AO251-AN251,"")</f>
        <v>0.290484852124739</v>
      </c>
      <c r="AV251" s="5" t="n">
        <v>19088</v>
      </c>
      <c r="AW251" s="5" t="n">
        <f aca="false">AV251*AJ251</f>
        <v>116532.24</v>
      </c>
      <c r="AX251" s="1" t="n">
        <v>22.61</v>
      </c>
      <c r="AY251" s="3" t="n">
        <v>7.632</v>
      </c>
      <c r="AZ251" s="3" t="str">
        <f aca="false">IF(AND(AU251&lt;&gt;"",T251&lt;&gt;"",O251&lt;&gt;"",AD251&lt;&gt;""),SQRT((AU251*(MAX((T251-77)/(T251-O251),0))^0.38)*(SQRT(AD251^2-0.000601*(77-60))*62.3664)*251.9958/30.48^3),"")</f>
        <v/>
      </c>
      <c r="BA251" s="3" t="str">
        <f aca="false">IF(AND(AY251&lt;&gt;"",AZ251&lt;&gt;""),AZ251-AY251,"")</f>
        <v/>
      </c>
      <c r="BC251" s="1" t="n">
        <v>-343.87</v>
      </c>
      <c r="BE251" s="1" t="n">
        <v>38.47</v>
      </c>
      <c r="BF251" s="6" t="n">
        <v>0.00069</v>
      </c>
      <c r="BH251" s="7" t="n">
        <v>80</v>
      </c>
      <c r="BI251" s="7" t="n">
        <v>83.3</v>
      </c>
      <c r="BJ251" s="7" t="n">
        <v>97.5</v>
      </c>
      <c r="BK251" s="7" t="n">
        <v>99.5</v>
      </c>
      <c r="BL251" s="1" t="n">
        <v>1.06</v>
      </c>
      <c r="BM251" s="1" t="n">
        <v>7.08</v>
      </c>
      <c r="BN251" s="7" t="n">
        <v>11.9</v>
      </c>
      <c r="BO251" s="7" t="n">
        <f aca="false">IF(AND(P251&lt;&gt;"",AD251&lt;&gt;""),P251^0.333333333333333/AD251,"")</f>
        <v>11.9311985627782</v>
      </c>
      <c r="BP251" s="7" t="n">
        <f aca="false">BN251-BO251</f>
        <v>-0.031198562778231</v>
      </c>
    </row>
    <row r="252" customFormat="false" ht="12.75" hidden="false" customHeight="false" outlineLevel="0" collapsed="false">
      <c r="A252" s="0" t="n">
        <v>250</v>
      </c>
      <c r="B252" s="0" t="s">
        <v>391</v>
      </c>
      <c r="C252" s="0" t="s">
        <v>221</v>
      </c>
      <c r="D252" s="0" t="n">
        <v>7</v>
      </c>
      <c r="E252" s="0" t="n">
        <v>14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0</v>
      </c>
      <c r="K252" s="0" t="s">
        <v>334</v>
      </c>
      <c r="L252" s="1" t="n">
        <v>98.19</v>
      </c>
      <c r="M252" s="1" t="n">
        <f aca="false">+D252*$D$2+E252*$E$2+F252*$F$2+G252*$G$2+H252*$H$2+I252*$I$2+J252*$J$2</f>
        <v>98.18816</v>
      </c>
      <c r="N252" s="1" t="str">
        <f aca="false">IF(ABS(M252-L252)&gt;0.005,M252-L252,"")</f>
        <v/>
      </c>
      <c r="O252" s="1" t="n">
        <v>181.94</v>
      </c>
      <c r="P252" s="1" t="n">
        <f aca="false">+O252+459.67</f>
        <v>641.61</v>
      </c>
      <c r="Q252" s="1" t="n">
        <f aca="false">IF(AND(P252&gt;0,U252&lt;&gt;""),P252/U252,"")</f>
        <v>0.674484368101255</v>
      </c>
      <c r="R252" s="1" t="n">
        <v>-197.86</v>
      </c>
      <c r="S252" s="1" t="n">
        <f aca="false">IF(AND(R252&lt;&gt;"",U252&lt;&gt;""),(R252+459.67)/U252,"")</f>
        <v>0.275224439164897</v>
      </c>
      <c r="T252" s="1" t="n">
        <v>491.59</v>
      </c>
      <c r="U252" s="1" t="n">
        <f aca="false">IF(T252&lt;&gt;"",T252+459.67,"")</f>
        <v>951.26</v>
      </c>
      <c r="V252" s="1" t="n">
        <v>418.81</v>
      </c>
      <c r="W252" s="2" t="n">
        <v>0.0636</v>
      </c>
      <c r="X252" s="2" t="n">
        <v>0.2561</v>
      </c>
      <c r="Y252" s="2" t="n">
        <f aca="false">IF(U252&lt;&gt;"",V252*W252*L252/10.73165/U252,"")</f>
        <v>0.256197969272832</v>
      </c>
      <c r="Z252" s="2" t="str">
        <f aca="false">IF(Y252&lt;&gt;"",IF(ABS(Y252-X252)&gt;0.0005,Y252-X252,""),"")</f>
        <v/>
      </c>
      <c r="AA252" s="2" t="n">
        <v>0.2852</v>
      </c>
      <c r="AB252" s="2" t="n">
        <f aca="false">IF(AND(V252&gt;0,Q252&lt;&gt;""),LOG(14.69595/V252)/(1-1/Q252)*3/7-1,"")</f>
        <v>0.29191021278851</v>
      </c>
      <c r="AC252" s="2" t="str">
        <f aca="false">IF(AB252&lt;&gt;"",IF(ABS(AB252-AA252)&gt;0.05,AB252-AA252,""),"")</f>
        <v/>
      </c>
      <c r="AD252" s="2" t="n">
        <v>0.6995</v>
      </c>
      <c r="AF252" s="3" t="n">
        <f aca="false">IF(AND(L252&lt;&gt;"",AD252&lt;&gt;""),L252/(AD252*62.3664),"")</f>
        <v>2.25075832607287</v>
      </c>
      <c r="AG252" s="1" t="n">
        <v>70.78</v>
      </c>
      <c r="AH252" s="1" t="n">
        <f aca="false">IF(AD252&lt;&gt;"",141.5/AD252-131.5,"")</f>
        <v>70.7873481057898</v>
      </c>
      <c r="AI252" s="1" t="str">
        <f aca="false">IF(AH252&lt;&gt;"",IF(ABS(AH252-AG252)&gt;0.01,AH252-AG252,""),"")</f>
        <v/>
      </c>
      <c r="AJ252" s="3" t="n">
        <v>5.832</v>
      </c>
      <c r="AK252" s="3" t="n">
        <f aca="false">IF(AD252&lt;&gt;"",AD252*8.33718,"")</f>
        <v>5.83185741</v>
      </c>
      <c r="AL252" s="3" t="str">
        <f aca="false">IF(AK252&lt;&gt;"",IF(ABS(AK252-AJ252)&gt;0.001,AK252-AJ252,""),"")</f>
        <v/>
      </c>
      <c r="AM252" s="4" t="n">
        <v>1.4009</v>
      </c>
      <c r="AN252" s="2" t="n">
        <v>2.869</v>
      </c>
      <c r="AO252" s="2" t="n">
        <f aca="false">IF(AND(V252&lt;&gt;"",AA252&lt;&gt;"",U252&lt;&gt;""),V252*10^(7/3*(1+AA252)*(1-U252/559.676)),"")</f>
        <v>3.340956302454</v>
      </c>
      <c r="AP252" s="2" t="n">
        <f aca="false">IF(AO252&lt;&gt;"",AO252-AN252,"")</f>
        <v>0.471956302454</v>
      </c>
      <c r="AR252" s="2" t="n">
        <v>0.4462</v>
      </c>
      <c r="AU252" s="1" t="n">
        <v>132.63</v>
      </c>
      <c r="AV252" s="5" t="n">
        <v>19079</v>
      </c>
      <c r="AW252" s="5" t="n">
        <f aca="false">AV252*AJ252</f>
        <v>111268.728</v>
      </c>
      <c r="AX252" s="1" t="n">
        <v>18.75</v>
      </c>
      <c r="AY252" s="3" t="n">
        <v>7.314</v>
      </c>
      <c r="AZ252" s="3" t="n">
        <f aca="false">IF(AND(AU252&lt;&gt;"",T252&lt;&gt;"",O252&lt;&gt;"",AD252&lt;&gt;""),SQRT((AU252*(MAX((T252-77)/(T252-O252),0))^0.38)*(SQRT(AD252^2-0.000601*(77-60))*62.3664)*251.9958/30.48^3),"")</f>
        <v>7.5449305584408</v>
      </c>
      <c r="BA252" s="3" t="n">
        <f aca="false">IF(AND(AY252&lt;&gt;"",AZ252&lt;&gt;""),AZ252-AY252,"")</f>
        <v>0.2309305584408</v>
      </c>
      <c r="BC252" s="1" t="n">
        <v>-418.98</v>
      </c>
      <c r="BE252" s="1" t="n">
        <v>29.31</v>
      </c>
      <c r="BF252" s="6" t="n">
        <v>0.0007</v>
      </c>
      <c r="BH252" s="7" t="n">
        <v>85.3</v>
      </c>
      <c r="BI252" s="7" t="n">
        <v>86.4</v>
      </c>
      <c r="BJ252" s="7" t="n">
        <v>100</v>
      </c>
      <c r="BK252" s="7" t="n">
        <v>0.1</v>
      </c>
      <c r="BL252" s="1" t="n">
        <v>1.06</v>
      </c>
      <c r="BM252" s="1" t="n">
        <v>8.03</v>
      </c>
      <c r="BN252" s="7" t="n">
        <v>12.3</v>
      </c>
      <c r="BO252" s="7" t="n">
        <f aca="false">IF(AND(P252&lt;&gt;"",AD252&lt;&gt;""),P252^0.333333333333333/AD252,"")</f>
        <v>12.3301773295547</v>
      </c>
      <c r="BP252" s="7" t="n">
        <f aca="false">BN252-BO252</f>
        <v>-0.0301773295546859</v>
      </c>
    </row>
    <row r="253" customFormat="false" ht="12.75" hidden="false" customHeight="false" outlineLevel="0" collapsed="false">
      <c r="A253" s="0" t="n">
        <v>251</v>
      </c>
      <c r="B253" s="0" t="s">
        <v>392</v>
      </c>
      <c r="C253" s="0" t="s">
        <v>221</v>
      </c>
      <c r="D253" s="0" t="n">
        <v>7</v>
      </c>
      <c r="E253" s="0" t="n">
        <v>14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0</v>
      </c>
      <c r="K253" s="0" t="s">
        <v>334</v>
      </c>
      <c r="L253" s="1" t="n">
        <v>98.19</v>
      </c>
      <c r="M253" s="1" t="n">
        <f aca="false">+D253*$D$2+E253*$E$2+F253*$F$2+G253*$G$2+H253*$H$2+I253*$I$2+J253*$J$2</f>
        <v>98.18816</v>
      </c>
      <c r="N253" s="1" t="str">
        <f aca="false">IF(ABS(M253-L253)&gt;0.005,M253-L253,"")</f>
        <v/>
      </c>
      <c r="O253" s="1" t="n">
        <v>192.65</v>
      </c>
      <c r="P253" s="1" t="n">
        <f aca="false">+O253+459.67</f>
        <v>652.32</v>
      </c>
      <c r="Q253" s="1" t="n">
        <f aca="false">IF(AND(P253&gt;0,U253&lt;&gt;""),P253/U253,"")</f>
        <v>0.669533711728541</v>
      </c>
      <c r="R253" s="1" t="n">
        <v>-172.11</v>
      </c>
      <c r="S253" s="1" t="n">
        <f aca="false">IF(AND(R253&lt;&gt;"",U253&lt;&gt;""),(R253+459.67)/U253,"")</f>
        <v>0.295148261811165</v>
      </c>
      <c r="T253" s="1" t="n">
        <v>514.62</v>
      </c>
      <c r="U253" s="1" t="n">
        <f aca="false">IF(T253&lt;&gt;"",T253+459.67,"")</f>
        <v>974.29</v>
      </c>
      <c r="V253" s="1" t="n">
        <v>443.47</v>
      </c>
      <c r="W253" s="2" t="n">
        <v>0.0636</v>
      </c>
      <c r="X253" s="2" t="n">
        <v>0.2648</v>
      </c>
      <c r="Y253" s="2" t="n">
        <f aca="false">IF(U253&lt;&gt;"",V253*W253*L253/10.73165/U253,"")</f>
        <v>0.264870673771937</v>
      </c>
      <c r="Z253" s="2" t="str">
        <f aca="false">IF(Y253&lt;&gt;"",IF(ABS(Y253-X253)&gt;0.0005,Y253-X253,""),"")</f>
        <v/>
      </c>
      <c r="AA253" s="2" t="n">
        <v>0.2752</v>
      </c>
      <c r="AB253" s="2" t="n">
        <f aca="false">IF(AND(V253&gt;0,Q253&lt;&gt;""),LOG(14.69595/V253)/(1-1/Q253)*3/7-1,"")</f>
        <v>0.284790646301135</v>
      </c>
      <c r="AC253" s="2" t="str">
        <f aca="false">IF(AB253&lt;&gt;"",IF(ABS(AB253-AA253)&gt;0.05,AB253-AA253,""),"")</f>
        <v/>
      </c>
      <c r="AD253" s="2" t="n">
        <v>0.718</v>
      </c>
      <c r="AF253" s="3" t="n">
        <f aca="false">IF(AND(L253&lt;&gt;"",AD253&lt;&gt;""),L253/(AD253*62.3664),"")</f>
        <v>2.19276524942614</v>
      </c>
      <c r="AG253" s="1" t="n">
        <v>65.58</v>
      </c>
      <c r="AH253" s="1" t="n">
        <f aca="false">IF(AD253&lt;&gt;"",141.5/AD253-131.5,"")</f>
        <v>65.575208913649</v>
      </c>
      <c r="AI253" s="1" t="str">
        <f aca="false">IF(AH253&lt;&gt;"",IF(ABS(AH253-AG253)&gt;0.01,AH253-AG253,""),"")</f>
        <v/>
      </c>
      <c r="AJ253" s="3" t="n">
        <v>5.986</v>
      </c>
      <c r="AK253" s="3" t="n">
        <f aca="false">IF(AD253&lt;&gt;"",AD253*8.33718,"")</f>
        <v>5.98609524</v>
      </c>
      <c r="AL253" s="3" t="str">
        <f aca="false">IF(AK253&lt;&gt;"",IF(ABS(AK253-AJ253)&gt;0.001,AK253-AJ253,""),"")</f>
        <v/>
      </c>
      <c r="AM253" s="4" t="n">
        <v>1.4078</v>
      </c>
      <c r="AN253" s="2" t="n">
        <v>2.3</v>
      </c>
      <c r="AO253" s="2" t="n">
        <f aca="false">IF(AND(V253&lt;&gt;"",AA253&lt;&gt;"",U253&lt;&gt;""),V253*10^(7/3*(1+AA253)*(1-U253/559.676)),"")</f>
        <v>2.77080867495277</v>
      </c>
      <c r="AP253" s="2" t="n">
        <f aca="false">IF(AO253&lt;&gt;"",AO253-AN253,"")</f>
        <v>0.470808674952768</v>
      </c>
      <c r="AU253" s="1" t="n">
        <v>133.73</v>
      </c>
      <c r="AV253" s="5" t="n">
        <v>19091</v>
      </c>
      <c r="AW253" s="5" t="n">
        <f aca="false">AV253*AJ253</f>
        <v>114278.726</v>
      </c>
      <c r="AX253" s="1" t="n">
        <v>20.87</v>
      </c>
      <c r="AY253" s="3" t="n">
        <v>7.46</v>
      </c>
      <c r="AZ253" s="3" t="n">
        <f aca="false">IF(AND(AU253&lt;&gt;"",T253&lt;&gt;"",O253&lt;&gt;"",AD253&lt;&gt;""),SQRT((AU253*(MAX((T253-77)/(T253-O253),0))^0.38)*(SQRT(AD253^2-0.000601*(77-60))*62.3664)*251.9958/30.48^3),"")</f>
        <v>7.69974476836732</v>
      </c>
      <c r="BA253" s="3" t="n">
        <f aca="false">IF(AND(AY253&lt;&gt;"",AZ253&lt;&gt;""),AZ253-AY253,"")</f>
        <v>0.239744768367321</v>
      </c>
      <c r="BC253" s="1" t="n">
        <v>-447.01</v>
      </c>
      <c r="BE253" s="1" t="n">
        <v>38.47</v>
      </c>
      <c r="BF253" s="6" t="n">
        <v>0.00072</v>
      </c>
      <c r="BH253" s="7" t="n">
        <v>82.2</v>
      </c>
      <c r="BI253" s="7" t="n">
        <v>85.1</v>
      </c>
      <c r="BJ253" s="7" t="n">
        <v>96</v>
      </c>
      <c r="BK253" s="7" t="n">
        <v>99.5</v>
      </c>
      <c r="BL253" s="1" t="n">
        <v>1.06</v>
      </c>
      <c r="BM253" s="1" t="n">
        <v>7.58</v>
      </c>
      <c r="BN253" s="7" t="n">
        <v>12.1</v>
      </c>
      <c r="BO253" s="7" t="n">
        <f aca="false">IF(AND(P253&lt;&gt;"",AD253&lt;&gt;""),P253^0.333333333333333/AD253,"")</f>
        <v>12.0789482456353</v>
      </c>
      <c r="BP253" s="7" t="n">
        <f aca="false">BN253-BO253</f>
        <v>0.0210517543647004</v>
      </c>
    </row>
    <row r="254" customFormat="false" ht="12.75" hidden="false" customHeight="false" outlineLevel="0" collapsed="false">
      <c r="A254" s="0" t="n">
        <v>252</v>
      </c>
      <c r="B254" s="0" t="s">
        <v>393</v>
      </c>
      <c r="C254" s="0" t="s">
        <v>221</v>
      </c>
      <c r="D254" s="0" t="n">
        <v>7</v>
      </c>
      <c r="E254" s="0" t="n">
        <v>14</v>
      </c>
      <c r="F254" s="0" t="n">
        <v>0</v>
      </c>
      <c r="G254" s="0" t="n">
        <v>0</v>
      </c>
      <c r="H254" s="0" t="n">
        <v>0</v>
      </c>
      <c r="I254" s="0" t="n">
        <v>0</v>
      </c>
      <c r="J254" s="0" t="n">
        <v>0</v>
      </c>
      <c r="K254" s="0" t="s">
        <v>334</v>
      </c>
      <c r="L254" s="1" t="n">
        <v>98.19</v>
      </c>
      <c r="M254" s="1" t="n">
        <f aca="false">+D254*$D$2+E254*$E$2+F254*$F$2+G254*$G$2+H254*$H$2+I254*$I$2+J254*$J$2</f>
        <v>98.18816</v>
      </c>
      <c r="N254" s="1" t="str">
        <f aca="false">IF(ABS(M254-L254)&gt;0.005,M254-L254,"")</f>
        <v/>
      </c>
      <c r="O254" s="1" t="n">
        <v>196.7</v>
      </c>
      <c r="P254" s="1" t="n">
        <f aca="false">+O254+459.67</f>
        <v>656.37</v>
      </c>
      <c r="Q254" s="1" t="n">
        <f aca="false">IF(AND(P254&gt;0,U254&lt;&gt;""),P254/U254,"")</f>
        <v>0.669526189626154</v>
      </c>
      <c r="R254" s="1" t="n">
        <v>-191.62</v>
      </c>
      <c r="S254" s="1" t="n">
        <f aca="false">IF(AND(R254&lt;&gt;"",U254&lt;&gt;""),(R254+459.67)/U254,"")</f>
        <v>0.273422757178559</v>
      </c>
      <c r="T254" s="1" t="n">
        <v>520.68</v>
      </c>
      <c r="U254" s="1" t="n">
        <f aca="false">IF(T254&lt;&gt;"",T254+459.67,"")</f>
        <v>980.35</v>
      </c>
      <c r="V254" s="1" t="n">
        <v>443.47</v>
      </c>
      <c r="W254" s="2" t="n">
        <v>0.0636</v>
      </c>
      <c r="X254" s="2" t="n">
        <v>0.2631</v>
      </c>
      <c r="Y254" s="2" t="n">
        <f aca="false">IF(U254&lt;&gt;"",V254*W254*L254/10.73165/U254,"")</f>
        <v>0.26323338475979</v>
      </c>
      <c r="Z254" s="2" t="str">
        <f aca="false">IF(Y254&lt;&gt;"",IF(ABS(Y254-X254)&gt;0.0005,Y254-X254,""),"")</f>
        <v/>
      </c>
      <c r="AA254" s="2" t="n">
        <v>0.2774</v>
      </c>
      <c r="AB254" s="2" t="n">
        <f aca="false">IF(AND(V254&gt;0,Q254&lt;&gt;""),LOG(14.69595/V254)/(1-1/Q254)*3/7-1,"")</f>
        <v>0.284746968364927</v>
      </c>
      <c r="AC254" s="2" t="str">
        <f aca="false">IF(AB254&lt;&gt;"",IF(ABS(AB254-AA254)&gt;0.05,AB254-AA254,""),"")</f>
        <v/>
      </c>
      <c r="AD254" s="2" t="n">
        <v>0.7212</v>
      </c>
      <c r="AF254" s="3" t="n">
        <f aca="false">IF(AND(L254&lt;&gt;"",AD254&lt;&gt;""),L254/(AD254*62.3664),"")</f>
        <v>2.18303584177478</v>
      </c>
      <c r="AG254" s="1" t="n">
        <v>64.69</v>
      </c>
      <c r="AH254" s="1" t="n">
        <f aca="false">IF(AD254&lt;&gt;"",141.5/AD254-131.5,"")</f>
        <v>64.7007764836384</v>
      </c>
      <c r="AI254" s="1" t="n">
        <f aca="false">IF(AH254&lt;&gt;"",IF(ABS(AH254-AG254)&gt;0.01,AH254-AG254,""),"")</f>
        <v>0.0107764836384092</v>
      </c>
      <c r="AJ254" s="3" t="n">
        <v>6.013</v>
      </c>
      <c r="AK254" s="3" t="n">
        <f aca="false">IF(AD254&lt;&gt;"",AD254*8.33718,"")</f>
        <v>6.012774216</v>
      </c>
      <c r="AL254" s="3" t="str">
        <f aca="false">IF(AK254&lt;&gt;"",IF(ABS(AK254-AJ254)&gt;0.001,AK254-AJ254,""),"")</f>
        <v/>
      </c>
      <c r="AM254" s="4" t="n">
        <v>1.4101</v>
      </c>
      <c r="AN254" s="2" t="n">
        <v>2.2</v>
      </c>
      <c r="AO254" s="2" t="n">
        <f aca="false">IF(AND(V254&lt;&gt;"",AA254&lt;&gt;"",U254&lt;&gt;""),V254*10^(7/3*(1+AA254)*(1-U254/559.676)),"")</f>
        <v>2.54994426422114</v>
      </c>
      <c r="AP254" s="2" t="n">
        <f aca="false">IF(AO254&lt;&gt;"",AO254-AN254,"")</f>
        <v>0.349944264221144</v>
      </c>
      <c r="AV254" s="5" t="n">
        <v>19091</v>
      </c>
      <c r="AW254" s="5" t="n">
        <f aca="false">AV254*AJ254</f>
        <v>114794.183</v>
      </c>
      <c r="AX254" s="1" t="n">
        <v>21.26</v>
      </c>
      <c r="AY254" s="3" t="n">
        <v>7.526</v>
      </c>
      <c r="AZ254" s="3" t="str">
        <f aca="false">IF(AND(AU254&lt;&gt;"",T254&lt;&gt;"",O254&lt;&gt;"",AD254&lt;&gt;""),SQRT((AU254*(MAX((T254-77)/(T254-O254),0))^0.38)*(SQRT(AD254^2-0.000601*(77-60))*62.3664)*251.9958/30.48^3),"")</f>
        <v/>
      </c>
      <c r="BA254" s="3" t="str">
        <f aca="false">IF(AND(AY254&lt;&gt;"",AZ254&lt;&gt;""),AZ254-AY254,"")</f>
        <v/>
      </c>
      <c r="BC254" s="1" t="n">
        <v>-418.98</v>
      </c>
      <c r="BE254" s="1" t="n">
        <v>38.47</v>
      </c>
      <c r="BF254" s="6" t="n">
        <v>0.00072</v>
      </c>
      <c r="BL254" s="1" t="n">
        <v>1.06</v>
      </c>
      <c r="BM254" s="1" t="n">
        <v>7.58</v>
      </c>
      <c r="BN254" s="7" t="n">
        <v>12</v>
      </c>
      <c r="BO254" s="7" t="n">
        <f aca="false">IF(AND(P254&lt;&gt;"",AD254&lt;&gt;""),P254^0.333333333333333/AD254,"")</f>
        <v>12.0501889353643</v>
      </c>
      <c r="BP254" s="7" t="n">
        <f aca="false">BN254-BO254</f>
        <v>-0.0501889353643374</v>
      </c>
    </row>
    <row r="255" customFormat="false" ht="12.75" hidden="false" customHeight="false" outlineLevel="0" collapsed="false">
      <c r="A255" s="0" t="n">
        <v>253</v>
      </c>
      <c r="B255" s="0" t="s">
        <v>394</v>
      </c>
      <c r="C255" s="0" t="s">
        <v>221</v>
      </c>
      <c r="D255" s="0" t="n">
        <v>7</v>
      </c>
      <c r="E255" s="0" t="n">
        <v>14</v>
      </c>
      <c r="F255" s="0" t="n">
        <v>0</v>
      </c>
      <c r="G255" s="0" t="n">
        <v>0</v>
      </c>
      <c r="H255" s="0" t="n">
        <v>0</v>
      </c>
      <c r="I255" s="0" t="n">
        <v>0</v>
      </c>
      <c r="J255" s="0" t="n">
        <v>0</v>
      </c>
      <c r="K255" s="0" t="s">
        <v>334</v>
      </c>
      <c r="L255" s="1" t="n">
        <v>98.19</v>
      </c>
      <c r="M255" s="1" t="n">
        <f aca="false">+D255*$D$2+E255*$E$2+F255*$F$2+G255*$G$2+H255*$H$2+I255*$I$2+J255*$J$2</f>
        <v>98.18816</v>
      </c>
      <c r="N255" s="1" t="str">
        <f aca="false">IF(ABS(M255-L255)&gt;0.005,M255-L255,"")</f>
        <v/>
      </c>
      <c r="O255" s="1" t="n">
        <v>176.77</v>
      </c>
      <c r="P255" s="1" t="n">
        <f aca="false">+O255+459.67</f>
        <v>636.44</v>
      </c>
      <c r="Q255" s="1" t="n">
        <f aca="false">IF(AND(P255&gt;0,U255&lt;&gt;""),P255/U255,"")</f>
        <v>0.670833640761861</v>
      </c>
      <c r="R255" s="1" t="n">
        <v>-211.83</v>
      </c>
      <c r="S255" s="1" t="n">
        <f aca="false">IF(AND(R255&lt;&gt;"",U255&lt;&gt;""),(R255+459.67)/U255,"")</f>
        <v>0.261233438386053</v>
      </c>
      <c r="T255" s="1" t="n">
        <v>489.06</v>
      </c>
      <c r="U255" s="1" t="n">
        <f aca="false">IF(T255&lt;&gt;"",T255+459.67,"")</f>
        <v>948.73</v>
      </c>
      <c r="V255" s="1" t="n">
        <v>427.11</v>
      </c>
      <c r="W255" s="2" t="n">
        <v>0.0634</v>
      </c>
      <c r="X255" s="2" t="n">
        <v>0.2612</v>
      </c>
      <c r="Y255" s="2" t="n">
        <f aca="false">IF(U255&lt;&gt;"",V255*W255*L255/10.73165/U255,"")</f>
        <v>0.261148252294063</v>
      </c>
      <c r="Z255" s="2" t="str">
        <f aca="false">IF(Y255&lt;&gt;"",IF(ABS(Y255-X255)&gt;0.0005,Y255-X255,""),"")</f>
        <v/>
      </c>
      <c r="AA255" s="2" t="n">
        <v>0.2755</v>
      </c>
      <c r="AB255" s="2" t="n">
        <f aca="false">IF(AND(V255&gt;0,Q255&lt;&gt;""),LOG(14.69595/V255)/(1-1/Q255)*3/7-1,"")</f>
        <v>0.278110679559387</v>
      </c>
      <c r="AC255" s="2" t="str">
        <f aca="false">IF(AB255&lt;&gt;"",IF(ABS(AB255-AA255)&gt;0.05,AB255-AA255,""),"")</f>
        <v/>
      </c>
      <c r="AD255" s="2" t="n">
        <v>0.704</v>
      </c>
      <c r="AF255" s="3" t="n">
        <f aca="false">IF(AND(L255&lt;&gt;"",AD255&lt;&gt;""),L255/(AD255*62.3664),"")</f>
        <v>2.23637137654541</v>
      </c>
      <c r="AG255" s="1" t="n">
        <v>69.51</v>
      </c>
      <c r="AH255" s="1" t="n">
        <f aca="false">IF(AD255&lt;&gt;"",141.5/AD255-131.5,"")</f>
        <v>69.4943181818182</v>
      </c>
      <c r="AI255" s="1" t="n">
        <f aca="false">IF(AH255&lt;&gt;"",IF(ABS(AH255-AG255)&gt;0.01,AH255-AG255,""),"")</f>
        <v>-0.0156818181818181</v>
      </c>
      <c r="AJ255" s="3" t="n">
        <v>5.869</v>
      </c>
      <c r="AK255" s="3" t="n">
        <f aca="false">IF(AD255&lt;&gt;"",AD255*8.33718,"")</f>
        <v>5.86937472</v>
      </c>
      <c r="AL255" s="3" t="str">
        <f aca="false">IF(AK255&lt;&gt;"",IF(ABS(AK255-AJ255)&gt;0.001,AK255-AJ255,""),"")</f>
        <v/>
      </c>
      <c r="AM255" s="4" t="n">
        <v>1.39989</v>
      </c>
      <c r="AN255" s="2" t="n">
        <v>3.351</v>
      </c>
      <c r="AO255" s="2" t="n">
        <f aca="false">IF(AND(V255&lt;&gt;"",AA255&lt;&gt;"",U255&lt;&gt;""),V255*10^(7/3*(1+AA255)*(1-U255/559.676)),"")</f>
        <v>3.64487680617104</v>
      </c>
      <c r="AP255" s="2" t="n">
        <f aca="false">IF(AO255&lt;&gt;"",AO255-AN255,"")</f>
        <v>0.293876806171041</v>
      </c>
      <c r="AR255" s="2" t="n">
        <v>0.4462</v>
      </c>
      <c r="AU255" s="1" t="n">
        <v>127.69</v>
      </c>
      <c r="AV255" s="5" t="n">
        <v>19092</v>
      </c>
      <c r="AW255" s="5" t="n">
        <f aca="false">AV255*AJ255</f>
        <v>112050.948</v>
      </c>
      <c r="AX255" s="1" t="n">
        <v>19.24</v>
      </c>
      <c r="AY255" s="3" t="n">
        <v>7.136</v>
      </c>
      <c r="AZ255" s="3" t="n">
        <f aca="false">IF(AND(AU255&lt;&gt;"",T255&lt;&gt;"",O255&lt;&gt;"",AD255&lt;&gt;""),SQRT((AU255*(MAX((T255-77)/(T255-O255),0))^0.38)*(SQRT(AD255^2-0.000601*(77-60))*62.3664)*251.9958/30.48^3),"")</f>
        <v>7.4067751402143</v>
      </c>
      <c r="BA255" s="3" t="n">
        <f aca="false">IF(AND(AY255&lt;&gt;"",AZ255&lt;&gt;""),AZ255-AY255,"")</f>
        <v>0.270775140214299</v>
      </c>
      <c r="BC255" s="1" t="n">
        <v>-414.77</v>
      </c>
      <c r="BE255" s="1" t="n">
        <v>25.65</v>
      </c>
      <c r="BF255" s="6" t="n">
        <v>0.0007</v>
      </c>
      <c r="BH255" s="7" t="n">
        <v>90.2</v>
      </c>
      <c r="BJ255" s="7" t="n">
        <v>100.5</v>
      </c>
      <c r="BL255" s="1" t="n">
        <v>1.06</v>
      </c>
      <c r="BM255" s="1" t="n">
        <v>7.87</v>
      </c>
      <c r="BN255" s="7" t="n">
        <v>12.2</v>
      </c>
      <c r="BO255" s="7" t="n">
        <f aca="false">IF(AND(P255&lt;&gt;"",AD255&lt;&gt;""),P255^0.333333333333333/AD255,"")</f>
        <v>12.2183669276447</v>
      </c>
      <c r="BP255" s="7" t="n">
        <f aca="false">BN255-BO255</f>
        <v>-0.0183669276447098</v>
      </c>
    </row>
    <row r="256" customFormat="false" ht="12.75" hidden="false" customHeight="false" outlineLevel="0" collapsed="false">
      <c r="A256" s="0" t="n">
        <v>254</v>
      </c>
      <c r="B256" s="0" t="s">
        <v>395</v>
      </c>
      <c r="C256" s="0" t="s">
        <v>221</v>
      </c>
      <c r="D256" s="0" t="n">
        <v>7</v>
      </c>
      <c r="E256" s="0" t="n">
        <v>14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0</v>
      </c>
      <c r="K256" s="0" t="s">
        <v>334</v>
      </c>
      <c r="L256" s="1" t="n">
        <v>98.19</v>
      </c>
      <c r="M256" s="1" t="n">
        <f aca="false">+D256*$D$2+E256*$E$2+F256*$F$2+G256*$G$2+H256*$H$2+I256*$I$2+J256*$J$2</f>
        <v>98.18816</v>
      </c>
      <c r="N256" s="1" t="str">
        <f aca="false">IF(ABS(M256-L256)&gt;0.005,M256-L256,"")</f>
        <v/>
      </c>
      <c r="O256" s="1" t="n">
        <v>170.13</v>
      </c>
      <c r="P256" s="1" t="n">
        <f aca="false">+O256+459.67</f>
        <v>629.8</v>
      </c>
      <c r="Q256" s="1" t="n">
        <f aca="false">IF(AND(P256&gt;0,U256&lt;&gt;""),P256/U256,"")</f>
        <v>0.670834975448164</v>
      </c>
      <c r="R256" s="1" t="n">
        <v>-175.42</v>
      </c>
      <c r="S256" s="1" t="n">
        <f aca="false">IF(AND(R256&lt;&gt;"",U256&lt;&gt;""),(R256+459.67)/U256,"")</f>
        <v>0.302770469627089</v>
      </c>
      <c r="T256" s="1" t="n">
        <v>479.16</v>
      </c>
      <c r="U256" s="1" t="n">
        <f aca="false">IF(T256&lt;&gt;"",T256+459.67,"")</f>
        <v>938.83</v>
      </c>
      <c r="V256" s="1" t="n">
        <v>427.11</v>
      </c>
      <c r="W256" s="2" t="n">
        <v>0.0634</v>
      </c>
      <c r="X256" s="2" t="n">
        <v>0.264</v>
      </c>
      <c r="Y256" s="2" t="n">
        <f aca="false">IF(U256&lt;&gt;"",V256*W256*L256/10.73165/U256,"")</f>
        <v>0.26390207108736</v>
      </c>
      <c r="Z256" s="2" t="str">
        <f aca="false">IF(Y256&lt;&gt;"",IF(ABS(Y256-X256)&gt;0.0005,Y256-X256,""),"")</f>
        <v/>
      </c>
      <c r="AA256" s="2" t="n">
        <v>0.2705</v>
      </c>
      <c r="AB256" s="2" t="n">
        <f aca="false">IF(AND(V256&gt;0,Q256&lt;&gt;""),LOG(14.69595/V256)/(1-1/Q256)*3/7-1,"")</f>
        <v>0.278118404926939</v>
      </c>
      <c r="AC256" s="2" t="str">
        <f aca="false">IF(AB256&lt;&gt;"",IF(ABS(AB256-AA256)&gt;0.05,AB256-AA256,""),"")</f>
        <v/>
      </c>
      <c r="AD256" s="2" t="n">
        <v>0.6935</v>
      </c>
      <c r="AF256" s="3" t="n">
        <f aca="false">IF(AND(L256&lt;&gt;"",AD256&lt;&gt;""),L256/(AD256*62.3664),"")</f>
        <v>2.2702313613381</v>
      </c>
      <c r="AG256" s="1" t="n">
        <v>72.53</v>
      </c>
      <c r="AH256" s="1" t="n">
        <f aca="false">IF(AD256&lt;&gt;"",141.5/AD256-131.5,"")</f>
        <v>72.5374909877433</v>
      </c>
      <c r="AI256" s="1" t="str">
        <f aca="false">IF(AH256&lt;&gt;"",IF(ABS(AH256-AG256)&gt;0.01,AH256-AG256,""),"")</f>
        <v/>
      </c>
      <c r="AJ256" s="3" t="n">
        <v>5.782</v>
      </c>
      <c r="AK256" s="3" t="n">
        <f aca="false">IF(AD256&lt;&gt;"",AD256*8.33718,"")</f>
        <v>5.78183433</v>
      </c>
      <c r="AL256" s="3" t="str">
        <f aca="false">IF(AK256&lt;&gt;"",IF(ABS(AK256-AJ256)&gt;0.001,AK256-AJ256,""),"")</f>
        <v/>
      </c>
      <c r="AM256" s="4" t="n">
        <v>1.39525</v>
      </c>
      <c r="AN256" s="2" t="n">
        <v>3.705</v>
      </c>
      <c r="AO256" s="2" t="n">
        <f aca="false">IF(AND(V256&lt;&gt;"",AA256&lt;&gt;"",U256&lt;&gt;""),V256*10^(7/3*(1+AA256)*(1-U256/559.676)),"")</f>
        <v>4.19016671214797</v>
      </c>
      <c r="AP256" s="2" t="n">
        <f aca="false">IF(AO256&lt;&gt;"",AO256-AN256,"")</f>
        <v>0.485166712147972</v>
      </c>
      <c r="AR256" s="2" t="n">
        <v>0.4463</v>
      </c>
      <c r="AU256" s="1" t="n">
        <v>129.15</v>
      </c>
      <c r="AV256" s="5" t="n">
        <v>19073</v>
      </c>
      <c r="AW256" s="5" t="n">
        <f aca="false">AV256*AJ256</f>
        <v>110280.086</v>
      </c>
      <c r="AX256" s="1" t="n">
        <v>18.09</v>
      </c>
      <c r="AY256" s="3" t="n">
        <v>7.111</v>
      </c>
      <c r="AZ256" s="3" t="n">
        <f aca="false">IF(AND(AU256&lt;&gt;"",T256&lt;&gt;"",O256&lt;&gt;"",AD256&lt;&gt;""),SQRT((AU256*(MAX((T256-77)/(T256-O256),0))^0.38)*(SQRT(AD256^2-0.000601*(77-60))*62.3664)*251.9958/30.48^3),"")</f>
        <v>7.37266138458224</v>
      </c>
      <c r="BA256" s="3" t="n">
        <f aca="false">IF(AND(AY256&lt;&gt;"",AZ256&lt;&gt;""),AZ256-AY256,"")</f>
        <v>0.261661384582239</v>
      </c>
      <c r="BC256" s="1" t="n">
        <v>-414.77</v>
      </c>
      <c r="BE256" s="1" t="n">
        <v>29.31</v>
      </c>
      <c r="BF256" s="6" t="n">
        <v>0.00074</v>
      </c>
      <c r="BH256" s="7" t="n">
        <v>90.9</v>
      </c>
      <c r="BI256" s="7" t="n">
        <v>94.5</v>
      </c>
      <c r="BJ256" s="7" t="n">
        <v>100.5</v>
      </c>
      <c r="BK256" s="7" t="n">
        <v>0.9</v>
      </c>
      <c r="BL256" s="1" t="n">
        <v>1.06</v>
      </c>
      <c r="BM256" s="1" t="n">
        <v>7.87</v>
      </c>
      <c r="BN256" s="7" t="n">
        <v>12.4</v>
      </c>
      <c r="BO256" s="7" t="n">
        <f aca="false">IF(AND(P256&lt;&gt;"",AD256&lt;&gt;""),P256^0.333333333333333/AD256,"")</f>
        <v>12.3600744496956</v>
      </c>
      <c r="BP256" s="7" t="n">
        <f aca="false">BN256-BO256</f>
        <v>0.0399255503044333</v>
      </c>
    </row>
    <row r="257" customFormat="false" ht="12.75" hidden="false" customHeight="false" outlineLevel="0" collapsed="false">
      <c r="A257" s="0" t="n">
        <v>255</v>
      </c>
      <c r="B257" s="0" t="s">
        <v>396</v>
      </c>
      <c r="C257" s="0" t="s">
        <v>221</v>
      </c>
      <c r="D257" s="0" t="n">
        <v>7</v>
      </c>
      <c r="E257" s="0" t="n">
        <v>14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0</v>
      </c>
      <c r="K257" s="0" t="s">
        <v>334</v>
      </c>
      <c r="L257" s="1" t="n">
        <v>98.19</v>
      </c>
      <c r="M257" s="1" t="n">
        <f aca="false">+D257*$D$2+E257*$E$2+F257*$F$2+G257*$G$2+H257*$H$2+I257*$I$2+J257*$J$2</f>
        <v>98.18816</v>
      </c>
      <c r="N257" s="1" t="str">
        <f aca="false">IF(ABS(M257-L257)&gt;0.005,M257-L257,"")</f>
        <v/>
      </c>
      <c r="O257" s="1" t="n">
        <v>187.46</v>
      </c>
      <c r="P257" s="1" t="n">
        <f aca="false">+O257+459.67</f>
        <v>647.13</v>
      </c>
      <c r="Q257" s="1" t="n">
        <f aca="false">IF(AND(P257&gt;0,U257&lt;&gt;""),P257/U257,"")</f>
        <v>0.672028661924295</v>
      </c>
      <c r="S257" s="1" t="str">
        <f aca="false">IF(AND(R257&lt;&gt;"",U257&lt;&gt;""),(R257+459.67)/U257,"")</f>
        <v/>
      </c>
      <c r="T257" s="1" t="n">
        <v>503.28</v>
      </c>
      <c r="U257" s="1" t="n">
        <f aca="false">IF(T257&lt;&gt;"",T257+459.67,"")</f>
        <v>962.95</v>
      </c>
      <c r="V257" s="1" t="n">
        <v>430.88</v>
      </c>
      <c r="W257" s="2" t="n">
        <v>0.0636</v>
      </c>
      <c r="X257" s="2" t="n">
        <v>0.2603</v>
      </c>
      <c r="Y257" s="2" t="n">
        <f aca="false">IF(U257&lt;&gt;"",V257*W257*L257/10.73165/U257,"")</f>
        <v>0.260381709521765</v>
      </c>
      <c r="Z257" s="2" t="str">
        <f aca="false">IF(Y257&lt;&gt;"",IF(ABS(Y257-X257)&gt;0.0005,Y257-X257,""),"")</f>
        <v/>
      </c>
      <c r="AA257" s="2" t="n">
        <v>0.2808</v>
      </c>
      <c r="AB257" s="2" t="n">
        <f aca="false">IF(AND(V257&gt;0,Q257&lt;&gt;""),LOG(14.69595/V257)/(1-1/Q257)*3/7-1,"")</f>
        <v>0.288404412577953</v>
      </c>
      <c r="AC257" s="2" t="str">
        <f aca="false">IF(AB257&lt;&gt;"",IF(ABS(AB257-AA257)&gt;0.05,AB257-AA257,""),"")</f>
        <v/>
      </c>
      <c r="AD257" s="2" t="n">
        <v>0.7178</v>
      </c>
      <c r="AF257" s="3" t="n">
        <f aca="false">IF(AND(L257&lt;&gt;"",AD257&lt;&gt;""),L257/(AD257*62.3664),"")</f>
        <v>2.19337621773192</v>
      </c>
      <c r="AG257" s="1" t="n">
        <v>65.62</v>
      </c>
      <c r="AH257" s="1" t="n">
        <f aca="false">IF(AD257&lt;&gt;"",141.5/AD257-131.5,"")</f>
        <v>65.6301198105322</v>
      </c>
      <c r="AI257" s="1" t="n">
        <f aca="false">IF(AH257&lt;&gt;"",IF(ABS(AH257-AG257)&gt;0.01,AH257-AG257,""),"")</f>
        <v>0.0101198105321885</v>
      </c>
      <c r="AJ257" s="3" t="n">
        <v>5.985</v>
      </c>
      <c r="AK257" s="3" t="n">
        <f aca="false">IF(AD257&lt;&gt;"",AD257*8.33718,"")</f>
        <v>5.984427804</v>
      </c>
      <c r="AL257" s="3" t="str">
        <f aca="false">IF(AK257&lt;&gt;"",IF(ABS(AK257-AJ257)&gt;0.001,AK257-AJ257,""),"")</f>
        <v/>
      </c>
      <c r="AM257" s="4" t="n">
        <v>1.40244</v>
      </c>
      <c r="AN257" s="2" t="n">
        <v>2.6</v>
      </c>
      <c r="AO257" s="2" t="n">
        <f aca="false">IF(AND(V257&lt;&gt;"",AA257&lt;&gt;"",U257&lt;&gt;""),V257*10^(7/3*(1+AA257)*(1-U257/559.676)),"")</f>
        <v>3.02671504703238</v>
      </c>
      <c r="AP257" s="2" t="n">
        <f aca="false">IF(AO257&lt;&gt;"",AO257-AN257,"")</f>
        <v>0.42671504703238</v>
      </c>
      <c r="AR257" s="2" t="n">
        <v>0.4461</v>
      </c>
      <c r="AV257" s="5" t="n">
        <v>19117</v>
      </c>
      <c r="AW257" s="5" t="n">
        <f aca="false">AV257*AJ257</f>
        <v>114415.245</v>
      </c>
      <c r="AX257" s="1" t="n">
        <v>20.7</v>
      </c>
      <c r="AY257" s="3" t="n">
        <v>7.387</v>
      </c>
      <c r="AZ257" s="3" t="str">
        <f aca="false">IF(AND(AU257&lt;&gt;"",T257&lt;&gt;"",O257&lt;&gt;"",AD257&lt;&gt;""),SQRT((AU257*(MAX((T257-77)/(T257-O257),0))^0.38)*(SQRT(AD257^2-0.000601*(77-60))*62.3664)*251.9958/30.48^3),"")</f>
        <v/>
      </c>
      <c r="BA257" s="3" t="str">
        <f aca="false">IF(AND(AY257&lt;&gt;"",AZ257&lt;&gt;""),AZ257-AY257,"")</f>
        <v/>
      </c>
      <c r="BC257" s="1" t="n">
        <v>-364.2</v>
      </c>
      <c r="BF257" s="6" t="n">
        <v>0.00071</v>
      </c>
      <c r="BH257" s="7" t="n">
        <v>82</v>
      </c>
      <c r="BI257" s="7" t="n">
        <v>85.6</v>
      </c>
      <c r="BJ257" s="7" t="n">
        <v>97</v>
      </c>
      <c r="BK257" s="7" t="n">
        <v>0.1</v>
      </c>
      <c r="BL257" s="1" t="n">
        <v>1.06</v>
      </c>
      <c r="BM257" s="1" t="n">
        <v>7.87</v>
      </c>
      <c r="BN257" s="7" t="n">
        <v>12</v>
      </c>
      <c r="BO257" s="7" t="n">
        <f aca="false">IF(AND(P257&lt;&gt;"",AD257&lt;&gt;""),P257^0.333333333333333/AD257,"")</f>
        <v>12.0501852608178</v>
      </c>
      <c r="BP257" s="7" t="n">
        <f aca="false">BN257-BO257</f>
        <v>-0.0501852608178002</v>
      </c>
    </row>
    <row r="258" customFormat="false" ht="12.75" hidden="false" customHeight="false" outlineLevel="0" collapsed="false">
      <c r="A258" s="0" t="n">
        <v>256</v>
      </c>
      <c r="B258" s="0" t="s">
        <v>397</v>
      </c>
      <c r="C258" s="0" t="s">
        <v>221</v>
      </c>
      <c r="D258" s="0" t="n">
        <v>7</v>
      </c>
      <c r="E258" s="0" t="n">
        <v>14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0</v>
      </c>
      <c r="K258" s="0" t="s">
        <v>334</v>
      </c>
      <c r="L258" s="1" t="n">
        <v>98.19</v>
      </c>
      <c r="M258" s="1" t="n">
        <f aca="false">+D258*$D$2+E258*$E$2+F258*$F$2+G258*$G$2+H258*$H$2+I258*$I$2+J258*$J$2</f>
        <v>98.18816</v>
      </c>
      <c r="N258" s="1" t="str">
        <f aca="false">IF(ABS(M258-L258)&gt;0.005,M258-L258,"")</f>
        <v/>
      </c>
      <c r="O258" s="1" t="n">
        <v>172.2</v>
      </c>
      <c r="P258" s="1" t="n">
        <f aca="false">+O258+459.67</f>
        <v>631.87</v>
      </c>
      <c r="Q258" s="1" t="n">
        <f aca="false">IF(AND(P258&gt;0,U258&lt;&gt;""),P258/U258,"")</f>
        <v>0.660903490330206</v>
      </c>
      <c r="R258" s="1" t="n">
        <v>-165.73</v>
      </c>
      <c r="S258" s="1" t="n">
        <f aca="false">IF(AND(R258&lt;&gt;"",U258&lt;&gt;""),(R258+459.67)/U258,"")</f>
        <v>0.307446107502589</v>
      </c>
      <c r="T258" s="1" t="n">
        <v>496.4</v>
      </c>
      <c r="U258" s="1" t="n">
        <f aca="false">IF(T258&lt;&gt;"",T258+459.67,"")</f>
        <v>956.07</v>
      </c>
      <c r="V258" s="1" t="n">
        <v>455.59</v>
      </c>
      <c r="W258" s="2" t="n">
        <v>0.0621</v>
      </c>
      <c r="X258" s="2" t="n">
        <v>0.2708</v>
      </c>
      <c r="Y258" s="2" t="n">
        <f aca="false">IF(U258&lt;&gt;"",V258*W258*L258/10.73165/U258,"")</f>
        <v>0.270755228525597</v>
      </c>
      <c r="Z258" s="2" t="str">
        <f aca="false">IF(Y258&lt;&gt;"",IF(ABS(Y258-X258)&gt;0.0005,Y258-X258,""),"")</f>
        <v/>
      </c>
      <c r="AA258" s="2" t="n">
        <v>0.2394</v>
      </c>
      <c r="AB258" s="2" t="n">
        <f aca="false">IF(AND(V258&gt;0,Q258&lt;&gt;""),LOG(14.69595/V258)/(1-1/Q258)*3/7-1,"")</f>
        <v>0.245733779783768</v>
      </c>
      <c r="AC258" s="2" t="str">
        <f aca="false">IF(AB258&lt;&gt;"",IF(ABS(AB258-AA258)&gt;0.05,AB258-AA258,""),"")</f>
        <v/>
      </c>
      <c r="AD258" s="2" t="n">
        <v>0.7092</v>
      </c>
      <c r="AF258" s="3" t="n">
        <f aca="false">IF(AND(L258&lt;&gt;"",AD258&lt;&gt;""),L258/(AD258*62.3664),"")</f>
        <v>2.21997384248163</v>
      </c>
      <c r="AG258" s="1" t="n">
        <v>68.01</v>
      </c>
      <c r="AH258" s="1" t="n">
        <f aca="false">IF(AD258&lt;&gt;"",141.5/AD258-131.5,"")</f>
        <v>68.0205865764241</v>
      </c>
      <c r="AI258" s="1" t="n">
        <f aca="false">IF(AH258&lt;&gt;"",IF(ABS(AH258-AG258)&gt;0.01,AH258-AG258,""),"")</f>
        <v>0.0105865764241315</v>
      </c>
      <c r="AJ258" s="3" t="n">
        <v>5.913</v>
      </c>
      <c r="AK258" s="3" t="n">
        <f aca="false">IF(AD258&lt;&gt;"",AD258*8.33718,"")</f>
        <v>5.912728056</v>
      </c>
      <c r="AL258" s="3" t="str">
        <f aca="false">IF(AK258&lt;&gt;"",IF(ABS(AK258-AJ258)&gt;0.001,AK258-AJ258,""),"")</f>
        <v/>
      </c>
      <c r="AM258" s="4" t="n">
        <v>1.40007</v>
      </c>
      <c r="AN258" s="2" t="n">
        <v>3.682</v>
      </c>
      <c r="AO258" s="2" t="n">
        <f aca="false">IF(AND(V258&lt;&gt;"",AA258&lt;&gt;"",U258&lt;&gt;""),V258*10^(7/3*(1+AA258)*(1-U258/559.676)),"")</f>
        <v>4.07703513451689</v>
      </c>
      <c r="AP258" s="2" t="n">
        <f aca="false">IF(AO258&lt;&gt;"",AO258-AN258,"")</f>
        <v>0.395035134516886</v>
      </c>
      <c r="AV258" s="5" t="n">
        <v>19092</v>
      </c>
      <c r="AW258" s="5" t="n">
        <f aca="false">AV258*AJ258</f>
        <v>112890.996</v>
      </c>
      <c r="AX258" s="1" t="n">
        <v>20.21</v>
      </c>
      <c r="AY258" s="3" t="n">
        <v>7.109</v>
      </c>
      <c r="AZ258" s="3" t="str">
        <f aca="false">IF(AND(AU258&lt;&gt;"",T258&lt;&gt;"",O258&lt;&gt;"",AD258&lt;&gt;""),SQRT((AU258*(MAX((T258-77)/(T258-O258),0))^0.38)*(SQRT(AD258^2-0.000601*(77-60))*62.3664)*251.9958/30.48^3),"")</f>
        <v/>
      </c>
      <c r="BA258" s="3" t="str">
        <f aca="false">IF(AND(AY258&lt;&gt;"",AZ258&lt;&gt;""),AZ258-AY258,"")</f>
        <v/>
      </c>
      <c r="BC258" s="1" t="n">
        <v>-418.98</v>
      </c>
      <c r="BE258" s="1" t="n">
        <v>3.48</v>
      </c>
      <c r="BF258" s="6" t="n">
        <v>0.00071</v>
      </c>
      <c r="BG258" s="7" t="n">
        <v>95.4</v>
      </c>
      <c r="BH258" s="7" t="n">
        <v>90.5</v>
      </c>
      <c r="BI258" s="7" t="n">
        <v>93.7</v>
      </c>
      <c r="BJ258" s="7" t="n">
        <v>100.5</v>
      </c>
      <c r="BK258" s="7" t="n">
        <v>1.2</v>
      </c>
      <c r="BL258" s="1" t="n">
        <v>1.06</v>
      </c>
      <c r="BM258" s="1" t="n">
        <v>7.48</v>
      </c>
      <c r="BN258" s="7" t="n">
        <v>12.1</v>
      </c>
      <c r="BO258" s="7" t="n">
        <f aca="false">IF(AND(P258&lt;&gt;"",AD258&lt;&gt;""),P258^0.333333333333333/AD258,"")</f>
        <v>12.0996790853297</v>
      </c>
      <c r="BP258" s="7" t="n">
        <f aca="false">BN258-BO258</f>
        <v>0.000320914670345118</v>
      </c>
    </row>
    <row r="259" customFormat="false" ht="12.75" hidden="false" customHeight="false" outlineLevel="0" collapsed="false">
      <c r="A259" s="0" t="n">
        <v>257</v>
      </c>
      <c r="B259" s="0" t="s">
        <v>398</v>
      </c>
      <c r="C259" s="0" t="s">
        <v>228</v>
      </c>
      <c r="D259" s="0" t="n">
        <v>8</v>
      </c>
      <c r="E259" s="0" t="n">
        <v>16</v>
      </c>
      <c r="F259" s="0" t="n">
        <v>0</v>
      </c>
      <c r="G259" s="0" t="n">
        <v>0</v>
      </c>
      <c r="H259" s="0" t="n">
        <v>0</v>
      </c>
      <c r="I259" s="0" t="n">
        <v>0</v>
      </c>
      <c r="J259" s="0" t="n">
        <v>0</v>
      </c>
      <c r="K259" s="0" t="s">
        <v>334</v>
      </c>
      <c r="L259" s="1" t="n">
        <v>112.21</v>
      </c>
      <c r="M259" s="1" t="n">
        <f aca="false">+D259*$D$2+E259*$E$2+F259*$F$2+G259*$G$2+H259*$H$2+I259*$I$2+J259*$J$2</f>
        <v>112.21504</v>
      </c>
      <c r="N259" s="1" t="n">
        <f aca="false">IF(ABS(M259-L259)&gt;0.005,M259-L259,"")</f>
        <v>0.00503999999999394</v>
      </c>
      <c r="O259" s="1" t="n">
        <v>250.3</v>
      </c>
      <c r="P259" s="1" t="n">
        <f aca="false">+O259+459.67</f>
        <v>709.97</v>
      </c>
      <c r="Q259" s="1" t="n">
        <f aca="false">IF(AND(P259&gt;0,U259&lt;&gt;""),P259/U259,"")</f>
        <v>0.695578481223486</v>
      </c>
      <c r="R259" s="1" t="n">
        <v>-151.12</v>
      </c>
      <c r="S259" s="1" t="n">
        <f aca="false">IF(AND(R259&lt;&gt;"",U259&lt;&gt;""),(R259+459.67)/U259,"")</f>
        <v>0.302295505981248</v>
      </c>
      <c r="T259" s="1" t="n">
        <v>561.02</v>
      </c>
      <c r="U259" s="1" t="n">
        <f aca="false">IF(T259&lt;&gt;"",T259+459.67,"")</f>
        <v>1020.69</v>
      </c>
      <c r="V259" s="1" t="n">
        <v>371.3</v>
      </c>
      <c r="W259" s="2" t="n">
        <v>0.0673</v>
      </c>
      <c r="X259" s="2" t="n">
        <v>0.2561</v>
      </c>
      <c r="Y259" s="2" t="n">
        <f aca="false">IF(U259&lt;&gt;"",V259*W259*L259/10.73165/U259,"")</f>
        <v>0.255983053766116</v>
      </c>
      <c r="Z259" s="2" t="str">
        <f aca="false">IF(Y259&lt;&gt;"",IF(ABS(Y259-X259)&gt;0.0005,Y259-X259,""),"")</f>
        <v/>
      </c>
      <c r="AA259" s="2" t="n">
        <v>0.3747</v>
      </c>
      <c r="AB259" s="2" t="n">
        <f aca="false">IF(AND(V259&gt;0,Q259&lt;&gt;""),LOG(14.69595/V259)/(1-1/Q259)*3/7-1,"")</f>
        <v>0.373426183634761</v>
      </c>
      <c r="AC259" s="2" t="str">
        <f aca="false">IF(AB259&lt;&gt;"",IF(ABS(AB259-AA259)&gt;0.05,AB259-AA259,""),"")</f>
        <v/>
      </c>
      <c r="AD259" s="2" t="n">
        <v>0.7193</v>
      </c>
      <c r="AF259" s="3" t="n">
        <f aca="false">IF(AND(L259&lt;&gt;"",AD259&lt;&gt;""),L259/(AD259*62.3664),"")</f>
        <v>2.50132904588995</v>
      </c>
      <c r="AG259" s="1" t="n">
        <v>65.21</v>
      </c>
      <c r="AH259" s="1" t="n">
        <f aca="false">IF(AD259&lt;&gt;"",141.5/AD259-131.5,"")</f>
        <v>65.2190323926039</v>
      </c>
      <c r="AI259" s="1" t="str">
        <f aca="false">IF(AH259&lt;&gt;"",IF(ABS(AH259-AG259)&gt;0.01,AH259-AG259,""),"")</f>
        <v/>
      </c>
      <c r="AJ259" s="3" t="n">
        <v>5.997</v>
      </c>
      <c r="AK259" s="3" t="n">
        <f aca="false">IF(AD259&lt;&gt;"",AD259*8.33718,"")</f>
        <v>5.996933574</v>
      </c>
      <c r="AL259" s="3" t="str">
        <f aca="false">IF(AK259&lt;&gt;"",IF(ABS(AK259-AJ259)&gt;0.001,AK259-AJ259,""),"")</f>
        <v/>
      </c>
      <c r="AM259" s="4" t="n">
        <v>1.4062</v>
      </c>
      <c r="AN259" s="2" t="n">
        <v>0.6561</v>
      </c>
      <c r="AO259" s="2" t="n">
        <f aca="false">IF(AND(V259&lt;&gt;"",AA259&lt;&gt;"",U259&lt;&gt;""),V259*10^(7/3*(1+AA259)*(1-U259/559.676)),"")</f>
        <v>0.846343154991244</v>
      </c>
      <c r="AP259" s="2" t="n">
        <f aca="false">IF(AO259&lt;&gt;"",AO259-AN259,"")</f>
        <v>0.190243154991244</v>
      </c>
      <c r="AQ259" s="2" t="n">
        <v>0.3688</v>
      </c>
      <c r="AR259" s="2" t="n">
        <v>0.5059</v>
      </c>
      <c r="AS259" s="2" t="n">
        <v>0.5681</v>
      </c>
      <c r="AT259" s="2" t="n">
        <v>0.3599</v>
      </c>
      <c r="AU259" s="1" t="n">
        <v>131.75</v>
      </c>
      <c r="AV259" s="5" t="n">
        <v>19000</v>
      </c>
      <c r="AW259" s="5" t="n">
        <f aca="false">AV259*AJ259</f>
        <v>113943</v>
      </c>
      <c r="AX259" s="1" t="n">
        <v>21.29</v>
      </c>
      <c r="AY259" s="3" t="n">
        <v>7.645</v>
      </c>
      <c r="AZ259" s="3" t="n">
        <f aca="false">IF(AND(AU259&lt;&gt;"",T259&lt;&gt;"",O259&lt;&gt;"",AD259&lt;&gt;""),SQRT((AU259*(MAX((T259-77)/(T259-O259),0))^0.38)*(SQRT(AD259^2-0.000601*(77-60))*62.3664)*251.9958/30.48^3),"")</f>
        <v>7.85033699472696</v>
      </c>
      <c r="BA259" s="3" t="n">
        <f aca="false">IF(AND(AY259&lt;&gt;"",AZ259&lt;&gt;""),AZ259-AY259,"")</f>
        <v>0.20533699472696</v>
      </c>
      <c r="BB259" s="1" t="n">
        <v>70</v>
      </c>
      <c r="BC259" s="1" t="n">
        <v>-317.73</v>
      </c>
      <c r="BD259" s="1" t="n">
        <v>400.12</v>
      </c>
      <c r="BE259" s="1" t="n">
        <v>59.66</v>
      </c>
      <c r="BF259" s="6" t="n">
        <v>0.00058</v>
      </c>
      <c r="BG259" s="7" t="n">
        <v>90.5</v>
      </c>
      <c r="BH259" s="7" t="n">
        <v>34.7</v>
      </c>
      <c r="BI259" s="7" t="n">
        <v>57.7</v>
      </c>
      <c r="BJ259" s="7" t="n">
        <v>28.7</v>
      </c>
      <c r="BK259" s="7" t="n">
        <v>63.5</v>
      </c>
      <c r="BL259" s="1" t="n">
        <v>0.9</v>
      </c>
      <c r="BM259" s="1" t="n">
        <v>7.08</v>
      </c>
      <c r="BN259" s="7" t="n">
        <v>12.4</v>
      </c>
      <c r="BO259" s="7" t="n">
        <f aca="false">IF(AND(P259&lt;&gt;"",AD259&lt;&gt;""),P259^0.333333333333333/AD259,"")</f>
        <v>12.4023296998322</v>
      </c>
      <c r="BP259" s="7" t="n">
        <f aca="false">BN259-BO259</f>
        <v>-0.00232969983223441</v>
      </c>
    </row>
    <row r="260" customFormat="false" ht="12.75" hidden="false" customHeight="false" outlineLevel="0" collapsed="false">
      <c r="A260" s="0" t="n">
        <v>258</v>
      </c>
      <c r="B260" s="0" t="s">
        <v>399</v>
      </c>
      <c r="C260" s="0" t="s">
        <v>228</v>
      </c>
      <c r="D260" s="0" t="n">
        <v>8</v>
      </c>
      <c r="E260" s="0" t="n">
        <v>16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s">
        <v>334</v>
      </c>
      <c r="L260" s="1" t="n">
        <v>112.21</v>
      </c>
      <c r="M260" s="1" t="n">
        <f aca="false">+D260*$D$2+E260*$E$2+F260*$F$2+G260*$G$2+H260*$H$2+I260*$I$2+J260*$J$2</f>
        <v>112.21504</v>
      </c>
      <c r="N260" s="1" t="n">
        <f aca="false">IF(ABS(M260-L260)&gt;0.005,M260-L260,"")</f>
        <v>0.00503999999999394</v>
      </c>
      <c r="O260" s="1" t="n">
        <v>258.15</v>
      </c>
      <c r="P260" s="1" t="n">
        <f aca="false">+O260+459.67</f>
        <v>717.82</v>
      </c>
      <c r="Q260" s="1" t="n">
        <f aca="false">IF(AND(P260&gt;0,U260&lt;&gt;""),P260/U260,"")</f>
        <v>0.696601517768763</v>
      </c>
      <c r="R260" s="1" t="n">
        <v>-148.36</v>
      </c>
      <c r="S260" s="1" t="n">
        <f aca="false">IF(AND(R260&lt;&gt;"",U260&lt;&gt;""),(R260+459.67)/U260,"")</f>
        <v>0.30210779651806</v>
      </c>
      <c r="T260" s="1" t="n">
        <v>570.79</v>
      </c>
      <c r="U260" s="1" t="n">
        <f aca="false">IF(T260&lt;&gt;"",T260+459.67,"")</f>
        <v>1030.46</v>
      </c>
      <c r="V260" s="1" t="n">
        <v>375.46</v>
      </c>
      <c r="W260" s="2" t="n">
        <v>0.0658</v>
      </c>
      <c r="X260" s="2" t="n">
        <v>0.2506</v>
      </c>
      <c r="Y260" s="2" t="n">
        <f aca="false">IF(U260&lt;&gt;"",V260*W260*L260/10.73165/U260,"")</f>
        <v>0.250682197669723</v>
      </c>
      <c r="Z260" s="2" t="str">
        <f aca="false">IF(Y260&lt;&gt;"",IF(ABS(Y260-X260)&gt;0.0005,Y260-X260,""),"")</f>
        <v/>
      </c>
      <c r="AA260" s="2" t="n">
        <v>0.3848</v>
      </c>
      <c r="AB260" s="2" t="n">
        <f aca="false">IF(AND(V260&gt;0,Q260&lt;&gt;""),LOG(14.69595/V260)/(1-1/Q260)*3/7-1,"")</f>
        <v>0.384845375850166</v>
      </c>
      <c r="AC260" s="2" t="str">
        <f aca="false">IF(AB260&lt;&gt;"",IF(ABS(AB260-AA260)&gt;0.05,AB260-AA260,""),"")</f>
        <v/>
      </c>
      <c r="AD260" s="2" t="n">
        <v>0.7287</v>
      </c>
      <c r="AF260" s="3" t="n">
        <f aca="false">IF(AND(L260&lt;&gt;"",AD260&lt;&gt;""),L260/(AD260*62.3664),"")</f>
        <v>2.46906269069389</v>
      </c>
      <c r="AG260" s="1" t="n">
        <v>62.69</v>
      </c>
      <c r="AH260" s="1" t="n">
        <f aca="false">IF(AD260&lt;&gt;"",141.5/AD260-131.5,"")</f>
        <v>62.6814189652806</v>
      </c>
      <c r="AI260" s="1" t="str">
        <f aca="false">IF(AH260&lt;&gt;"",IF(ABS(AH260-AG260)&gt;0.01,AH260-AG260,""),"")</f>
        <v/>
      </c>
      <c r="AJ260" s="3" t="n">
        <v>6.075</v>
      </c>
      <c r="AK260" s="3" t="n">
        <f aca="false">IF(AD260&lt;&gt;"",AD260*8.33718,"")</f>
        <v>6.075303066</v>
      </c>
      <c r="AL260" s="3" t="str">
        <f aca="false">IF(AK260&lt;&gt;"",IF(ABS(AK260-AJ260)&gt;0.001,AK260-AJ260,""),"")</f>
        <v/>
      </c>
      <c r="AM260" s="4" t="n">
        <v>1.4125</v>
      </c>
      <c r="AN260" s="2" t="n">
        <v>0.6</v>
      </c>
      <c r="AO260" s="2" t="n">
        <f aca="false">IF(AND(V260&lt;&gt;"",AA260&lt;&gt;"",U260&lt;&gt;""),V260*10^(7/3*(1+AA260)*(1-U260/559.676)),"")</f>
        <v>0.718732760501809</v>
      </c>
      <c r="AP260" s="2" t="n">
        <f aca="false">IF(AO260&lt;&gt;"",AO260-AN260,"")</f>
        <v>0.118732760501809</v>
      </c>
      <c r="AR260" s="2" t="n">
        <v>0.453</v>
      </c>
      <c r="AV260" s="5" t="n">
        <v>19111</v>
      </c>
      <c r="AW260" s="5" t="n">
        <f aca="false">AV260*AJ260</f>
        <v>116099.325</v>
      </c>
      <c r="AX260" s="1" t="n">
        <v>20.94</v>
      </c>
      <c r="AZ260" s="3" t="str">
        <f aca="false">IF(AND(AU260&lt;&gt;"",T260&lt;&gt;"",O260&lt;&gt;"",AD260&lt;&gt;""),SQRT((AU260*(MAX((T260-77)/(T260-O260),0))^0.38)*(SQRT(AD260^2-0.000601*(77-60))*62.3664)*251.9958/30.48^3),"")</f>
        <v/>
      </c>
      <c r="BA260" s="3" t="str">
        <f aca="false">IF(AND(AY260&lt;&gt;"",AZ260&lt;&gt;""),AZ260-AY260,"")</f>
        <v/>
      </c>
      <c r="BC260" s="1" t="n">
        <v>-362.12</v>
      </c>
      <c r="BF260" s="6" t="n">
        <v>0.00064</v>
      </c>
      <c r="BG260" s="7" t="n">
        <v>101.3</v>
      </c>
      <c r="BH260" s="7" t="n">
        <v>56.5</v>
      </c>
      <c r="BI260" s="7" t="n">
        <v>73</v>
      </c>
      <c r="BJ260" s="7" t="n">
        <v>56.3</v>
      </c>
      <c r="BK260" s="7" t="n">
        <v>78.7</v>
      </c>
      <c r="BL260" s="1" t="n">
        <v>0.93</v>
      </c>
      <c r="BM260" s="1" t="n">
        <v>6.88</v>
      </c>
      <c r="BN260" s="7" t="n">
        <v>12.3</v>
      </c>
      <c r="BO260" s="7" t="n">
        <f aca="false">IF(AND(P260&lt;&gt;"",AD260&lt;&gt;""),P260^0.333333333333333/AD260,"")</f>
        <v>12.2872986821746</v>
      </c>
      <c r="BP260" s="7" t="n">
        <f aca="false">BN260-BO260</f>
        <v>0.0127013178253588</v>
      </c>
    </row>
    <row r="261" customFormat="false" ht="12.75" hidden="false" customHeight="false" outlineLevel="0" collapsed="false">
      <c r="A261" s="0" t="n">
        <v>259</v>
      </c>
      <c r="B261" s="0" t="s">
        <v>399</v>
      </c>
      <c r="C261" s="0" t="s">
        <v>228</v>
      </c>
      <c r="D261" s="0" t="n">
        <v>8</v>
      </c>
      <c r="E261" s="0" t="n">
        <v>16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s">
        <v>334</v>
      </c>
      <c r="L261" s="1" t="n">
        <v>112.21</v>
      </c>
      <c r="M261" s="1" t="n">
        <f aca="false">+D261*$D$2+E261*$E$2+F261*$F$2+G261*$G$2+H261*$H$2+I261*$I$2+J261*$J$2</f>
        <v>112.21504</v>
      </c>
      <c r="N261" s="1" t="n">
        <f aca="false">IF(ABS(M261-L261)&gt;0.005,M261-L261,"")</f>
        <v>0.00503999999999394</v>
      </c>
      <c r="O261" s="1" t="n">
        <v>257</v>
      </c>
      <c r="P261" s="1" t="n">
        <f aca="false">+O261+459.67</f>
        <v>716.67</v>
      </c>
      <c r="Q261" s="1" t="n">
        <f aca="false">IF(AND(P261&gt;0,U261&lt;&gt;""),P261/U261,"")</f>
        <v>0.690034662045061</v>
      </c>
      <c r="R261" s="1" t="n">
        <v>-125.86</v>
      </c>
      <c r="S261" s="1" t="n">
        <f aca="false">IF(AND(R261&lt;&gt;"",U261&lt;&gt;""),(R261+459.67)/U261,"")</f>
        <v>0.321403812824957</v>
      </c>
      <c r="T261" s="1" t="n">
        <v>578.93</v>
      </c>
      <c r="U261" s="1" t="n">
        <f aca="false">IF(T261&lt;&gt;"",T261+459.67,"")</f>
        <v>1038.6</v>
      </c>
      <c r="V261" s="1" t="n">
        <v>374.2</v>
      </c>
      <c r="W261" s="2" t="n">
        <v>0.0691</v>
      </c>
      <c r="X261" s="2" t="n">
        <v>0.26</v>
      </c>
      <c r="Y261" s="2" t="n">
        <f aca="false">IF(U261&lt;&gt;"",V261*W261*L261/10.73165/U261,"")</f>
        <v>0.260314628645023</v>
      </c>
      <c r="Z261" s="2" t="str">
        <f aca="false">IF(Y261&lt;&gt;"",IF(ABS(Y261-X261)&gt;0.0005,Y261-X261,""),"")</f>
        <v/>
      </c>
      <c r="AA261" s="2" t="n">
        <v>0.3384</v>
      </c>
      <c r="AB261" s="2" t="n">
        <f aca="false">IF(AND(V261&gt;0,Q261&lt;&gt;""),LOG(14.69595/V261)/(1-1/Q261)*3/7-1,"")</f>
        <v>0.341335166742764</v>
      </c>
      <c r="AC261" s="2" t="str">
        <f aca="false">IF(AB261&lt;&gt;"",IF(ABS(AB261-AA261)&gt;0.05,AB261-AA261,""),"")</f>
        <v/>
      </c>
      <c r="AD261" s="2" t="n">
        <v>0.7243</v>
      </c>
      <c r="AF261" s="3" t="n">
        <f aca="false">IF(AND(L261&lt;&gt;"",AD261&lt;&gt;""),L261/(AD261*62.3664),"")</f>
        <v>2.48406182895021</v>
      </c>
      <c r="AG261" s="1" t="n">
        <v>63.85</v>
      </c>
      <c r="AH261" s="1" t="n">
        <f aca="false">IF(AD261&lt;&gt;"",141.5/AD261-131.5,"")</f>
        <v>63.8610382438216</v>
      </c>
      <c r="AI261" s="1" t="n">
        <f aca="false">IF(AH261&lt;&gt;"",IF(ABS(AH261-AG261)&gt;0.01,AH261-AG261,""),"")</f>
        <v>0.0110382438216092</v>
      </c>
      <c r="AJ261" s="3" t="n">
        <v>6.039</v>
      </c>
      <c r="AK261" s="3" t="n">
        <f aca="false">IF(AD261&lt;&gt;"",AD261*8.33718,"")</f>
        <v>6.038619474</v>
      </c>
      <c r="AL261" s="3" t="str">
        <f aca="false">IF(AK261&lt;&gt;"",IF(ABS(AK261-AJ261)&gt;0.001,AK261-AJ261,""),"")</f>
        <v/>
      </c>
      <c r="AM261" s="4" t="n">
        <v>1.4107</v>
      </c>
      <c r="AN261" s="2" t="n">
        <v>0.61</v>
      </c>
      <c r="AO261" s="2" t="n">
        <f aca="false">IF(AND(V261&lt;&gt;"",AA261&lt;&gt;"",U261&lt;&gt;""),V261*10^(7/3*(1+AA261)*(1-U261/559.676)),"")</f>
        <v>0.795716078519796</v>
      </c>
      <c r="AP261" s="2" t="n">
        <f aca="false">IF(AO261&lt;&gt;"",AO261-AN261,"")</f>
        <v>0.185716078519796</v>
      </c>
      <c r="AR261" s="2" t="n">
        <v>0.453</v>
      </c>
      <c r="AU261" s="1" t="n">
        <v>128.99</v>
      </c>
      <c r="AV261" s="5" t="n">
        <v>18965</v>
      </c>
      <c r="AW261" s="5" t="n">
        <f aca="false">AV261*AJ261</f>
        <v>114529.635</v>
      </c>
      <c r="AX261" s="1" t="n">
        <v>21.7</v>
      </c>
      <c r="AY261" s="3" t="n">
        <v>7.535</v>
      </c>
      <c r="AZ261" s="3" t="n">
        <f aca="false">IF(AND(AU261&lt;&gt;"",T261&lt;&gt;"",O261&lt;&gt;"",AD261&lt;&gt;""),SQRT((AU261*(MAX((T261-77)/(T261-O261),0))^0.38)*(SQRT(AD261^2-0.000601*(77-60))*62.3664)*251.9958/30.48^3),"")</f>
        <v>7.79648694959035</v>
      </c>
      <c r="BA261" s="3" t="n">
        <f aca="false">IF(AND(AY261&lt;&gt;"",AZ261&lt;&gt;""),AZ261-AY261,"")</f>
        <v>0.261486949590354</v>
      </c>
      <c r="BB261" s="1" t="n">
        <v>70</v>
      </c>
      <c r="BC261" s="1" t="n">
        <v>-365.12</v>
      </c>
      <c r="BD261" s="1" t="n">
        <v>352.86</v>
      </c>
      <c r="BF261" s="6" t="n">
        <v>0.00063</v>
      </c>
      <c r="BG261" s="7" t="n">
        <v>101.3</v>
      </c>
      <c r="BH261" s="7" t="n">
        <v>56.5</v>
      </c>
      <c r="BI261" s="7" t="n">
        <v>73</v>
      </c>
      <c r="BJ261" s="7" t="n">
        <v>56.3</v>
      </c>
      <c r="BK261" s="7" t="n">
        <v>78.7</v>
      </c>
      <c r="BL261" s="1" t="n">
        <v>0.9</v>
      </c>
      <c r="BM261" s="1" t="n">
        <v>6.88</v>
      </c>
      <c r="BN261" s="7" t="n">
        <v>12.4</v>
      </c>
      <c r="BO261" s="7" t="n">
        <f aca="false">IF(AND(P261&lt;&gt;"",AD261&lt;&gt;""),P261^0.333333333333333/AD261,"")</f>
        <v>12.355336837418</v>
      </c>
      <c r="BP261" s="7" t="n">
        <f aca="false">BN261-BO261</f>
        <v>0.0446631625819869</v>
      </c>
    </row>
    <row r="262" customFormat="false" ht="12.75" hidden="false" customHeight="false" outlineLevel="0" collapsed="false">
      <c r="A262" s="0" t="n">
        <v>260</v>
      </c>
      <c r="B262" s="0" t="s">
        <v>400</v>
      </c>
      <c r="C262" s="0" t="s">
        <v>228</v>
      </c>
      <c r="D262" s="0" t="n">
        <v>8</v>
      </c>
      <c r="E262" s="0" t="n">
        <v>16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0</v>
      </c>
      <c r="K262" s="0" t="s">
        <v>334</v>
      </c>
      <c r="L262" s="1" t="n">
        <v>112.21</v>
      </c>
      <c r="M262" s="1" t="n">
        <f aca="false">+D262*$D$2+E262*$E$2+F262*$F$2+G262*$G$2+H262*$H$2+I262*$I$2+J262*$J$2</f>
        <v>112.21504</v>
      </c>
      <c r="N262" s="1" t="n">
        <f aca="false">IF(ABS(M262-L262)&gt;0.005,M262-L262,"")</f>
        <v>0.00503999999999394</v>
      </c>
      <c r="O262" s="1" t="n">
        <v>253.22</v>
      </c>
      <c r="P262" s="1" t="n">
        <f aca="false">+O262+459.67</f>
        <v>712.89</v>
      </c>
      <c r="Q262" s="1" t="n">
        <f aca="false">IF(AND(P262&gt;0,U262&lt;&gt;""),P262/U262,"")</f>
        <v>0.696596605399701</v>
      </c>
      <c r="S262" s="1" t="str">
        <f aca="false">IF(AND(R262&lt;&gt;"",U262&lt;&gt;""),(R262+459.67)/U262,"")</f>
        <v/>
      </c>
      <c r="T262" s="1" t="n">
        <v>563.72</v>
      </c>
      <c r="U262" s="1" t="n">
        <f aca="false">IF(T262&lt;&gt;"",T262+459.67,"")</f>
        <v>1023.39</v>
      </c>
      <c r="V262" s="1" t="n">
        <v>375.46</v>
      </c>
      <c r="W262" s="2" t="n">
        <v>0.0658</v>
      </c>
      <c r="X262" s="2" t="n">
        <v>0.2524</v>
      </c>
      <c r="Y262" s="2" t="n">
        <f aca="false">IF(U262&lt;&gt;"",V262*W262*L262/10.73165/U262,"")</f>
        <v>0.252414013631893</v>
      </c>
      <c r="Z262" s="2" t="str">
        <f aca="false">IF(Y262&lt;&gt;"",IF(ABS(Y262-X262)&gt;0.0005,Y262-X262,""),"")</f>
        <v/>
      </c>
      <c r="AA262" s="2" t="n">
        <v>0.3839</v>
      </c>
      <c r="AB262" s="2" t="n">
        <f aca="false">IF(AND(V262&gt;0,Q262&lt;&gt;""),LOG(14.69595/V262)/(1-1/Q262)*3/7-1,"")</f>
        <v>0.384813188337236</v>
      </c>
      <c r="AC262" s="2" t="str">
        <f aca="false">IF(AB262&lt;&gt;"",IF(ABS(AB262-AA262)&gt;0.05,AB262-AA262,""),"")</f>
        <v/>
      </c>
      <c r="AD262" s="2" t="n">
        <v>0.7257</v>
      </c>
      <c r="AF262" s="3" t="n">
        <f aca="false">IF(AND(L262&lt;&gt;"",AD262&lt;&gt;""),L262/(AD262*62.3664),"")</f>
        <v>2.47926964683566</v>
      </c>
      <c r="AG262" s="1" t="n">
        <v>63.49</v>
      </c>
      <c r="AH262" s="1" t="n">
        <f aca="false">IF(AD262&lt;&gt;"",141.5/AD262-131.5,"")</f>
        <v>63.4841532313628</v>
      </c>
      <c r="AI262" s="1" t="str">
        <f aca="false">IF(AH262&lt;&gt;"",IF(ABS(AH262-AG262)&gt;0.01,AH262-AG262,""),"")</f>
        <v/>
      </c>
      <c r="AJ262" s="3" t="n">
        <v>6.05</v>
      </c>
      <c r="AK262" s="3" t="n">
        <f aca="false">IF(AD262&lt;&gt;"",AD262*8.33718,"")</f>
        <v>6.050291526</v>
      </c>
      <c r="AL262" s="3" t="str">
        <f aca="false">IF(AK262&lt;&gt;"",IF(ABS(AK262-AJ262)&gt;0.001,AK262-AJ262,""),"")</f>
        <v/>
      </c>
      <c r="AM262" s="4" t="n">
        <v>1.4111</v>
      </c>
      <c r="AN262" s="2" t="n">
        <v>0.66</v>
      </c>
      <c r="AO262" s="2" t="n">
        <f aca="false">IF(AND(V262&lt;&gt;"",AA262&lt;&gt;"",U262&lt;&gt;""),V262*10^(7/3*(1+AA262)*(1-U262/559.676)),"")</f>
        <v>0.792729264340579</v>
      </c>
      <c r="AP262" s="2" t="n">
        <f aca="false">IF(AO262&lt;&gt;"",AO262-AN262,"")</f>
        <v>0.132729264340579</v>
      </c>
      <c r="AV262" s="5" t="n">
        <v>19114</v>
      </c>
      <c r="AW262" s="5" t="n">
        <f aca="false">AV262*AJ262</f>
        <v>115639.7</v>
      </c>
      <c r="AX262" s="1" t="n">
        <v>21.41</v>
      </c>
      <c r="AY262" s="3" t="n">
        <v>7.592</v>
      </c>
      <c r="AZ262" s="3" t="str">
        <f aca="false">IF(AND(AU262&lt;&gt;"",T262&lt;&gt;"",O262&lt;&gt;"",AD262&lt;&gt;""),SQRT((AU262*(MAX((T262-77)/(T262-O262),0))^0.38)*(SQRT(AD262^2-0.000601*(77-60))*62.3664)*251.9958/30.48^3),"")</f>
        <v/>
      </c>
      <c r="BA262" s="3" t="str">
        <f aca="false">IF(AND(AY262&lt;&gt;"",AZ262&lt;&gt;""),AZ262-AY262,"")</f>
        <v/>
      </c>
      <c r="BC262" s="1" t="n">
        <v>-359.06</v>
      </c>
      <c r="BF262" s="6" t="n">
        <v>0.00054</v>
      </c>
      <c r="BL262" s="1" t="n">
        <v>0.93</v>
      </c>
      <c r="BM262" s="1" t="n">
        <v>6.88</v>
      </c>
      <c r="BN262" s="7" t="n">
        <v>12.3</v>
      </c>
      <c r="BO262" s="7" t="n">
        <f aca="false">IF(AND(P262&lt;&gt;"",AD262&lt;&gt;""),P262^0.333333333333333/AD262,"")</f>
        <v>12.3097826414483</v>
      </c>
      <c r="BP262" s="7" t="n">
        <f aca="false">BN262-BO262</f>
        <v>-0.0097826414482558</v>
      </c>
    </row>
    <row r="263" customFormat="false" ht="12.75" hidden="false" customHeight="false" outlineLevel="0" collapsed="false">
      <c r="A263" s="0" t="n">
        <v>261</v>
      </c>
      <c r="B263" s="0" t="s">
        <v>400</v>
      </c>
      <c r="C263" s="0" t="s">
        <v>228</v>
      </c>
      <c r="D263" s="0" t="n">
        <v>8</v>
      </c>
      <c r="E263" s="0" t="n">
        <v>16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0</v>
      </c>
      <c r="K263" s="0" t="s">
        <v>334</v>
      </c>
      <c r="L263" s="1" t="n">
        <v>112.21</v>
      </c>
      <c r="M263" s="1" t="n">
        <f aca="false">+D263*$D$2+E263*$E$2+F263*$F$2+G263*$G$2+H263*$H$2+I263*$I$2+J263*$J$2</f>
        <v>112.21504</v>
      </c>
      <c r="N263" s="1" t="n">
        <f aca="false">IF(ABS(M263-L263)&gt;0.005,M263-L263,"")</f>
        <v>0.00503999999999394</v>
      </c>
      <c r="O263" s="1" t="n">
        <v>253.94</v>
      </c>
      <c r="P263" s="1" t="n">
        <f aca="false">+O263+459.67</f>
        <v>713.61</v>
      </c>
      <c r="Q263" s="1" t="n">
        <f aca="false">IF(AND(P263&gt;0,U263&lt;&gt;""),P263/U263,"")</f>
        <v>0.690679442508711</v>
      </c>
      <c r="R263" s="1" t="n">
        <v>-166</v>
      </c>
      <c r="S263" s="1" t="n">
        <f aca="false">IF(AND(R263&lt;&gt;"",U263&lt;&gt;""),(R263+459.67)/U263,"")</f>
        <v>0.284233449477352</v>
      </c>
      <c r="T263" s="1" t="n">
        <v>573.53</v>
      </c>
      <c r="U263" s="1" t="n">
        <f aca="false">IF(T263&lt;&gt;"",T263+459.67,"")</f>
        <v>1033.2</v>
      </c>
      <c r="V263" s="1" t="n">
        <v>374.2</v>
      </c>
      <c r="W263" s="2" t="n">
        <v>0.0685</v>
      </c>
      <c r="X263" s="2" t="n">
        <v>0.26</v>
      </c>
      <c r="Y263" s="2" t="n">
        <f aca="false">IF(U263&lt;&gt;"",V263*W263*L263/10.73165/U263,"")</f>
        <v>0.259403014867112</v>
      </c>
      <c r="Z263" s="2" t="n">
        <f aca="false">IF(Y263&lt;&gt;"",IF(ABS(Y263-X263)&gt;0.0005,Y263-X263,""),"")</f>
        <v>-0.000596985132887806</v>
      </c>
      <c r="AA263" s="2" t="n">
        <v>0.3438</v>
      </c>
      <c r="AB263" s="2" t="n">
        <f aca="false">IF(AND(V263&gt;0,Q263&lt;&gt;""),LOG(14.69595/V263)/(1-1/Q263)*3/7-1,"")</f>
        <v>0.345387167240248</v>
      </c>
      <c r="AC263" s="2" t="str">
        <f aca="false">IF(AB263&lt;&gt;"",IF(ABS(AB263-AA263)&gt;0.05,AB263-AA263,""),"")</f>
        <v/>
      </c>
      <c r="AD263" s="2" t="n">
        <v>0.7194</v>
      </c>
      <c r="AF263" s="3" t="n">
        <f aca="false">IF(AND(L263&lt;&gt;"",AD263&lt;&gt;""),L263/(AD263*62.3664),"")</f>
        <v>2.50098134933088</v>
      </c>
      <c r="AG263" s="1" t="n">
        <v>65.2</v>
      </c>
      <c r="AH263" s="1" t="n">
        <f aca="false">IF(AD263&lt;&gt;"",141.5/AD263-131.5,"")</f>
        <v>65.1916875173756</v>
      </c>
      <c r="AI263" s="1" t="str">
        <f aca="false">IF(AH263&lt;&gt;"",IF(ABS(AH263-AG263)&gt;0.01,AH263-AG263,""),"")</f>
        <v/>
      </c>
      <c r="AJ263" s="3" t="n">
        <v>5.998</v>
      </c>
      <c r="AK263" s="3" t="n">
        <f aca="false">IF(AD263&lt;&gt;"",AD263*8.33718,"")</f>
        <v>5.997767292</v>
      </c>
      <c r="AL263" s="3" t="str">
        <f aca="false">IF(AK263&lt;&gt;"",IF(ABS(AK263-AJ263)&gt;0.001,AK263-AJ263,""),"")</f>
        <v/>
      </c>
      <c r="AM263" s="4" t="n">
        <v>1.4102</v>
      </c>
      <c r="AN263" s="2" t="n">
        <v>0.6439</v>
      </c>
      <c r="AO263" s="2" t="n">
        <f aca="false">IF(AND(V263&lt;&gt;"",AA263&lt;&gt;"",U263&lt;&gt;""),V263*10^(7/3*(1+AA263)*(1-U263/559.676)),"")</f>
        <v>0.832202678006099</v>
      </c>
      <c r="AP263" s="2" t="n">
        <f aca="false">IF(AO263&lt;&gt;"",AO263-AN263,"")</f>
        <v>0.188302678006099</v>
      </c>
      <c r="AQ263" s="2" t="n">
        <v>0.3609</v>
      </c>
      <c r="AR263" s="2" t="n">
        <v>0.4998</v>
      </c>
      <c r="AS263" s="2" t="n">
        <v>0.5606</v>
      </c>
      <c r="AT263" s="2" t="n">
        <v>0.3517</v>
      </c>
      <c r="AU263" s="1" t="n">
        <v>129.01</v>
      </c>
      <c r="AV263" s="5" t="n">
        <v>18965</v>
      </c>
      <c r="AW263" s="5" t="n">
        <f aca="false">AV263*AJ263</f>
        <v>113752.07</v>
      </c>
      <c r="AX263" s="1" t="n">
        <v>20.86</v>
      </c>
      <c r="AY263" s="3" t="n">
        <v>7.516</v>
      </c>
      <c r="AZ263" s="3" t="n">
        <f aca="false">IF(AND(AU263&lt;&gt;"",T263&lt;&gt;"",O263&lt;&gt;"",AD263&lt;&gt;""),SQRT((AU263*(MAX((T263-77)/(T263-O263),0))^0.38)*(SQRT(AD263^2-0.000601*(77-60))*62.3664)*251.9958/30.48^3),"")</f>
        <v>7.76494762901152</v>
      </c>
      <c r="BA263" s="3" t="n">
        <f aca="false">IF(AND(AY263&lt;&gt;"",AZ263&lt;&gt;""),AZ263-AY263,"")</f>
        <v>0.24894762901152</v>
      </c>
      <c r="BC263" s="1" t="n">
        <v>-362.44</v>
      </c>
      <c r="BD263" s="1" t="n">
        <v>353.25</v>
      </c>
      <c r="BF263" s="6" t="n">
        <v>0.00067</v>
      </c>
      <c r="BH263" s="7" t="n">
        <v>68.1</v>
      </c>
      <c r="BI263" s="7" t="n">
        <v>81.2</v>
      </c>
      <c r="BJ263" s="7" t="n">
        <v>72.5</v>
      </c>
      <c r="BK263" s="7" t="n">
        <v>89.4</v>
      </c>
      <c r="BL263" s="1" t="n">
        <v>0.9</v>
      </c>
      <c r="BM263" s="1" t="n">
        <v>6.88</v>
      </c>
      <c r="BN263" s="7" t="n">
        <v>12.4</v>
      </c>
      <c r="BO263" s="7" t="n">
        <f aca="false">IF(AND(P263&lt;&gt;"",AD263&lt;&gt;""),P263^0.333333333333333/AD263,"")</f>
        <v>12.4217621432169</v>
      </c>
      <c r="BP263" s="7" t="n">
        <f aca="false">BN263-BO263</f>
        <v>-0.0217621432169039</v>
      </c>
    </row>
    <row r="264" customFormat="false" ht="12.75" hidden="false" customHeight="false" outlineLevel="0" collapsed="false">
      <c r="A264" s="0" t="n">
        <v>262</v>
      </c>
      <c r="B264" s="0" t="s">
        <v>401</v>
      </c>
      <c r="C264" s="0" t="s">
        <v>228</v>
      </c>
      <c r="D264" s="0" t="n">
        <v>8</v>
      </c>
      <c r="E264" s="0" t="n">
        <v>16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s">
        <v>334</v>
      </c>
      <c r="L264" s="1" t="n">
        <v>112.21</v>
      </c>
      <c r="M264" s="1" t="n">
        <f aca="false">+D264*$D$2+E264*$E$2+F264*$F$2+G264*$G$2+H264*$H$2+I264*$I$2+J264*$J$2</f>
        <v>112.21504</v>
      </c>
      <c r="N264" s="1" t="n">
        <f aca="false">IF(ABS(M264-L264)&gt;0.005,M264-L264,"")</f>
        <v>0.00503999999999394</v>
      </c>
      <c r="O264" s="1" t="n">
        <v>252.57</v>
      </c>
      <c r="P264" s="1" t="n">
        <f aca="false">+O264+459.67</f>
        <v>712.24</v>
      </c>
      <c r="Q264" s="1" t="n">
        <f aca="false">IF(AND(P264&gt;0,U264&lt;&gt;""),P264/U264,"")</f>
        <v>0.696601300797105</v>
      </c>
      <c r="R264" s="1" t="n">
        <v>-181.66</v>
      </c>
      <c r="S264" s="1" t="n">
        <f aca="false">IF(AND(R264&lt;&gt;"",U264&lt;&gt;""),(R264+459.67)/U264,"")</f>
        <v>0.271905716660961</v>
      </c>
      <c r="T264" s="1" t="n">
        <v>562.78</v>
      </c>
      <c r="U264" s="1" t="n">
        <f aca="false">IF(T264&lt;&gt;"",T264+459.67,"")</f>
        <v>1022.45</v>
      </c>
      <c r="V264" s="1" t="n">
        <v>375.46</v>
      </c>
      <c r="W264" s="2" t="n">
        <v>0.0658</v>
      </c>
      <c r="X264" s="2" t="n">
        <v>0.2526</v>
      </c>
      <c r="Y264" s="2" t="n">
        <f aca="false">IF(U264&lt;&gt;"",V264*W264*L264/10.73165/U264,"")</f>
        <v>0.252646073070314</v>
      </c>
      <c r="Z264" s="2" t="str">
        <f aca="false">IF(Y264&lt;&gt;"",IF(ABS(Y264-X264)&gt;0.0005,Y264-X264,""),"")</f>
        <v/>
      </c>
      <c r="AA264" s="2" t="n">
        <v>0.3862</v>
      </c>
      <c r="AB264" s="2" t="n">
        <f aca="false">IF(AND(V264&gt;0,Q264&lt;&gt;""),LOG(14.69595/V264)/(1-1/Q264)*3/7-1,"")</f>
        <v>0.38484395415606</v>
      </c>
      <c r="AC264" s="2" t="str">
        <f aca="false">IF(AB264&lt;&gt;"",IF(ABS(AB264-AA264)&gt;0.05,AB264-AA264,""),"")</f>
        <v/>
      </c>
      <c r="AD264" s="2" t="n">
        <v>0.7255</v>
      </c>
      <c r="AF264" s="3" t="n">
        <f aca="false">IF(AND(L264&lt;&gt;"",AD264&lt;&gt;""),L264/(AD264*62.3664),"")</f>
        <v>2.47995311193472</v>
      </c>
      <c r="AG264" s="1" t="n">
        <v>63.53</v>
      </c>
      <c r="AH264" s="1" t="n">
        <f aca="false">IF(AD264&lt;&gt;"",141.5/AD264-131.5,"")</f>
        <v>63.5379048931771</v>
      </c>
      <c r="AI264" s="1" t="str">
        <f aca="false">IF(AH264&lt;&gt;"",IF(ABS(AH264-AG264)&gt;0.01,AH264-AG264,""),"")</f>
        <v/>
      </c>
      <c r="AJ264" s="3" t="n">
        <v>6.049</v>
      </c>
      <c r="AK264" s="3" t="n">
        <f aca="false">IF(AD264&lt;&gt;"",AD264*8.33718,"")</f>
        <v>6.04862409</v>
      </c>
      <c r="AL264" s="3" t="str">
        <f aca="false">IF(AK264&lt;&gt;"",IF(ABS(AK264-AJ264)&gt;0.001,AK264-AJ264,""),"")</f>
        <v/>
      </c>
      <c r="AM264" s="4" t="n">
        <v>1.4124</v>
      </c>
      <c r="AN264" s="2" t="n">
        <v>0.66</v>
      </c>
      <c r="AO264" s="2" t="n">
        <f aca="false">IF(AND(V264&lt;&gt;"",AA264&lt;&gt;"",U264&lt;&gt;""),V264*10^(7/3*(1+AA264)*(1-U264/559.676)),"")</f>
        <v>0.794530949106674</v>
      </c>
      <c r="AP264" s="2" t="n">
        <f aca="false">IF(AO264&lt;&gt;"",AO264-AN264,"")</f>
        <v>0.134530949106674</v>
      </c>
      <c r="AR264" s="2" t="n">
        <v>0.453</v>
      </c>
      <c r="AV264" s="5" t="n">
        <v>19114</v>
      </c>
      <c r="AW264" s="5" t="n">
        <f aca="false">AV264*AJ264</f>
        <v>115620.586</v>
      </c>
      <c r="AX264" s="1" t="n">
        <v>20.58</v>
      </c>
      <c r="AZ264" s="3" t="str">
        <f aca="false">IF(AND(AU264&lt;&gt;"",T264&lt;&gt;"",O264&lt;&gt;"",AD264&lt;&gt;""),SQRT((AU264*(MAX((T264-77)/(T264-O264),0))^0.38)*(SQRT(AD264^2-0.000601*(77-60))*62.3664)*251.9958/30.48^3),"")</f>
        <v/>
      </c>
      <c r="BA264" s="3" t="str">
        <f aca="false">IF(AND(AY264&lt;&gt;"",AZ264&lt;&gt;""),AZ264-AY264,"")</f>
        <v/>
      </c>
      <c r="BC264" s="1" t="n">
        <v>-359.07</v>
      </c>
      <c r="BF264" s="6" t="n">
        <v>0.00045</v>
      </c>
      <c r="BL264" s="1" t="n">
        <v>0.93</v>
      </c>
      <c r="BM264" s="1" t="n">
        <v>6.88</v>
      </c>
      <c r="BN264" s="7" t="n">
        <v>12.3</v>
      </c>
      <c r="BO264" s="7" t="n">
        <f aca="false">IF(AND(P264&lt;&gt;"",AD264&lt;&gt;""),P264^0.333333333333333/AD264,"")</f>
        <v>12.3094326560482</v>
      </c>
      <c r="BP264" s="7" t="n">
        <f aca="false">BN264-BO264</f>
        <v>-0.00943265604814769</v>
      </c>
    </row>
    <row r="265" customFormat="false" ht="12.75" hidden="false" customHeight="false" outlineLevel="0" collapsed="false">
      <c r="A265" s="0" t="n">
        <v>263</v>
      </c>
      <c r="B265" s="0" t="s">
        <v>401</v>
      </c>
      <c r="C265" s="0" t="s">
        <v>228</v>
      </c>
      <c r="D265" s="0" t="n">
        <v>8</v>
      </c>
      <c r="E265" s="0" t="n">
        <v>16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0</v>
      </c>
      <c r="K265" s="0" t="s">
        <v>334</v>
      </c>
      <c r="L265" s="1" t="n">
        <v>112.21</v>
      </c>
      <c r="M265" s="1" t="n">
        <f aca="false">+D265*$D$2+E265*$E$2+F265*$F$2+G265*$G$2+H265*$H$2+I265*$I$2+J265*$J$2</f>
        <v>112.21504</v>
      </c>
      <c r="N265" s="1" t="n">
        <f aca="false">IF(ABS(M265-L265)&gt;0.005,M265-L265,"")</f>
        <v>0.00503999999999394</v>
      </c>
      <c r="O265" s="1" t="n">
        <v>252.05</v>
      </c>
      <c r="P265" s="1" t="n">
        <f aca="false">+O265+459.67</f>
        <v>711.72</v>
      </c>
      <c r="Q265" s="1" t="n">
        <f aca="false">IF(AND(P265&gt;0,U265&lt;&gt;""),P265/U265,"")</f>
        <v>0.690052356020942</v>
      </c>
      <c r="R265" s="1" t="n">
        <v>-136.86</v>
      </c>
      <c r="S265" s="1" t="n">
        <f aca="false">IF(AND(R265&lt;&gt;"",U265&lt;&gt;""),(R265+459.67)/U265,"")</f>
        <v>0.31298235408183</v>
      </c>
      <c r="T265" s="1" t="n">
        <v>571.73</v>
      </c>
      <c r="U265" s="1" t="n">
        <f aca="false">IF(T265&lt;&gt;"",T265+459.67,"")</f>
        <v>1031.4</v>
      </c>
      <c r="V265" s="1" t="n">
        <v>374.2</v>
      </c>
      <c r="W265" s="2" t="n">
        <v>0.0685</v>
      </c>
      <c r="X265" s="2" t="n">
        <v>0.26</v>
      </c>
      <c r="Y265" s="2" t="n">
        <f aca="false">IF(U265&lt;&gt;"",V265*W265*L265/10.73165/U265,"")</f>
        <v>0.259855725189742</v>
      </c>
      <c r="Z265" s="2" t="str">
        <f aca="false">IF(Y265&lt;&gt;"",IF(ABS(Y265-X265)&gt;0.0005,Y265-X265,""),"")</f>
        <v/>
      </c>
      <c r="AA265" s="2" t="n">
        <v>0.3393</v>
      </c>
      <c r="AB265" s="2" t="n">
        <f aca="false">IF(AND(V265&gt;0,Q265&lt;&gt;""),LOG(14.69595/V265)/(1-1/Q265)*3/7-1,"")</f>
        <v>0.341446136208601</v>
      </c>
      <c r="AC265" s="2" t="str">
        <f aca="false">IF(AB265&lt;&gt;"",IF(ABS(AB265-AA265)&gt;0.05,AB265-AA265,""),"")</f>
        <v/>
      </c>
      <c r="AD265" s="2" t="n">
        <v>0.7182</v>
      </c>
      <c r="AF265" s="3" t="n">
        <f aca="false">IF(AND(L265&lt;&gt;"",AD265&lt;&gt;""),L265/(AD265*62.3664),"")</f>
        <v>2.50516009845257</v>
      </c>
      <c r="AG265" s="1" t="n">
        <v>65.52</v>
      </c>
      <c r="AH265" s="1" t="n">
        <f aca="false">IF(AD265&lt;&gt;"",141.5/AD265-131.5,"")</f>
        <v>65.520328599276</v>
      </c>
      <c r="AI265" s="1" t="str">
        <f aca="false">IF(AH265&lt;&gt;"",IF(ABS(AH265-AG265)&gt;0.01,AH265-AG265,""),"")</f>
        <v/>
      </c>
      <c r="AJ265" s="3" t="n">
        <v>5.988</v>
      </c>
      <c r="AK265" s="3" t="n">
        <f aca="false">IF(AD265&lt;&gt;"",AD265*8.33718,"")</f>
        <v>5.987762676</v>
      </c>
      <c r="AL265" s="3" t="str">
        <f aca="false">IF(AK265&lt;&gt;"",IF(ABS(AK265-AJ265)&gt;0.001,AK265-AJ265,""),"")</f>
        <v/>
      </c>
      <c r="AM265" s="4" t="n">
        <v>1.4093</v>
      </c>
      <c r="AN265" s="2" t="n">
        <v>0.6652</v>
      </c>
      <c r="AO265" s="2" t="n">
        <f aca="false">IF(AND(V265&lt;&gt;"",AA265&lt;&gt;"",U265&lt;&gt;""),V265*10^(7/3*(1+AA265)*(1-U265/559.676)),"")</f>
        <v>0.869287408222652</v>
      </c>
      <c r="AP265" s="2" t="n">
        <f aca="false">IF(AO265&lt;&gt;"",AO265-AN265,"")</f>
        <v>0.204087408222652</v>
      </c>
      <c r="AQ265" s="2" t="n">
        <v>0.3609</v>
      </c>
      <c r="AR265" s="2" t="n">
        <v>0.4991</v>
      </c>
      <c r="AS265" s="2" t="n">
        <v>0.5613</v>
      </c>
      <c r="AT265" s="2" t="n">
        <v>0.3528</v>
      </c>
      <c r="AU265" s="1" t="n">
        <v>129.17</v>
      </c>
      <c r="AV265" s="5" t="n">
        <v>18965</v>
      </c>
      <c r="AW265" s="5" t="n">
        <f aca="false">AV265*AJ265</f>
        <v>113562.42</v>
      </c>
      <c r="AX265" s="1" t="n">
        <v>20.67</v>
      </c>
      <c r="AY265" s="3" t="n">
        <v>7.533</v>
      </c>
      <c r="AZ265" s="3" t="n">
        <f aca="false">IF(AND(AU265&lt;&gt;"",T265&lt;&gt;"",O265&lt;&gt;"",AD265&lt;&gt;""),SQRT((AU265*(MAX((T265-77)/(T265-O265),0))^0.38)*(SQRT(AD265^2-0.000601*(77-60))*62.3664)*251.9958/30.48^3),"")</f>
        <v>7.7573776129935</v>
      </c>
      <c r="BA265" s="3" t="n">
        <f aca="false">IF(AND(AY265&lt;&gt;"",AZ265&lt;&gt;""),AZ265-AY265,"")</f>
        <v>0.224377612993501</v>
      </c>
      <c r="BC265" s="1" t="n">
        <v>-362.44</v>
      </c>
      <c r="BD265" s="1" t="n">
        <v>360.14</v>
      </c>
      <c r="BF265" s="6" t="n">
        <v>0.00063</v>
      </c>
      <c r="BH265" s="7" t="n">
        <v>74.3</v>
      </c>
      <c r="BI265" s="7" t="n">
        <v>84.2</v>
      </c>
      <c r="BJ265" s="7" t="n">
        <v>73.3</v>
      </c>
      <c r="BK265" s="7" t="n">
        <v>91.8</v>
      </c>
      <c r="BL265" s="1" t="n">
        <v>0.9</v>
      </c>
      <c r="BM265" s="1" t="n">
        <v>6.88</v>
      </c>
      <c r="BN265" s="7" t="n">
        <v>12.4</v>
      </c>
      <c r="BO265" s="7" t="n">
        <f aca="false">IF(AND(P265&lt;&gt;"",AD265&lt;&gt;""),P265^0.333333333333333/AD265,"")</f>
        <v>12.4315225637328</v>
      </c>
      <c r="BP265" s="7" t="n">
        <f aca="false">BN265-BO265</f>
        <v>-0.0315225637327767</v>
      </c>
    </row>
    <row r="266" customFormat="false" ht="12.75" hidden="false" customHeight="false" outlineLevel="0" collapsed="false">
      <c r="A266" s="0" t="n">
        <v>264</v>
      </c>
      <c r="B266" s="0" t="s">
        <v>402</v>
      </c>
      <c r="C266" s="0" t="s">
        <v>228</v>
      </c>
      <c r="D266" s="0" t="n">
        <v>8</v>
      </c>
      <c r="E266" s="0" t="n">
        <v>16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0</v>
      </c>
      <c r="K266" s="0" t="s">
        <v>334</v>
      </c>
      <c r="L266" s="1" t="n">
        <v>112.21</v>
      </c>
      <c r="M266" s="1" t="n">
        <f aca="false">+D266*$D$2+E266*$E$2+F266*$F$2+G266*$G$2+H266*$H$2+I266*$I$2+J266*$J$2</f>
        <v>112.21504</v>
      </c>
      <c r="N266" s="1" t="n">
        <f aca="false">IF(ABS(M266-L266)&gt;0.005,M266-L266,"")</f>
        <v>0.00503999999999394</v>
      </c>
      <c r="O266" s="1" t="n">
        <v>246.74</v>
      </c>
      <c r="P266" s="1" t="n">
        <f aca="false">+O266+459.67</f>
        <v>706.41</v>
      </c>
      <c r="Q266" s="1" t="n">
        <f aca="false">IF(AND(P266&gt;0,U266&lt;&gt;""),P266/U266,"")</f>
        <v>0.696601846008205</v>
      </c>
      <c r="R266" s="1" t="n">
        <v>-130</v>
      </c>
      <c r="S266" s="1" t="n">
        <f aca="false">IF(AND(R266&lt;&gt;"",U266&lt;&gt;""),(R266+459.67)/U266,"")</f>
        <v>0.325092694856422</v>
      </c>
      <c r="T266" s="1" t="n">
        <v>554.41</v>
      </c>
      <c r="U266" s="1" t="n">
        <f aca="false">IF(T266&lt;&gt;"",T266+459.67,"")</f>
        <v>1014.08</v>
      </c>
      <c r="V266" s="1" t="n">
        <v>375.46</v>
      </c>
      <c r="W266" s="2" t="n">
        <v>0.0658</v>
      </c>
      <c r="X266" s="2" t="n">
        <v>0.2547</v>
      </c>
      <c r="Y266" s="2" t="n">
        <f aca="false">IF(U266&lt;&gt;"",V266*W266*L266/10.73165/U266,"")</f>
        <v>0.25473135986386</v>
      </c>
      <c r="Z266" s="2" t="str">
        <f aca="false">IF(Y266&lt;&gt;"",IF(ABS(Y266-X266)&gt;0.0005,Y266-X266,""),"")</f>
        <v/>
      </c>
      <c r="AA266" s="2" t="n">
        <v>0.3855</v>
      </c>
      <c r="AB266" s="2" t="n">
        <f aca="false">IF(AND(V266&gt;0,Q266&lt;&gt;""),LOG(14.69595/V266)/(1-1/Q266)*3/7-1,"")</f>
        <v>0.384847526623778</v>
      </c>
      <c r="AC266" s="2" t="str">
        <f aca="false">IF(AB266&lt;&gt;"",IF(ABS(AB266-AA266)&gt;0.05,AB266-AA266,""),"")</f>
        <v/>
      </c>
      <c r="AD266" s="2" t="n">
        <v>0.7248</v>
      </c>
      <c r="AF266" s="3" t="n">
        <f aca="false">IF(AND(L266&lt;&gt;"",AD266&lt;&gt;""),L266/(AD266*62.3664),"")</f>
        <v>2.48234821013885</v>
      </c>
      <c r="AG266" s="1" t="n">
        <v>63.72</v>
      </c>
      <c r="AH266" s="1" t="n">
        <f aca="false">IF(AD266&lt;&gt;"",141.5/AD266-131.5,"")</f>
        <v>63.7262693156733</v>
      </c>
      <c r="AI266" s="1" t="str">
        <f aca="false">IF(AH266&lt;&gt;"",IF(ABS(AH266-AG266)&gt;0.01,AH266-AG266,""),"")</f>
        <v/>
      </c>
      <c r="AJ266" s="3" t="n">
        <v>6.043</v>
      </c>
      <c r="AK266" s="3" t="n">
        <f aca="false">IF(AD266&lt;&gt;"",AD266*8.33718,"")</f>
        <v>6.042788064</v>
      </c>
      <c r="AL266" s="3" t="str">
        <f aca="false">IF(AK266&lt;&gt;"",IF(ABS(AK266-AJ266)&gt;0.001,AK266-AJ266,""),"")</f>
        <v/>
      </c>
      <c r="AM266" s="4" t="n">
        <v>1.4098</v>
      </c>
      <c r="AN266" s="2" t="n">
        <v>0.75</v>
      </c>
      <c r="AO266" s="2" t="n">
        <f aca="false">IF(AND(V266&lt;&gt;"",AA266&lt;&gt;"",U266&lt;&gt;""),V266*10^(7/3*(1+AA266)*(1-U266/559.676)),"")</f>
        <v>0.890858324481166</v>
      </c>
      <c r="AP266" s="2" t="n">
        <f aca="false">IF(AO266&lt;&gt;"",AO266-AN266,"")</f>
        <v>0.140858324481166</v>
      </c>
      <c r="AR266" s="2" t="n">
        <v>0.4529</v>
      </c>
      <c r="AV266" s="5" t="n">
        <v>19102</v>
      </c>
      <c r="AW266" s="5" t="n">
        <f aca="false">AV266*AJ266</f>
        <v>115433.386</v>
      </c>
      <c r="AX266" s="1" t="n">
        <v>21.38</v>
      </c>
      <c r="AZ266" s="3" t="str">
        <f aca="false">IF(AND(AU266&lt;&gt;"",T266&lt;&gt;"",O266&lt;&gt;"",AD266&lt;&gt;""),SQRT((AU266*(MAX((T266-77)/(T266-O266),0))^0.38)*(SQRT(AD266^2-0.000601*(77-60))*62.3664)*251.9958/30.48^3),"")</f>
        <v/>
      </c>
      <c r="BA266" s="3" t="str">
        <f aca="false">IF(AND(AY266&lt;&gt;"",AZ266&lt;&gt;""),AZ266-AY266,"")</f>
        <v/>
      </c>
      <c r="BC266" s="1" t="n">
        <v>-371.42</v>
      </c>
      <c r="BF266" s="6" t="n">
        <v>0.00063</v>
      </c>
      <c r="BH266" s="7" t="n">
        <v>66.3</v>
      </c>
      <c r="BI266" s="7" t="n">
        <v>79.6</v>
      </c>
      <c r="BJ266" s="7" t="n">
        <v>70.2</v>
      </c>
      <c r="BK266" s="7" t="n">
        <v>87.9</v>
      </c>
      <c r="BL266" s="1" t="n">
        <v>0.93</v>
      </c>
      <c r="BM266" s="1" t="n">
        <v>6.64</v>
      </c>
      <c r="BN266" s="7" t="n">
        <v>12.3</v>
      </c>
      <c r="BO266" s="7" t="n">
        <f aca="false">IF(AND(P266&lt;&gt;"",AD266&lt;&gt;""),P266^0.333333333333333/AD266,"")</f>
        <v>12.2876102677628</v>
      </c>
      <c r="BP266" s="7" t="n">
        <f aca="false">BN266-BO266</f>
        <v>0.0123897322372137</v>
      </c>
    </row>
    <row r="267" customFormat="false" ht="12.75" hidden="false" customHeight="false" outlineLevel="0" collapsed="false">
      <c r="A267" s="0" t="n">
        <v>265</v>
      </c>
      <c r="B267" s="0" t="s">
        <v>403</v>
      </c>
      <c r="C267" s="0" t="s">
        <v>228</v>
      </c>
      <c r="D267" s="0" t="n">
        <v>8</v>
      </c>
      <c r="E267" s="0" t="n">
        <v>16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0</v>
      </c>
      <c r="K267" s="0" t="s">
        <v>334</v>
      </c>
      <c r="L267" s="1" t="n">
        <v>112.21</v>
      </c>
      <c r="M267" s="1" t="n">
        <f aca="false">+D267*$D$2+E267*$E$2+F267*$F$2+G267*$G$2+H267*$H$2+I267*$I$2+J267*$J$2</f>
        <v>112.21504</v>
      </c>
      <c r="N267" s="1" t="n">
        <f aca="false">IF(ABS(M267-L267)&gt;0.005,M267-L267,"")</f>
        <v>0.00503999999999394</v>
      </c>
      <c r="O267" s="1" t="n">
        <v>231.8</v>
      </c>
      <c r="P267" s="1" t="n">
        <f aca="false">+O267+459.67</f>
        <v>691.47</v>
      </c>
      <c r="Q267" s="1" t="n">
        <f aca="false">IF(AND(P267&gt;0,U267&lt;&gt;""),P267/U267,"")</f>
        <v>0.690406773568704</v>
      </c>
      <c r="S267" s="1" t="str">
        <f aca="false">IF(AND(R267&lt;&gt;"",U267&lt;&gt;""),(R267+459.67)/U267,"")</f>
        <v/>
      </c>
      <c r="T267" s="1" t="n">
        <v>541.87</v>
      </c>
      <c r="U267" s="1" t="n">
        <f aca="false">IF(T267&lt;&gt;"",T267+459.67,"")</f>
        <v>1001.54</v>
      </c>
      <c r="V267" s="1" t="n">
        <v>387.28</v>
      </c>
      <c r="W267" s="2" t="n">
        <v>0.0646</v>
      </c>
      <c r="X267" s="2" t="n">
        <v>0.2613</v>
      </c>
      <c r="Y267" s="2" t="n">
        <f aca="false">IF(U267&lt;&gt;"",V267*W267*L267/10.73165/U267,"")</f>
        <v>0.261188680101553</v>
      </c>
      <c r="Z267" s="2" t="str">
        <f aca="false">IF(Y267&lt;&gt;"",IF(ABS(Y267-X267)&gt;0.0005,Y267-X267,""),"")</f>
        <v/>
      </c>
      <c r="AA267" s="2" t="n">
        <v>0.3552</v>
      </c>
      <c r="AB267" s="2" t="n">
        <f aca="false">IF(AND(V267&gt;0,Q267&lt;&gt;""),LOG(14.69595/V267)/(1-1/Q267)*3/7-1,"")</f>
        <v>0.357932344765522</v>
      </c>
      <c r="AC267" s="2" t="str">
        <f aca="false">IF(AB267&lt;&gt;"",IF(ABS(AB267-AA267)&gt;0.05,AB267-AA267,""),"")</f>
        <v/>
      </c>
      <c r="AD267" s="2" t="n">
        <v>0.7149</v>
      </c>
      <c r="AF267" s="3" t="n">
        <f aca="false">IF(AND(L267&lt;&gt;"",AD267&lt;&gt;""),L267/(AD267*62.3664),"")</f>
        <v>2.51672399315798</v>
      </c>
      <c r="AG267" s="1" t="n">
        <v>66.44</v>
      </c>
      <c r="AH267" s="1" t="n">
        <f aca="false">IF(AD267&lt;&gt;"",141.5/AD267-131.5,"")</f>
        <v>66.4297803888656</v>
      </c>
      <c r="AI267" s="1" t="n">
        <f aca="false">IF(AH267&lt;&gt;"",IF(ABS(AH267-AG267)&gt;0.01,AH267-AG267,""),"")</f>
        <v>-0.0102196111344028</v>
      </c>
      <c r="AJ267" s="3" t="n">
        <v>5.96</v>
      </c>
      <c r="AK267" s="3" t="n">
        <f aca="false">IF(AD267&lt;&gt;"",AD267*8.33718,"")</f>
        <v>5.960249982</v>
      </c>
      <c r="AL267" s="3" t="str">
        <f aca="false">IF(AK267&lt;&gt;"",IF(ABS(AK267-AJ267)&gt;0.001,AK267-AJ267,""),"")</f>
        <v/>
      </c>
      <c r="AM267" s="4" t="n">
        <v>1.404</v>
      </c>
      <c r="AN267" s="2" t="n">
        <v>1</v>
      </c>
      <c r="AO267" s="2" t="n">
        <f aca="false">IF(AND(V267&lt;&gt;"",AA267&lt;&gt;"",U267&lt;&gt;""),V267*10^(7/3*(1+AA267)*(1-U267/559.676)),"")</f>
        <v>1.23458769547162</v>
      </c>
      <c r="AP267" s="2" t="n">
        <f aca="false">IF(AO267&lt;&gt;"",AO267-AN267,"")</f>
        <v>0.234587695471624</v>
      </c>
      <c r="AV267" s="5" t="n">
        <v>19127</v>
      </c>
      <c r="AW267" s="5" t="n">
        <f aca="false">AV267*AJ267</f>
        <v>113996.92</v>
      </c>
      <c r="AX267" s="1" t="n">
        <v>20.24</v>
      </c>
      <c r="AZ267" s="3" t="str">
        <f aca="false">IF(AND(AU267&lt;&gt;"",T267&lt;&gt;"",O267&lt;&gt;"",AD267&lt;&gt;""),SQRT((AU267*(MAX((T267-77)/(T267-O267),0))^0.38)*(SQRT(AD267^2-0.000601*(77-60))*62.3664)*251.9958/30.48^3),"")</f>
        <v/>
      </c>
      <c r="BA267" s="3" t="str">
        <f aca="false">IF(AND(AY267&lt;&gt;"",AZ267&lt;&gt;""),AZ267-AY267,"")</f>
        <v/>
      </c>
      <c r="BC267" s="1" t="n">
        <v>-493.09</v>
      </c>
      <c r="BF267" s="6" t="n">
        <v>0.00067</v>
      </c>
      <c r="BL267" s="1" t="n">
        <v>0.93</v>
      </c>
      <c r="BM267" s="1" t="n">
        <v>7.16</v>
      </c>
      <c r="BN267" s="7" t="n">
        <v>12.4</v>
      </c>
      <c r="BO267" s="7" t="n">
        <f aca="false">IF(AND(P267&lt;&gt;"",AD267&lt;&gt;""),P267^0.333333333333333/AD267,"")</f>
        <v>12.3693197743868</v>
      </c>
      <c r="BP267" s="7" t="n">
        <f aca="false">BN267-BO267</f>
        <v>0.0306802256131888</v>
      </c>
    </row>
    <row r="268" customFormat="false" ht="12.75" hidden="false" customHeight="false" outlineLevel="0" collapsed="false">
      <c r="A268" s="0" t="n">
        <v>266</v>
      </c>
      <c r="B268" s="0" t="s">
        <v>404</v>
      </c>
      <c r="C268" s="0" t="s">
        <v>228</v>
      </c>
      <c r="D268" s="0" t="n">
        <v>8</v>
      </c>
      <c r="E268" s="0" t="n">
        <v>16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0</v>
      </c>
      <c r="K268" s="0" t="s">
        <v>334</v>
      </c>
      <c r="L268" s="1" t="n">
        <v>112.21</v>
      </c>
      <c r="M268" s="1" t="n">
        <f aca="false">+D268*$D$2+E268*$E$2+F268*$F$2+G268*$G$2+H268*$H$2+I268*$I$2+J268*$J$2</f>
        <v>112.21504</v>
      </c>
      <c r="N268" s="1" t="n">
        <f aca="false">IF(ABS(M268-L268)&gt;0.005,M268-L268,"")</f>
        <v>0.00503999999999394</v>
      </c>
      <c r="O268" s="1" t="n">
        <v>235.04</v>
      </c>
      <c r="P268" s="1" t="n">
        <f aca="false">+O268+459.67</f>
        <v>694.71</v>
      </c>
      <c r="Q268" s="1" t="n">
        <f aca="false">IF(AND(P268&gt;0,U268&lt;&gt;""),P268/U268,"")</f>
        <v>0.690401892192718</v>
      </c>
      <c r="S268" s="1" t="str">
        <f aca="false">IF(AND(R268&lt;&gt;"",U268&lt;&gt;""),(R268+459.67)/U268,"")</f>
        <v/>
      </c>
      <c r="T268" s="1" t="n">
        <v>546.57</v>
      </c>
      <c r="U268" s="1" t="n">
        <f aca="false">IF(T268&lt;&gt;"",T268+459.67,"")</f>
        <v>1006.24</v>
      </c>
      <c r="V268" s="1" t="n">
        <v>387.28</v>
      </c>
      <c r="W268" s="2" t="n">
        <v>0.0646</v>
      </c>
      <c r="X268" s="2" t="n">
        <v>0.2601</v>
      </c>
      <c r="Y268" s="2" t="n">
        <f aca="false">IF(U268&lt;&gt;"",V268*W268*L268/10.73165/U268,"")</f>
        <v>0.25996870594382</v>
      </c>
      <c r="Z268" s="2" t="str">
        <f aca="false">IF(Y268&lt;&gt;"",IF(ABS(Y268-X268)&gt;0.0005,Y268-X268,""),"")</f>
        <v/>
      </c>
      <c r="AA268" s="2" t="n">
        <v>0.3555</v>
      </c>
      <c r="AB268" s="2" t="n">
        <f aca="false">IF(AND(V268&gt;0,Q268&lt;&gt;""),LOG(14.69595/V268)/(1-1/Q268)*3/7-1,"")</f>
        <v>0.357901333674048</v>
      </c>
      <c r="AC268" s="2" t="str">
        <f aca="false">IF(AB268&lt;&gt;"",IF(ABS(AB268-AA268)&gt;0.05,AB268-AA268,""),"")</f>
        <v/>
      </c>
      <c r="AD268" s="2" t="n">
        <v>0.7209</v>
      </c>
      <c r="AF268" s="3" t="n">
        <f aca="false">IF(AND(L268&lt;&gt;"",AD268&lt;&gt;""),L268/(AD268*62.3664),"")</f>
        <v>2.49577747636099</v>
      </c>
      <c r="AG268" s="1" t="n">
        <v>64.79</v>
      </c>
      <c r="AH268" s="1" t="n">
        <f aca="false">IF(AD268&lt;&gt;"",141.5/AD268-131.5,"")</f>
        <v>64.7824247468442</v>
      </c>
      <c r="AI268" s="1" t="str">
        <f aca="false">IF(AH268&lt;&gt;"",IF(ABS(AH268-AG268)&gt;0.01,AH268-AG268,""),"")</f>
        <v/>
      </c>
      <c r="AJ268" s="3" t="n">
        <v>6.01</v>
      </c>
      <c r="AK268" s="3" t="n">
        <f aca="false">IF(AD268&lt;&gt;"",AD268*8.33718,"")</f>
        <v>6.010273062</v>
      </c>
      <c r="AL268" s="3" t="str">
        <f aca="false">IF(AK268&lt;&gt;"",IF(ABS(AK268-AJ268)&gt;0.001,AK268-AJ268,""),"")</f>
        <v/>
      </c>
      <c r="AM268" s="4" t="n">
        <v>1.408</v>
      </c>
      <c r="AN268" s="2" t="n">
        <v>0.94</v>
      </c>
      <c r="AO268" s="2" t="n">
        <f aca="false">IF(AND(V268&lt;&gt;"",AA268&lt;&gt;"",U268&lt;&gt;""),V268*10^(7/3*(1+AA268)*(1-U268/559.676)),"")</f>
        <v>1.15986840670509</v>
      </c>
      <c r="AP268" s="2" t="n">
        <f aca="false">IF(AO268&lt;&gt;"",AO268-AN268,"")</f>
        <v>0.21986840670509</v>
      </c>
      <c r="AV268" s="5" t="n">
        <v>23788</v>
      </c>
      <c r="AW268" s="5" t="n">
        <f aca="false">AV268*AJ268</f>
        <v>142965.88</v>
      </c>
      <c r="AX268" s="1" t="n">
        <v>20.96</v>
      </c>
      <c r="AZ268" s="3" t="str">
        <f aca="false">IF(AND(AU268&lt;&gt;"",T268&lt;&gt;"",O268&lt;&gt;"",AD268&lt;&gt;""),SQRT((AU268*(MAX((T268-77)/(T268-O268),0))^0.38)*(SQRT(AD268^2-0.000601*(77-60))*62.3664)*251.9958/30.48^3),"")</f>
        <v/>
      </c>
      <c r="BA268" s="3" t="str">
        <f aca="false">IF(AND(AY268&lt;&gt;"",AZ268&lt;&gt;""),AZ268-AY268,"")</f>
        <v/>
      </c>
      <c r="BC268" s="1" t="n">
        <v>-390.81</v>
      </c>
      <c r="BF268" s="6" t="n">
        <v>0.00063</v>
      </c>
      <c r="BL268" s="1" t="n">
        <v>0.93</v>
      </c>
      <c r="BM268" s="1" t="n">
        <v>7.16</v>
      </c>
      <c r="BN268" s="7" t="n">
        <v>12.3</v>
      </c>
      <c r="BO268" s="7" t="n">
        <f aca="false">IF(AND(P268&lt;&gt;"",AD268&lt;&gt;""),P268^0.333333333333333/AD268,"")</f>
        <v>12.2854996701586</v>
      </c>
      <c r="BP268" s="7" t="n">
        <f aca="false">BN268-BO268</f>
        <v>0.0145003298413755</v>
      </c>
    </row>
    <row r="269" customFormat="false" ht="12.75" hidden="false" customHeight="false" outlineLevel="0" collapsed="false">
      <c r="A269" s="0" t="n">
        <v>267</v>
      </c>
      <c r="B269" s="0" t="s">
        <v>405</v>
      </c>
      <c r="C269" s="0" t="s">
        <v>228</v>
      </c>
      <c r="D269" s="0" t="n">
        <v>8</v>
      </c>
      <c r="E269" s="0" t="n">
        <v>16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s">
        <v>334</v>
      </c>
      <c r="L269" s="1" t="n">
        <v>112.21</v>
      </c>
      <c r="M269" s="1" t="n">
        <f aca="false">+D269*$D$2+E269*$E$2+F269*$F$2+G269*$G$2+H269*$H$2+I269*$I$2+J269*$J$2</f>
        <v>112.21504</v>
      </c>
      <c r="N269" s="1" t="n">
        <f aca="false">IF(ABS(M269-L269)&gt;0.005,M269-L269,"")</f>
        <v>0.00503999999999394</v>
      </c>
      <c r="O269" s="1" t="n">
        <v>242.6</v>
      </c>
      <c r="P269" s="1" t="n">
        <f aca="false">+O269+459.67</f>
        <v>702.27</v>
      </c>
      <c r="Q269" s="1" t="n">
        <f aca="false">IF(AND(P269&gt;0,U269&lt;&gt;""),P269/U269,"")</f>
        <v>0.692587625002466</v>
      </c>
      <c r="S269" s="1" t="str">
        <f aca="false">IF(AND(R269&lt;&gt;"",U269&lt;&gt;""),(R269+459.67)/U269,"")</f>
        <v/>
      </c>
      <c r="T269" s="1" t="n">
        <v>554.31</v>
      </c>
      <c r="U269" s="1" t="n">
        <f aca="false">IF(T269&lt;&gt;"",T269+459.67,"")</f>
        <v>1013.98</v>
      </c>
      <c r="V269" s="1" t="n">
        <v>377.64</v>
      </c>
      <c r="W269" s="2" t="n">
        <v>0.0646</v>
      </c>
      <c r="X269" s="2" t="n">
        <v>0.2517</v>
      </c>
      <c r="Y269" s="2" t="n">
        <f aca="false">IF(U269&lt;&gt;"",V269*W269*L269/10.73165/U269,"")</f>
        <v>0.251562661085931</v>
      </c>
      <c r="Z269" s="2" t="str">
        <f aca="false">IF(Y269&lt;&gt;"",IF(ABS(Y269-X269)&gt;0.0005,Y269-X269,""),"")</f>
        <v/>
      </c>
      <c r="AA269" s="2" t="n">
        <v>0.3598</v>
      </c>
      <c r="AB269" s="2" t="n">
        <f aca="false">IF(AND(V269&gt;0,Q269&lt;&gt;""),LOG(14.69595/V269)/(1-1/Q269)*3/7-1,"")</f>
        <v>0.361315675214121</v>
      </c>
      <c r="AC269" s="2" t="str">
        <f aca="false">IF(AB269&lt;&gt;"",IF(ABS(AB269-AA269)&gt;0.05,AB269-AA269,""),"")</f>
        <v/>
      </c>
      <c r="AD269" s="2" t="n">
        <v>0.7221</v>
      </c>
      <c r="AF269" s="3" t="n">
        <f aca="false">IF(AND(L269&lt;&gt;"",AD269&lt;&gt;""),L269/(AD269*62.3664),"")</f>
        <v>2.49162994420252</v>
      </c>
      <c r="AG269" s="1" t="n">
        <v>64.47</v>
      </c>
      <c r="AH269" s="1" t="n">
        <f aca="false">IF(AD269&lt;&gt;"",141.5/AD269-131.5,"")</f>
        <v>64.4562387480958</v>
      </c>
      <c r="AI269" s="1" t="n">
        <f aca="false">IF(AH269&lt;&gt;"",IF(ABS(AH269-AG269)&gt;0.01,AH269-AG269,""),"")</f>
        <v>-0.0137612519041568</v>
      </c>
      <c r="AJ269" s="3" t="n">
        <v>6.02</v>
      </c>
      <c r="AK269" s="3" t="n">
        <f aca="false">IF(AD269&lt;&gt;"",AD269*8.33718,"")</f>
        <v>6.020277678</v>
      </c>
      <c r="AL269" s="3" t="str">
        <f aca="false">IF(AK269&lt;&gt;"",IF(ABS(AK269-AJ269)&gt;0.001,AK269-AJ269,""),"")</f>
        <v/>
      </c>
      <c r="AM269" s="4" t="n">
        <v>1.41</v>
      </c>
      <c r="AN269" s="2" t="n">
        <v>0.81</v>
      </c>
      <c r="AO269" s="2" t="n">
        <f aca="false">IF(AND(V269&lt;&gt;"",AA269&lt;&gt;"",U269&lt;&gt;""),V269*10^(7/3*(1+AA269)*(1-U269/559.676)),"")</f>
        <v>1.00363808032983</v>
      </c>
      <c r="AP269" s="2" t="n">
        <f aca="false">IF(AO269&lt;&gt;"",AO269-AN269,"")</f>
        <v>0.193638080329831</v>
      </c>
      <c r="AV269" s="5" t="n">
        <v>19057</v>
      </c>
      <c r="AW269" s="5" t="n">
        <f aca="false">AV269*AJ269</f>
        <v>114723.14</v>
      </c>
      <c r="AX269" s="1" t="n">
        <v>20.7</v>
      </c>
      <c r="AZ269" s="3" t="str">
        <f aca="false">IF(AND(AU269&lt;&gt;"",T269&lt;&gt;"",O269&lt;&gt;"",AD269&lt;&gt;""),SQRT((AU269*(MAX((T269-77)/(T269-O269),0))^0.38)*(SQRT(AD269^2-0.000601*(77-60))*62.3664)*251.9958/30.48^3),"")</f>
        <v/>
      </c>
      <c r="BA269" s="3" t="str">
        <f aca="false">IF(AND(AY269&lt;&gt;"",AZ269&lt;&gt;""),AZ269-AY269,"")</f>
        <v/>
      </c>
      <c r="BC269" s="1" t="n">
        <v>-608.98</v>
      </c>
      <c r="BF269" s="6" t="n">
        <v>0.00054</v>
      </c>
      <c r="BH269" s="7" t="n">
        <v>65.5</v>
      </c>
      <c r="BI269" s="7" t="n">
        <v>80.5</v>
      </c>
      <c r="BJ269" s="7" t="n">
        <v>71.3</v>
      </c>
      <c r="BK269" s="7" t="n">
        <v>90.2</v>
      </c>
      <c r="BL269" s="1" t="n">
        <v>0.93</v>
      </c>
      <c r="BM269" s="1" t="n">
        <v>6.97</v>
      </c>
      <c r="BN269" s="7" t="n">
        <v>12.3</v>
      </c>
      <c r="BO269" s="7" t="n">
        <f aca="false">IF(AND(P269&lt;&gt;"",AD269&lt;&gt;""),P269^0.333333333333333/AD269,"")</f>
        <v>12.3094134894591</v>
      </c>
      <c r="BP269" s="7" t="n">
        <f aca="false">BN269-BO269</f>
        <v>-0.00941348945904963</v>
      </c>
    </row>
    <row r="270" customFormat="false" ht="12.75" hidden="false" customHeight="false" outlineLevel="0" collapsed="false">
      <c r="A270" s="0" t="n">
        <v>268</v>
      </c>
      <c r="B270" s="0" t="s">
        <v>406</v>
      </c>
      <c r="C270" s="0" t="s">
        <v>228</v>
      </c>
      <c r="D270" s="0" t="n">
        <v>8</v>
      </c>
      <c r="E270" s="0" t="n">
        <v>16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0</v>
      </c>
      <c r="K270" s="0" t="s">
        <v>334</v>
      </c>
      <c r="L270" s="1" t="n">
        <v>112.21</v>
      </c>
      <c r="M270" s="1" t="n">
        <f aca="false">+D270*$D$2+E270*$E$2+F270*$F$2+G270*$G$2+H270*$H$2+I270*$I$2+J270*$J$2</f>
        <v>112.21504</v>
      </c>
      <c r="N270" s="1" t="n">
        <f aca="false">IF(ABS(M270-L270)&gt;0.005,M270-L270,"")</f>
        <v>0.00503999999999394</v>
      </c>
      <c r="O270" s="1" t="n">
        <v>249.8</v>
      </c>
      <c r="P270" s="1" t="n">
        <f aca="false">+O270+459.67</f>
        <v>709.47</v>
      </c>
      <c r="Q270" s="1" t="n">
        <f aca="false">IF(AND(P270&gt;0,U270&lt;&gt;""),P270/U270,"")</f>
        <v>0.690401121036959</v>
      </c>
      <c r="S270" s="1" t="str">
        <f aca="false">IF(AND(R270&lt;&gt;"",U270&lt;&gt;""),(R270+459.67)/U270,"")</f>
        <v/>
      </c>
      <c r="T270" s="1" t="n">
        <v>567.95</v>
      </c>
      <c r="U270" s="1" t="n">
        <f aca="false">IF(T270&lt;&gt;"",T270+459.67,"")</f>
        <v>1027.62</v>
      </c>
      <c r="V270" s="1" t="n">
        <v>387.28</v>
      </c>
      <c r="W270" s="2" t="n">
        <v>0.0646</v>
      </c>
      <c r="X270" s="2" t="n">
        <v>0.2547</v>
      </c>
      <c r="Y270" s="2" t="n">
        <f aca="false">IF(U270&lt;&gt;"",V270*W270*L270/10.73165/U270,"")</f>
        <v>0.254559964450779</v>
      </c>
      <c r="Z270" s="2" t="str">
        <f aca="false">IF(Y270&lt;&gt;"",IF(ABS(Y270-X270)&gt;0.0005,Y270-X270,""),"")</f>
        <v/>
      </c>
      <c r="AA270" s="2" t="n">
        <v>0.3557</v>
      </c>
      <c r="AB270" s="2" t="n">
        <f aca="false">IF(AND(V270&gt;0,Q270&lt;&gt;""),LOG(14.69595/V270)/(1-1/Q270)*3/7-1,"")</f>
        <v>0.357896434656803</v>
      </c>
      <c r="AC270" s="2" t="str">
        <f aca="false">IF(AB270&lt;&gt;"",IF(ABS(AB270-AA270)&gt;0.05,AB270-AA270,""),"")</f>
        <v/>
      </c>
      <c r="AD270" s="2" t="n">
        <v>0.7329</v>
      </c>
      <c r="AF270" s="3" t="n">
        <f aca="false">IF(AND(L270&lt;&gt;"",AD270&lt;&gt;""),L270/(AD270*62.3664),"")</f>
        <v>2.45491333430023</v>
      </c>
      <c r="AG270" s="1" t="n">
        <v>61.58</v>
      </c>
      <c r="AH270" s="1" t="n">
        <f aca="false">IF(AD270&lt;&gt;"",141.5/AD270-131.5,"")</f>
        <v>61.5686314640469</v>
      </c>
      <c r="AI270" s="1" t="n">
        <f aca="false">IF(AH270&lt;&gt;"",IF(ABS(AH270-AG270)&gt;0.01,AH270-AG270,""),"")</f>
        <v>-0.0113685359530535</v>
      </c>
      <c r="AJ270" s="3" t="n">
        <v>6.11</v>
      </c>
      <c r="AK270" s="3" t="n">
        <f aca="false">IF(AD270&lt;&gt;"",AD270*8.33718,"")</f>
        <v>6.110319222</v>
      </c>
      <c r="AL270" s="3" t="str">
        <f aca="false">IF(AK270&lt;&gt;"",IF(ABS(AK270-AJ270)&gt;0.001,AK270-AJ270,""),"")</f>
        <v/>
      </c>
      <c r="AM270" s="4" t="n">
        <v>1.416</v>
      </c>
      <c r="AN270" s="2" t="n">
        <v>0.7</v>
      </c>
      <c r="AO270" s="2" t="n">
        <f aca="false">IF(AND(V270&lt;&gt;"",AA270&lt;&gt;"",U270&lt;&gt;""),V270*10^(7/3*(1+AA270)*(1-U270/559.676)),"")</f>
        <v>0.877397064795487</v>
      </c>
      <c r="AP270" s="2" t="n">
        <f aca="false">IF(AO270&lt;&gt;"",AO270-AN270,"")</f>
        <v>0.177397064795487</v>
      </c>
      <c r="AU270" s="1" t="n">
        <v>140.59</v>
      </c>
      <c r="AV270" s="5" t="n">
        <v>19057</v>
      </c>
      <c r="AW270" s="5" t="n">
        <f aca="false">AV270*AJ270</f>
        <v>116438.27</v>
      </c>
      <c r="AX270" s="1" t="n">
        <v>21.58</v>
      </c>
      <c r="AZ270" s="3" t="n">
        <f aca="false">IF(AND(AU270&lt;&gt;"",T270&lt;&gt;"",O270&lt;&gt;"",AD270&lt;&gt;""),SQRT((AU270*(MAX((T270-77)/(T270-O270),0))^0.38)*(SQRT(AD270^2-0.000601*(77-60))*62.3664)*251.9958/30.48^3),"")</f>
        <v>8.17261537105787</v>
      </c>
      <c r="BA270" s="3" t="str">
        <f aca="false">IF(AND(AY270&lt;&gt;"",AZ270&lt;&gt;""),AZ270-AY270,"")</f>
        <v/>
      </c>
      <c r="BC270" s="1" t="n">
        <v>-416.3</v>
      </c>
      <c r="BF270" s="6" t="n">
        <v>0.00064</v>
      </c>
      <c r="BL270" s="1" t="n">
        <v>0.93</v>
      </c>
      <c r="BM270" s="1" t="n">
        <v>6.64</v>
      </c>
      <c r="BN270" s="7" t="n">
        <v>12.1</v>
      </c>
      <c r="BO270" s="7" t="n">
        <f aca="false">IF(AND(P270&lt;&gt;"",AD270&lt;&gt;""),P270^0.333333333333333/AD270,"")</f>
        <v>12.1693287519837</v>
      </c>
      <c r="BP270" s="7" t="n">
        <f aca="false">BN270-BO270</f>
        <v>-0.0693287519836634</v>
      </c>
    </row>
    <row r="271" customFormat="false" ht="12.75" hidden="false" customHeight="false" outlineLevel="0" collapsed="false">
      <c r="A271" s="0" t="n">
        <v>269</v>
      </c>
      <c r="B271" s="0" t="s">
        <v>407</v>
      </c>
      <c r="C271" s="0" t="s">
        <v>228</v>
      </c>
      <c r="D271" s="0" t="n">
        <v>8</v>
      </c>
      <c r="E271" s="0" t="n">
        <v>16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0</v>
      </c>
      <c r="K271" s="0" t="s">
        <v>334</v>
      </c>
      <c r="L271" s="1" t="n">
        <v>112.21</v>
      </c>
      <c r="M271" s="1" t="n">
        <f aca="false">+D271*$D$2+E271*$E$2+F271*$F$2+G271*$G$2+H271*$H$2+I271*$I$2+J271*$J$2</f>
        <v>112.21504</v>
      </c>
      <c r="N271" s="1" t="n">
        <f aca="false">IF(ABS(M271-L271)&gt;0.005,M271-L271,"")</f>
        <v>0.00503999999999394</v>
      </c>
      <c r="O271" s="1" t="n">
        <v>248</v>
      </c>
      <c r="P271" s="1" t="n">
        <f aca="false">+O271+459.67</f>
        <v>707.67</v>
      </c>
      <c r="Q271" s="1" t="n">
        <f aca="false">IF(AND(P271&gt;0,U271&lt;&gt;""),P271/U271,"")</f>
        <v>0.68493031358885</v>
      </c>
      <c r="S271" s="1" t="str">
        <f aca="false">IF(AND(R271&lt;&gt;"",U271&lt;&gt;""),(R271+459.67)/U271,"")</f>
        <v/>
      </c>
      <c r="T271" s="1" t="n">
        <v>573.53</v>
      </c>
      <c r="U271" s="1" t="n">
        <f aca="false">IF(T271&lt;&gt;"",T271+459.67,"")</f>
        <v>1033.2</v>
      </c>
      <c r="V271" s="1" t="n">
        <v>445.27</v>
      </c>
      <c r="W271" s="2" t="n">
        <v>0.057</v>
      </c>
      <c r="X271" s="2" t="n">
        <v>0.257</v>
      </c>
      <c r="Y271" s="2" t="n">
        <f aca="false">IF(U271&lt;&gt;"",V271*W271*L271/10.73165/U271,"")</f>
        <v>0.256849636772681</v>
      </c>
      <c r="Z271" s="2" t="str">
        <f aca="false">IF(Y271&lt;&gt;"",IF(ABS(Y271-X271)&gt;0.0005,Y271-X271,""),"")</f>
        <v/>
      </c>
      <c r="AA271" s="2" t="n">
        <v>0.3799</v>
      </c>
      <c r="AB271" s="2" t="n">
        <f aca="false">IF(AND(V271&gt;0,Q271&lt;&gt;""),LOG(14.69595/V271)/(1-1/Q271)*3/7-1,"")</f>
        <v>0.380202712821554</v>
      </c>
      <c r="AC271" s="2" t="str">
        <f aca="false">IF(AB271&lt;&gt;"",IF(ABS(AB271-AA271)&gt;0.05,AB271-AA271,""),"")</f>
        <v/>
      </c>
      <c r="AD271" s="2" t="n">
        <v>0.7315</v>
      </c>
      <c r="AF271" s="3" t="n">
        <f aca="false">IF(AND(L271&lt;&gt;"",AD271&lt;&gt;""),L271/(AD271*62.3664),"")</f>
        <v>2.45961173302616</v>
      </c>
      <c r="AG271" s="1" t="n">
        <v>61.94</v>
      </c>
      <c r="AH271" s="1" t="n">
        <f aca="false">IF(AD271&lt;&gt;"",141.5/AD271-131.5,"")</f>
        <v>61.9381408065618</v>
      </c>
      <c r="AI271" s="1" t="str">
        <f aca="false">IF(AH271&lt;&gt;"",IF(ABS(AH271-AG271)&gt;0.01,AH271-AG271,""),"")</f>
        <v/>
      </c>
      <c r="AJ271" s="3" t="n">
        <v>6.098</v>
      </c>
      <c r="AK271" s="3" t="n">
        <f aca="false">IF(AD271&lt;&gt;"",AD271*8.33718,"")</f>
        <v>6.09864717</v>
      </c>
      <c r="AL271" s="3" t="str">
        <f aca="false">IF(AK271&lt;&gt;"",IF(ABS(AK271-AJ271)&gt;0.001,AK271-AJ271,""),"")</f>
        <v/>
      </c>
      <c r="AM271" s="4" t="n">
        <v>1.4132</v>
      </c>
      <c r="AN271" s="2" t="n">
        <v>0.7289</v>
      </c>
      <c r="AO271" s="2" t="n">
        <f aca="false">IF(AND(V271&lt;&gt;"",AA271&lt;&gt;"",U271&lt;&gt;""),V271*10^(7/3*(1+AA271)*(1-U271/559.676)),"")</f>
        <v>0.840391452556983</v>
      </c>
      <c r="AP271" s="2" t="n">
        <f aca="false">IF(AO271&lt;&gt;"",AO271-AN271,"")</f>
        <v>0.111491452556983</v>
      </c>
      <c r="AQ271" s="2" t="n">
        <v>0.3691</v>
      </c>
      <c r="AR271" s="2" t="n">
        <v>0.5099</v>
      </c>
      <c r="AS271" s="2" t="n">
        <v>0.5469</v>
      </c>
      <c r="AT271" s="2" t="n">
        <v>0.345</v>
      </c>
      <c r="AU271" s="1" t="n">
        <v>130.7</v>
      </c>
      <c r="AV271" s="5" t="n">
        <v>18965</v>
      </c>
      <c r="AW271" s="5" t="n">
        <f aca="false">AV271*AJ271</f>
        <v>115648.57</v>
      </c>
      <c r="AX271" s="1" t="n">
        <v>25.38</v>
      </c>
      <c r="AY271" s="3" t="n">
        <v>7.541</v>
      </c>
      <c r="AZ271" s="3" t="n">
        <f aca="false">IF(AND(AU271&lt;&gt;"",T271&lt;&gt;"",O271&lt;&gt;"",AD271&lt;&gt;""),SQRT((AU271*(MAX((T271-77)/(T271-O271),0))^0.38)*(SQRT(AD271^2-0.000601*(77-60))*62.3664)*251.9958/30.48^3),"")</f>
        <v>7.85486477476529</v>
      </c>
      <c r="BA271" s="3" t="n">
        <f aca="false">IF(AND(AY271&lt;&gt;"",AZ271&lt;&gt;""),AZ271-AY271,"")</f>
        <v>0.313864774765294</v>
      </c>
      <c r="BC271" s="1" t="n">
        <v>-371.64</v>
      </c>
      <c r="BD271" s="1" t="n">
        <v>349.7</v>
      </c>
      <c r="BF271" s="6" t="n">
        <v>0.00064</v>
      </c>
      <c r="BL271" s="1" t="n">
        <v>0.9</v>
      </c>
      <c r="BM271" s="1" t="n">
        <v>6.88</v>
      </c>
      <c r="BN271" s="7" t="n">
        <v>12.2</v>
      </c>
      <c r="BO271" s="7" t="n">
        <f aca="false">IF(AND(P271&lt;&gt;"",AD271&lt;&gt;""),P271^0.333333333333333/AD271,"")</f>
        <v>12.182299281561</v>
      </c>
      <c r="BP271" s="7" t="n">
        <f aca="false">BN271-BO271</f>
        <v>0.0177007184390252</v>
      </c>
    </row>
    <row r="272" customFormat="false" ht="12.75" hidden="false" customHeight="false" outlineLevel="0" collapsed="false">
      <c r="A272" s="0" t="n">
        <v>270</v>
      </c>
      <c r="B272" s="0" t="s">
        <v>408</v>
      </c>
      <c r="C272" s="0" t="s">
        <v>228</v>
      </c>
      <c r="D272" s="0" t="n">
        <v>8</v>
      </c>
      <c r="E272" s="0" t="n">
        <v>16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0</v>
      </c>
      <c r="K272" s="0" t="s">
        <v>334</v>
      </c>
      <c r="L272" s="1" t="n">
        <v>112.21</v>
      </c>
      <c r="M272" s="1" t="n">
        <f aca="false">+D272*$D$2+E272*$E$2+F272*$F$2+G272*$G$2+H272*$H$2+I272*$I$2+J272*$J$2</f>
        <v>112.21504</v>
      </c>
      <c r="N272" s="1" t="n">
        <f aca="false">IF(ABS(M272-L272)&gt;0.005,M272-L272,"")</f>
        <v>0.00503999999999394</v>
      </c>
      <c r="O272" s="1" t="n">
        <v>230.54</v>
      </c>
      <c r="P272" s="1" t="n">
        <f aca="false">+O272+459.67</f>
        <v>690.21</v>
      </c>
      <c r="Q272" s="1" t="n">
        <f aca="false">IF(AND(P272&gt;0,U272&lt;&gt;""),P272/U272,"")</f>
        <v>0.688186731010828</v>
      </c>
      <c r="S272" s="1" t="str">
        <f aca="false">IF(AND(R272&lt;&gt;"",U272&lt;&gt;""),(R272+459.67)/U272,"")</f>
        <v/>
      </c>
      <c r="T272" s="1" t="n">
        <v>543.27</v>
      </c>
      <c r="U272" s="1" t="n">
        <f aca="false">IF(T272&lt;&gt;"",T272+459.67,"")</f>
        <v>1002.94</v>
      </c>
      <c r="V272" s="1" t="n">
        <v>397.29</v>
      </c>
      <c r="W272" s="2" t="n">
        <v>0.0646</v>
      </c>
      <c r="X272" s="2" t="n">
        <v>0.2677</v>
      </c>
      <c r="Y272" s="2" t="n">
        <f aca="false">IF(U272&lt;&gt;"",V272*W272*L272/10.73165/U272,"")</f>
        <v>0.267565590431151</v>
      </c>
      <c r="Z272" s="2" t="str">
        <f aca="false">IF(Y272&lt;&gt;"",IF(ABS(Y272-X272)&gt;0.0005,Y272-X272,""),"")</f>
        <v/>
      </c>
      <c r="AA272" s="2" t="n">
        <v>0.3545</v>
      </c>
      <c r="AB272" s="2" t="n">
        <f aca="false">IF(AND(V272&gt;0,Q272&lt;&gt;""),LOG(14.69595/V272)/(1-1/Q272)*3/7-1,"")</f>
        <v>0.354411490141488</v>
      </c>
      <c r="AC272" s="2" t="str">
        <f aca="false">IF(AB272&lt;&gt;"",IF(ABS(AB272-AA272)&gt;0.05,AB272-AA272,""),"")</f>
        <v/>
      </c>
      <c r="AD272" s="2" t="n">
        <v>0.7197</v>
      </c>
      <c r="AF272" s="3" t="n">
        <f aca="false">IF(AND(L272&lt;&gt;"",AD272&lt;&gt;""),L272/(AD272*62.3664),"")</f>
        <v>2.49993883938952</v>
      </c>
      <c r="AG272" s="1" t="n">
        <v>65.12</v>
      </c>
      <c r="AH272" s="1" t="n">
        <f aca="false">IF(AD272&lt;&gt;"",141.5/AD272-131.5,"")</f>
        <v>65.1096984854801</v>
      </c>
      <c r="AI272" s="1" t="n">
        <f aca="false">IF(AH272&lt;&gt;"",IF(ABS(AH272-AG272)&gt;0.01,AH272-AG272,""),"")</f>
        <v>-0.0103015145199379</v>
      </c>
      <c r="AJ272" s="3" t="n">
        <v>6</v>
      </c>
      <c r="AK272" s="3" t="n">
        <f aca="false">IF(AD272&lt;&gt;"",AD272*8.33718,"")</f>
        <v>6.000268446</v>
      </c>
      <c r="AL272" s="3" t="str">
        <f aca="false">IF(AK272&lt;&gt;"",IF(ABS(AK272-AJ272)&gt;0.001,AK272-AJ272,""),"")</f>
        <v/>
      </c>
      <c r="AM272" s="4" t="n">
        <v>1.405</v>
      </c>
      <c r="AN272" s="2" t="n">
        <v>1</v>
      </c>
      <c r="AO272" s="2" t="n">
        <f aca="false">IF(AND(V272&lt;&gt;"",AA272&lt;&gt;"",U272&lt;&gt;""),V272*10^(7/3*(1+AA272)*(1-U272/559.676)),"")</f>
        <v>1.2473496237675</v>
      </c>
      <c r="AP272" s="2" t="n">
        <f aca="false">IF(AO272&lt;&gt;"",AO272-AN272,"")</f>
        <v>0.247349623767502</v>
      </c>
      <c r="AV272" s="5" t="n">
        <v>19120</v>
      </c>
      <c r="AW272" s="5" t="n">
        <f aca="false">AV272*AJ272</f>
        <v>114720</v>
      </c>
      <c r="AX272" s="1" t="n">
        <v>20.74</v>
      </c>
      <c r="AZ272" s="3" t="str">
        <f aca="false">IF(AND(AU272&lt;&gt;"",T272&lt;&gt;"",O272&lt;&gt;"",AD272&lt;&gt;""),SQRT((AU272*(MAX((T272-77)/(T272-O272),0))^0.38)*(SQRT(AD272^2-0.000601*(77-60))*62.3664)*251.9958/30.48^3),"")</f>
        <v/>
      </c>
      <c r="BA272" s="3" t="str">
        <f aca="false">IF(AND(AY272&lt;&gt;"",AZ272&lt;&gt;""),AZ272-AY272,"")</f>
        <v/>
      </c>
      <c r="BC272" s="1" t="n">
        <v>-403.8</v>
      </c>
      <c r="BF272" s="6" t="n">
        <v>0.00067</v>
      </c>
      <c r="BL272" s="1" t="n">
        <v>0.93</v>
      </c>
      <c r="BM272" s="1" t="n">
        <v>7.16</v>
      </c>
      <c r="BN272" s="7" t="n">
        <v>12.3</v>
      </c>
      <c r="BO272" s="7" t="n">
        <f aca="false">IF(AND(P272&lt;&gt;"",AD272&lt;&gt;""),P272^0.333333333333333/AD272,"")</f>
        <v>12.2793556949681</v>
      </c>
      <c r="BP272" s="7" t="n">
        <f aca="false">BN272-BO272</f>
        <v>0.0206443050318867</v>
      </c>
    </row>
    <row r="273" customFormat="false" ht="12.75" hidden="false" customHeight="false" outlineLevel="0" collapsed="false">
      <c r="A273" s="0" t="n">
        <v>271</v>
      </c>
      <c r="B273" s="0" t="s">
        <v>409</v>
      </c>
      <c r="C273" s="0" t="s">
        <v>228</v>
      </c>
      <c r="D273" s="0" t="n">
        <v>8</v>
      </c>
      <c r="E273" s="0" t="n">
        <v>16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0</v>
      </c>
      <c r="K273" s="0" t="s">
        <v>334</v>
      </c>
      <c r="L273" s="1" t="n">
        <v>112.21</v>
      </c>
      <c r="M273" s="1" t="n">
        <f aca="false">+D273*$D$2+E273*$E$2+F273*$F$2+G273*$G$2+H273*$H$2+I273*$I$2+J273*$J$2</f>
        <v>112.21504</v>
      </c>
      <c r="N273" s="1" t="n">
        <f aca="false">IF(ABS(M273-L273)&gt;0.005,M273-L273,"")</f>
        <v>0.00503999999999394</v>
      </c>
      <c r="O273" s="1" t="n">
        <v>235.4</v>
      </c>
      <c r="P273" s="1" t="n">
        <f aca="false">+O273+459.67</f>
        <v>695.07</v>
      </c>
      <c r="Q273" s="1" t="n">
        <f aca="false">IF(AND(P273&gt;0,U273&lt;&gt;""),P273/U273,"")</f>
        <v>0.688174491594226</v>
      </c>
      <c r="S273" s="1" t="str">
        <f aca="false">IF(AND(R273&lt;&gt;"",U273&lt;&gt;""),(R273+459.67)/U273,"")</f>
        <v/>
      </c>
      <c r="T273" s="1" t="n">
        <v>550.35</v>
      </c>
      <c r="U273" s="1" t="n">
        <f aca="false">IF(T273&lt;&gt;"",T273+459.67,"")</f>
        <v>1010.02</v>
      </c>
      <c r="V273" s="1" t="n">
        <v>397.29</v>
      </c>
      <c r="W273" s="2" t="n">
        <v>0.0646</v>
      </c>
      <c r="X273" s="2" t="n">
        <v>0.2659</v>
      </c>
      <c r="Y273" s="2" t="n">
        <f aca="false">IF(U273&lt;&gt;"",V273*W273*L273/10.73165/U273,"")</f>
        <v>0.265690019273894</v>
      </c>
      <c r="Z273" s="2" t="str">
        <f aca="false">IF(Y273&lt;&gt;"",IF(ABS(Y273-X273)&gt;0.0005,Y273-X273,""),"")</f>
        <v/>
      </c>
      <c r="AA273" s="2" t="n">
        <v>0.3524</v>
      </c>
      <c r="AB273" s="2" t="n">
        <f aca="false">IF(AND(V273&gt;0,Q273&lt;&gt;""),LOG(14.69595/V273)/(1-1/Q273)*3/7-1,"")</f>
        <v>0.354334241044196</v>
      </c>
      <c r="AC273" s="2" t="str">
        <f aca="false">IF(AB273&lt;&gt;"",IF(ABS(AB273-AA273)&gt;0.05,AB273-AA273,""),"")</f>
        <v/>
      </c>
      <c r="AD273" s="2" t="n">
        <v>0.7305</v>
      </c>
      <c r="AF273" s="3" t="n">
        <f aca="false">IF(AND(L273&lt;&gt;"",AD273&lt;&gt;""),L273/(AD273*62.3664),"")</f>
        <v>2.46297875798581</v>
      </c>
      <c r="AG273" s="1" t="n">
        <v>62.21</v>
      </c>
      <c r="AH273" s="1" t="n">
        <f aca="false">IF(AD273&lt;&gt;"",141.5/AD273-131.5,"")</f>
        <v>62.2029431895962</v>
      </c>
      <c r="AI273" s="1" t="str">
        <f aca="false">IF(AH273&lt;&gt;"",IF(ABS(AH273-AG273)&gt;0.01,AH273-AG273,""),"")</f>
        <v/>
      </c>
      <c r="AJ273" s="3" t="n">
        <v>6.09</v>
      </c>
      <c r="AK273" s="3" t="n">
        <f aca="false">IF(AD273&lt;&gt;"",AD273*8.33718,"")</f>
        <v>6.09030999</v>
      </c>
      <c r="AL273" s="3" t="str">
        <f aca="false">IF(AK273&lt;&gt;"",IF(ABS(AK273-AJ273)&gt;0.001,AK273-AJ273,""),"")</f>
        <v/>
      </c>
      <c r="AM273" s="4" t="n">
        <v>1.41</v>
      </c>
      <c r="AN273" s="2" t="n">
        <v>0.93</v>
      </c>
      <c r="AO273" s="2" t="n">
        <f aca="false">IF(AND(V273&lt;&gt;"",AA273&lt;&gt;"",U273&lt;&gt;""),V273*10^(7/3*(1+AA273)*(1-U273/559.676)),"")</f>
        <v>1.14802173321492</v>
      </c>
      <c r="AP273" s="2" t="n">
        <f aca="false">IF(AO273&lt;&gt;"",AO273-AN273,"")</f>
        <v>0.218021733214923</v>
      </c>
      <c r="AV273" s="5" t="n">
        <v>19123</v>
      </c>
      <c r="AW273" s="5" t="n">
        <f aca="false">AV273*AJ273</f>
        <v>116459.07</v>
      </c>
      <c r="AX273" s="1" t="n">
        <v>22.01</v>
      </c>
      <c r="AZ273" s="3" t="str">
        <f aca="false">IF(AND(AU273&lt;&gt;"",T273&lt;&gt;"",O273&lt;&gt;"",AD273&lt;&gt;""),SQRT((AU273*(MAX((T273-77)/(T273-O273),0))^0.38)*(SQRT(AD273^2-0.000601*(77-60))*62.3664)*251.9958/30.48^3),"")</f>
        <v/>
      </c>
      <c r="BA273" s="3" t="str">
        <f aca="false">IF(AND(AY273&lt;&gt;"",AZ273&lt;&gt;""),AZ273-AY273,"")</f>
        <v/>
      </c>
      <c r="BC273" s="1" t="n">
        <v>-397.23</v>
      </c>
      <c r="BF273" s="6" t="n">
        <v>0.0005</v>
      </c>
      <c r="BL273" s="1" t="n">
        <v>0.93</v>
      </c>
      <c r="BM273" s="1" t="n">
        <v>7.16</v>
      </c>
      <c r="BN273" s="7" t="n">
        <v>12.1</v>
      </c>
      <c r="BO273" s="7" t="n">
        <f aca="false">IF(AND(P273&lt;&gt;"",AD273&lt;&gt;""),P273^0.333333333333333/AD273,"")</f>
        <v>12.1261413913704</v>
      </c>
      <c r="BP273" s="7" t="n">
        <f aca="false">BN273-BO273</f>
        <v>-0.0261413913703894</v>
      </c>
    </row>
    <row r="274" customFormat="false" ht="12.75" hidden="false" customHeight="false" outlineLevel="0" collapsed="false">
      <c r="A274" s="0" t="n">
        <v>272</v>
      </c>
      <c r="B274" s="0" t="s">
        <v>410</v>
      </c>
      <c r="C274" s="0" t="s">
        <v>228</v>
      </c>
      <c r="D274" s="0" t="n">
        <v>8</v>
      </c>
      <c r="E274" s="0" t="n">
        <v>16</v>
      </c>
      <c r="F274" s="0" t="n">
        <v>0</v>
      </c>
      <c r="G274" s="0" t="n">
        <v>0</v>
      </c>
      <c r="H274" s="0" t="n">
        <v>0</v>
      </c>
      <c r="I274" s="0" t="n">
        <v>0</v>
      </c>
      <c r="J274" s="0" t="n">
        <v>0</v>
      </c>
      <c r="K274" s="0" t="s">
        <v>334</v>
      </c>
      <c r="L274" s="1" t="n">
        <v>112.21</v>
      </c>
      <c r="M274" s="1" t="n">
        <f aca="false">+D274*$D$2+E274*$E$2+F274*$F$2+G274*$G$2+H274*$H$2+I274*$I$2+J274*$J$2</f>
        <v>112.21504</v>
      </c>
      <c r="N274" s="1" t="n">
        <f aca="false">IF(ABS(M274-L274)&gt;0.005,M274-L274,"")</f>
        <v>0.00503999999999394</v>
      </c>
      <c r="O274" s="1" t="n">
        <v>230.9</v>
      </c>
      <c r="P274" s="1" t="n">
        <f aca="false">+O274+459.67</f>
        <v>690.57</v>
      </c>
      <c r="Q274" s="1" t="n">
        <f aca="false">IF(AND(P274&gt;0,U274&lt;&gt;""),P274/U274,"")</f>
        <v>0.683942596242411</v>
      </c>
      <c r="S274" s="1" t="str">
        <f aca="false">IF(AND(R274&lt;&gt;"",U274&lt;&gt;""),(R274+459.67)/U274,"")</f>
        <v/>
      </c>
      <c r="T274" s="1" t="n">
        <v>550.02</v>
      </c>
      <c r="U274" s="1" t="n">
        <f aca="false">IF(T274&lt;&gt;"",T274+459.67,"")</f>
        <v>1009.69</v>
      </c>
      <c r="V274" s="1" t="n">
        <v>399.65</v>
      </c>
      <c r="W274" s="2" t="n">
        <v>0.0635</v>
      </c>
      <c r="X274" s="2" t="n">
        <v>0.2628</v>
      </c>
      <c r="Y274" s="2" t="n">
        <f aca="false">IF(U274&lt;&gt;"",V274*W274*L274/10.73165/U274,"")</f>
        <v>0.262803139880356</v>
      </c>
      <c r="Z274" s="2" t="str">
        <f aca="false">IF(Y274&lt;&gt;"",IF(ABS(Y274-X274)&gt;0.0005,Y274-X274,""),"")</f>
        <v/>
      </c>
      <c r="AA274" s="2" t="n">
        <v>0.3259</v>
      </c>
      <c r="AB274" s="2" t="n">
        <f aca="false">IF(AND(V274&gt;0,Q274&lt;&gt;""),LOG(14.69595/V274)/(1-1/Q274)*3/7-1,"")</f>
        <v>0.3303687902004</v>
      </c>
      <c r="AC274" s="2" t="str">
        <f aca="false">IF(AB274&lt;&gt;"",IF(ABS(AB274-AA274)&gt;0.05,AB274-AA274,""),"")</f>
        <v/>
      </c>
      <c r="AD274" s="2" t="n">
        <v>0.7258</v>
      </c>
      <c r="AF274" s="3" t="n">
        <f aca="false">IF(AND(L274&lt;&gt;"",AD274&lt;&gt;""),L274/(AD274*62.3664),"")</f>
        <v>2.47892805553684</v>
      </c>
      <c r="AG274" s="1" t="n">
        <v>63.46</v>
      </c>
      <c r="AH274" s="1" t="n">
        <f aca="false">IF(AD274&lt;&gt;"",141.5/AD274-131.5,"")</f>
        <v>63.4572885092312</v>
      </c>
      <c r="AI274" s="1" t="str">
        <f aca="false">IF(AH274&lt;&gt;"",IF(ABS(AH274-AG274)&gt;0.01,AH274-AG274,""),"")</f>
        <v/>
      </c>
      <c r="AJ274" s="3" t="n">
        <v>6.051</v>
      </c>
      <c r="AK274" s="3" t="n">
        <f aca="false">IF(AD274&lt;&gt;"",AD274*8.33718,"")</f>
        <v>6.051125244</v>
      </c>
      <c r="AL274" s="3" t="str">
        <f aca="false">IF(AK274&lt;&gt;"",IF(ABS(AK274-AJ274)&gt;0.001,AK274-AJ274,""),"")</f>
        <v/>
      </c>
      <c r="AM274" s="4" t="n">
        <v>1.4089</v>
      </c>
      <c r="AN274" s="2" t="n">
        <v>1</v>
      </c>
      <c r="AO274" s="2" t="n">
        <f aca="false">IF(AND(V274&lt;&gt;"",AA274&lt;&gt;"",U274&lt;&gt;""),V274*10^(7/3*(1+AA274)*(1-U274/559.676)),"")</f>
        <v>1.30047117641041</v>
      </c>
      <c r="AP274" s="2" t="n">
        <f aca="false">IF(AO274&lt;&gt;"",AO274-AN274,"")</f>
        <v>0.300471176410413</v>
      </c>
      <c r="AV274" s="5" t="n">
        <v>21802</v>
      </c>
      <c r="AW274" s="5" t="n">
        <f aca="false">AV274*AJ274</f>
        <v>131923.902</v>
      </c>
      <c r="AX274" s="1" t="n">
        <v>21.5</v>
      </c>
      <c r="AZ274" s="3" t="str">
        <f aca="false">IF(AND(AU274&lt;&gt;"",T274&lt;&gt;"",O274&lt;&gt;"",AD274&lt;&gt;""),SQRT((AU274*(MAX((T274-77)/(T274-O274),0))^0.38)*(SQRT(AD274^2-0.000601*(77-60))*62.3664)*251.9958/30.48^3),"")</f>
        <v/>
      </c>
      <c r="BA274" s="3" t="str">
        <f aca="false">IF(AND(AY274&lt;&gt;"",AZ274&lt;&gt;""),AZ274-AY274,"")</f>
        <v/>
      </c>
      <c r="BC274" s="1" t="n">
        <v>-394.66</v>
      </c>
      <c r="BF274" s="6" t="n">
        <v>0.00068</v>
      </c>
      <c r="BH274" s="7" t="n">
        <v>83.6</v>
      </c>
      <c r="BI274" s="7" t="n">
        <v>88.1</v>
      </c>
      <c r="BJ274" s="7" t="n">
        <v>96.3</v>
      </c>
      <c r="BL274" s="1" t="n">
        <v>0.93</v>
      </c>
      <c r="BM274" s="1" t="n">
        <v>6.97</v>
      </c>
      <c r="BN274" s="7" t="n">
        <v>12.2</v>
      </c>
      <c r="BO274" s="7" t="n">
        <f aca="false">IF(AND(P274&lt;&gt;"",AD274&lt;&gt;""),P274^0.333333333333333/AD274,"")</f>
        <v>12.1782701945628</v>
      </c>
      <c r="BP274" s="7" t="n">
        <f aca="false">BN274-BO274</f>
        <v>0.0217298054372126</v>
      </c>
    </row>
    <row r="275" customFormat="false" ht="12.75" hidden="false" customHeight="false" outlineLevel="0" collapsed="false">
      <c r="A275" s="0" t="n">
        <v>273</v>
      </c>
      <c r="B275" s="0" t="s">
        <v>411</v>
      </c>
      <c r="C275" s="0" t="s">
        <v>228</v>
      </c>
      <c r="D275" s="0" t="n">
        <v>8</v>
      </c>
      <c r="E275" s="0" t="n">
        <v>16</v>
      </c>
      <c r="F275" s="0" t="n">
        <v>0</v>
      </c>
      <c r="G275" s="0" t="n">
        <v>0</v>
      </c>
      <c r="H275" s="0" t="n">
        <v>0</v>
      </c>
      <c r="I275" s="0" t="n">
        <v>0</v>
      </c>
      <c r="J275" s="0" t="n">
        <v>0</v>
      </c>
      <c r="K275" s="0" t="s">
        <v>334</v>
      </c>
      <c r="L275" s="1" t="n">
        <v>112.21</v>
      </c>
      <c r="M275" s="1" t="n">
        <f aca="false">+D275*$D$2+E275*$E$2+F275*$F$2+G275*$G$2+H275*$H$2+I275*$I$2+J275*$J$2</f>
        <v>112.21504</v>
      </c>
      <c r="N275" s="1" t="n">
        <f aca="false">IF(ABS(M275-L275)&gt;0.005,M275-L275,"")</f>
        <v>0.00503999999999394</v>
      </c>
      <c r="O275" s="1" t="n">
        <v>251.19</v>
      </c>
      <c r="P275" s="1" t="n">
        <f aca="false">+O275+459.67</f>
        <v>710.86</v>
      </c>
      <c r="Q275" s="1" t="n">
        <f aca="false">IF(AND(P275&gt;0,U275&lt;&gt;""),P275/U275,"")</f>
        <v>0.683940116995074</v>
      </c>
      <c r="R275" s="1" t="n">
        <v>-175.18</v>
      </c>
      <c r="S275" s="1" t="n">
        <f aca="false">IF(AND(R275&lt;&gt;"",U275&lt;&gt;""),(R275+459.67)/U275,"")</f>
        <v>0.273716517857143</v>
      </c>
      <c r="T275" s="1" t="n">
        <v>579.69</v>
      </c>
      <c r="U275" s="1" t="n">
        <f aca="false">IF(T275&lt;&gt;"",T275+459.67,"")</f>
        <v>1039.36</v>
      </c>
      <c r="V275" s="1" t="n">
        <v>399.65</v>
      </c>
      <c r="W275" s="2" t="n">
        <v>0.0635</v>
      </c>
      <c r="X275" s="2" t="n">
        <v>0.2553</v>
      </c>
      <c r="Y275" s="2" t="n">
        <f aca="false">IF(U275&lt;&gt;"",V275*W275*L275/10.73165/U275,"")</f>
        <v>0.255301052865029</v>
      </c>
      <c r="Z275" s="2" t="str">
        <f aca="false">IF(Y275&lt;&gt;"",IF(ABS(Y275-X275)&gt;0.0005,Y275-X275,""),"")</f>
        <v/>
      </c>
      <c r="AA275" s="2" t="n">
        <v>0.3272</v>
      </c>
      <c r="AB275" s="2" t="n">
        <f aca="false">IF(AND(V275&gt;0,Q275&lt;&gt;""),LOG(14.69595/V275)/(1-1/Q275)*3/7-1,"")</f>
        <v>0.330353532015415</v>
      </c>
      <c r="AC275" s="2" t="str">
        <f aca="false">IF(AB275&lt;&gt;"",IF(ABS(AB275-AA275)&gt;0.05,AB275-AA275,""),"")</f>
        <v/>
      </c>
      <c r="AD275" s="2" t="n">
        <v>0.7452</v>
      </c>
      <c r="AF275" s="3" t="n">
        <f aca="false">IF(AND(L275&lt;&gt;"",AD275&lt;&gt;""),L275/(AD275*62.3664),"")</f>
        <v>2.41439342821878</v>
      </c>
      <c r="AG275" s="1" t="n">
        <v>58.38</v>
      </c>
      <c r="AH275" s="1" t="n">
        <f aca="false">IF(AD275&lt;&gt;"",141.5/AD275-131.5,"")</f>
        <v>58.3819108964037</v>
      </c>
      <c r="AI275" s="1" t="str">
        <f aca="false">IF(AH275&lt;&gt;"",IF(ABS(AH275-AG275)&gt;0.01,AH275-AG275,""),"")</f>
        <v/>
      </c>
      <c r="AJ275" s="3" t="n">
        <v>6.213</v>
      </c>
      <c r="AK275" s="3" t="n">
        <f aca="false">IF(AD275&lt;&gt;"",AD275*8.33718,"")</f>
        <v>6.212866536</v>
      </c>
      <c r="AL275" s="3" t="str">
        <f aca="false">IF(AK275&lt;&gt;"",IF(ABS(AK275-AJ275)&gt;0.001,AK275-AJ275,""),"")</f>
        <v/>
      </c>
      <c r="AM275" s="4" t="n">
        <v>1.4244</v>
      </c>
      <c r="AN275" s="2" t="n">
        <v>0.68</v>
      </c>
      <c r="AO275" s="2" t="n">
        <f aca="false">IF(AND(V275&lt;&gt;"",AA275&lt;&gt;"",U275&lt;&gt;""),V275*10^(7/3*(1+AA275)*(1-U275/559.676)),"")</f>
        <v>0.886118206610979</v>
      </c>
      <c r="AP275" s="2" t="n">
        <f aca="false">IF(AO275&lt;&gt;"",AO275-AN275,"")</f>
        <v>0.206118206610979</v>
      </c>
      <c r="AV275" s="5" t="n">
        <v>19003</v>
      </c>
      <c r="AW275" s="5" t="n">
        <f aca="false">AV275*AJ275</f>
        <v>118065.639</v>
      </c>
      <c r="AX275" s="1" t="n">
        <v>23.55</v>
      </c>
      <c r="AZ275" s="3" t="str">
        <f aca="false">IF(AND(AU275&lt;&gt;"",T275&lt;&gt;"",O275&lt;&gt;"",AD275&lt;&gt;""),SQRT((AU275*(MAX((T275-77)/(T275-O275),0))^0.38)*(SQRT(AD275^2-0.000601*(77-60))*62.3664)*251.9958/30.48^3),"")</f>
        <v/>
      </c>
      <c r="BA275" s="3" t="str">
        <f aca="false">IF(AND(AY275&lt;&gt;"",AZ275&lt;&gt;""),AZ275-AY275,"")</f>
        <v/>
      </c>
      <c r="BC275" s="1" t="n">
        <v>-621.65</v>
      </c>
      <c r="BF275" s="6" t="n">
        <v>0.00065</v>
      </c>
      <c r="BH275" s="7" t="n">
        <v>79.3</v>
      </c>
      <c r="BJ275" s="7" t="n">
        <v>93.1</v>
      </c>
      <c r="BK275" s="7" t="n">
        <v>97.1</v>
      </c>
      <c r="BL275" s="1" t="n">
        <v>0.93</v>
      </c>
      <c r="BM275" s="1" t="n">
        <v>6.34</v>
      </c>
      <c r="BN275" s="7" t="n">
        <v>12</v>
      </c>
      <c r="BO275" s="7" t="n">
        <f aca="false">IF(AND(P275&lt;&gt;"",AD275&lt;&gt;""),P275^0.333333333333333/AD275,"")</f>
        <v>11.9762773835812</v>
      </c>
      <c r="BP275" s="7" t="n">
        <f aca="false">BN275-BO275</f>
        <v>0.023722616418798</v>
      </c>
    </row>
    <row r="276" customFormat="false" ht="12.75" hidden="false" customHeight="false" outlineLevel="0" collapsed="false">
      <c r="A276" s="0" t="n">
        <v>274</v>
      </c>
      <c r="B276" s="0" t="s">
        <v>412</v>
      </c>
      <c r="C276" s="0" t="s">
        <v>228</v>
      </c>
      <c r="D276" s="0" t="n">
        <v>8</v>
      </c>
      <c r="E276" s="0" t="n">
        <v>16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s">
        <v>334</v>
      </c>
      <c r="L276" s="1" t="n">
        <v>112.21</v>
      </c>
      <c r="M276" s="1" t="n">
        <f aca="false">+D276*$D$2+E276*$E$2+F276*$F$2+G276*$G$2+H276*$H$2+I276*$I$2+J276*$J$2</f>
        <v>112.21504</v>
      </c>
      <c r="N276" s="1" t="n">
        <f aca="false">IF(ABS(M276-L276)&gt;0.005,M276-L276,"")</f>
        <v>0.00503999999999394</v>
      </c>
      <c r="O276" s="1" t="n">
        <v>221.77</v>
      </c>
      <c r="P276" s="1" t="n">
        <f aca="false">+O276+459.67</f>
        <v>681.44</v>
      </c>
      <c r="Q276" s="1" t="n">
        <f aca="false">IF(AND(P276&gt;0,U276&lt;&gt;""),P276/U276,"")</f>
        <v>0.685132866148541</v>
      </c>
      <c r="R276" s="1" t="n">
        <v>-215.23</v>
      </c>
      <c r="S276" s="1" t="n">
        <f aca="false">IF(AND(R276&lt;&gt;"",U276&lt;&gt;""),(R276+459.67)/U276,"")</f>
        <v>0.245764671579815</v>
      </c>
      <c r="T276" s="1" t="n">
        <v>534.94</v>
      </c>
      <c r="U276" s="1" t="n">
        <f aca="false">IF(T276&lt;&gt;"",T276+459.67,"")</f>
        <v>994.61</v>
      </c>
      <c r="V276" s="1" t="n">
        <v>386.53</v>
      </c>
      <c r="W276" s="2" t="n">
        <v>0.0634</v>
      </c>
      <c r="X276" s="2" t="n">
        <v>0.2574</v>
      </c>
      <c r="Y276" s="2" t="n">
        <f aca="false">IF(U276&lt;&gt;"",V276*W276*L276/10.73165/U276,"")</f>
        <v>0.257623042773705</v>
      </c>
      <c r="Z276" s="2" t="str">
        <f aca="false">IF(Y276&lt;&gt;"",IF(ABS(Y276-X276)&gt;0.0005,Y276-X276,""),"")</f>
        <v/>
      </c>
      <c r="AA276" s="2" t="n">
        <v>0.3225</v>
      </c>
      <c r="AB276" s="2" t="n">
        <f aca="false">IF(AND(V276&gt;0,Q276&lt;&gt;""),LOG(14.69595/V276)/(1-1/Q276)*3/7-1,"")</f>
        <v>0.324203121651012</v>
      </c>
      <c r="AC276" s="2" t="str">
        <f aca="false">IF(AB276&lt;&gt;"",IF(ABS(AB276-AA276)&gt;0.05,AB276-AA276,""),"")</f>
        <v/>
      </c>
      <c r="AD276" s="2" t="n">
        <v>0.7171</v>
      </c>
      <c r="AF276" s="3" t="n">
        <f aca="false">IF(AND(L276&lt;&gt;"",AD276&lt;&gt;""),L276/(AD276*62.3664),"")</f>
        <v>2.50900290434896</v>
      </c>
      <c r="AG276" s="1" t="n">
        <v>65.81</v>
      </c>
      <c r="AH276" s="1" t="n">
        <f aca="false">IF(AD276&lt;&gt;"",141.5/AD276-131.5,"")</f>
        <v>65.8225491563241</v>
      </c>
      <c r="AI276" s="1" t="n">
        <f aca="false">IF(AH276&lt;&gt;"",IF(ABS(AH276-AG276)&gt;0.01,AH276-AG276,""),"")</f>
        <v>0.0125491563240985</v>
      </c>
      <c r="AJ276" s="3" t="n">
        <v>5.979</v>
      </c>
      <c r="AK276" s="3" t="n">
        <f aca="false">IF(AD276&lt;&gt;"",AD276*8.33718,"")</f>
        <v>5.978591778</v>
      </c>
      <c r="AL276" s="3" t="str">
        <f aca="false">IF(AK276&lt;&gt;"",IF(ABS(AK276-AJ276)&gt;0.001,AK276-AJ276,""),"")</f>
        <v/>
      </c>
      <c r="AM276" s="4" t="n">
        <v>1.4074</v>
      </c>
      <c r="AN276" s="2" t="n">
        <v>1.309</v>
      </c>
      <c r="AO276" s="2" t="n">
        <f aca="false">IF(AND(V276&lt;&gt;"",AA276&lt;&gt;"",U276&lt;&gt;""),V276*10^(7/3*(1+AA276)*(1-U276/559.676)),"")</f>
        <v>1.54571064603421</v>
      </c>
      <c r="AP276" s="2" t="n">
        <f aca="false">IF(AO276&lt;&gt;"",AO276-AN276,"")</f>
        <v>0.236710646034205</v>
      </c>
      <c r="AR276" s="2" t="n">
        <v>0.4528</v>
      </c>
      <c r="AV276" s="5" t="n">
        <v>19052</v>
      </c>
      <c r="AW276" s="5" t="n">
        <f aca="false">AV276*AJ276</f>
        <v>113911.908</v>
      </c>
      <c r="AX276" s="1" t="n">
        <v>11.93</v>
      </c>
      <c r="AZ276" s="3" t="str">
        <f aca="false">IF(AND(AU276&lt;&gt;"",T276&lt;&gt;"",O276&lt;&gt;"",AD276&lt;&gt;""),SQRT((AU276*(MAX((T276-77)/(T276-O276),0))^0.38)*(SQRT(AD276^2-0.000601*(77-60))*62.3664)*251.9958/30.48^3),"")</f>
        <v/>
      </c>
      <c r="BA276" s="3" t="str">
        <f aca="false">IF(AND(AY276&lt;&gt;"",AZ276&lt;&gt;""),AZ276-AY276,"")</f>
        <v/>
      </c>
      <c r="BC276" s="1" t="n">
        <v>-420.29</v>
      </c>
      <c r="BF276" s="6" t="n">
        <v>0.00063</v>
      </c>
      <c r="BH276" s="7" t="n">
        <v>88</v>
      </c>
      <c r="BJ276" s="7" t="n">
        <v>100.7</v>
      </c>
      <c r="BL276" s="1" t="n">
        <v>0.93</v>
      </c>
      <c r="BM276" s="1" t="n">
        <v>6.66</v>
      </c>
      <c r="BN276" s="7" t="n">
        <v>12.3</v>
      </c>
      <c r="BO276" s="7" t="n">
        <f aca="false">IF(AND(P276&lt;&gt;"",AD276&lt;&gt;""),P276^0.333333333333333/AD276,"")</f>
        <v>12.2714576165069</v>
      </c>
      <c r="BP276" s="7" t="n">
        <f aca="false">BN276-BO276</f>
        <v>0.0285423834930771</v>
      </c>
    </row>
    <row r="277" customFormat="false" ht="12.75" hidden="false" customHeight="false" outlineLevel="0" collapsed="false">
      <c r="A277" s="0" t="n">
        <v>275</v>
      </c>
      <c r="B277" s="0" t="s">
        <v>413</v>
      </c>
      <c r="C277" s="0" t="s">
        <v>228</v>
      </c>
      <c r="D277" s="0" t="n">
        <v>8</v>
      </c>
      <c r="E277" s="0" t="n">
        <v>16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0" t="s">
        <v>334</v>
      </c>
      <c r="L277" s="1" t="n">
        <v>112.21</v>
      </c>
      <c r="M277" s="1" t="n">
        <f aca="false">+D277*$D$2+E277*$E$2+F277*$F$2+G277*$G$2+H277*$H$2+I277*$I$2+J277*$J$2</f>
        <v>112.21504</v>
      </c>
      <c r="N277" s="1" t="n">
        <f aca="false">IF(ABS(M277-L277)&gt;0.005,M277-L277,"")</f>
        <v>0.00503999999999394</v>
      </c>
      <c r="O277" s="1" t="n">
        <v>226.96</v>
      </c>
      <c r="P277" s="1" t="n">
        <f aca="false">+O277+459.67</f>
        <v>686.63</v>
      </c>
      <c r="Q277" s="1" t="n">
        <f aca="false">IF(AND(P277&gt;0,U277&lt;&gt;""),P277/U277,"")</f>
        <v>0.671159767362299</v>
      </c>
      <c r="R277" s="1" t="n">
        <v>-92.2</v>
      </c>
      <c r="S277" s="1" t="n">
        <f aca="false">IF(AND(R277&lt;&gt;"",U277&lt;&gt;""),(R277+459.67)/U277,"")</f>
        <v>0.359190655393187</v>
      </c>
      <c r="T277" s="1" t="n">
        <v>563.38</v>
      </c>
      <c r="U277" s="1" t="n">
        <f aca="false">IF(T277&lt;&gt;"",T277+459.67,"")</f>
        <v>1023.05</v>
      </c>
      <c r="V277" s="1" t="n">
        <v>431.55</v>
      </c>
      <c r="W277" s="2" t="n">
        <v>0.0622</v>
      </c>
      <c r="X277" s="2" t="n">
        <v>0.2744</v>
      </c>
      <c r="Y277" s="2" t="n">
        <f aca="false">IF(U277&lt;&gt;"",V277*W277*L277/10.73165/U277,"")</f>
        <v>0.274340362441815</v>
      </c>
      <c r="Z277" s="2" t="str">
        <f aca="false">IF(Y277&lt;&gt;"",IF(ABS(Y277-X277)&gt;0.0005,Y277-X277,""),"")</f>
        <v/>
      </c>
      <c r="AA277" s="2" t="n">
        <v>0.2731</v>
      </c>
      <c r="AB277" s="2" t="n">
        <f aca="false">IF(AND(V277&gt;0,Q277&lt;&gt;""),LOG(14.69595/V277)/(1-1/Q277)*3/7-1,"")</f>
        <v>0.283928871276772</v>
      </c>
      <c r="AC277" s="2" t="str">
        <f aca="false">IF(AB277&lt;&gt;"",IF(ABS(AB277-AA277)&gt;0.05,AB277-AA277,""),"")</f>
        <v/>
      </c>
      <c r="AD277" s="2" t="n">
        <v>0.7398</v>
      </c>
      <c r="AF277" s="3" t="n">
        <f aca="false">IF(AND(L277&lt;&gt;"",AD277&lt;&gt;""),L277/(AD277*62.3664),"")</f>
        <v>2.43201673791381</v>
      </c>
      <c r="AG277" s="1" t="n">
        <v>59.76</v>
      </c>
      <c r="AH277" s="1" t="n">
        <f aca="false">IF(AD277&lt;&gt;"",141.5/AD277-131.5,"")</f>
        <v>59.7679102460124</v>
      </c>
      <c r="AI277" s="1" t="str">
        <f aca="false">IF(AH277&lt;&gt;"",IF(ABS(AH277-AG277)&gt;0.01,AH277-AG277,""),"")</f>
        <v/>
      </c>
      <c r="AJ277" s="3" t="n">
        <v>6.168</v>
      </c>
      <c r="AK277" s="3" t="n">
        <f aca="false">IF(AD277&lt;&gt;"",AD277*8.33718,"")</f>
        <v>6.167845764</v>
      </c>
      <c r="AL277" s="3" t="str">
        <f aca="false">IF(AK277&lt;&gt;"",IF(ABS(AK277-AJ277)&gt;0.001,AK277-AJ277,""),"")</f>
        <v/>
      </c>
      <c r="AM277" s="4" t="n">
        <v>1.4151</v>
      </c>
      <c r="AN277" s="2" t="n">
        <v>1.1</v>
      </c>
      <c r="AO277" s="2" t="n">
        <f aca="false">IF(AND(V277&lt;&gt;"",AA277&lt;&gt;"",U277&lt;&gt;""),V277*10^(7/3*(1+AA277)*(1-U277/559.676)),"")</f>
        <v>1.49831169060806</v>
      </c>
      <c r="AP277" s="2" t="n">
        <f aca="false">IF(AO277&lt;&gt;"",AO277-AN277,"")</f>
        <v>0.398311690608058</v>
      </c>
      <c r="AV277" s="5" t="n">
        <v>19022</v>
      </c>
      <c r="AW277" s="5" t="n">
        <f aca="false">AV277*AJ277</f>
        <v>117327.696</v>
      </c>
      <c r="AX277" s="1" t="n">
        <v>23.21</v>
      </c>
      <c r="AZ277" s="3" t="str">
        <f aca="false">IF(AND(AU277&lt;&gt;"",T277&lt;&gt;"",O277&lt;&gt;"",AD277&lt;&gt;""),SQRT((AU277*(MAX((T277-77)/(T277-O277),0))^0.38)*(SQRT(AD277^2-0.000601*(77-60))*62.3664)*251.9958/30.48^3),"")</f>
        <v/>
      </c>
      <c r="BA277" s="3" t="str">
        <f aca="false">IF(AND(AY277&lt;&gt;"",AZ277&lt;&gt;""),AZ277-AY277,"")</f>
        <v/>
      </c>
      <c r="BC277" s="1" t="n">
        <v>-512.96</v>
      </c>
      <c r="BF277" s="6" t="n">
        <v>0.00069</v>
      </c>
      <c r="BH277" s="7" t="n">
        <v>85.7</v>
      </c>
      <c r="BI277" s="7" t="n">
        <v>87.2</v>
      </c>
      <c r="BJ277" s="7" t="n">
        <v>100.6</v>
      </c>
      <c r="BK277" s="7" t="n">
        <v>0.9</v>
      </c>
      <c r="BL277" s="1" t="n">
        <v>0.93</v>
      </c>
      <c r="BM277" s="1" t="n">
        <v>6.66</v>
      </c>
      <c r="BN277" s="7" t="n">
        <v>11.9</v>
      </c>
      <c r="BO277" s="7" t="n">
        <f aca="false">IF(AND(P277&lt;&gt;"",AD277&lt;&gt;""),P277^0.333333333333333/AD277,"")</f>
        <v>11.9250423817625</v>
      </c>
      <c r="BP277" s="7" t="n">
        <f aca="false">BN277-BO277</f>
        <v>-0.0250423817624856</v>
      </c>
    </row>
    <row r="278" customFormat="false" ht="12.75" hidden="false" customHeight="false" outlineLevel="0" collapsed="false">
      <c r="A278" s="0" t="n">
        <v>276</v>
      </c>
      <c r="B278" s="0" t="s">
        <v>414</v>
      </c>
      <c r="C278" s="0" t="s">
        <v>228</v>
      </c>
      <c r="D278" s="0" t="n">
        <v>8</v>
      </c>
      <c r="E278" s="0" t="n">
        <v>16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s">
        <v>334</v>
      </c>
      <c r="L278" s="1" t="n">
        <v>112.21</v>
      </c>
      <c r="M278" s="1" t="n">
        <f aca="false">+D278*$D$2+E278*$E$2+F278*$F$2+G278*$G$2+H278*$H$2+I278*$I$2+J278*$J$2</f>
        <v>112.21504</v>
      </c>
      <c r="N278" s="1" t="n">
        <f aca="false">IF(ABS(M278-L278)&gt;0.005,M278-L278,"")</f>
        <v>0.00503999999999394</v>
      </c>
      <c r="O278" s="1" t="n">
        <v>214.59</v>
      </c>
      <c r="P278" s="1" t="n">
        <f aca="false">+O278+459.67</f>
        <v>674.26</v>
      </c>
      <c r="Q278" s="1" t="n">
        <f aca="false">IF(AND(P278&gt;0,U278&lt;&gt;""),P278/U278,"")</f>
        <v>0.677375929274663</v>
      </c>
      <c r="R278" s="1" t="n">
        <v>-136.26</v>
      </c>
      <c r="S278" s="1" t="n">
        <f aca="false">IF(AND(R278&lt;&gt;"",U278&lt;&gt;""),(R278+459.67)/U278,"")</f>
        <v>0.32490456098051</v>
      </c>
      <c r="T278" s="1" t="n">
        <v>535.73</v>
      </c>
      <c r="U278" s="1" t="n">
        <f aca="false">IF(T278&lt;&gt;"",T278+459.67,"")</f>
        <v>995.4</v>
      </c>
      <c r="V278" s="1" t="n">
        <v>381.45</v>
      </c>
      <c r="W278" s="2" t="n">
        <v>0.0664</v>
      </c>
      <c r="X278" s="2" t="n">
        <v>0.266</v>
      </c>
      <c r="Y278" s="2" t="n">
        <f aca="false">IF(U278&lt;&gt;"",V278*W278*L278/10.73165/U278,"")</f>
        <v>0.266056040984964</v>
      </c>
      <c r="Z278" s="2" t="str">
        <f aca="false">IF(Y278&lt;&gt;"",IF(ABS(Y278-X278)&gt;0.0005,Y278-X278,""),"")</f>
        <v/>
      </c>
      <c r="AA278" s="2" t="n">
        <v>0.2695</v>
      </c>
      <c r="AB278" s="2" t="n">
        <f aca="false">IF(AND(V278&gt;0,Q278&lt;&gt;""),LOG(14.69595/V278)/(1-1/Q278)*3/7-1,"")</f>
        <v>0.272563053586814</v>
      </c>
      <c r="AC278" s="2" t="str">
        <f aca="false">IF(AB278&lt;&gt;"",IF(ABS(AB278-AA278)&gt;0.05,AB278-AA278,""),"")</f>
        <v/>
      </c>
      <c r="AD278" s="2" t="n">
        <v>0.7193</v>
      </c>
      <c r="AF278" s="3" t="n">
        <f aca="false">IF(AND(L278&lt;&gt;"",AD278&lt;&gt;""),L278/(AD278*62.3664),"")</f>
        <v>2.50132904588995</v>
      </c>
      <c r="AG278" s="1" t="n">
        <v>65.22</v>
      </c>
      <c r="AH278" s="1" t="n">
        <f aca="false">IF(AD278&lt;&gt;"",141.5/AD278-131.5,"")</f>
        <v>65.2190323926039</v>
      </c>
      <c r="AI278" s="1" t="str">
        <f aca="false">IF(AH278&lt;&gt;"",IF(ABS(AH278-AG278)&gt;0.01,AH278-AG278,""),"")</f>
        <v/>
      </c>
      <c r="AJ278" s="3" t="n">
        <v>5.997</v>
      </c>
      <c r="AK278" s="3" t="n">
        <f aca="false">IF(AD278&lt;&gt;"",AD278*8.33718,"")</f>
        <v>5.996933574</v>
      </c>
      <c r="AL278" s="3" t="str">
        <f aca="false">IF(AK278&lt;&gt;"",IF(ABS(AK278-AJ278)&gt;0.001,AK278-AJ278,""),"")</f>
        <v/>
      </c>
      <c r="AM278" s="4" t="n">
        <v>1.406</v>
      </c>
      <c r="AN278" s="2" t="n">
        <v>1.5607</v>
      </c>
      <c r="AO278" s="2" t="n">
        <f aca="false">IF(AND(V278&lt;&gt;"",AA278&lt;&gt;"",U278&lt;&gt;""),V278*10^(7/3*(1+AA278)*(1-U278/559.676)),"")</f>
        <v>1.88497219526593</v>
      </c>
      <c r="AP278" s="2" t="n">
        <f aca="false">IF(AO278&lt;&gt;"",AO278-AN278,"")</f>
        <v>0.324272195265932</v>
      </c>
      <c r="AQ278" s="2" t="n">
        <v>0.3753</v>
      </c>
      <c r="AR278" s="2" t="n">
        <v>0.4935</v>
      </c>
      <c r="AS278" s="2" t="n">
        <v>0.3684</v>
      </c>
      <c r="AT278" s="2" t="n">
        <v>0.2546</v>
      </c>
      <c r="AU278" s="1" t="n">
        <v>118.71</v>
      </c>
      <c r="AV278" s="5" t="n">
        <v>18916</v>
      </c>
      <c r="AW278" s="5" t="n">
        <f aca="false">AV278*AJ278</f>
        <v>113439.252</v>
      </c>
      <c r="AX278" s="1" t="n">
        <v>19.25</v>
      </c>
      <c r="AY278" s="3" t="n">
        <v>7.1</v>
      </c>
      <c r="AZ278" s="3" t="n">
        <f aca="false">IF(AND(AU278&lt;&gt;"",T278&lt;&gt;"",O278&lt;&gt;"",AD278&lt;&gt;""),SQRT((AU278*(MAX((T278-77)/(T278-O278),0))^0.38)*(SQRT(AD278^2-0.000601*(77-60))*62.3664)*251.9958/30.48^3),"")</f>
        <v>7.33004570507103</v>
      </c>
      <c r="BA278" s="3" t="n">
        <f aca="false">IF(AND(AY278&lt;&gt;"",AZ278&lt;&gt;""),AZ278-AY278,"")</f>
        <v>0.230045705071025</v>
      </c>
      <c r="BC278" s="1" t="n">
        <v>-422.97</v>
      </c>
      <c r="BD278" s="1" t="n">
        <v>332.56</v>
      </c>
      <c r="BE278" s="1" t="n">
        <v>33.58</v>
      </c>
      <c r="BF278" s="6" t="n">
        <v>0.00063</v>
      </c>
      <c r="BH278" s="7" t="n">
        <v>86.5</v>
      </c>
      <c r="BI278" s="7" t="n">
        <v>88.8</v>
      </c>
      <c r="BJ278" s="7" t="n">
        <v>100.6</v>
      </c>
      <c r="BK278" s="7" t="n">
        <v>11</v>
      </c>
      <c r="BL278" s="1" t="n">
        <v>0.9</v>
      </c>
      <c r="BM278" s="1" t="n">
        <v>6.28</v>
      </c>
      <c r="BN278" s="7" t="n">
        <v>12.2</v>
      </c>
      <c r="BO278" s="7" t="n">
        <f aca="false">IF(AND(P278&lt;&gt;"",AD278&lt;&gt;""),P278^0.333333333333333/AD278,"")</f>
        <v>12.1908055785937</v>
      </c>
      <c r="BP278" s="7" t="n">
        <f aca="false">BN278-BO278</f>
        <v>0.00919442140626714</v>
      </c>
    </row>
    <row r="279" customFormat="false" ht="12.75" hidden="false" customHeight="false" outlineLevel="0" collapsed="false">
      <c r="A279" s="0" t="n">
        <v>277</v>
      </c>
      <c r="B279" s="0" t="s">
        <v>415</v>
      </c>
      <c r="C279" s="0" t="s">
        <v>228</v>
      </c>
      <c r="D279" s="0" t="n">
        <v>8</v>
      </c>
      <c r="E279" s="0" t="n">
        <v>16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s">
        <v>334</v>
      </c>
      <c r="L279" s="1" t="n">
        <v>112.21</v>
      </c>
      <c r="M279" s="1" t="n">
        <f aca="false">+D279*$D$2+E279*$E$2+F279*$F$2+G279*$G$2+H279*$H$2+I279*$I$2+J279*$J$2</f>
        <v>112.21504</v>
      </c>
      <c r="N279" s="1" t="n">
        <f aca="false">IF(ABS(M279-L279)&gt;0.005,M279-L279,"")</f>
        <v>0.00503999999999394</v>
      </c>
      <c r="O279" s="1" t="n">
        <v>220.84</v>
      </c>
      <c r="P279" s="1" t="n">
        <f aca="false">+O279+459.67</f>
        <v>680.51</v>
      </c>
      <c r="Q279" s="1" t="n">
        <f aca="false">IF(AND(P279&gt;0,U279&lt;&gt;""),P279/U279,"")</f>
        <v>0.67752887295898</v>
      </c>
      <c r="R279" s="1" t="n">
        <v>-159.39</v>
      </c>
      <c r="S279" s="1" t="n">
        <f aca="false">IF(AND(R279&lt;&gt;"",U279&lt;&gt;""),(R279+459.67)/U279,"")</f>
        <v>0.298964555953803</v>
      </c>
      <c r="T279" s="1" t="n">
        <v>544.73</v>
      </c>
      <c r="U279" s="1" t="n">
        <f aca="false">IF(T279&lt;&gt;"",T279+459.67,"")</f>
        <v>1004.4</v>
      </c>
      <c r="V279" s="1" t="n">
        <v>381.45</v>
      </c>
      <c r="W279" s="2" t="n">
        <v>0.0671</v>
      </c>
      <c r="X279" s="2" t="n">
        <v>0.266</v>
      </c>
      <c r="Y279" s="2" t="n">
        <f aca="false">IF(U279&lt;&gt;"",V279*W279*L279/10.73165/U279,"")</f>
        <v>0.266451701256649</v>
      </c>
      <c r="Z279" s="2" t="str">
        <f aca="false">IF(Y279&lt;&gt;"",IF(ABS(Y279-X279)&gt;0.0005,Y279-X279,""),"")</f>
        <v/>
      </c>
      <c r="AA279" s="2" t="n">
        <v>0.265</v>
      </c>
      <c r="AB279" s="2" t="n">
        <f aca="false">IF(AND(V279&gt;0,Q279&lt;&gt;""),LOG(14.69595/V279)/(1-1/Q279)*3/7-1,"")</f>
        <v>0.273454079352682</v>
      </c>
      <c r="AC279" s="2" t="str">
        <f aca="false">IF(AB279&lt;&gt;"",IF(ABS(AB279-AA279)&gt;0.05,AB279-AA279,""),"")</f>
        <v/>
      </c>
      <c r="AD279" s="2" t="n">
        <v>0.726</v>
      </c>
      <c r="AF279" s="3" t="n">
        <f aca="false">IF(AND(L279&lt;&gt;"",AD279&lt;&gt;""),L279/(AD279*62.3664),"")</f>
        <v>2.47824515524606</v>
      </c>
      <c r="AG279" s="1" t="n">
        <v>63.4</v>
      </c>
      <c r="AH279" s="1" t="n">
        <f aca="false">IF(AD279&lt;&gt;"",141.5/AD279-131.5,"")</f>
        <v>63.4035812672177</v>
      </c>
      <c r="AI279" s="1" t="str">
        <f aca="false">IF(AH279&lt;&gt;"",IF(ABS(AH279-AG279)&gt;0.01,AH279-AG279,""),"")</f>
        <v/>
      </c>
      <c r="AJ279" s="3" t="n">
        <v>6.053</v>
      </c>
      <c r="AK279" s="3" t="n">
        <f aca="false">IF(AD279&lt;&gt;"",AD279*8.33718,"")</f>
        <v>6.05279268</v>
      </c>
      <c r="AL279" s="3" t="str">
        <f aca="false">IF(AK279&lt;&gt;"",IF(ABS(AK279-AJ279)&gt;0.001,AK279-AJ279,""),"")</f>
        <v/>
      </c>
      <c r="AM279" s="4" t="n">
        <v>1.4135</v>
      </c>
      <c r="AN279" s="2" t="n">
        <v>1.288</v>
      </c>
      <c r="AO279" s="2" t="n">
        <f aca="false">IF(AND(V279&lt;&gt;"",AA279&lt;&gt;"",U279&lt;&gt;""),V279*10^(7/3*(1+AA279)*(1-U279/559.676)),"")</f>
        <v>1.72192622782958</v>
      </c>
      <c r="AP279" s="2" t="n">
        <f aca="false">IF(AO279&lt;&gt;"",AO279-AN279,"")</f>
        <v>0.433926227829575</v>
      </c>
      <c r="AQ279" s="2" t="n">
        <v>0.3736</v>
      </c>
      <c r="AR279" s="2" t="n">
        <v>0.5009</v>
      </c>
      <c r="AS279" s="2" t="n">
        <v>0.3648</v>
      </c>
      <c r="AT279" s="2" t="n">
        <v>0.252</v>
      </c>
      <c r="AU279" s="1" t="n">
        <v>122.32</v>
      </c>
      <c r="AV279" s="5" t="n">
        <v>18929</v>
      </c>
      <c r="AW279" s="5" t="n">
        <f aca="false">AV279*AJ279</f>
        <v>114577.237</v>
      </c>
      <c r="AX279" s="1" t="n">
        <v>19.68</v>
      </c>
      <c r="AY279" s="3" t="n">
        <v>7.324</v>
      </c>
      <c r="AZ279" s="3" t="n">
        <f aca="false">IF(AND(AU279&lt;&gt;"",T279&lt;&gt;"",O279&lt;&gt;"",AD279&lt;&gt;""),SQRT((AU279*(MAX((T279-77)/(T279-O279),0))^0.38)*(SQRT(AD279^2-0.000601*(77-60))*62.3664)*251.9958/30.48^3),"")</f>
        <v>7.4914323590923</v>
      </c>
      <c r="BA279" s="3" t="n">
        <f aca="false">IF(AND(AY279&lt;&gt;"",AZ279&lt;&gt;""),AZ279-AY279,"")</f>
        <v>0.167432359092298</v>
      </c>
      <c r="BB279" s="1" t="n">
        <v>1.13</v>
      </c>
      <c r="BC279" s="1" t="n">
        <v>-401.9</v>
      </c>
      <c r="BD279" s="1" t="n">
        <v>358.23</v>
      </c>
      <c r="BE279" s="1" t="n">
        <v>26.03</v>
      </c>
      <c r="BF279" s="6" t="n">
        <v>0.00063</v>
      </c>
      <c r="BG279" s="7" t="n">
        <v>90</v>
      </c>
      <c r="BH279" s="7" t="n">
        <v>86.2</v>
      </c>
      <c r="BI279" s="7" t="n">
        <v>88</v>
      </c>
      <c r="BJ279" s="7" t="n">
        <v>100.3</v>
      </c>
      <c r="BK279" s="7" t="n">
        <v>0.6</v>
      </c>
      <c r="BL279" s="1" t="n">
        <v>0.9</v>
      </c>
      <c r="BM279" s="1" t="n">
        <v>6.4</v>
      </c>
      <c r="BN279" s="7" t="n">
        <v>12.1</v>
      </c>
      <c r="BO279" s="7" t="n">
        <f aca="false">IF(AND(P279&lt;&gt;"",AD279&lt;&gt;""),P279^0.333333333333333/AD279,"")</f>
        <v>12.1155057985917</v>
      </c>
      <c r="BP279" s="7" t="n">
        <f aca="false">BN279-BO279</f>
        <v>-0.0155057985917306</v>
      </c>
    </row>
    <row r="280" customFormat="false" ht="12.75" hidden="false" customHeight="false" outlineLevel="0" collapsed="false">
      <c r="A280" s="0" t="n">
        <v>278</v>
      </c>
      <c r="B280" s="0" t="s">
        <v>416</v>
      </c>
      <c r="C280" s="0" t="s">
        <v>244</v>
      </c>
      <c r="D280" s="0" t="n">
        <v>9</v>
      </c>
      <c r="E280" s="0" t="n">
        <v>18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s">
        <v>334</v>
      </c>
      <c r="L280" s="1" t="n">
        <v>126.24</v>
      </c>
      <c r="M280" s="1" t="n">
        <f aca="false">+D280*$D$2+E280*$E$2+F280*$F$2+G280*$G$2+H280*$H$2+I280*$I$2+J280*$J$2</f>
        <v>126.24192</v>
      </c>
      <c r="N280" s="1" t="str">
        <f aca="false">IF(ABS(M280-L280)&gt;0.005,M280-L280,"")</f>
        <v/>
      </c>
      <c r="O280" s="1" t="n">
        <v>296.36</v>
      </c>
      <c r="P280" s="1" t="n">
        <f aca="false">+O280+459.67</f>
        <v>756.03</v>
      </c>
      <c r="Q280" s="1" t="n">
        <f aca="false">IF(AND(P280&gt;0,U280&lt;&gt;""),P280/U280,"")</f>
        <v>0.707992695603315</v>
      </c>
      <c r="R280" s="1" t="n">
        <v>-114.47</v>
      </c>
      <c r="S280" s="1" t="n">
        <f aca="false">IF(AND(R280&lt;&gt;"",U280&lt;&gt;""),(R280+459.67)/U280,"")</f>
        <v>0.323266376363722</v>
      </c>
      <c r="T280" s="1" t="n">
        <v>608.18</v>
      </c>
      <c r="U280" s="1" t="n">
        <f aca="false">IF(T280&lt;&gt;"",T280+459.67,"")</f>
        <v>1067.85</v>
      </c>
      <c r="V280" s="1" t="n">
        <v>337.94</v>
      </c>
      <c r="W280" s="2" t="n">
        <v>0.067</v>
      </c>
      <c r="X280" s="2" t="n">
        <v>0.2495</v>
      </c>
      <c r="Y280" s="2" t="n">
        <f aca="false">IF(U280&lt;&gt;"",V280*W280*L280/10.73165/U280,"")</f>
        <v>0.249421930375052</v>
      </c>
      <c r="Z280" s="2" t="str">
        <f aca="false">IF(Y280&lt;&gt;"",IF(ABS(Y280-X280)&gt;0.0005,Y280-X280,""),"")</f>
        <v/>
      </c>
      <c r="AA280" s="2" t="n">
        <v>0.4171</v>
      </c>
      <c r="AB280" s="2" t="n">
        <f aca="false">IF(AND(V280&gt;0,Q280&lt;&gt;""),LOG(14.69595/V280)/(1-1/Q280)*3/7-1,"")</f>
        <v>0.414885169178448</v>
      </c>
      <c r="AC280" s="2" t="str">
        <f aca="false">IF(AB280&lt;&gt;"",IF(ABS(AB280-AA280)&gt;0.05,AB280-AA280,""),"")</f>
        <v/>
      </c>
      <c r="AD280" s="2" t="n">
        <v>0.7336</v>
      </c>
      <c r="AF280" s="3" t="n">
        <f aca="false">IF(AND(L280&lt;&gt;"",AD280&lt;&gt;""),L280/(AD280*62.3664),"")</f>
        <v>2.75922418085873</v>
      </c>
      <c r="AG280" s="1" t="n">
        <v>61.38</v>
      </c>
      <c r="AH280" s="1" t="n">
        <f aca="false">IF(AD280&lt;&gt;"",141.5/AD280-131.5,"")</f>
        <v>61.3844056706652</v>
      </c>
      <c r="AI280" s="1" t="str">
        <f aca="false">IF(AH280&lt;&gt;"",IF(ABS(AH280-AG280)&gt;0.01,AH280-AG280,""),"")</f>
        <v/>
      </c>
      <c r="AJ280" s="3" t="n">
        <v>6.116</v>
      </c>
      <c r="AK280" s="3" t="n">
        <f aca="false">IF(AD280&lt;&gt;"",AD280*8.33718,"")</f>
        <v>6.116155248</v>
      </c>
      <c r="AL280" s="3" t="str">
        <f aca="false">IF(AK280&lt;&gt;"",IF(ABS(AK280-AJ280)&gt;0.001,AK280-AJ280,""),"")</f>
        <v/>
      </c>
      <c r="AM280" s="4" t="n">
        <v>1.41333</v>
      </c>
      <c r="AN280" s="2" t="n">
        <v>0.22</v>
      </c>
      <c r="AO280" s="2" t="n">
        <f aca="false">IF(AND(V280&lt;&gt;"",AA280&lt;&gt;"",U280&lt;&gt;""),V280*10^(7/3*(1+AA280)*(1-U280/559.676)),"")</f>
        <v>0.33616061383211</v>
      </c>
      <c r="AP280" s="2" t="n">
        <f aca="false">IF(AO280&lt;&gt;"",AO280-AN280,"")</f>
        <v>0.11616061383211</v>
      </c>
      <c r="AQ280" s="2" t="n">
        <v>0.3709</v>
      </c>
      <c r="AR280" s="2" t="n">
        <v>0.5212</v>
      </c>
      <c r="AS280" s="2" t="n">
        <v>0.7009</v>
      </c>
      <c r="AT280" s="2" t="n">
        <v>0.4314</v>
      </c>
      <c r="AU280" s="1" t="n">
        <v>126.09</v>
      </c>
      <c r="AV280" s="5" t="n">
        <v>18964</v>
      </c>
      <c r="AW280" s="5" t="n">
        <f aca="false">AV280*AJ280</f>
        <v>115983.824</v>
      </c>
      <c r="AX280" s="1" t="n">
        <v>22.56</v>
      </c>
      <c r="AY280" s="3" t="n">
        <v>7.74</v>
      </c>
      <c r="AZ280" s="3" t="n">
        <f aca="false">IF(AND(AU280&lt;&gt;"",T280&lt;&gt;"",O280&lt;&gt;"",AD280&lt;&gt;""),SQRT((AU280*(MAX((T280-77)/(T280-O280),0))^0.38)*(SQRT(AD280^2-0.000601*(77-60))*62.3664)*251.9958/30.48^3),"")</f>
        <v>7.89028410575619</v>
      </c>
      <c r="BA280" s="3" t="n">
        <f aca="false">IF(AND(AY280&lt;&gt;"",AZ280&lt;&gt;""),AZ280-AY280,"")</f>
        <v>0.150284105756193</v>
      </c>
      <c r="BB280" s="1" t="n">
        <v>80.33</v>
      </c>
      <c r="BC280" s="1" t="n">
        <v>-352.52</v>
      </c>
      <c r="BD280" s="1" t="n">
        <v>384.3</v>
      </c>
      <c r="BE280" s="1" t="n">
        <v>61.57</v>
      </c>
      <c r="BF280" s="6" t="n">
        <v>0.00059</v>
      </c>
      <c r="BG280" s="7" t="n">
        <v>100.4</v>
      </c>
      <c r="BL280" s="1" t="n">
        <v>0.8</v>
      </c>
      <c r="BM280" s="1" t="n">
        <v>6.41</v>
      </c>
      <c r="BN280" s="7" t="n">
        <v>12.4</v>
      </c>
      <c r="BO280" s="7" t="n">
        <f aca="false">IF(AND(P280&lt;&gt;"",AD280&lt;&gt;""),P280^0.333333333333333/AD280,"")</f>
        <v>12.4180580883253</v>
      </c>
      <c r="BP280" s="7" t="n">
        <f aca="false">BN280-BO280</f>
        <v>-0.0180580883253363</v>
      </c>
    </row>
    <row r="281" customFormat="false" ht="12.75" hidden="false" customHeight="false" outlineLevel="0" collapsed="false">
      <c r="A281" s="0" t="n">
        <v>279</v>
      </c>
      <c r="B281" s="0" t="s">
        <v>417</v>
      </c>
      <c r="C281" s="0" t="s">
        <v>251</v>
      </c>
      <c r="D281" s="0" t="n">
        <v>10</v>
      </c>
      <c r="E281" s="0" t="n">
        <v>20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0</v>
      </c>
      <c r="K281" s="0" t="s">
        <v>334</v>
      </c>
      <c r="L281" s="1" t="n">
        <v>140.27</v>
      </c>
      <c r="M281" s="1" t="n">
        <f aca="false">+D281*$D$2+E281*$E$2+F281*$F$2+G281*$G$2+H281*$H$2+I281*$I$2+J281*$J$2</f>
        <v>140.2688</v>
      </c>
      <c r="N281" s="1" t="str">
        <f aca="false">IF(ABS(M281-L281)&gt;0.005,M281-L281,"")</f>
        <v/>
      </c>
      <c r="O281" s="1" t="n">
        <v>339.03</v>
      </c>
      <c r="P281" s="1" t="n">
        <f aca="false">+O281+459.67</f>
        <v>798.7</v>
      </c>
      <c r="Q281" s="1" t="n">
        <f aca="false">IF(AND(P281&gt;0,U281&lt;&gt;""),P281/U281,"")</f>
        <v>0.719335692992174</v>
      </c>
      <c r="R281" s="1" t="n">
        <v>-87.35</v>
      </c>
      <c r="S281" s="1" t="n">
        <f aca="false">IF(AND(R281&lt;&gt;"",U281&lt;&gt;""),(R281+459.67)/U281,"")</f>
        <v>0.335323732584007</v>
      </c>
      <c r="T281" s="1" t="n">
        <v>650.66</v>
      </c>
      <c r="U281" s="1" t="n">
        <f aca="false">IF(T281&lt;&gt;"",T281+459.67,"")</f>
        <v>1110.33</v>
      </c>
      <c r="V281" s="1" t="n">
        <v>308.93</v>
      </c>
      <c r="Y281" s="2" t="n">
        <f aca="false">IF(U281&lt;&gt;"",V281*W281*L281/10.73165/U281,"")</f>
        <v>0</v>
      </c>
      <c r="Z281" s="2" t="str">
        <f aca="false">IF(Y281&lt;&gt;"",IF(ABS(Y281-X281)&gt;0.0005,Y281-X281,""),"")</f>
        <v/>
      </c>
      <c r="AA281" s="2" t="n">
        <v>0.4645</v>
      </c>
      <c r="AB281" s="2" t="n">
        <f aca="false">IF(AND(V281&gt;0,Q281&lt;&gt;""),LOG(14.69595/V281)/(1-1/Q281)*3/7-1,"")</f>
        <v>0.452836202952768</v>
      </c>
      <c r="AC281" s="2" t="str">
        <f aca="false">IF(AB281&lt;&gt;"",IF(ABS(AB281-AA281)&gt;0.05,AB281-AA281,""),"")</f>
        <v/>
      </c>
      <c r="AD281" s="2" t="n">
        <v>0.7447</v>
      </c>
      <c r="AF281" s="3" t="n">
        <f aca="false">IF(AND(L281&lt;&gt;"",AD281&lt;&gt;""),L281/(AD281*62.3664),"")</f>
        <v>3.0201795829828</v>
      </c>
      <c r="AG281" s="1" t="n">
        <v>58.51</v>
      </c>
      <c r="AH281" s="1" t="n">
        <f aca="false">IF(AD281&lt;&gt;"",141.5/AD281-131.5,"")</f>
        <v>58.5093997582919</v>
      </c>
      <c r="AI281" s="1" t="str">
        <f aca="false">IF(AH281&lt;&gt;"",IF(ABS(AH281-AG281)&gt;0.01,AH281-AG281,""),"")</f>
        <v/>
      </c>
      <c r="AJ281" s="3" t="n">
        <v>6.209</v>
      </c>
      <c r="AK281" s="3" t="n">
        <f aca="false">IF(AD281&lt;&gt;"",AD281*8.33718,"")</f>
        <v>6.208697946</v>
      </c>
      <c r="AL281" s="3" t="str">
        <f aca="false">IF(AK281&lt;&gt;"",IF(ABS(AK281-AJ281)&gt;0.001,AK281-AJ281,""),"")</f>
        <v/>
      </c>
      <c r="AM281" s="4" t="n">
        <v>1.41913</v>
      </c>
      <c r="AN281" s="2" t="n">
        <v>0.0738</v>
      </c>
      <c r="AO281" s="2" t="n">
        <f aca="false">IF(AND(V281&lt;&gt;"",AA281&lt;&gt;"",U281&lt;&gt;""),V281*10^(7/3*(1+AA281)*(1-U281/559.676)),"")</f>
        <v>0.134207962812945</v>
      </c>
      <c r="AP281" s="2" t="n">
        <f aca="false">IF(AO281&lt;&gt;"",AO281-AN281,"")</f>
        <v>0.0604079628129446</v>
      </c>
      <c r="AQ281" s="2" t="n">
        <v>0.3718</v>
      </c>
      <c r="AR281" s="2" t="n">
        <v>0.5044</v>
      </c>
      <c r="AS281" s="2" t="n">
        <v>0.8852</v>
      </c>
      <c r="AT281" s="2" t="n">
        <v>0.5031</v>
      </c>
      <c r="AU281" s="1" t="n">
        <v>120.64</v>
      </c>
      <c r="AV281" s="5" t="n">
        <v>18936</v>
      </c>
      <c r="AW281" s="5" t="n">
        <f aca="false">AV281*AJ281</f>
        <v>117573.624</v>
      </c>
      <c r="AX281" s="1" t="n">
        <v>23.55</v>
      </c>
      <c r="AY281" s="3" t="n">
        <v>7.75</v>
      </c>
      <c r="AZ281" s="3" t="n">
        <f aca="false">IF(AND(AU281&lt;&gt;"",T281&lt;&gt;"",O281&lt;&gt;"",AD281&lt;&gt;""),SQRT((AU281*(MAX((T281-77)/(T281-O281),0))^0.38)*(SQRT(AD281^2-0.000601*(77-60))*62.3664)*251.9958/30.48^3),"")</f>
        <v>7.89259625094416</v>
      </c>
      <c r="BA281" s="3" t="n">
        <f aca="false">IF(AND(AY281&lt;&gt;"",AZ281&lt;&gt;""),AZ281-AY281,"")</f>
        <v>0.142596250944158</v>
      </c>
      <c r="BB281" s="1" t="n">
        <v>128</v>
      </c>
      <c r="BC281" s="1" t="n">
        <v>-380.48</v>
      </c>
      <c r="BD281" s="1" t="n">
        <v>371.63</v>
      </c>
      <c r="BE281" s="1" t="n">
        <v>42.32</v>
      </c>
      <c r="BF281" s="6" t="n">
        <v>0.0006</v>
      </c>
      <c r="BG281" s="7" t="n">
        <v>111.4</v>
      </c>
      <c r="BL281" s="1" t="n">
        <v>0.74</v>
      </c>
      <c r="BM281" s="1" t="n">
        <v>5.93</v>
      </c>
      <c r="BN281" s="7" t="n">
        <v>12.5</v>
      </c>
      <c r="BO281" s="7" t="n">
        <f aca="false">IF(AND(P281&lt;&gt;"",AD281&lt;&gt;""),P281^0.333333333333333/AD281,"")</f>
        <v>12.458904999531</v>
      </c>
      <c r="BP281" s="7" t="n">
        <f aca="false">BN281-BO281</f>
        <v>0.041095000468955</v>
      </c>
    </row>
    <row r="282" customFormat="false" ht="12.75" hidden="false" customHeight="false" outlineLevel="0" collapsed="false">
      <c r="A282" s="0" t="n">
        <v>280</v>
      </c>
      <c r="B282" s="0" t="s">
        <v>418</v>
      </c>
      <c r="C282" s="0" t="s">
        <v>253</v>
      </c>
      <c r="D282" s="0" t="n">
        <v>11</v>
      </c>
      <c r="E282" s="0" t="n">
        <v>22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0</v>
      </c>
      <c r="K282" s="0" t="s">
        <v>334</v>
      </c>
      <c r="L282" s="1" t="n">
        <v>154.3</v>
      </c>
      <c r="M282" s="1" t="n">
        <f aca="false">+D282*$D$2+E282*$E$2+F282*$F$2+G282*$G$2+H282*$H$2+I282*$I$2+J282*$J$2</f>
        <v>154.29568</v>
      </c>
      <c r="N282" s="1" t="str">
        <f aca="false">IF(ABS(M282-L282)&gt;0.005,M282-L282,"")</f>
        <v/>
      </c>
      <c r="O282" s="1" t="n">
        <v>378.81</v>
      </c>
      <c r="P282" s="1" t="n">
        <f aca="false">+O282+459.67</f>
        <v>838.48</v>
      </c>
      <c r="Q282" s="1" t="n">
        <f aca="false">IF(AND(P282&gt;0,U282&lt;&gt;""),P282/U282,"")</f>
        <v>0.72108703130375</v>
      </c>
      <c r="R282" s="1" t="n">
        <v>-56.53</v>
      </c>
      <c r="S282" s="1" t="n">
        <f aca="false">IF(AND(R282&lt;&gt;"",U282&lt;&gt;""),(R282+459.67)/U282,"")</f>
        <v>0.346697626418989</v>
      </c>
      <c r="T282" s="1" t="n">
        <v>703.13</v>
      </c>
      <c r="U282" s="1" t="n">
        <f aca="false">IF(T282&lt;&gt;"",T282+459.67,"")</f>
        <v>1162.8</v>
      </c>
      <c r="V282" s="1" t="n">
        <v>292.98</v>
      </c>
      <c r="W282" s="2" t="n">
        <v>0.0692</v>
      </c>
      <c r="X282" s="2" t="n">
        <v>0.251</v>
      </c>
      <c r="Y282" s="2" t="n">
        <f aca="false">IF(U282&lt;&gt;"",V282*W282*L282/10.73165/U282,"")</f>
        <v>0.250690843640713</v>
      </c>
      <c r="Z282" s="2" t="str">
        <f aca="false">IF(Y282&lt;&gt;"",IF(ABS(Y282-X282)&gt;0.0005,Y282-X282,""),"")</f>
        <v/>
      </c>
      <c r="AA282" s="2" t="n">
        <v>0.4489</v>
      </c>
      <c r="AB282" s="2" t="n">
        <f aca="false">IF(AND(V282&gt;0,Q282&lt;&gt;""),LOG(14.69595/V282)/(1-1/Q282)*3/7-1,"")</f>
        <v>0.440009522688008</v>
      </c>
      <c r="AC282" s="2" t="str">
        <f aca="false">IF(AB282&lt;&gt;"",IF(ABS(AB282-AA282)&gt;0.05,AB282-AA282,""),"")</f>
        <v/>
      </c>
      <c r="AD282" s="2" t="n">
        <v>0.7541</v>
      </c>
      <c r="AF282" s="3" t="n">
        <f aca="false">IF(AND(L282&lt;&gt;"",AD282&lt;&gt;""),L282/(AD282*62.3664),"")</f>
        <v>3.28084950512746</v>
      </c>
      <c r="AG282" s="1" t="n">
        <v>56.13</v>
      </c>
      <c r="AH282" s="1" t="n">
        <f aca="false">IF(AD282&lt;&gt;"",141.5/AD282-131.5,"")</f>
        <v>56.1408964328338</v>
      </c>
      <c r="AI282" s="1" t="n">
        <f aca="false">IF(AH282&lt;&gt;"",IF(ABS(AH282-AG282)&gt;0.01,AH282-AG282,""),"")</f>
        <v>0.0108964328338388</v>
      </c>
      <c r="AJ282" s="3" t="n">
        <v>6.287</v>
      </c>
      <c r="AK282" s="3" t="n">
        <f aca="false">IF(AD282&lt;&gt;"",AD282*8.33718,"")</f>
        <v>6.287067438</v>
      </c>
      <c r="AL282" s="3" t="str">
        <f aca="false">IF(AK282&lt;&gt;"",IF(ABS(AK282-AJ282)&gt;0.001,AK282-AJ282,""),"")</f>
        <v/>
      </c>
      <c r="AM282" s="4" t="n">
        <v>1.42383</v>
      </c>
      <c r="AN282" s="2" t="n">
        <v>0.0244</v>
      </c>
      <c r="AO282" s="2" t="n">
        <f aca="false">IF(AND(V282&lt;&gt;"",AA282&lt;&gt;"",U282&lt;&gt;""),V282*10^(7/3*(1+AA282)*(1-U282/559.676)),"")</f>
        <v>0.066622398624394</v>
      </c>
      <c r="AP282" s="2" t="n">
        <f aca="false">IF(AO282&lt;&gt;"",AO282-AN282,"")</f>
        <v>0.042222398624394</v>
      </c>
      <c r="AQ282" s="2" t="n">
        <v>0.3724</v>
      </c>
      <c r="AR282" s="2" t="n">
        <v>0.5028</v>
      </c>
      <c r="AS282" s="2" t="n">
        <v>1.0796</v>
      </c>
      <c r="AT282" s="2" t="n">
        <v>0.5909</v>
      </c>
      <c r="AU282" s="1" t="n">
        <v>115.72</v>
      </c>
      <c r="AV282" s="5" t="n">
        <v>18914</v>
      </c>
      <c r="AW282" s="5" t="n">
        <f aca="false">AV282*AJ282</f>
        <v>118912.318</v>
      </c>
      <c r="AX282" s="1" t="n">
        <v>24.4</v>
      </c>
      <c r="AY282" s="3" t="n">
        <v>7.878</v>
      </c>
      <c r="AZ282" s="3" t="n">
        <f aca="false">IF(AND(AU282&lt;&gt;"",T282&lt;&gt;"",O282&lt;&gt;"",AD282&lt;&gt;""),SQRT((AU282*(MAX((T282-77)/(T282-O282),0))^0.38)*(SQRT(AD282^2-0.000601*(77-60))*62.3664)*251.9958/30.48^3),"")</f>
        <v>7.85020581246233</v>
      </c>
      <c r="BA282" s="3" t="n">
        <f aca="false">IF(AND(AY282&lt;&gt;"",AZ282&lt;&gt;""),AZ282-AY282,"")</f>
        <v>-0.0277941875376655</v>
      </c>
      <c r="BB282" s="1" t="n">
        <v>160</v>
      </c>
      <c r="BC282" s="1" t="n">
        <v>-403.36</v>
      </c>
      <c r="BD282" s="1" t="n">
        <v>361.16</v>
      </c>
      <c r="BE282" s="1" t="n">
        <v>47.34</v>
      </c>
      <c r="BL282" s="1" t="n">
        <v>0.68</v>
      </c>
      <c r="BM282" s="1" t="n">
        <v>5.61</v>
      </c>
      <c r="BN282" s="7" t="n">
        <v>12.5</v>
      </c>
      <c r="BO282" s="7" t="n">
        <f aca="false">IF(AND(P282&lt;&gt;"",AD282&lt;&gt;""),P282^0.333333333333333/AD282,"")</f>
        <v>12.5045661556954</v>
      </c>
      <c r="BP282" s="7" t="n">
        <f aca="false">BN282-BO282</f>
        <v>-0.00456615569538421</v>
      </c>
    </row>
    <row r="283" customFormat="false" ht="12.75" hidden="false" customHeight="false" outlineLevel="0" collapsed="false">
      <c r="A283" s="0" t="n">
        <v>281</v>
      </c>
      <c r="B283" s="0" t="s">
        <v>419</v>
      </c>
      <c r="C283" s="0" t="s">
        <v>255</v>
      </c>
      <c r="D283" s="0" t="n">
        <v>12</v>
      </c>
      <c r="E283" s="0" t="n">
        <v>24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s">
        <v>334</v>
      </c>
      <c r="L283" s="1" t="n">
        <v>168.32</v>
      </c>
      <c r="M283" s="1" t="n">
        <f aca="false">+D283*$D$2+E283*$E$2+F283*$F$2+G283*$G$2+H283*$H$2+I283*$I$2+J283*$J$2</f>
        <v>168.32256</v>
      </c>
      <c r="N283" s="1" t="str">
        <f aca="false">IF(ABS(M283-L283)&gt;0.005,M283-L283,"")</f>
        <v/>
      </c>
      <c r="O283" s="1" t="n">
        <v>416.04</v>
      </c>
      <c r="P283" s="1" t="n">
        <f aca="false">+O283+459.67</f>
        <v>875.71</v>
      </c>
      <c r="Q283" s="1" t="n">
        <f aca="false">IF(AND(P283&gt;0,U283&lt;&gt;""),P283/U283,"")</f>
        <v>0.730488822155489</v>
      </c>
      <c r="R283" s="1" t="n">
        <v>-31.41</v>
      </c>
      <c r="S283" s="1" t="n">
        <f aca="false">IF(AND(R283&lt;&gt;"",U283&lt;&gt;""),(R283+459.67)/U283,"")</f>
        <v>0.357240573907241</v>
      </c>
      <c r="T283" s="1" t="n">
        <v>739.13</v>
      </c>
      <c r="U283" s="1" t="n">
        <f aca="false">IF(T283&lt;&gt;"",T283+459.67,"")</f>
        <v>1198.8</v>
      </c>
      <c r="V283" s="1" t="n">
        <v>274.12</v>
      </c>
      <c r="W283" s="2" t="n">
        <v>0.069</v>
      </c>
      <c r="X283" s="2" t="n">
        <v>0.247</v>
      </c>
      <c r="Y283" s="2" t="n">
        <f aca="false">IF(U283&lt;&gt;"",V283*W283*L283/10.73165/U283,"")</f>
        <v>0.247464155717593</v>
      </c>
      <c r="Z283" s="2" t="str">
        <f aca="false">IF(Y283&lt;&gt;"",IF(ABS(Y283-X283)&gt;0.0005,Y283-X283,""),"")</f>
        <v/>
      </c>
      <c r="AA283" s="2" t="n">
        <v>0.4909</v>
      </c>
      <c r="AB283" s="2" t="n">
        <f aca="false">IF(AND(V283&gt;0,Q283&lt;&gt;""),LOG(14.69595/V283)/(1-1/Q283)*3/7-1,"")</f>
        <v>0.476106705563529</v>
      </c>
      <c r="AC283" s="2" t="str">
        <f aca="false">IF(AB283&lt;&gt;"",IF(ABS(AB283-AA283)&gt;0.05,AB283-AA283,""),"")</f>
        <v/>
      </c>
      <c r="AD283" s="2" t="n">
        <v>0.763</v>
      </c>
      <c r="AF283" s="3" t="n">
        <f aca="false">IF(AND(L283&lt;&gt;"",AD283&lt;&gt;""),L283/(AD283*62.3664),"")</f>
        <v>3.53720726793878</v>
      </c>
      <c r="AG283" s="1" t="n">
        <v>53.96</v>
      </c>
      <c r="AH283" s="1" t="n">
        <f aca="false">IF(AD283&lt;&gt;"",141.5/AD283-131.5,"")</f>
        <v>53.9521625163827</v>
      </c>
      <c r="AI283" s="1" t="str">
        <f aca="false">IF(AH283&lt;&gt;"",IF(ABS(AH283-AG283)&gt;0.01,AH283-AG283,""),"")</f>
        <v/>
      </c>
      <c r="AJ283" s="3" t="n">
        <v>6.361</v>
      </c>
      <c r="AK283" s="3" t="n">
        <f aca="false">IF(AD283&lt;&gt;"",AD283*8.33718,"")</f>
        <v>6.36126834</v>
      </c>
      <c r="AL283" s="3" t="str">
        <f aca="false">IF(AK283&lt;&gt;"",IF(ABS(AK283-AJ283)&gt;0.001,AK283-AJ283,""),"")</f>
        <v/>
      </c>
      <c r="AM283" s="4" t="n">
        <v>1.42782</v>
      </c>
      <c r="AN283" s="2" t="n">
        <v>0.0083</v>
      </c>
      <c r="AO283" s="2" t="n">
        <f aca="false">IF(AND(V283&lt;&gt;"",AA283&lt;&gt;"",U283&lt;&gt;""),V283*10^(7/3*(1+AA283)*(1-U283/559.676)),"")</f>
        <v>0.0291978415723788</v>
      </c>
      <c r="AP283" s="2" t="n">
        <f aca="false">IF(AO283&lt;&gt;"",AO283-AN283,"")</f>
        <v>0.0208978415723788</v>
      </c>
      <c r="AQ283" s="2" t="n">
        <v>0.373</v>
      </c>
      <c r="AR283" s="2" t="n">
        <v>0.5042</v>
      </c>
      <c r="AS283" s="2" t="n">
        <v>1.3233</v>
      </c>
      <c r="AT283" s="2" t="n">
        <v>0.6807</v>
      </c>
      <c r="AU283" s="1" t="n">
        <v>111.77</v>
      </c>
      <c r="AV283" s="5" t="n">
        <v>18895</v>
      </c>
      <c r="AW283" s="5" t="n">
        <f aca="false">AV283*AJ283</f>
        <v>120191.095</v>
      </c>
      <c r="AX283" s="1" t="n">
        <v>25.14</v>
      </c>
      <c r="AY283" s="3" t="n">
        <v>7.914</v>
      </c>
      <c r="AZ283" s="3" t="n">
        <f aca="false">IF(AND(AU283&lt;&gt;"",T283&lt;&gt;"",O283&lt;&gt;"",AD283&lt;&gt;""),SQRT((AU283*(MAX((T283-77)/(T283-O283),0))^0.38)*(SQRT(AD283^2-0.000601*(77-60))*62.3664)*251.9958/30.48^3),"")</f>
        <v>7.84982217646584</v>
      </c>
      <c r="BA283" s="3" t="n">
        <f aca="false">IF(AND(AY283&lt;&gt;"",AZ283&lt;&gt;""),AZ283-AY283,"")</f>
        <v>-0.0641778235341581</v>
      </c>
      <c r="BB283" s="1" t="n">
        <v>120</v>
      </c>
      <c r="BC283" s="1" t="n">
        <v>-422.35</v>
      </c>
      <c r="BD283" s="1" t="n">
        <v>350.1</v>
      </c>
      <c r="BE283" s="1" t="n">
        <v>50.85</v>
      </c>
      <c r="BL283" s="1" t="n">
        <v>0.62</v>
      </c>
      <c r="BM283" s="1" t="n">
        <v>5.42</v>
      </c>
      <c r="BN283" s="7" t="n">
        <v>12.5</v>
      </c>
      <c r="BO283" s="7" t="n">
        <f aca="false">IF(AND(P283&lt;&gt;"",AD283&lt;&gt;""),P283^0.333333333333333/AD283,"")</f>
        <v>12.5389806371519</v>
      </c>
      <c r="BP283" s="7" t="n">
        <f aca="false">BN283-BO283</f>
        <v>-0.0389806371519175</v>
      </c>
    </row>
    <row r="284" customFormat="false" ht="12.75" hidden="false" customHeight="false" outlineLevel="0" collapsed="false">
      <c r="A284" s="0" t="n">
        <v>282</v>
      </c>
      <c r="B284" s="0" t="s">
        <v>420</v>
      </c>
      <c r="C284" s="0" t="s">
        <v>257</v>
      </c>
      <c r="D284" s="0" t="n">
        <v>13</v>
      </c>
      <c r="E284" s="0" t="n">
        <v>26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s">
        <v>334</v>
      </c>
      <c r="L284" s="1" t="n">
        <v>182.35</v>
      </c>
      <c r="M284" s="1" t="n">
        <f aca="false">+D284*$D$2+E284*$E$2+F284*$F$2+G284*$G$2+H284*$H$2+I284*$I$2+J284*$J$2</f>
        <v>182.34944</v>
      </c>
      <c r="N284" s="1" t="str">
        <f aca="false">IF(ABS(M284-L284)&gt;0.005,M284-L284,"")</f>
        <v/>
      </c>
      <c r="O284" s="1" t="n">
        <v>451</v>
      </c>
      <c r="P284" s="1" t="n">
        <f aca="false">+O284+459.67</f>
        <v>910.67</v>
      </c>
      <c r="Q284" s="1" t="n">
        <f aca="false">IF(AND(P284&gt;0,U284&lt;&gt;""),P284/U284,"")</f>
        <v>0.738580697485807</v>
      </c>
      <c r="R284" s="1" t="n">
        <v>-9.53</v>
      </c>
      <c r="S284" s="1" t="n">
        <f aca="false">IF(AND(R284&lt;&gt;"",U284&lt;&gt;""),(R284+459.67)/U284,"")</f>
        <v>0.36507704785077</v>
      </c>
      <c r="T284" s="1" t="n">
        <v>773.33</v>
      </c>
      <c r="U284" s="1" t="n">
        <f aca="false">IF(T284&lt;&gt;"",T284+459.67,"")</f>
        <v>1233</v>
      </c>
      <c r="V284" s="1" t="n">
        <v>256.72</v>
      </c>
      <c r="W284" s="2" t="n">
        <v>0.0691</v>
      </c>
      <c r="X284" s="2" t="n">
        <v>0.245</v>
      </c>
      <c r="Y284" s="2" t="n">
        <f aca="false">IF(U284&lt;&gt;"",V284*W284*L284/10.73165/U284,"")</f>
        <v>0.244463453274126</v>
      </c>
      <c r="Z284" s="2" t="n">
        <f aca="false">IF(Y284&lt;&gt;"",IF(ABS(Y284-X284)&gt;0.0005,Y284-X284,""),"")</f>
        <v>-0.000536546725873666</v>
      </c>
      <c r="AA284" s="2" t="n">
        <v>0.528</v>
      </c>
      <c r="AB284" s="2" t="n">
        <f aca="false">IF(AND(V284&gt;0,Q284&lt;&gt;""),LOG(14.69595/V284)/(1-1/Q284)*3/7-1,"")</f>
        <v>0.50416933466235</v>
      </c>
      <c r="AC284" s="2" t="str">
        <f aca="false">IF(AB284&lt;&gt;"",IF(ABS(AB284-AA284)&gt;0.05,AB284-AA284,""),"")</f>
        <v/>
      </c>
      <c r="AD284" s="2" t="n">
        <v>0.7699</v>
      </c>
      <c r="AF284" s="3" t="n">
        <f aca="false">IF(AND(L284&lt;&gt;"",AD284&lt;&gt;""),L284/(AD284*62.3664),"")</f>
        <v>3.79770102845384</v>
      </c>
      <c r="AG284" s="1" t="n">
        <v>52.3</v>
      </c>
      <c r="AH284" s="1" t="n">
        <f aca="false">IF(AD284&lt;&gt;"",141.5/AD284-131.5,"")</f>
        <v>52.2901026107287</v>
      </c>
      <c r="AI284" s="1" t="str">
        <f aca="false">IF(AH284&lt;&gt;"",IF(ABS(AH284-AG284)&gt;0.01,AH284-AG284,""),"")</f>
        <v/>
      </c>
      <c r="AJ284" s="3" t="n">
        <v>6.418</v>
      </c>
      <c r="AK284" s="3" t="n">
        <f aca="false">IF(AD284&lt;&gt;"",AD284*8.33718,"")</f>
        <v>6.418794882</v>
      </c>
      <c r="AL284" s="3" t="str">
        <f aca="false">IF(AK284&lt;&gt;"",IF(ABS(AK284-AJ284)&gt;0.001,AK284-AJ284,""),"")</f>
        <v/>
      </c>
      <c r="AM284" s="4" t="n">
        <v>1.43118</v>
      </c>
      <c r="AN284" s="2" t="n">
        <v>0.0034</v>
      </c>
      <c r="AO284" s="2" t="n">
        <f aca="false">IF(AND(V284&lt;&gt;"",AA284&lt;&gt;"",U284&lt;&gt;""),V284*10^(7/3*(1+AA284)*(1-U284/559.676)),"")</f>
        <v>0.013187077682729</v>
      </c>
      <c r="AP284" s="2" t="n">
        <f aca="false">IF(AO284&lt;&gt;"",AO284-AN284,"")</f>
        <v>0.009787077682729</v>
      </c>
      <c r="AQ284" s="2" t="n">
        <v>0.3735</v>
      </c>
      <c r="AR284" s="2" t="n">
        <v>0.4886</v>
      </c>
      <c r="AS284" s="2" t="n">
        <v>1.6032</v>
      </c>
      <c r="AT284" s="2" t="n">
        <v>0.7871</v>
      </c>
      <c r="AU284" s="1" t="n">
        <v>106.76</v>
      </c>
      <c r="AV284" s="5" t="n">
        <v>18879</v>
      </c>
      <c r="AW284" s="5" t="n">
        <f aca="false">AV284*AJ284</f>
        <v>121165.422</v>
      </c>
      <c r="AX284" s="1" t="n">
        <v>25.79</v>
      </c>
      <c r="AY284" s="3" t="n">
        <v>7.76</v>
      </c>
      <c r="AZ284" s="3" t="n">
        <f aca="false">IF(AND(AU284&lt;&gt;"",T284&lt;&gt;"",O284&lt;&gt;"",AD284&lt;&gt;""),SQRT((AU284*(MAX((T284-77)/(T284-O284),0))^0.38)*(SQRT(AD284^2-0.000601*(77-60))*62.3664)*251.9958/30.48^3),"")</f>
        <v>7.78468329975075</v>
      </c>
      <c r="BA284" s="3" t="n">
        <f aca="false">IF(AND(AY284&lt;&gt;"",AZ284&lt;&gt;""),AZ284-AY284,"")</f>
        <v>0.0246832997507491</v>
      </c>
      <c r="BB284" s="1" t="n">
        <v>175</v>
      </c>
      <c r="BC284" s="1" t="n">
        <v>-438.48</v>
      </c>
      <c r="BD284" s="1" t="n">
        <v>341.4</v>
      </c>
      <c r="BE284" s="1" t="n">
        <v>53.83</v>
      </c>
      <c r="BL284" s="1" t="n">
        <v>0.57</v>
      </c>
      <c r="BM284" s="1" t="n">
        <v>5.35</v>
      </c>
      <c r="BN284" s="7" t="n">
        <v>12.6</v>
      </c>
      <c r="BO284" s="7" t="n">
        <f aca="false">IF(AND(P284&lt;&gt;"",AD284&lt;&gt;""),P284^0.333333333333333/AD284,"")</f>
        <v>12.5898152484085</v>
      </c>
      <c r="BP284" s="7" t="n">
        <f aca="false">BN284-BO284</f>
        <v>0.0101847515914901</v>
      </c>
    </row>
    <row r="285" customFormat="false" ht="12.75" hidden="false" customHeight="false" outlineLevel="0" collapsed="false">
      <c r="A285" s="0" t="n">
        <v>283</v>
      </c>
      <c r="B285" s="0" t="s">
        <v>421</v>
      </c>
      <c r="C285" s="0" t="s">
        <v>259</v>
      </c>
      <c r="D285" s="0" t="n">
        <v>14</v>
      </c>
      <c r="E285" s="0" t="n">
        <v>28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s">
        <v>334</v>
      </c>
      <c r="L285" s="1" t="n">
        <v>196.38</v>
      </c>
      <c r="M285" s="1" t="n">
        <f aca="false">+D285*$D$2+E285*$E$2+F285*$F$2+G285*$G$2+H285*$H$2+I285*$I$2+J285*$J$2</f>
        <v>196.37632</v>
      </c>
      <c r="N285" s="1" t="str">
        <f aca="false">IF(ABS(M285-L285)&gt;0.005,M285-L285,"")</f>
        <v/>
      </c>
      <c r="O285" s="1" t="n">
        <v>483.98</v>
      </c>
      <c r="P285" s="1" t="n">
        <f aca="false">+O285+459.67</f>
        <v>943.65</v>
      </c>
      <c r="Q285" s="1" t="n">
        <f aca="false">IF(AND(P285&gt;0,U285&lt;&gt;""),P285/U285,"")</f>
        <v>0.744673295454546</v>
      </c>
      <c r="R285" s="1" t="n">
        <v>8.87</v>
      </c>
      <c r="S285" s="1" t="n">
        <f aca="false">IF(AND(R285&lt;&gt;"",U285&lt;&gt;""),(R285+459.67)/U285,"")</f>
        <v>0.369744318181818</v>
      </c>
      <c r="T285" s="1" t="n">
        <v>807.53</v>
      </c>
      <c r="U285" s="1" t="n">
        <f aca="false">IF(T285&lt;&gt;"",T285+459.67,"")</f>
        <v>1267.2</v>
      </c>
      <c r="V285" s="1" t="n">
        <v>240.76</v>
      </c>
      <c r="W285" s="2" t="n">
        <v>0.07</v>
      </c>
      <c r="X285" s="2" t="n">
        <v>0.243</v>
      </c>
      <c r="Y285" s="2" t="n">
        <f aca="false">IF(U285&lt;&gt;"",V285*W285*L285/10.73165/U285,"")</f>
        <v>0.243370517665885</v>
      </c>
      <c r="Z285" s="2" t="str">
        <f aca="false">IF(Y285&lt;&gt;"",IF(ABS(Y285-X285)&gt;0.0005,Y285-X285,""),"")</f>
        <v/>
      </c>
      <c r="AA285" s="2" t="n">
        <v>0.546</v>
      </c>
      <c r="AB285" s="2" t="n">
        <f aca="false">IF(AND(V285&gt;0,Q285&lt;&gt;""),LOG(14.69595/V285)/(1-1/Q285)*3/7-1,"")</f>
        <v>0.517923014976181</v>
      </c>
      <c r="AC285" s="2" t="str">
        <f aca="false">IF(AB285&lt;&gt;"",IF(ABS(AB285-AA285)&gt;0.05,AB285-AA285,""),"")</f>
        <v/>
      </c>
      <c r="AD285" s="2" t="n">
        <v>0.7749</v>
      </c>
      <c r="AF285" s="3" t="n">
        <f aca="false">IF(AND(L285&lt;&gt;"",AD285&lt;&gt;""),L285/(AD285*62.3664),"")</f>
        <v>4.06350612746927</v>
      </c>
      <c r="AG285" s="1" t="n">
        <v>51.11</v>
      </c>
      <c r="AH285" s="1" t="n">
        <f aca="false">IF(AD285&lt;&gt;"",141.5/AD285-131.5,"")</f>
        <v>51.1042069944509</v>
      </c>
      <c r="AI285" s="1" t="str">
        <f aca="false">IF(AH285&lt;&gt;"",IF(ABS(AH285-AG285)&gt;0.01,AH285-AG285,""),"")</f>
        <v/>
      </c>
      <c r="AJ285" s="3" t="n">
        <v>6.46</v>
      </c>
      <c r="AK285" s="3" t="n">
        <f aca="false">IF(AD285&lt;&gt;"",AD285*8.33718,"")</f>
        <v>6.460480782</v>
      </c>
      <c r="AL285" s="3" t="str">
        <f aca="false">IF(AK285&lt;&gt;"",IF(ABS(AK285-AJ285)&gt;0.001,AK285-AJ285,""),"")</f>
        <v/>
      </c>
      <c r="AM285" s="4" t="n">
        <v>1.43412</v>
      </c>
      <c r="AN285" s="2" t="n">
        <v>0.0011</v>
      </c>
      <c r="AO285" s="2" t="n">
        <f aca="false">IF(AND(V285&lt;&gt;"",AA285&lt;&gt;"",U285&lt;&gt;""),V285*10^(7/3*(1+AA285)*(1-U285/559.676)),"")</f>
        <v>0.00662692605704351</v>
      </c>
      <c r="AP285" s="2" t="n">
        <f aca="false">IF(AO285&lt;&gt;"",AO285-AN285,"")</f>
        <v>0.00552692605704351</v>
      </c>
      <c r="AQ285" s="2" t="n">
        <v>0.374</v>
      </c>
      <c r="AR285" s="2" t="n">
        <v>0.4772</v>
      </c>
      <c r="AS285" s="2" t="n">
        <v>1.9222</v>
      </c>
      <c r="AT285" s="2" t="n">
        <v>0.904</v>
      </c>
      <c r="AU285" s="1" t="n">
        <v>103.8</v>
      </c>
      <c r="AV285" s="5" t="n">
        <v>18865</v>
      </c>
      <c r="AW285" s="5" t="n">
        <f aca="false">AV285*AJ285</f>
        <v>121867.9</v>
      </c>
      <c r="AX285" s="1" t="n">
        <v>26.35</v>
      </c>
      <c r="AY285" s="3" t="n">
        <v>7.898</v>
      </c>
      <c r="AZ285" s="3" t="n">
        <f aca="false">IF(AND(AU285&lt;&gt;"",T285&lt;&gt;"",O285&lt;&gt;"",AD285&lt;&gt;""),SQRT((AU285*(MAX((T285-77)/(T285-O285),0))^0.38)*(SQRT(AD285^2-0.000601*(77-60))*62.3664)*251.9958/30.48^3),"")</f>
        <v>7.76622803384456</v>
      </c>
      <c r="BA285" s="3" t="n">
        <f aca="false">IF(AND(AY285&lt;&gt;"",AZ285&lt;&gt;""),AZ285-AY285,"")</f>
        <v>-0.131771966155435</v>
      </c>
      <c r="BB285" s="1" t="n">
        <v>230</v>
      </c>
      <c r="BC285" s="1" t="n">
        <v>-452.13</v>
      </c>
      <c r="BD285" s="1" t="n">
        <v>335.14</v>
      </c>
      <c r="BE285" s="1" t="n">
        <v>55.76</v>
      </c>
      <c r="BL285" s="1" t="n">
        <v>0.53</v>
      </c>
      <c r="BM285" s="1" t="n">
        <v>5.39</v>
      </c>
      <c r="BN285" s="7" t="n">
        <v>12.7</v>
      </c>
      <c r="BO285" s="7" t="n">
        <f aca="false">IF(AND(P285&lt;&gt;"",AD285&lt;&gt;""),P285^0.333333333333333/AD285,"")</f>
        <v>12.6577929432329</v>
      </c>
      <c r="BP285" s="7" t="n">
        <f aca="false">BN285-BO285</f>
        <v>0.042207056767138</v>
      </c>
    </row>
    <row r="286" customFormat="false" ht="12.75" hidden="false" customHeight="false" outlineLevel="0" collapsed="false">
      <c r="A286" s="0" t="n">
        <v>284</v>
      </c>
      <c r="B286" s="0" t="s">
        <v>422</v>
      </c>
      <c r="C286" s="0" t="s">
        <v>261</v>
      </c>
      <c r="D286" s="0" t="n">
        <v>15</v>
      </c>
      <c r="E286" s="0" t="n">
        <v>30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s">
        <v>334</v>
      </c>
      <c r="L286" s="1" t="n">
        <v>210.4</v>
      </c>
      <c r="M286" s="1" t="n">
        <f aca="false">+D286*$D$2+E286*$E$2+F286*$F$2+G286*$G$2+H286*$H$2+I286*$I$2+J286*$J$2</f>
        <v>210.4032</v>
      </c>
      <c r="N286" s="1" t="str">
        <f aca="false">IF(ABS(M286-L286)&gt;0.005,M286-L286,"")</f>
        <v/>
      </c>
      <c r="O286" s="1" t="n">
        <v>515.11</v>
      </c>
      <c r="P286" s="1" t="n">
        <f aca="false">+O286+459.67</f>
        <v>974.78</v>
      </c>
      <c r="Q286" s="1" t="n">
        <f aca="false">IF(AND(P286&gt;0,U286&lt;&gt;""),P286/U286,"")</f>
        <v>0.767114447828379</v>
      </c>
      <c r="R286" s="1" t="n">
        <v>25.29</v>
      </c>
      <c r="S286" s="1" t="n">
        <f aca="false">IF(AND(R286&lt;&gt;"",U286&lt;&gt;""),(R286+459.67)/U286,"")</f>
        <v>0.381644907177877</v>
      </c>
      <c r="T286" s="1" t="n">
        <v>811.04</v>
      </c>
      <c r="U286" s="1" t="n">
        <f aca="false">IF(T286&lt;&gt;"",T286+459.67,"")</f>
        <v>1270.71</v>
      </c>
      <c r="V286" s="1" t="n">
        <v>208.86</v>
      </c>
      <c r="W286" s="2" t="n">
        <v>0.0666</v>
      </c>
      <c r="X286" s="2" t="n">
        <v>0.2146</v>
      </c>
      <c r="Y286" s="2" t="n">
        <f aca="false">IF(U286&lt;&gt;"",V286*W286*L286/10.73165/U286,"")</f>
        <v>0.214616095951772</v>
      </c>
      <c r="Z286" s="2" t="str">
        <f aca="false">IF(Y286&lt;&gt;"",IF(ABS(Y286-X286)&gt;0.0005,Y286-X286,""),"")</f>
        <v/>
      </c>
      <c r="AA286" s="2" t="n">
        <v>0.6633</v>
      </c>
      <c r="AB286" s="2" t="n">
        <f aca="false">IF(AND(V286&gt;0,Q286&lt;&gt;""),LOG(14.69595/V286)/(1-1/Q286)*3/7-1,"")</f>
        <v>0.627200809690444</v>
      </c>
      <c r="AC286" s="2" t="str">
        <f aca="false">IF(AB286&lt;&gt;"",IF(ABS(AB286-AA286)&gt;0.05,AB286-AA286,""),"")</f>
        <v/>
      </c>
      <c r="AD286" s="2" t="n">
        <v>0.7802</v>
      </c>
      <c r="AF286" s="3" t="n">
        <f aca="false">IF(AND(L286&lt;&gt;"",AD286&lt;&gt;""),L286/(AD286*62.3664),"")</f>
        <v>4.32403413457653</v>
      </c>
      <c r="AG286" s="1" t="n">
        <v>49.85</v>
      </c>
      <c r="AH286" s="1" t="n">
        <f aca="false">IF(AD286&lt;&gt;"",141.5/AD286-131.5,"")</f>
        <v>49.8637528838759</v>
      </c>
      <c r="AI286" s="1" t="n">
        <f aca="false">IF(AH286&lt;&gt;"",IF(ABS(AH286-AG286)&gt;0.01,AH286-AG286,""),"")</f>
        <v>0.0137528838759167</v>
      </c>
      <c r="AJ286" s="3" t="n">
        <v>6.505</v>
      </c>
      <c r="AK286" s="3" t="n">
        <f aca="false">IF(AD286&lt;&gt;"",AD286*8.33718,"")</f>
        <v>6.504667836</v>
      </c>
      <c r="AL286" s="3" t="str">
        <f aca="false">IF(AK286&lt;&gt;"",IF(ABS(AK286-AJ286)&gt;0.001,AK286-AJ286,""),"")</f>
        <v/>
      </c>
      <c r="AM286" s="4" t="n">
        <v>1.43669</v>
      </c>
      <c r="AO286" s="2" t="n">
        <f aca="false">IF(AND(V286&lt;&gt;"",AA286&lt;&gt;"",U286&lt;&gt;""),V286*10^(7/3*(1+AA286)*(1-U286/559.676)),"")</f>
        <v>0.00245042083677475</v>
      </c>
      <c r="AP286" s="2" t="n">
        <f aca="false">IF(AO286&lt;&gt;"",AO286-AN286,"")</f>
        <v>0.00245042083677475</v>
      </c>
      <c r="AR286" s="2" t="n">
        <v>0.5269</v>
      </c>
      <c r="AU286" s="1" t="n">
        <v>99.43</v>
      </c>
      <c r="AV286" s="5" t="n">
        <v>18853</v>
      </c>
      <c r="AW286" s="5" t="n">
        <f aca="false">AV286*AJ286</f>
        <v>122638.765</v>
      </c>
      <c r="AX286" s="1" t="n">
        <v>26.87</v>
      </c>
      <c r="AY286" s="3" t="n">
        <v>7.994</v>
      </c>
      <c r="AZ286" s="3" t="n">
        <f aca="false">IF(AND(AU286&lt;&gt;"",T286&lt;&gt;"",O286&lt;&gt;"",AD286&lt;&gt;""),SQRT((AU286*(MAX((T286-77)/(T286-O286),0))^0.38)*(SQRT(AD286^2-0.000601*(77-60))*62.3664)*251.9958/30.48^3),"")</f>
        <v>7.76487096136774</v>
      </c>
      <c r="BA286" s="3" t="n">
        <f aca="false">IF(AND(AY286&lt;&gt;"",AZ286&lt;&gt;""),AZ286-AY286,"")</f>
        <v>-0.22912903863226</v>
      </c>
      <c r="BC286" s="1" t="n">
        <v>-464.32</v>
      </c>
      <c r="BD286" s="1" t="n">
        <v>329.72</v>
      </c>
      <c r="BE286" s="1" t="n">
        <v>60.42</v>
      </c>
      <c r="BL286" s="1" t="n">
        <v>0.5</v>
      </c>
      <c r="BM286" s="1" t="n">
        <v>5.55</v>
      </c>
      <c r="BN286" s="7" t="n">
        <v>12.7</v>
      </c>
      <c r="BO286" s="7" t="n">
        <f aca="false">IF(AND(P286&lt;&gt;"",AD286&lt;&gt;""),P286^0.333333333333333/AD286,"")</f>
        <v>12.7085574741411</v>
      </c>
      <c r="BP286" s="7" t="n">
        <f aca="false">BN286-BO286</f>
        <v>-0.008557474141071</v>
      </c>
    </row>
    <row r="287" customFormat="false" ht="12.75" hidden="false" customHeight="false" outlineLevel="0" collapsed="false">
      <c r="A287" s="0" t="n">
        <v>285</v>
      </c>
      <c r="B287" s="0" t="s">
        <v>423</v>
      </c>
      <c r="C287" s="0" t="s">
        <v>263</v>
      </c>
      <c r="D287" s="0" t="n">
        <v>16</v>
      </c>
      <c r="E287" s="0" t="n">
        <v>32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0</v>
      </c>
      <c r="K287" s="0" t="s">
        <v>334</v>
      </c>
      <c r="L287" s="1" t="n">
        <v>224.43</v>
      </c>
      <c r="M287" s="1" t="n">
        <f aca="false">+D287*$D$2+E287*$E$2+F287*$F$2+G287*$G$2+H287*$H$2+I287*$I$2+J287*$J$2</f>
        <v>224.43008</v>
      </c>
      <c r="N287" s="1" t="str">
        <f aca="false">IF(ABS(M287-L287)&gt;0.005,M287-L287,"")</f>
        <v/>
      </c>
      <c r="O287" s="1" t="n">
        <v>544.77</v>
      </c>
      <c r="P287" s="1" t="n">
        <f aca="false">+O287+459.67</f>
        <v>1004.44</v>
      </c>
      <c r="Q287" s="1" t="n">
        <f aca="false">IF(AND(P287&gt;0,U287&lt;&gt;""),P287/U287,"")</f>
        <v>0.758182367149758</v>
      </c>
      <c r="R287" s="1" t="n">
        <v>39.42</v>
      </c>
      <c r="S287" s="1" t="n">
        <f aca="false">IF(AND(R287&lt;&gt;"",U287&lt;&gt;""),(R287+459.67)/U287,"")</f>
        <v>0.376728562801932</v>
      </c>
      <c r="T287" s="1" t="n">
        <v>865.13</v>
      </c>
      <c r="U287" s="1" t="n">
        <f aca="false">IF(T287&lt;&gt;"",T287+459.67,"")</f>
        <v>1324.8</v>
      </c>
      <c r="V287" s="1" t="n">
        <v>214.66</v>
      </c>
      <c r="W287" s="2" t="n">
        <v>0.0704</v>
      </c>
      <c r="X287" s="2" t="n">
        <v>0.238</v>
      </c>
      <c r="Y287" s="2" t="n">
        <f aca="false">IF(U287&lt;&gt;"",V287*W287*L287/10.73165/U287,"")</f>
        <v>0.238554643156633</v>
      </c>
      <c r="Z287" s="2" t="n">
        <f aca="false">IF(Y287&lt;&gt;"",IF(ABS(Y287-X287)&gt;0.0005,Y287-X287,""),"")</f>
        <v>0.000554643156633366</v>
      </c>
      <c r="AA287" s="2" t="n">
        <v>0.6128</v>
      </c>
      <c r="AB287" s="2" t="n">
        <f aca="false">IF(AND(V287&gt;0,Q287&lt;&gt;""),LOG(14.69595/V287)/(1-1/Q287)*3/7-1,"")</f>
        <v>0.564834306961966</v>
      </c>
      <c r="AC287" s="2" t="str">
        <f aca="false">IF(AB287&lt;&gt;"",IF(ABS(AB287-AA287)&gt;0.05,AB287-AA287,""),"")</f>
        <v/>
      </c>
      <c r="AD287" s="2" t="n">
        <v>0.7847</v>
      </c>
      <c r="AF287" s="3" t="n">
        <f aca="false">IF(AND(L287&lt;&gt;"",AD287&lt;&gt;""),L287/(AD287*62.3664),"")</f>
        <v>4.58592112675664</v>
      </c>
      <c r="AG287" s="1" t="n">
        <v>48.83</v>
      </c>
      <c r="AH287" s="1" t="n">
        <f aca="false">IF(AD287&lt;&gt;"",141.5/AD287-131.5,"")</f>
        <v>48.8236905823882</v>
      </c>
      <c r="AI287" s="1" t="str">
        <f aca="false">IF(AH287&lt;&gt;"",IF(ABS(AH287-AG287)&gt;0.01,AH287-AG287,""),"")</f>
        <v/>
      </c>
      <c r="AJ287" s="3" t="n">
        <v>6.542</v>
      </c>
      <c r="AK287" s="3" t="n">
        <f aca="false">IF(AD287&lt;&gt;"",AD287*8.33718,"")</f>
        <v>6.542185146</v>
      </c>
      <c r="AL287" s="3" t="str">
        <f aca="false">IF(AK287&lt;&gt;"",IF(ABS(AK287-AJ287)&gt;0.001,AK287-AJ287,""),"")</f>
        <v/>
      </c>
      <c r="AM287" s="4" t="n">
        <v>1.43907</v>
      </c>
      <c r="AN287" s="2" t="n">
        <v>0.0002</v>
      </c>
      <c r="AO287" s="2" t="n">
        <f aca="false">IF(AND(V287&lt;&gt;"",AA287&lt;&gt;"",U287&lt;&gt;""),V287*10^(7/3*(1+AA287)*(1-U287/559.676)),"")</f>
        <v>0.00153865524207037</v>
      </c>
      <c r="AP287" s="2" t="n">
        <f aca="false">IF(AO287&lt;&gt;"",AO287-AN287,"")</f>
        <v>0.00133865524207037</v>
      </c>
      <c r="AQ287" s="2" t="n">
        <v>0.3747</v>
      </c>
      <c r="AR287" s="2" t="n">
        <v>0.511</v>
      </c>
      <c r="AS287" s="2" t="n">
        <v>2.7227</v>
      </c>
      <c r="AT287" s="2" t="n">
        <v>1.1666</v>
      </c>
      <c r="AU287" s="1" t="n">
        <v>97.07</v>
      </c>
      <c r="AV287" s="5" t="n">
        <v>18843</v>
      </c>
      <c r="AW287" s="5" t="n">
        <f aca="false">AV287*AJ287</f>
        <v>123270.906</v>
      </c>
      <c r="AX287" s="1" t="n">
        <v>27.33</v>
      </c>
      <c r="AY287" s="3" t="n">
        <v>7.783</v>
      </c>
      <c r="AZ287" s="3" t="n">
        <f aca="false">IF(AND(AU287&lt;&gt;"",T287&lt;&gt;"",O287&lt;&gt;"",AD287&lt;&gt;""),SQRT((AU287*(MAX((T287-77)/(T287-O287),0))^0.38)*(SQRT(AD287^2-0.000601*(77-60))*62.3664)*251.9958/30.48^3),"")</f>
        <v>7.68262378377946</v>
      </c>
      <c r="BA287" s="3" t="n">
        <f aca="false">IF(AND(AY287&lt;&gt;"",AZ287&lt;&gt;""),AZ287-AY287,"")</f>
        <v>-0.100376216220537</v>
      </c>
      <c r="BC287" s="1" t="n">
        <v>-474.73</v>
      </c>
      <c r="BD287" s="1" t="n">
        <v>328.85</v>
      </c>
      <c r="BE287" s="1" t="n">
        <v>57.84</v>
      </c>
      <c r="BL287" s="1" t="n">
        <v>0.47</v>
      </c>
      <c r="BM287" s="1" t="n">
        <v>5.84</v>
      </c>
      <c r="BN287" s="7" t="n">
        <v>12.8</v>
      </c>
      <c r="BO287" s="7" t="n">
        <f aca="false">IF(AND(P287&lt;&gt;"",AD287&lt;&gt;""),P287^0.333333333333333/AD287,"")</f>
        <v>12.7625565819682</v>
      </c>
      <c r="BP287" s="7" t="n">
        <f aca="false">BN287-BO287</f>
        <v>0.0374434180318186</v>
      </c>
    </row>
    <row r="288" customFormat="false" ht="12.75" hidden="false" customHeight="false" outlineLevel="0" collapsed="false">
      <c r="A288" s="0" t="n">
        <v>286</v>
      </c>
      <c r="B288" s="0" t="s">
        <v>424</v>
      </c>
      <c r="C288" s="0" t="s">
        <v>265</v>
      </c>
      <c r="D288" s="0" t="n">
        <v>17</v>
      </c>
      <c r="E288" s="0" t="n">
        <v>34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0</v>
      </c>
      <c r="K288" s="0" t="s">
        <v>334</v>
      </c>
      <c r="L288" s="1" t="n">
        <v>238.46</v>
      </c>
      <c r="M288" s="1" t="n">
        <f aca="false">+D288*$D$2+E288*$E$2+F288*$F$2+G288*$G$2+H288*$H$2+I288*$I$2+J288*$J$2</f>
        <v>238.45696</v>
      </c>
      <c r="N288" s="1" t="str">
        <f aca="false">IF(ABS(M288-L288)&gt;0.005,M288-L288,"")</f>
        <v/>
      </c>
      <c r="O288" s="1" t="n">
        <v>572.59</v>
      </c>
      <c r="P288" s="1" t="n">
        <f aca="false">+O288+459.67</f>
        <v>1032.26</v>
      </c>
      <c r="Q288" s="1" t="n">
        <f aca="false">IF(AND(P288&gt;0,U288&lt;&gt;""),P288/U288,"")</f>
        <v>0.782958260328729</v>
      </c>
      <c r="R288" s="1" t="n">
        <v>52.16</v>
      </c>
      <c r="S288" s="1" t="n">
        <f aca="false">IF(AND(R288&lt;&gt;"",U288&lt;&gt;""),(R288+459.67)/U288,"")</f>
        <v>0.388217625776504</v>
      </c>
      <c r="T288" s="1" t="n">
        <v>858.74</v>
      </c>
      <c r="U288" s="1" t="n">
        <f aca="false">IF(T288&lt;&gt;"",T288+459.67,"")</f>
        <v>1318.41</v>
      </c>
      <c r="V288" s="1" t="n">
        <v>182.75</v>
      </c>
      <c r="W288" s="2" t="n">
        <v>0.0665</v>
      </c>
      <c r="X288" s="2" t="n">
        <v>0.205</v>
      </c>
      <c r="Y288" s="2" t="n">
        <f aca="false">IF(U288&lt;&gt;"",V288*W288*L288/10.73165/U288,"")</f>
        <v>0.204822461881525</v>
      </c>
      <c r="Z288" s="2" t="str">
        <f aca="false">IF(Y288&lt;&gt;"",IF(ABS(Y288-X288)&gt;0.0005,Y288-X288,""),"")</f>
        <v/>
      </c>
      <c r="AA288" s="2" t="n">
        <v>0.7288</v>
      </c>
      <c r="AB288" s="2" t="n">
        <f aca="false">IF(AND(V288&gt;0,Q288&lt;&gt;""),LOG(14.69595/V288)/(1-1/Q288)*3/7-1,"")</f>
        <v>0.69237928533049</v>
      </c>
      <c r="AC288" s="2" t="str">
        <f aca="false">IF(AB288&lt;&gt;"",IF(ABS(AB288-AA288)&gt;0.05,AB288-AA288,""),"")</f>
        <v/>
      </c>
      <c r="AD288" s="2" t="n">
        <v>0.79</v>
      </c>
      <c r="AF288" s="3" t="n">
        <f aca="false">IF(AND(L288&lt;&gt;"",AD288&lt;&gt;""),L288/(AD288*62.3664),"")</f>
        <v>4.83991542346236</v>
      </c>
      <c r="AG288" s="1" t="n">
        <v>47.63</v>
      </c>
      <c r="AH288" s="1" t="n">
        <f aca="false">IF(AD288&lt;&gt;"",141.5/AD288-131.5,"")</f>
        <v>47.6139240506329</v>
      </c>
      <c r="AI288" s="1" t="n">
        <f aca="false">IF(AH288&lt;&gt;"",IF(ABS(AH288-AG288)&gt;0.01,AH288-AG288,""),"")</f>
        <v>-0.0160759493670994</v>
      </c>
      <c r="AJ288" s="3" t="n">
        <v>6.586</v>
      </c>
      <c r="AK288" s="3" t="n">
        <f aca="false">IF(AD288&lt;&gt;"",AD288*8.33718,"")</f>
        <v>6.5863722</v>
      </c>
      <c r="AL288" s="3" t="str">
        <f aca="false">IF(AK288&lt;&gt;"",IF(ABS(AK288-AJ288)&gt;0.001,AK288-AJ288,""),"")</f>
        <v/>
      </c>
      <c r="AM288" s="4" t="n">
        <v>1.441</v>
      </c>
      <c r="AO288" s="2" t="n">
        <f aca="false">IF(AND(V288&lt;&gt;"",AA288&lt;&gt;"",U288&lt;&gt;""),V288*10^(7/3*(1+AA288)*(1-U288/559.676)),"")</f>
        <v>0.000621268750514306</v>
      </c>
      <c r="AP288" s="2" t="n">
        <f aca="false">IF(AO288&lt;&gt;"",AO288-AN288,"")</f>
        <v>0.000621268750514306</v>
      </c>
      <c r="AV288" s="5" t="n">
        <v>18834</v>
      </c>
      <c r="AW288" s="5" t="n">
        <f aca="false">AV288*AJ288</f>
        <v>124040.724</v>
      </c>
      <c r="AX288" s="1" t="n">
        <v>27.71</v>
      </c>
      <c r="AY288" s="3" t="n">
        <v>8.058</v>
      </c>
      <c r="AZ288" s="3" t="str">
        <f aca="false">IF(AND(AU288&lt;&gt;"",T288&lt;&gt;"",O288&lt;&gt;"",AD288&lt;&gt;""),SQRT((AU288*(MAX((T288-77)/(T288-O288),0))^0.38)*(SQRT(AD288^2-0.000601*(77-60))*62.3664)*251.9958/30.48^3),"")</f>
        <v/>
      </c>
      <c r="BA288" s="3" t="str">
        <f aca="false">IF(AND(AY288&lt;&gt;"",AZ288&lt;&gt;""),AZ288-AY288,"")</f>
        <v/>
      </c>
      <c r="BC288" s="1" t="n">
        <v>-483.91</v>
      </c>
      <c r="BD288" s="1" t="n">
        <v>324.67</v>
      </c>
      <c r="BE288" s="1" t="n">
        <v>56.61</v>
      </c>
      <c r="BL288" s="1" t="n">
        <v>0.44</v>
      </c>
      <c r="BM288" s="1" t="n">
        <v>6.26</v>
      </c>
      <c r="BN288" s="7" t="n">
        <v>12.8</v>
      </c>
      <c r="BO288" s="7" t="n">
        <f aca="false">IF(AND(P288&lt;&gt;"",AD288&lt;&gt;""),P288^0.333333333333333/AD288,"")</f>
        <v>12.792907949807</v>
      </c>
      <c r="BP288" s="7" t="n">
        <f aca="false">BN288-BO288</f>
        <v>0.00709205019302672</v>
      </c>
    </row>
    <row r="289" customFormat="false" ht="12.75" hidden="false" customHeight="false" outlineLevel="0" collapsed="false">
      <c r="A289" s="0" t="n">
        <v>287</v>
      </c>
      <c r="B289" s="0" t="s">
        <v>425</v>
      </c>
      <c r="C289" s="0" t="s">
        <v>267</v>
      </c>
      <c r="D289" s="0" t="n">
        <v>18</v>
      </c>
      <c r="E289" s="0" t="n">
        <v>36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0</v>
      </c>
      <c r="K289" s="0" t="s">
        <v>334</v>
      </c>
      <c r="L289" s="1" t="n">
        <v>252.48</v>
      </c>
      <c r="M289" s="1" t="n">
        <f aca="false">+D289*$D$2+E289*$E$2+F289*$F$2+G289*$G$2+H289*$H$2+I289*$I$2+J289*$J$2</f>
        <v>252.48384</v>
      </c>
      <c r="N289" s="1" t="str">
        <f aca="false">IF(ABS(M289-L289)&gt;0.005,M289-L289,"")</f>
        <v/>
      </c>
      <c r="O289" s="1" t="n">
        <v>598.68</v>
      </c>
      <c r="P289" s="1" t="n">
        <f aca="false">+O289+459.67</f>
        <v>1058.35</v>
      </c>
      <c r="Q289" s="1" t="n">
        <f aca="false">IF(AND(P289&gt;0,U289&lt;&gt;""),P289/U289,"")</f>
        <v>0.770605795835154</v>
      </c>
      <c r="R289" s="1" t="n">
        <v>63.68</v>
      </c>
      <c r="S289" s="1" t="n">
        <f aca="false">IF(AND(R289&lt;&gt;"",U289&lt;&gt;""),(R289+459.67)/U289,"")</f>
        <v>0.381061598951507</v>
      </c>
      <c r="T289" s="1" t="n">
        <v>913.73</v>
      </c>
      <c r="U289" s="1" t="n">
        <f aca="false">IF(T289&lt;&gt;"",T289+459.67,"")</f>
        <v>1373.4</v>
      </c>
      <c r="V289" s="1" t="n">
        <v>194.35</v>
      </c>
      <c r="W289" s="2" t="n">
        <v>0.0704</v>
      </c>
      <c r="X289" s="2" t="n">
        <v>0.234</v>
      </c>
      <c r="Y289" s="2" t="n">
        <f aca="false">IF(U289&lt;&gt;"",V289*W289*L289/10.73165/U289,"")</f>
        <v>0.234380049880302</v>
      </c>
      <c r="Z289" s="2" t="str">
        <f aca="false">IF(Y289&lt;&gt;"",IF(ABS(Y289-X289)&gt;0.0005,Y289-X289,""),"")</f>
        <v/>
      </c>
      <c r="AA289" s="2" t="n">
        <v>0.6669</v>
      </c>
      <c r="AB289" s="2" t="n">
        <f aca="false">IF(AND(V289&gt;0,Q289&lt;&gt;""),LOG(14.69595/V289)/(1-1/Q289)*3/7-1,"")</f>
        <v>0.614464557106235</v>
      </c>
      <c r="AC289" s="2" t="n">
        <f aca="false">IF(AB289&lt;&gt;"",IF(ABS(AB289-AA289)&gt;0.05,AB289-AA289,""),"")</f>
        <v>-0.0524354428937648</v>
      </c>
      <c r="AD289" s="2" t="n">
        <v>0.7923</v>
      </c>
      <c r="AF289" s="3" t="n">
        <f aca="false">IF(AND(L289&lt;&gt;"",AD289&lt;&gt;""),L289/(AD289*62.3664),"")</f>
        <v>5.10959701900281</v>
      </c>
      <c r="AG289" s="1" t="n">
        <v>47.1</v>
      </c>
      <c r="AH289" s="1" t="n">
        <f aca="false">IF(AD289&lt;&gt;"",141.5/AD289-131.5,"")</f>
        <v>47.0939669317178</v>
      </c>
      <c r="AI289" s="1" t="str">
        <f aca="false">IF(AH289&lt;&gt;"",IF(ABS(AH289-AG289)&gt;0.01,AH289-AG289,""),"")</f>
        <v/>
      </c>
      <c r="AJ289" s="3" t="n">
        <v>6.605</v>
      </c>
      <c r="AK289" s="3" t="n">
        <f aca="false">IF(AD289&lt;&gt;"",AD289*8.33718,"")</f>
        <v>6.605547714</v>
      </c>
      <c r="AL289" s="3" t="str">
        <f aca="false">IF(AK289&lt;&gt;"",IF(ABS(AK289-AJ289)&gt;0.001,AK289-AJ289,""),"")</f>
        <v/>
      </c>
      <c r="AM289" s="4" t="n">
        <v>1.4428</v>
      </c>
      <c r="AO289" s="2" t="n">
        <f aca="false">IF(AND(V289&lt;&gt;"",AA289&lt;&gt;"",U289&lt;&gt;""),V289*10^(7/3*(1+AA289)*(1-U289/559.676)),"")</f>
        <v>0.000430190222953166</v>
      </c>
      <c r="AP289" s="2" t="n">
        <f aca="false">IF(AO289&lt;&gt;"",AO289-AN289,"")</f>
        <v>0.000430190222953166</v>
      </c>
      <c r="AQ289" s="2" t="n">
        <v>0.3753</v>
      </c>
      <c r="AR289" s="2" t="n">
        <v>0.4766</v>
      </c>
      <c r="AS289" s="2" t="n">
        <v>3.5276</v>
      </c>
      <c r="AT289" s="2" t="n">
        <v>1.4278</v>
      </c>
      <c r="AU289" s="1" t="n">
        <v>88.47</v>
      </c>
      <c r="AV289" s="5" t="n">
        <v>18826</v>
      </c>
      <c r="AW289" s="5" t="n">
        <f aca="false">AV289*AJ289</f>
        <v>124345.73</v>
      </c>
      <c r="AX289" s="1" t="n">
        <v>28.09</v>
      </c>
      <c r="AY289" s="3" t="n">
        <v>7.515</v>
      </c>
      <c r="AZ289" s="3" t="n">
        <f aca="false">IF(AND(AU289&lt;&gt;"",T289&lt;&gt;"",O289&lt;&gt;"",AD289&lt;&gt;""),SQRT((AU289*(MAX((T289-77)/(T289-O289),0))^0.38)*(SQRT(AD289^2-0.000601*(77-60))*62.3664)*251.9958/30.48^3),"")</f>
        <v>7.47841963752181</v>
      </c>
      <c r="BA289" s="3" t="n">
        <f aca="false">IF(AND(AY289&lt;&gt;"",AZ289&lt;&gt;""),AZ289-AY289,"")</f>
        <v>-0.0365803624781877</v>
      </c>
      <c r="BC289" s="1" t="n">
        <v>-492.16</v>
      </c>
      <c r="BD289" s="1" t="n">
        <v>320.95</v>
      </c>
      <c r="BE289" s="1" t="n">
        <v>55.51</v>
      </c>
      <c r="BL289" s="1" t="n">
        <v>0.41</v>
      </c>
      <c r="BM289" s="1" t="n">
        <v>6.86</v>
      </c>
      <c r="BN289" s="7" t="n">
        <v>12.9</v>
      </c>
      <c r="BO289" s="7" t="n">
        <f aca="false">IF(AND(P289&lt;&gt;"",AD289&lt;&gt;""),P289^0.333333333333333/AD289,"")</f>
        <v>12.8623438507059</v>
      </c>
      <c r="BP289" s="7" t="n">
        <f aca="false">BN289-BO289</f>
        <v>0.037656149294147</v>
      </c>
    </row>
    <row r="290" customFormat="false" ht="12.75" hidden="false" customHeight="false" outlineLevel="0" collapsed="false">
      <c r="A290" s="0" t="n">
        <v>288</v>
      </c>
      <c r="B290" s="0" t="s">
        <v>426</v>
      </c>
      <c r="C290" s="0" t="s">
        <v>269</v>
      </c>
      <c r="D290" s="0" t="n">
        <v>19</v>
      </c>
      <c r="E290" s="0" t="n">
        <v>38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0</v>
      </c>
      <c r="K290" s="0" t="s">
        <v>334</v>
      </c>
      <c r="L290" s="1" t="n">
        <v>266.51</v>
      </c>
      <c r="M290" s="1" t="n">
        <f aca="false">+D290*$D$2+E290*$E$2+F290*$F$2+G290*$G$2+H290*$H$2+I290*$I$2+J290*$J$2</f>
        <v>266.51072</v>
      </c>
      <c r="N290" s="1" t="str">
        <f aca="false">IF(ABS(M290-L290)&gt;0.005,M290-L290,"")</f>
        <v/>
      </c>
      <c r="O290" s="1" t="n">
        <v>624.38</v>
      </c>
      <c r="P290" s="1" t="n">
        <f aca="false">+O290+459.67</f>
        <v>1084.05</v>
      </c>
      <c r="Q290" s="1" t="n">
        <f aca="false">IF(AND(P290&gt;0,U290&lt;&gt;""),P290/U290,"")</f>
        <v>0.797523670793882</v>
      </c>
      <c r="R290" s="1" t="n">
        <v>74.12</v>
      </c>
      <c r="S290" s="1" t="n">
        <f aca="false">IF(AND(R290&lt;&gt;"",U290&lt;&gt;""),(R290+459.67)/U290,"")</f>
        <v>0.392703436403363</v>
      </c>
      <c r="T290" s="1" t="n">
        <v>899.6</v>
      </c>
      <c r="U290" s="1" t="n">
        <f aca="false">IF(T290&lt;&gt;"",T290+459.67,"")</f>
        <v>1359.27</v>
      </c>
      <c r="V290" s="1" t="n">
        <v>160.99</v>
      </c>
      <c r="W290" s="2" t="n">
        <v>0.0665</v>
      </c>
      <c r="X290" s="2" t="n">
        <v>0.1956</v>
      </c>
      <c r="Y290" s="2" t="n">
        <f aca="false">IF(U290&lt;&gt;"",V290*W290*L290/10.73165/U290,"")</f>
        <v>0.195596834918389</v>
      </c>
      <c r="Z290" s="2" t="str">
        <f aca="false">IF(Y290&lt;&gt;"",IF(ABS(Y290-X290)&gt;0.0005,Y290-X290,""),"")</f>
        <v/>
      </c>
      <c r="AA290" s="2" t="n">
        <v>0.8246</v>
      </c>
      <c r="AB290" s="2" t="n">
        <f aca="false">IF(AND(V290&gt;0,Q290&lt;&gt;""),LOG(14.69595/V290)/(1-1/Q290)*3/7-1,"")</f>
        <v>0.754928086292605</v>
      </c>
      <c r="AC290" s="2" t="n">
        <f aca="false">IF(AB290&lt;&gt;"",IF(ABS(AB290-AA290)&gt;0.05,AB290-AA290,""),"")</f>
        <v>-0.0696719137073949</v>
      </c>
      <c r="AD290" s="2" t="n">
        <v>0.7958</v>
      </c>
      <c r="AF290" s="3" t="n">
        <f aca="false">IF(AND(L290&lt;&gt;"",AD290&lt;&gt;""),L290/(AD290*62.3664),"")</f>
        <v>5.36980974431422</v>
      </c>
      <c r="AG290" s="1" t="n">
        <v>46.3</v>
      </c>
      <c r="AH290" s="1" t="n">
        <f aca="false">IF(AD290&lt;&gt;"",141.5/AD290-131.5,"")</f>
        <v>46.3084945966323</v>
      </c>
      <c r="AI290" s="1" t="str">
        <f aca="false">IF(AH290&lt;&gt;"",IF(ABS(AH290-AG290)&gt;0.01,AH290-AG290,""),"")</f>
        <v/>
      </c>
      <c r="AJ290" s="3" t="n">
        <v>6.635</v>
      </c>
      <c r="AK290" s="3" t="n">
        <f aca="false">IF(AD290&lt;&gt;"",AD290*8.33718,"")</f>
        <v>6.634727844</v>
      </c>
      <c r="AL290" s="3" t="str">
        <f aca="false">IF(AK290&lt;&gt;"",IF(ABS(AK290-AJ290)&gt;0.001,AK290-AJ290,""),"")</f>
        <v/>
      </c>
      <c r="AM290" s="4" t="n">
        <v>1.4445</v>
      </c>
      <c r="AO290" s="2" t="n">
        <f aca="false">IF(AND(V290&lt;&gt;"",AA290&lt;&gt;"",U290&lt;&gt;""),V290*10^(7/3*(1+AA290)*(1-U290/559.676)),"")</f>
        <v>0.000133157733306309</v>
      </c>
      <c r="AP290" s="2" t="n">
        <f aca="false">IF(AO290&lt;&gt;"",AO290-AN290,"")</f>
        <v>0.000133157733306309</v>
      </c>
      <c r="AV290" s="5" t="n">
        <v>18819</v>
      </c>
      <c r="AW290" s="5" t="n">
        <f aca="false">AV290*AJ290</f>
        <v>124864.065</v>
      </c>
      <c r="AX290" s="1" t="n">
        <v>28.4</v>
      </c>
      <c r="AY290" s="3" t="n">
        <v>8.093</v>
      </c>
      <c r="AZ290" s="3" t="str">
        <f aca="false">IF(AND(AU290&lt;&gt;"",T290&lt;&gt;"",O290&lt;&gt;"",AD290&lt;&gt;""),SQRT((AU290*(MAX((T290-77)/(T290-O290),0))^0.38)*(SQRT(AD290^2-0.000601*(77-60))*62.3664)*251.9958/30.48^3),"")</f>
        <v/>
      </c>
      <c r="BA290" s="3" t="str">
        <f aca="false">IF(AND(AY290&lt;&gt;"",AZ290&lt;&gt;""),AZ290-AY290,"")</f>
        <v/>
      </c>
      <c r="BC290" s="1" t="n">
        <v>-500.14</v>
      </c>
      <c r="BD290" s="1" t="n">
        <v>317.63</v>
      </c>
      <c r="BE290" s="1" t="n">
        <v>54.04</v>
      </c>
      <c r="BL290" s="1" t="n">
        <v>0.39</v>
      </c>
      <c r="BM290" s="1" t="n">
        <v>7.68</v>
      </c>
      <c r="BN290" s="7" t="n">
        <v>12.9</v>
      </c>
      <c r="BO290" s="7" t="n">
        <f aca="false">IF(AND(P290&lt;&gt;"",AD290&lt;&gt;""),P290^0.333333333333333/AD290,"")</f>
        <v>12.9086007815411</v>
      </c>
      <c r="BP290" s="7" t="n">
        <f aca="false">BN290-BO290</f>
        <v>-0.00860078154113353</v>
      </c>
    </row>
    <row r="291" customFormat="false" ht="12.75" hidden="false" customHeight="false" outlineLevel="0" collapsed="false">
      <c r="A291" s="0" t="n">
        <v>289</v>
      </c>
      <c r="B291" s="0" t="s">
        <v>427</v>
      </c>
      <c r="C291" s="0" t="s">
        <v>271</v>
      </c>
      <c r="D291" s="0" t="n">
        <v>20</v>
      </c>
      <c r="E291" s="0" t="n">
        <v>40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0</v>
      </c>
      <c r="K291" s="0" t="s">
        <v>334</v>
      </c>
      <c r="L291" s="1" t="n">
        <v>280.54</v>
      </c>
      <c r="M291" s="1" t="n">
        <f aca="false">+D291*$D$2+E291*$E$2+F291*$F$2+G291*$G$2+H291*$H$2+I291*$I$2+J291*$J$2</f>
        <v>280.5376</v>
      </c>
      <c r="N291" s="1" t="str">
        <f aca="false">IF(ABS(M291-L291)&gt;0.005,M291-L291,"")</f>
        <v/>
      </c>
      <c r="O291" s="1" t="n">
        <v>648.32</v>
      </c>
      <c r="P291" s="1" t="n">
        <f aca="false">+O291+459.67</f>
        <v>1107.99</v>
      </c>
      <c r="Q291" s="1" t="n">
        <f aca="false">IF(AND(P291&gt;0,U291&lt;&gt;""),P291/U291,"")</f>
        <v>0.781154822335025</v>
      </c>
      <c r="R291" s="1" t="n">
        <v>183.48</v>
      </c>
      <c r="S291" s="1" t="n">
        <f aca="false">IF(AND(R291&lt;&gt;"",U291&lt;&gt;""),(R291+459.67)/U291,"")</f>
        <v>0.453433446136492</v>
      </c>
      <c r="T291" s="1" t="n">
        <v>958.73</v>
      </c>
      <c r="U291" s="1" t="n">
        <f aca="false">IF(T291&lt;&gt;"",T291+459.67,"")</f>
        <v>1418.4</v>
      </c>
      <c r="V291" s="1" t="n">
        <v>176.95</v>
      </c>
      <c r="W291" s="2" t="n">
        <v>0.0702</v>
      </c>
      <c r="X291" s="2" t="n">
        <v>0.229</v>
      </c>
      <c r="Y291" s="2" t="n">
        <f aca="false">IF(U291&lt;&gt;"",V291*W291*L291/10.73165/U291,"")</f>
        <v>0.228937664956645</v>
      </c>
      <c r="Z291" s="2" t="str">
        <f aca="false">IF(Y291&lt;&gt;"",IF(ABS(Y291-X291)&gt;0.0005,Y291-X291,""),"")</f>
        <v/>
      </c>
      <c r="AA291" s="2" t="n">
        <v>0.734</v>
      </c>
      <c r="AB291" s="2" t="n">
        <f aca="false">IF(AND(V291&gt;0,Q291&lt;&gt;""),LOG(14.69595/V291)/(1-1/Q291)*3/7-1,"")</f>
        <v>0.653139775615971</v>
      </c>
      <c r="AC291" s="2" t="n">
        <f aca="false">IF(AB291&lt;&gt;"",IF(ABS(AB291-AA291)&gt;0.05,AB291-AA291,""),"")</f>
        <v>-0.0808602243840295</v>
      </c>
      <c r="AD291" s="2" t="n">
        <v>0.7981</v>
      </c>
      <c r="AF291" s="3" t="n">
        <f aca="false">IF(AND(L291&lt;&gt;"",AD291&lt;&gt;""),L291/(AD291*62.3664),"")</f>
        <v>5.63620532626812</v>
      </c>
      <c r="AG291" s="1" t="n">
        <v>45.8</v>
      </c>
      <c r="AH291" s="1" t="n">
        <f aca="false">IF(AD291&lt;&gt;"",141.5/AD291-131.5,"")</f>
        <v>45.796078185691</v>
      </c>
      <c r="AI291" s="1" t="str">
        <f aca="false">IF(AH291&lt;&gt;"",IF(ABS(AH291-AG291)&gt;0.01,AH291-AG291,""),"")</f>
        <v/>
      </c>
      <c r="AJ291" s="3" t="n">
        <v>6.654</v>
      </c>
      <c r="AK291" s="3" t="n">
        <f aca="false">IF(AD291&lt;&gt;"",AD291*8.33718,"")</f>
        <v>6.653903358</v>
      </c>
      <c r="AL291" s="3" t="str">
        <f aca="false">IF(AK291&lt;&gt;"",IF(ABS(AK291-AJ291)&gt;0.001,AK291-AJ291,""),"")</f>
        <v/>
      </c>
      <c r="AM291" s="4" t="n">
        <v>1.4459</v>
      </c>
      <c r="AO291" s="2" t="n">
        <f aca="false">IF(AND(V291&lt;&gt;"",AA291&lt;&gt;"",U291&lt;&gt;""),V291*10^(7/3*(1+AA291)*(1-U291/559.676)),"")</f>
        <v>0.000109642257577854</v>
      </c>
      <c r="AP291" s="2" t="n">
        <f aca="false">IF(AO291&lt;&gt;"",AO291-AN291,"")</f>
        <v>0.000109642257577854</v>
      </c>
      <c r="AQ291" s="2" t="n">
        <v>0.3754</v>
      </c>
      <c r="AR291" s="2" t="n">
        <v>0.4784</v>
      </c>
      <c r="AS291" s="2" t="n">
        <v>4.905</v>
      </c>
      <c r="AT291" s="2" t="n">
        <v>1.8462</v>
      </c>
      <c r="AU291" s="1" t="n">
        <v>87.62</v>
      </c>
      <c r="AV291" s="5" t="n">
        <v>18812</v>
      </c>
      <c r="AW291" s="5" t="n">
        <f aca="false">AV291*AJ291</f>
        <v>125175.048</v>
      </c>
      <c r="AX291" s="1" t="n">
        <v>28.73</v>
      </c>
      <c r="AY291" s="3" t="n">
        <v>7.87</v>
      </c>
      <c r="AZ291" s="3" t="n">
        <f aca="false">IF(AND(AU291&lt;&gt;"",T291&lt;&gt;"",O291&lt;&gt;"",AD291&lt;&gt;""),SQRT((AU291*(MAX((T291-77)/(T291-O291),0))^0.38)*(SQRT(AD291^2-0.000601*(77-60))*62.3664)*251.9958/30.48^3),"")</f>
        <v>7.56606645601541</v>
      </c>
      <c r="BA291" s="3" t="n">
        <f aca="false">IF(AND(AY291&lt;&gt;"",AZ291&lt;&gt;""),AZ291-AY291,"")</f>
        <v>-0.303933543984592</v>
      </c>
      <c r="BC291" s="1" t="n">
        <v>-506.09</v>
      </c>
      <c r="BD291" s="1" t="n">
        <v>314.63</v>
      </c>
      <c r="BE291" s="1" t="n">
        <v>52.57</v>
      </c>
      <c r="BL291" s="1" t="n">
        <v>0.4</v>
      </c>
      <c r="BM291" s="1" t="n">
        <v>8.77</v>
      </c>
      <c r="BN291" s="7" t="n">
        <v>13</v>
      </c>
      <c r="BO291" s="7" t="n">
        <f aca="false">IF(AND(P291&lt;&gt;"",AD291&lt;&gt;""),P291^0.333333333333333/AD291,"")</f>
        <v>12.9654611876193</v>
      </c>
      <c r="BP291" s="7" t="n">
        <f aca="false">BN291-BO291</f>
        <v>0.0345388123807346</v>
      </c>
    </row>
    <row r="292" customFormat="false" ht="12.75" hidden="false" customHeight="false" outlineLevel="0" collapsed="false">
      <c r="A292" s="0" t="n">
        <v>290</v>
      </c>
      <c r="B292" s="0" t="s">
        <v>428</v>
      </c>
      <c r="C292" s="0" t="s">
        <v>429</v>
      </c>
      <c r="D292" s="0" t="n">
        <v>3</v>
      </c>
      <c r="E292" s="0" t="n">
        <v>4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0</v>
      </c>
      <c r="K292" s="0" t="s">
        <v>430</v>
      </c>
      <c r="L292" s="1" t="n">
        <v>40.06</v>
      </c>
      <c r="M292" s="1" t="n">
        <f aca="false">+D292*$D$2+E292*$E$2+F292*$F$2+G292*$G$2+H292*$H$2+I292*$I$2+J292*$J$2</f>
        <v>40.06476</v>
      </c>
      <c r="N292" s="1" t="str">
        <f aca="false">IF(ABS(M292-L292)&gt;0.005,M292-L292,"")</f>
        <v/>
      </c>
      <c r="O292" s="1" t="n">
        <v>-30.1</v>
      </c>
      <c r="P292" s="1" t="n">
        <f aca="false">+O292+459.67</f>
        <v>429.57</v>
      </c>
      <c r="Q292" s="1" t="n">
        <f aca="false">IF(AND(P292&gt;0,U292&lt;&gt;""),P292/U292,"")</f>
        <v>0.607020221289584</v>
      </c>
      <c r="R292" s="1" t="n">
        <v>-213.34</v>
      </c>
      <c r="S292" s="1" t="n">
        <f aca="false">IF(AND(R292&lt;&gt;"",U292&lt;&gt;""),(R292+459.67)/U292,"")</f>
        <v>0.348085972275213</v>
      </c>
      <c r="T292" s="1" t="n">
        <v>248</v>
      </c>
      <c r="U292" s="1" t="n">
        <f aca="false">IF(T292&lt;&gt;"",T292+459.67,"")</f>
        <v>707.67</v>
      </c>
      <c r="V292" s="1" t="n">
        <v>793.36</v>
      </c>
      <c r="W292" s="2" t="n">
        <v>0.0648</v>
      </c>
      <c r="X292" s="2" t="n">
        <v>0.271</v>
      </c>
      <c r="Y292" s="2" t="n">
        <f aca="false">IF(U292&lt;&gt;"",V292*W292*L292/10.73165/U292,"")</f>
        <v>0.27118081755885</v>
      </c>
      <c r="Z292" s="2" t="str">
        <f aca="false">IF(Y292&lt;&gt;"",IF(ABS(Y292-X292)&gt;0.0005,Y292-X292,""),"")</f>
        <v/>
      </c>
      <c r="AA292" s="2" t="n">
        <v>0.1594</v>
      </c>
      <c r="AB292" s="2" t="n">
        <f aca="false">IF(AND(V292&gt;0,Q292&lt;&gt;""),LOG(14.69595/V292)/(1-1/Q292)*3/7-1,"")</f>
        <v>0.146759678860537</v>
      </c>
      <c r="AC292" s="2" t="str">
        <f aca="false">IF(AB292&lt;&gt;"",IF(ABS(AB292-AA292)&gt;0.05,AB292-AA292,""),"")</f>
        <v/>
      </c>
      <c r="AD292" s="2" t="n">
        <v>0.5997</v>
      </c>
      <c r="AF292" s="3" t="n">
        <f aca="false">IF(AND(L292&lt;&gt;"",AD292&lt;&gt;""),L292/(AD292*62.3664),"")</f>
        <v>1.07109063053209</v>
      </c>
      <c r="AG292" s="1" t="n">
        <v>104.46</v>
      </c>
      <c r="AH292" s="1" t="n">
        <f aca="false">IF(AD292&lt;&gt;"",141.5/AD292-131.5,"")</f>
        <v>104.451308987827</v>
      </c>
      <c r="AI292" s="1" t="str">
        <f aca="false">IF(AH292&lt;&gt;"",IF(ABS(AH292-AG292)&gt;0.01,AH292-AG292,""),"")</f>
        <v/>
      </c>
      <c r="AJ292" s="3" t="n">
        <v>4.999</v>
      </c>
      <c r="AK292" s="3" t="n">
        <f aca="false">IF(AD292&lt;&gt;"",AD292*8.33718,"")</f>
        <v>4.999806846</v>
      </c>
      <c r="AL292" s="3" t="str">
        <f aca="false">IF(AK292&lt;&gt;"",IF(ABS(AK292-AJ292)&gt;0.001,AK292-AJ292,""),"")</f>
        <v/>
      </c>
      <c r="AM292" s="4" t="n">
        <v>1.4169</v>
      </c>
      <c r="AN292" s="2" t="n">
        <v>144.543</v>
      </c>
      <c r="AO292" s="2" t="n">
        <f aca="false">IF(AND(V292&lt;&gt;"",AA292&lt;&gt;"",U292&lt;&gt;""),V292*10^(7/3*(1+AA292)*(1-U292/559.676)),"")</f>
        <v>152.799548809545</v>
      </c>
      <c r="AP292" s="2" t="n">
        <f aca="false">IF(AO292&lt;&gt;"",AO292-AN292,"")</f>
        <v>8.25654880954542</v>
      </c>
      <c r="AQ292" s="2" t="n">
        <v>0.3442</v>
      </c>
      <c r="AS292" s="2" t="n">
        <v>0.228</v>
      </c>
      <c r="AU292" s="1" t="n">
        <v>221.04</v>
      </c>
      <c r="AV292" s="5" t="n">
        <v>19921</v>
      </c>
      <c r="AW292" s="5" t="n">
        <f aca="false">AV292*AJ292</f>
        <v>99585.079</v>
      </c>
      <c r="AX292" s="1" t="n">
        <v>9.5</v>
      </c>
      <c r="AY292" s="3" t="n">
        <v>7.625</v>
      </c>
      <c r="AZ292" s="3" t="n">
        <f aca="false">IF(AND(AU292&lt;&gt;"",T292&lt;&gt;"",O292&lt;&gt;"",AD292&lt;&gt;""),SQRT((AU292*(MAX((T292-77)/(T292-O292),0))^0.38)*(SQRT(AD292^2-0.000601*(77-60))*62.3664)*251.9958/30.48^3),"")</f>
        <v>7.76415066146229</v>
      </c>
      <c r="BA292" s="3" t="n">
        <f aca="false">IF(AND(AY292&lt;&gt;"",AZ292&lt;&gt;""),AZ292-AY292,"")</f>
        <v>0.139150661462287</v>
      </c>
      <c r="BC292" s="1" t="n">
        <v>2055.53</v>
      </c>
      <c r="BD292" s="1" t="n">
        <v>2160.02</v>
      </c>
      <c r="BL292" s="1" t="n">
        <v>2.1</v>
      </c>
      <c r="BN292" s="7" t="n">
        <v>12.6</v>
      </c>
      <c r="BO292" s="7" t="n">
        <f aca="false">IF(AND(P292&lt;&gt;"",AD292&lt;&gt;""),P292^0.333333333333333/AD292,"")</f>
        <v>12.581833462955</v>
      </c>
      <c r="BP292" s="7" t="n">
        <f aca="false">BN292-BO292</f>
        <v>0.0181665370450403</v>
      </c>
    </row>
    <row r="293" customFormat="false" ht="12.75" hidden="false" customHeight="false" outlineLevel="0" collapsed="false">
      <c r="A293" s="0" t="n">
        <v>291</v>
      </c>
      <c r="B293" s="0" t="s">
        <v>431</v>
      </c>
      <c r="C293" s="0" t="s">
        <v>432</v>
      </c>
      <c r="D293" s="0" t="n">
        <v>4</v>
      </c>
      <c r="E293" s="0" t="n">
        <v>6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</v>
      </c>
      <c r="K293" s="0" t="s">
        <v>430</v>
      </c>
      <c r="L293" s="1" t="n">
        <v>54.09</v>
      </c>
      <c r="M293" s="1" t="n">
        <f aca="false">+D293*$D$2+E293*$E$2+F293*$F$2+G293*$G$2+H293*$H$2+I293*$I$2+J293*$J$2</f>
        <v>54.09164</v>
      </c>
      <c r="N293" s="1" t="str">
        <f aca="false">IF(ABS(M293-L293)&gt;0.005,M293-L293,"")</f>
        <v/>
      </c>
      <c r="O293" s="1" t="n">
        <v>51.53</v>
      </c>
      <c r="P293" s="1" t="n">
        <f aca="false">+O293+459.67</f>
        <v>511.2</v>
      </c>
      <c r="Q293" s="1" t="n">
        <f aca="false">IF(AND(P293&gt;0,U293&lt;&gt;""),P293/U293,"")</f>
        <v>0.63963963963964</v>
      </c>
      <c r="R293" s="1" t="n">
        <v>-213.14</v>
      </c>
      <c r="S293" s="1" t="n">
        <f aca="false">IF(AND(R293&lt;&gt;"",U293&lt;&gt;""),(R293+459.67)/U293,"")</f>
        <v>0.308470970970971</v>
      </c>
      <c r="T293" s="1" t="n">
        <v>339.53</v>
      </c>
      <c r="U293" s="1" t="n">
        <f aca="false">IF(T293&lt;&gt;"",T293+459.67,"")</f>
        <v>799.2</v>
      </c>
      <c r="V293" s="1" t="n">
        <v>652.67</v>
      </c>
      <c r="W293" s="2" t="n">
        <v>0.0649</v>
      </c>
      <c r="X293" s="2" t="n">
        <v>0.267</v>
      </c>
      <c r="Y293" s="2" t="n">
        <f aca="false">IF(U293&lt;&gt;"",V293*W293*L293/10.73165/U293,"")</f>
        <v>0.267136575043266</v>
      </c>
      <c r="Z293" s="2" t="str">
        <f aca="false">IF(Y293&lt;&gt;"",IF(ABS(Y293-X293)&gt;0.0005,Y293-X293,""),"")</f>
        <v/>
      </c>
      <c r="AA293" s="2" t="n">
        <v>0.2509</v>
      </c>
      <c r="AB293" s="2" t="n">
        <f aca="false">IF(AND(V293&gt;0,Q293&lt;&gt;""),LOG(14.69595/V293)/(1-1/Q293)*3/7-1,"")</f>
        <v>0.253273731516587</v>
      </c>
      <c r="AC293" s="2" t="str">
        <f aca="false">IF(AB293&lt;&gt;"",IF(ABS(AB293-AA293)&gt;0.05,AB293-AA293,""),"")</f>
        <v/>
      </c>
      <c r="AD293" s="2" t="n">
        <v>0.6576</v>
      </c>
      <c r="AF293" s="3" t="n">
        <f aca="false">IF(AND(L293&lt;&gt;"",AD293&lt;&gt;""),L293/(AD293*62.3664),"")</f>
        <v>1.31887762697601</v>
      </c>
      <c r="AG293" s="1" t="n">
        <v>83.68</v>
      </c>
      <c r="AH293" s="1" t="n">
        <f aca="false">IF(AD293&lt;&gt;"",141.5/AD293-131.5,"")</f>
        <v>83.676399026764</v>
      </c>
      <c r="AI293" s="1" t="str">
        <f aca="false">IF(AH293&lt;&gt;"",IF(ABS(AH293-AG293)&gt;0.01,AH293-AG293,""),"")</f>
        <v/>
      </c>
      <c r="AJ293" s="3" t="n">
        <v>5.482</v>
      </c>
      <c r="AK293" s="3" t="n">
        <f aca="false">IF(AD293&lt;&gt;"",AD293*8.33718,"")</f>
        <v>5.482529568</v>
      </c>
      <c r="AL293" s="3" t="str">
        <f aca="false">IF(AK293&lt;&gt;"",IF(ABS(AK293-AJ293)&gt;0.001,AK293-AJ293,""),"")</f>
        <v/>
      </c>
      <c r="AM293" s="4" t="n">
        <v>1.4205</v>
      </c>
      <c r="AN293" s="2" t="n">
        <v>36.7698</v>
      </c>
      <c r="AO293" s="2" t="n">
        <f aca="false">IF(AND(V293&lt;&gt;"",AA293&lt;&gt;"",U293&lt;&gt;""),V293*10^(7/3*(1+AA293)*(1-U293/559.676)),"")</f>
        <v>36.774932539502</v>
      </c>
      <c r="AP293" s="2" t="n">
        <f aca="false">IF(AO293&lt;&gt;"",AO293-AN293,"")</f>
        <v>0.00513253950201431</v>
      </c>
      <c r="AQ293" s="2" t="n">
        <v>0.3465</v>
      </c>
      <c r="AR293" s="2" t="n">
        <v>0.5407</v>
      </c>
      <c r="AS293" s="2" t="n">
        <v>0.2755</v>
      </c>
      <c r="AT293" s="2" t="n">
        <v>0.2248</v>
      </c>
      <c r="AU293" s="1" t="n">
        <v>192.48</v>
      </c>
      <c r="AV293" s="5" t="n">
        <v>19567</v>
      </c>
      <c r="AW293" s="5" t="n">
        <f aca="false">AV293*AJ293</f>
        <v>107266.294</v>
      </c>
      <c r="AX293" s="1" t="n">
        <v>15.78</v>
      </c>
      <c r="AY293" s="3" t="n">
        <v>7.851</v>
      </c>
      <c r="AZ293" s="3" t="n">
        <f aca="false">IF(AND(AU293&lt;&gt;"",T293&lt;&gt;"",O293&lt;&gt;"",AD293&lt;&gt;""),SQRT((AU293*(MAX((T293-77)/(T293-O293),0))^0.38)*(SQRT(AD293^2-0.000601*(77-60))*62.3664)*251.9958/30.48^3),"")</f>
        <v>8.18628144392786</v>
      </c>
      <c r="BA293" s="3" t="n">
        <f aca="false">IF(AND(AY293&lt;&gt;"",AZ293&lt;&gt;""),AZ293-AY293,"")</f>
        <v>0.335281443927861</v>
      </c>
      <c r="BC293" s="1" t="n">
        <v>1297.9</v>
      </c>
      <c r="BD293" s="1" t="n">
        <v>1577.3</v>
      </c>
      <c r="BE293" s="1" t="n">
        <v>55.34</v>
      </c>
      <c r="BF293" s="6" t="n">
        <v>0.00098</v>
      </c>
      <c r="BL293" s="1" t="n">
        <v>2</v>
      </c>
      <c r="BM293" s="1" t="n">
        <v>12</v>
      </c>
      <c r="BN293" s="7" t="n">
        <v>12.2</v>
      </c>
      <c r="BO293" s="7" t="n">
        <f aca="false">IF(AND(P293&lt;&gt;"",AD293&lt;&gt;""),P293^0.333333333333333/AD293,"")</f>
        <v>12.1591106467589</v>
      </c>
      <c r="BP293" s="7" t="n">
        <f aca="false">BN293-BO293</f>
        <v>0.0408893532410843</v>
      </c>
    </row>
    <row r="294" customFormat="false" ht="12.75" hidden="false" customHeight="false" outlineLevel="0" collapsed="false">
      <c r="A294" s="0" t="n">
        <v>292</v>
      </c>
      <c r="B294" s="0" t="s">
        <v>433</v>
      </c>
      <c r="C294" s="0" t="s">
        <v>432</v>
      </c>
      <c r="D294" s="0" t="n">
        <v>4</v>
      </c>
      <c r="E294" s="0" t="n">
        <v>6</v>
      </c>
      <c r="F294" s="0" t="n">
        <v>0</v>
      </c>
      <c r="G294" s="0" t="n">
        <v>0</v>
      </c>
      <c r="H294" s="0" t="n">
        <v>0</v>
      </c>
      <c r="I294" s="0" t="n">
        <v>0</v>
      </c>
      <c r="J294" s="0" t="n">
        <v>0</v>
      </c>
      <c r="K294" s="0" t="s">
        <v>430</v>
      </c>
      <c r="L294" s="1" t="n">
        <v>54.09</v>
      </c>
      <c r="M294" s="1" t="n">
        <f aca="false">+D294*$D$2+E294*$E$2+F294*$F$2+G294*$G$2+H294*$H$2+I294*$I$2+J294*$J$2</f>
        <v>54.09164</v>
      </c>
      <c r="N294" s="1" t="str">
        <f aca="false">IF(ABS(M294-L294)&gt;0.005,M294-L294,"")</f>
        <v/>
      </c>
      <c r="O294" s="1" t="n">
        <v>24.06</v>
      </c>
      <c r="P294" s="1" t="n">
        <f aca="false">+O294+459.67</f>
        <v>483.73</v>
      </c>
      <c r="Q294" s="1" t="n">
        <f aca="false">IF(AND(P294&gt;0,U294&lt;&gt;""),P294/U294,"")</f>
        <v>0.631773479436311</v>
      </c>
      <c r="R294" s="1" t="n">
        <v>-164.05</v>
      </c>
      <c r="S294" s="1" t="n">
        <f aca="false">IF(AND(R294&lt;&gt;"",U294&lt;&gt;""),(R294+459.67)/U294,"")</f>
        <v>0.386093225541029</v>
      </c>
      <c r="T294" s="1" t="n">
        <v>306</v>
      </c>
      <c r="U294" s="1" t="n">
        <f aca="false">IF(T294&lt;&gt;"",T294+459.67,"")</f>
        <v>765.67</v>
      </c>
      <c r="V294" s="1" t="n">
        <v>628</v>
      </c>
      <c r="W294" s="2" t="n">
        <v>0.0654</v>
      </c>
      <c r="X294" s="2" t="n">
        <v>0.27</v>
      </c>
      <c r="Y294" s="2" t="n">
        <f aca="false">IF(U294&lt;&gt;"",V294*W294*L294/10.73165/U294,"")</f>
        <v>0.270362368304982</v>
      </c>
      <c r="Z294" s="2" t="str">
        <f aca="false">IF(Y294&lt;&gt;"",IF(ABS(Y294-X294)&gt;0.0005,Y294-X294,""),"")</f>
        <v/>
      </c>
      <c r="AA294" s="2" t="n">
        <v>0.1932</v>
      </c>
      <c r="AB294" s="2" t="n">
        <f aca="false">IF(AND(V294&gt;0,Q294&lt;&gt;""),LOG(14.69595/V294)/(1-1/Q294)*3/7-1,"")</f>
        <v>0.199113020453321</v>
      </c>
      <c r="AC294" s="2" t="str">
        <f aca="false">IF(AB294&lt;&gt;"",IF(ABS(AB294-AA294)&gt;0.05,AB294-AA294,""),"")</f>
        <v/>
      </c>
      <c r="AD294" s="2" t="n">
        <v>0.6273</v>
      </c>
      <c r="AF294" s="3" t="n">
        <f aca="false">IF(AND(L294&lt;&gt;"",AD294&lt;&gt;""),L294/(AD294*62.3664),"")</f>
        <v>1.38258238083759</v>
      </c>
      <c r="AG294" s="1" t="n">
        <v>94.08</v>
      </c>
      <c r="AH294" s="1" t="n">
        <f aca="false">IF(AD294&lt;&gt;"",141.5/AD294-131.5,"")</f>
        <v>94.0699027578511</v>
      </c>
      <c r="AI294" s="1" t="n">
        <f aca="false">IF(AH294&lt;&gt;"",IF(ABS(AH294-AG294)&gt;0.01,AH294-AG294,""),"")</f>
        <v>-0.0100972421488876</v>
      </c>
      <c r="AJ294" s="3" t="n">
        <v>5.23</v>
      </c>
      <c r="AK294" s="3" t="n">
        <f aca="false">IF(AD294&lt;&gt;"",AD294*8.33718,"")</f>
        <v>5.229913014</v>
      </c>
      <c r="AL294" s="3" t="str">
        <f aca="false">IF(AK294&lt;&gt;"",IF(ABS(AK294-AJ294)&gt;0.001,AK294-AJ294,""),"")</f>
        <v/>
      </c>
      <c r="AM294" s="4" t="n">
        <v>1.4293</v>
      </c>
      <c r="AN294" s="2" t="n">
        <v>59.2938</v>
      </c>
      <c r="AO294" s="2" t="n">
        <f aca="false">IF(AND(V294&lt;&gt;"",AA294&lt;&gt;"",U294&lt;&gt;""),V294*10^(7/3*(1+AA294)*(1-U294/559.676)),"")</f>
        <v>59.3243874997222</v>
      </c>
      <c r="AP294" s="2" t="n">
        <f aca="false">IF(AO294&lt;&gt;"",AO294-AN294,"")</f>
        <v>0.0305874997221949</v>
      </c>
      <c r="AQ294" s="2" t="n">
        <v>0.3406</v>
      </c>
      <c r="AR294" s="2" t="n">
        <v>0.5341</v>
      </c>
      <c r="AS294" s="2" t="n">
        <v>0.2033</v>
      </c>
      <c r="AT294" s="2" t="n">
        <v>0.1274</v>
      </c>
      <c r="AU294" s="1" t="n">
        <v>178.67</v>
      </c>
      <c r="AV294" s="5" t="n">
        <v>19153</v>
      </c>
      <c r="AW294" s="5" t="n">
        <f aca="false">AV294*AJ294</f>
        <v>100170.19</v>
      </c>
      <c r="AX294" s="1" t="n">
        <v>13.41</v>
      </c>
      <c r="AY294" s="3" t="n">
        <v>7.26</v>
      </c>
      <c r="AZ294" s="3" t="n">
        <f aca="false">IF(AND(AU294&lt;&gt;"",T294&lt;&gt;"",O294&lt;&gt;"",AD294&lt;&gt;""),SQRT((AU294*(MAX((T294-77)/(T294-O294),0))^0.38)*(SQRT(AD294^2-0.000601*(77-60))*62.3664)*251.9958/30.48^3),"")</f>
        <v>7.53174696561115</v>
      </c>
      <c r="BA294" s="3" t="n">
        <f aca="false">IF(AND(AY294&lt;&gt;"",AZ294&lt;&gt;""),AZ294-AY294,"")</f>
        <v>0.271746965611153</v>
      </c>
      <c r="BC294" s="1" t="n">
        <v>876.71</v>
      </c>
      <c r="BD294" s="1" t="n">
        <v>1190.1</v>
      </c>
      <c r="BE294" s="1" t="n">
        <v>63.46</v>
      </c>
      <c r="BF294" s="6" t="n">
        <v>0.00113</v>
      </c>
      <c r="BL294" s="1" t="n">
        <v>2</v>
      </c>
      <c r="BM294" s="1" t="n">
        <v>11.5</v>
      </c>
      <c r="BN294" s="7" t="n">
        <v>12.5</v>
      </c>
      <c r="BO294" s="7" t="n">
        <f aca="false">IF(AND(P294&lt;&gt;"",AD294&lt;&gt;""),P294^0.333333333333333/AD294,"")</f>
        <v>12.5138915405052</v>
      </c>
      <c r="BP294" s="7" t="n">
        <f aca="false">BN294-BO294</f>
        <v>-0.0138915405051918</v>
      </c>
    </row>
    <row r="295" customFormat="false" ht="12.75" hidden="false" customHeight="false" outlineLevel="0" collapsed="false">
      <c r="A295" s="0" t="n">
        <v>293</v>
      </c>
      <c r="B295" s="0" t="s">
        <v>434</v>
      </c>
      <c r="C295" s="0" t="s">
        <v>435</v>
      </c>
      <c r="D295" s="0" t="n">
        <v>5</v>
      </c>
      <c r="E295" s="0" t="n">
        <v>8</v>
      </c>
      <c r="F295" s="0" t="n">
        <v>0</v>
      </c>
      <c r="G295" s="0" t="n">
        <v>0</v>
      </c>
      <c r="H295" s="0" t="n">
        <v>0</v>
      </c>
      <c r="I295" s="0" t="n">
        <v>0</v>
      </c>
      <c r="J295" s="0" t="n">
        <v>0</v>
      </c>
      <c r="K295" s="0" t="s">
        <v>430</v>
      </c>
      <c r="L295" s="1" t="n">
        <v>68.12</v>
      </c>
      <c r="M295" s="1" t="n">
        <f aca="false">+D295*$D$2+E295*$E$2+F295*$F$2+G295*$G$2+H295*$H$2+I295*$I$2+J295*$J$2</f>
        <v>68.11852</v>
      </c>
      <c r="N295" s="1" t="str">
        <f aca="false">IF(ABS(M295-L295)&gt;0.005,M295-L295,"")</f>
        <v/>
      </c>
      <c r="O295" s="1" t="n">
        <v>112.74</v>
      </c>
      <c r="P295" s="1" t="n">
        <f aca="false">+O295+459.67</f>
        <v>572.41</v>
      </c>
      <c r="Q295" s="1" t="n">
        <f aca="false">IF(AND(P295&gt;0,U295&lt;&gt;""),P295/U295,"")</f>
        <v>0.646893293854395</v>
      </c>
      <c r="R295" s="1" t="n">
        <v>-215.07</v>
      </c>
      <c r="S295" s="1" t="n">
        <f aca="false">IF(AND(R295&lt;&gt;"",U295&lt;&gt;""),(R295+459.67)/U295,"")</f>
        <v>0.276427909499808</v>
      </c>
      <c r="T295" s="1" t="n">
        <v>425.19</v>
      </c>
      <c r="U295" s="1" t="n">
        <f aca="false">IF(T295&lt;&gt;"",T295+459.67,"")</f>
        <v>884.86</v>
      </c>
      <c r="V295" s="1" t="n">
        <v>551.04</v>
      </c>
      <c r="W295" s="2" t="n">
        <v>0.0648</v>
      </c>
      <c r="X295" s="2" t="n">
        <v>0.2561</v>
      </c>
      <c r="Y295" s="2" t="n">
        <f aca="false">IF(U295&lt;&gt;"",V295*W295*L295/10.73165/U295,"")</f>
        <v>0.256148435153263</v>
      </c>
      <c r="Z295" s="2" t="str">
        <f aca="false">IF(Y295&lt;&gt;"",IF(ABS(Y295-X295)&gt;0.0005,Y295-X295,""),"")</f>
        <v/>
      </c>
      <c r="AA295" s="2" t="n">
        <v>0.2235</v>
      </c>
      <c r="AB295" s="2" t="n">
        <f aca="false">IF(AND(V295&gt;0,Q295&lt;&gt;""),LOG(14.69595/V295)/(1-1/Q295)*3/7-1,"")</f>
        <v>0.235806895285318</v>
      </c>
      <c r="AC295" s="2" t="str">
        <f aca="false">IF(AB295&lt;&gt;"",IF(ABS(AB295-AA295)&gt;0.05,AB295-AA295,""),"")</f>
        <v/>
      </c>
      <c r="AD295" s="2" t="n">
        <v>0.6976</v>
      </c>
      <c r="AF295" s="3" t="n">
        <f aca="false">IF(AND(L295&lt;&gt;"",AD295&lt;&gt;""),L295/(AD295*62.3664),"")</f>
        <v>1.56573223031644</v>
      </c>
      <c r="AG295" s="1" t="n">
        <v>71.34</v>
      </c>
      <c r="AH295" s="1" t="n">
        <f aca="false">IF(AD295&lt;&gt;"",141.5/AD295-131.5,"")</f>
        <v>71.3383027522936</v>
      </c>
      <c r="AI295" s="1" t="str">
        <f aca="false">IF(AH295&lt;&gt;"",IF(ABS(AH295-AG295)&gt;0.01,AH295-AG295,""),"")</f>
        <v/>
      </c>
      <c r="AJ295" s="3" t="n">
        <v>5.816</v>
      </c>
      <c r="AK295" s="3" t="n">
        <f aca="false">IF(AD295&lt;&gt;"",AD295*8.33718,"")</f>
        <v>5.816016768</v>
      </c>
      <c r="AL295" s="3" t="str">
        <f aca="false">IF(AK295&lt;&gt;"",IF(ABS(AK295-AJ295)&gt;0.001,AK295-AJ295,""),"")</f>
        <v/>
      </c>
      <c r="AM295" s="4" t="n">
        <v>1.41773</v>
      </c>
      <c r="AN295" s="2" t="n">
        <v>11.491</v>
      </c>
      <c r="AO295" s="2" t="n">
        <f aca="false">IF(AND(V295&lt;&gt;"",AA295&lt;&gt;"",U295&lt;&gt;""),V295*10^(7/3*(1+AA295)*(1-U295/559.676)),"")</f>
        <v>12.0910078670724</v>
      </c>
      <c r="AP295" s="2" t="n">
        <f aca="false">IF(AO295&lt;&gt;"",AO295-AN295,"")</f>
        <v>0.600007867072426</v>
      </c>
      <c r="AR295" s="2" t="n">
        <v>0.434</v>
      </c>
      <c r="AV295" s="5" t="n">
        <v>19427</v>
      </c>
      <c r="AW295" s="5" t="n">
        <f aca="false">AV295*AJ295</f>
        <v>112987.432</v>
      </c>
      <c r="AX295" s="1" t="n">
        <v>18.29</v>
      </c>
      <c r="AZ295" s="3" t="str">
        <f aca="false">IF(AND(AU295&lt;&gt;"",T295&lt;&gt;"",O295&lt;&gt;"",AD295&lt;&gt;""),SQRT((AU295*(MAX((T295-77)/(T295-O295),0))^0.38)*(SQRT(AD295^2-0.000601*(77-60))*62.3664)*251.9958/30.48^3),"")</f>
        <v/>
      </c>
      <c r="BA295" s="3" t="str">
        <f aca="false">IF(AND(AY295&lt;&gt;"",AZ295&lt;&gt;""),AZ295-AY295,"")</f>
        <v/>
      </c>
      <c r="BC295" s="1" t="n">
        <v>887.95</v>
      </c>
      <c r="BD295" s="1" t="n">
        <v>1294.44</v>
      </c>
      <c r="BF295" s="6" t="n">
        <v>0.00083</v>
      </c>
      <c r="BL295" s="1" t="n">
        <v>1.59</v>
      </c>
      <c r="BN295" s="7" t="n">
        <v>11.9</v>
      </c>
      <c r="BO295" s="7" t="n">
        <f aca="false">IF(AND(P295&lt;&gt;"",AD295&lt;&gt;""),P295^0.333333333333333/AD295,"")</f>
        <v>11.902255409045</v>
      </c>
      <c r="BP295" s="7" t="n">
        <f aca="false">BN295-BO295</f>
        <v>-0.00225540904500221</v>
      </c>
    </row>
    <row r="296" customFormat="false" ht="12.75" hidden="false" customHeight="false" outlineLevel="0" collapsed="false">
      <c r="A296" s="0" t="n">
        <v>294</v>
      </c>
      <c r="B296" s="0" t="s">
        <v>436</v>
      </c>
      <c r="C296" s="0" t="s">
        <v>435</v>
      </c>
      <c r="D296" s="0" t="n">
        <v>5</v>
      </c>
      <c r="E296" s="0" t="n">
        <v>8</v>
      </c>
      <c r="F296" s="0" t="n">
        <v>0</v>
      </c>
      <c r="G296" s="0" t="n">
        <v>0</v>
      </c>
      <c r="H296" s="0" t="n">
        <v>0</v>
      </c>
      <c r="I296" s="0" t="n">
        <v>0</v>
      </c>
      <c r="J296" s="0" t="n">
        <v>0</v>
      </c>
      <c r="K296" s="0" t="s">
        <v>430</v>
      </c>
      <c r="L296" s="1" t="n">
        <v>68.12</v>
      </c>
      <c r="M296" s="1" t="n">
        <f aca="false">+D296*$D$2+E296*$E$2+F296*$F$2+G296*$G$2+H296*$H$2+I296*$I$2+J296*$J$2</f>
        <v>68.11852</v>
      </c>
      <c r="N296" s="1" t="str">
        <f aca="false">IF(ABS(M296-L296)&gt;0.005,M296-L296,"")</f>
        <v/>
      </c>
      <c r="O296" s="1" t="n">
        <v>111.32</v>
      </c>
      <c r="P296" s="1" t="n">
        <f aca="false">+O296+459.67</f>
        <v>570.99</v>
      </c>
      <c r="Q296" s="1" t="n">
        <f aca="false">IF(AND(P296&gt;0,U296&lt;&gt;""),P296/U296,"")</f>
        <v>0.635704742818971</v>
      </c>
      <c r="R296" s="1" t="n">
        <v>-221.48</v>
      </c>
      <c r="S296" s="1" t="n">
        <f aca="false">IF(AND(R296&lt;&gt;"",U296&lt;&gt;""),(R296+459.67)/U296,"")</f>
        <v>0.265185927410376</v>
      </c>
      <c r="T296" s="1" t="n">
        <v>438.53</v>
      </c>
      <c r="U296" s="1" t="n">
        <f aca="false">IF(T296&lt;&gt;"",T296+459.67,"")</f>
        <v>898.2</v>
      </c>
      <c r="V296" s="1" t="n">
        <v>542.44</v>
      </c>
      <c r="W296" s="2" t="n">
        <v>0.0649</v>
      </c>
      <c r="X296" s="2" t="n">
        <v>0.249</v>
      </c>
      <c r="Y296" s="2" t="n">
        <f aca="false">IF(U296&lt;&gt;"",V296*W296*L296/10.73165/U296,"")</f>
        <v>0.248789182142725</v>
      </c>
      <c r="Z296" s="2" t="str">
        <f aca="false">IF(Y296&lt;&gt;"",IF(ABS(Y296-X296)&gt;0.0005,Y296-X296,""),"")</f>
        <v/>
      </c>
      <c r="AA296" s="2" t="n">
        <v>0.147</v>
      </c>
      <c r="AB296" s="2" t="n">
        <f aca="false">IF(AND(V296&gt;0,Q296&lt;&gt;""),LOG(14.69595/V296)/(1-1/Q296)*3/7-1,"")</f>
        <v>0.172024893855311</v>
      </c>
      <c r="AC296" s="2" t="str">
        <f aca="false">IF(AB296&lt;&gt;"",IF(ABS(AB296-AA296)&gt;0.05,AB296-AA296,""),"")</f>
        <v/>
      </c>
      <c r="AD296" s="2" t="n">
        <v>0.6964</v>
      </c>
      <c r="AF296" s="3" t="n">
        <f aca="false">IF(AND(L296&lt;&gt;"",AD296&lt;&gt;""),L296/(AD296*62.3664),"")</f>
        <v>1.5684302180769</v>
      </c>
      <c r="AG296" s="1" t="n">
        <v>71.68</v>
      </c>
      <c r="AH296" s="1" t="n">
        <f aca="false">IF(AD296&lt;&gt;"",141.5/AD296-131.5,"")</f>
        <v>71.6878230901781</v>
      </c>
      <c r="AI296" s="1" t="str">
        <f aca="false">IF(AH296&lt;&gt;"",IF(ABS(AH296-AG296)&gt;0.01,AH296-AG296,""),"")</f>
        <v/>
      </c>
      <c r="AJ296" s="3" t="n">
        <v>5.806</v>
      </c>
      <c r="AK296" s="3" t="n">
        <f aca="false">IF(AD296&lt;&gt;"",AD296*8.33718,"")</f>
        <v>5.806012152</v>
      </c>
      <c r="AL296" s="3" t="str">
        <f aca="false">IF(AK296&lt;&gt;"",IF(ABS(AK296-AJ296)&gt;0.001,AK296-AJ296,""),"")</f>
        <v/>
      </c>
      <c r="AM296" s="4" t="n">
        <v>1.43291</v>
      </c>
      <c r="AN296" s="2" t="n">
        <v>11.8211</v>
      </c>
      <c r="AO296" s="2" t="n">
        <f aca="false">IF(AND(V296&lt;&gt;"",AA296&lt;&gt;"",U296&lt;&gt;""),V296*10^(7/3*(1+AA296)*(1-U296/559.676)),"")</f>
        <v>13.0482569286877</v>
      </c>
      <c r="AP296" s="2" t="n">
        <f aca="false">IF(AO296&lt;&gt;"",AO296-AN296,"")</f>
        <v>1.22715692868772</v>
      </c>
      <c r="AQ296" s="2" t="n">
        <v>0.3213</v>
      </c>
      <c r="AR296" s="2" t="n">
        <v>0.5047</v>
      </c>
      <c r="AS296" s="2" t="n">
        <v>0.2673</v>
      </c>
      <c r="AU296" s="1" t="n">
        <v>168.49</v>
      </c>
      <c r="AV296" s="5" t="n">
        <v>18866</v>
      </c>
      <c r="AW296" s="5" t="n">
        <f aca="false">AV296*AJ296</f>
        <v>109535.996</v>
      </c>
      <c r="AX296" s="1" t="n">
        <v>18.33</v>
      </c>
      <c r="AY296" s="3" t="n">
        <v>7.83</v>
      </c>
      <c r="AZ296" s="3" t="n">
        <f aca="false">IF(AND(AU296&lt;&gt;"",T296&lt;&gt;"",O296&lt;&gt;"",AD296&lt;&gt;""),SQRT((AU296*(MAX((T296-77)/(T296-O296),0))^0.38)*(SQRT(AD296^2-0.000601*(77-60))*62.3664)*251.9958/30.48^3),"")</f>
        <v>8.18058937160967</v>
      </c>
      <c r="BA296" s="3" t="n">
        <f aca="false">IF(AND(AY296&lt;&gt;"",AZ296&lt;&gt;""),AZ296-AY296,"")</f>
        <v>0.350589371609665</v>
      </c>
      <c r="BC296" s="1" t="n">
        <v>522.47</v>
      </c>
      <c r="BD296" s="1" t="n">
        <v>951.91</v>
      </c>
      <c r="BE296" s="1" t="n">
        <v>35.59</v>
      </c>
      <c r="BF296" s="6" t="n">
        <v>0.00082</v>
      </c>
      <c r="BL296" s="1" t="n">
        <v>1.59</v>
      </c>
      <c r="BM296" s="1" t="n">
        <v>13.07</v>
      </c>
      <c r="BN296" s="7" t="n">
        <v>11.9</v>
      </c>
      <c r="BO296" s="7" t="n">
        <f aca="false">IF(AND(P296&lt;&gt;"",AD296&lt;&gt;""),P296^0.333333333333333/AD296,"")</f>
        <v>11.9128974977345</v>
      </c>
      <c r="BP296" s="7" t="n">
        <f aca="false">BN296-BO296</f>
        <v>-0.0128974977344765</v>
      </c>
    </row>
    <row r="297" customFormat="false" ht="12.75" hidden="false" customHeight="false" outlineLevel="0" collapsed="false">
      <c r="A297" s="0" t="n">
        <v>295</v>
      </c>
      <c r="B297" s="0" t="s">
        <v>437</v>
      </c>
      <c r="C297" s="0" t="s">
        <v>435</v>
      </c>
      <c r="D297" s="0" t="n">
        <v>5</v>
      </c>
      <c r="E297" s="0" t="n">
        <v>8</v>
      </c>
      <c r="F297" s="0" t="n">
        <v>0</v>
      </c>
      <c r="G297" s="0" t="n">
        <v>0</v>
      </c>
      <c r="H297" s="0" t="n">
        <v>0</v>
      </c>
      <c r="I297" s="0" t="n">
        <v>0</v>
      </c>
      <c r="J297" s="0" t="n">
        <v>0</v>
      </c>
      <c r="K297" s="0" t="s">
        <v>430</v>
      </c>
      <c r="L297" s="1" t="n">
        <v>68.12</v>
      </c>
      <c r="M297" s="1" t="n">
        <f aca="false">+D297*$D$2+E297*$E$2+F297*$F$2+G297*$G$2+H297*$H$2+I297*$I$2+J297*$J$2</f>
        <v>68.11852</v>
      </c>
      <c r="N297" s="1" t="str">
        <f aca="false">IF(ABS(M297-L297)&gt;0.005,M297-L297,"")</f>
        <v/>
      </c>
      <c r="O297" s="1" t="n">
        <v>107.66</v>
      </c>
      <c r="P297" s="1" t="n">
        <f aca="false">+O297+459.67</f>
        <v>567.33</v>
      </c>
      <c r="Q297" s="1" t="n">
        <f aca="false">IF(AND(P297&gt;0,U297&lt;&gt;""),P297/U297,"")</f>
        <v>0.630366666666667</v>
      </c>
      <c r="R297" s="1" t="n">
        <v>-125.45</v>
      </c>
      <c r="S297" s="1" t="n">
        <f aca="false">IF(AND(R297&lt;&gt;"",U297&lt;&gt;""),(R297+459.67)/U297,"")</f>
        <v>0.371355555555556</v>
      </c>
      <c r="T297" s="1" t="n">
        <v>440.33</v>
      </c>
      <c r="U297" s="1" t="n">
        <f aca="false">IF(T297&lt;&gt;"",T297+459.67,"")</f>
        <v>900</v>
      </c>
      <c r="V297" s="1" t="n">
        <v>542.44</v>
      </c>
      <c r="W297" s="2" t="n">
        <v>0.0649</v>
      </c>
      <c r="X297" s="2" t="n">
        <v>0.248</v>
      </c>
      <c r="Y297" s="2" t="n">
        <f aca="false">IF(U297&lt;&gt;"",V297*W297*L297/10.73165/U297,"")</f>
        <v>0.248291603778439</v>
      </c>
      <c r="Z297" s="2" t="str">
        <f aca="false">IF(Y297&lt;&gt;"",IF(ABS(Y297-X297)&gt;0.0005,Y297-X297,""),"")</f>
        <v/>
      </c>
      <c r="AA297" s="2" t="n">
        <v>0.1162</v>
      </c>
      <c r="AB297" s="2" t="n">
        <f aca="false">IF(AND(V297&gt;0,Q297&lt;&gt;""),LOG(14.69595/V297)/(1-1/Q297)*3/7-1,"")</f>
        <v>0.145399562523168</v>
      </c>
      <c r="AC297" s="2" t="str">
        <f aca="false">IF(AB297&lt;&gt;"",IF(ABS(AB297-AA297)&gt;0.05,AB297-AA297,""),"")</f>
        <v/>
      </c>
      <c r="AD297" s="2" t="n">
        <v>0.6815</v>
      </c>
      <c r="AF297" s="3" t="n">
        <f aca="false">IF(AND(L297&lt;&gt;"",AD297&lt;&gt;""),L297/(AD297*62.3664),"")</f>
        <v>1.60272164911042</v>
      </c>
      <c r="AG297" s="1" t="n">
        <v>76.13</v>
      </c>
      <c r="AH297" s="1" t="n">
        <f aca="false">IF(AD297&lt;&gt;"",141.5/AD297-131.5,"")</f>
        <v>76.1302274394718</v>
      </c>
      <c r="AI297" s="1" t="str">
        <f aca="false">IF(AH297&lt;&gt;"",IF(ABS(AH297-AG297)&gt;0.01,AH297-AG297,""),"")</f>
        <v/>
      </c>
      <c r="AJ297" s="3" t="n">
        <v>5.682</v>
      </c>
      <c r="AK297" s="3" t="n">
        <f aca="false">IF(AD297&lt;&gt;"",AD297*8.33718,"")</f>
        <v>5.68178817</v>
      </c>
      <c r="AL297" s="3" t="str">
        <f aca="false">IF(AK297&lt;&gt;"",IF(ABS(AK297-AJ297)&gt;0.001,AK297-AJ297,""),"")</f>
        <v/>
      </c>
      <c r="AM297" s="4" t="n">
        <v>1.42669</v>
      </c>
      <c r="AN297" s="2" t="n">
        <v>12.7061</v>
      </c>
      <c r="AO297" s="2" t="n">
        <f aca="false">IF(AND(V297&lt;&gt;"",AA297&lt;&gt;"",U297&lt;&gt;""),V297*10^(7/3*(1+AA297)*(1-U297/559.676)),"")</f>
        <v>14.1463766356739</v>
      </c>
      <c r="AP297" s="2" t="n">
        <f aca="false">IF(AO297&lt;&gt;"",AO297-AN297,"")</f>
        <v>1.44027663567393</v>
      </c>
      <c r="AQ297" s="2" t="n">
        <v>0.3533</v>
      </c>
      <c r="AR297" s="2" t="n">
        <v>0.5142</v>
      </c>
      <c r="AS297" s="2" t="n">
        <v>0.2729</v>
      </c>
      <c r="AU297" s="1" t="n">
        <v>167.69</v>
      </c>
      <c r="AV297" s="5" t="n">
        <v>18825</v>
      </c>
      <c r="AW297" s="5" t="n">
        <f aca="false">AV297*AJ297</f>
        <v>106963.65</v>
      </c>
      <c r="AX297" s="1" t="n">
        <v>16.75</v>
      </c>
      <c r="AY297" s="3" t="n">
        <v>7.701</v>
      </c>
      <c r="AZ297" s="3" t="n">
        <f aca="false">IF(AND(AU297&lt;&gt;"",T297&lt;&gt;"",O297&lt;&gt;"",AD297&lt;&gt;""),SQRT((AU297*(MAX((T297-77)/(T297-O297),0))^0.38)*(SQRT(AD297^2-0.000601*(77-60))*62.3664)*251.9958/30.48^3),"")</f>
        <v>8.0537026977086</v>
      </c>
      <c r="BA297" s="3" t="n">
        <f aca="false">IF(AND(AY297&lt;&gt;"",AZ297&lt;&gt;""),AZ297-AY297,"")</f>
        <v>0.3527026977086</v>
      </c>
      <c r="BC297" s="1" t="n">
        <v>478.63</v>
      </c>
      <c r="BD297" s="1" t="n">
        <v>921.62</v>
      </c>
      <c r="BE297" s="1" t="n">
        <v>45.09</v>
      </c>
      <c r="BF297" s="6" t="n">
        <v>0.00085</v>
      </c>
      <c r="BL297" s="1" t="n">
        <v>1.59</v>
      </c>
      <c r="BM297" s="1" t="n">
        <v>13.07</v>
      </c>
      <c r="BN297" s="7" t="n">
        <v>12.1</v>
      </c>
      <c r="BO297" s="7" t="n">
        <f aca="false">IF(AND(P297&lt;&gt;"",AD297&lt;&gt;""),P297^0.333333333333333/AD297,"")</f>
        <v>12.1472897150311</v>
      </c>
      <c r="BP297" s="7" t="n">
        <f aca="false">BN297-BO297</f>
        <v>-0.0472897150311233</v>
      </c>
    </row>
    <row r="298" customFormat="false" ht="12.75" hidden="false" customHeight="false" outlineLevel="0" collapsed="false">
      <c r="A298" s="0" t="n">
        <v>296</v>
      </c>
      <c r="B298" s="0" t="s">
        <v>438</v>
      </c>
      <c r="C298" s="0" t="s">
        <v>435</v>
      </c>
      <c r="D298" s="0" t="n">
        <v>5</v>
      </c>
      <c r="E298" s="0" t="n">
        <v>8</v>
      </c>
      <c r="F298" s="0" t="n">
        <v>0</v>
      </c>
      <c r="G298" s="0" t="n">
        <v>0</v>
      </c>
      <c r="H298" s="0" t="n">
        <v>0</v>
      </c>
      <c r="I298" s="0" t="n">
        <v>0</v>
      </c>
      <c r="J298" s="0" t="n">
        <v>0</v>
      </c>
      <c r="K298" s="0" t="s">
        <v>430</v>
      </c>
      <c r="L298" s="1" t="n">
        <v>68.12</v>
      </c>
      <c r="M298" s="1" t="n">
        <f aca="false">+D298*$D$2+E298*$E$2+F298*$F$2+G298*$G$2+H298*$H$2+I298*$I$2+J298*$J$2</f>
        <v>68.11852</v>
      </c>
      <c r="N298" s="1" t="str">
        <f aca="false">IF(ABS(M298-L298)&gt;0.005,M298-L298,"")</f>
        <v/>
      </c>
      <c r="O298" s="1" t="n">
        <v>78.74</v>
      </c>
      <c r="P298" s="1" t="n">
        <f aca="false">+O298+459.67</f>
        <v>538.41</v>
      </c>
      <c r="Q298" s="1" t="n">
        <f aca="false">IF(AND(P298&gt;0,U298&lt;&gt;""),P298/U298,"")</f>
        <v>0.62446068197634</v>
      </c>
      <c r="R298" s="1" t="n">
        <v>-234.89</v>
      </c>
      <c r="S298" s="1" t="n">
        <f aca="false">IF(AND(R298&lt;&gt;"",U298&lt;&gt;""),(R298+459.67)/U298,"")</f>
        <v>0.260705172813732</v>
      </c>
      <c r="T298" s="1" t="n">
        <v>402.53</v>
      </c>
      <c r="U298" s="1" t="n">
        <f aca="false">IF(T298&lt;&gt;"",T298+459.67,"")</f>
        <v>862.2</v>
      </c>
      <c r="V298" s="1" t="n">
        <v>542.44</v>
      </c>
      <c r="W298" s="2" t="n">
        <v>0.0713</v>
      </c>
      <c r="X298" s="2" t="n">
        <v>0.285</v>
      </c>
      <c r="Y298" s="2" t="n">
        <f aca="false">IF(U298&lt;&gt;"",V298*W298*L298/10.73165/U298,"")</f>
        <v>0.284735329918241</v>
      </c>
      <c r="Z298" s="2" t="str">
        <f aca="false">IF(Y298&lt;&gt;"",IF(ABS(Y298-X298)&gt;0.0005,Y298-X298,""),"")</f>
        <v/>
      </c>
      <c r="AA298" s="2" t="n">
        <v>0.0837</v>
      </c>
      <c r="AB298" s="2" t="n">
        <f aca="false">IF(AND(V298&gt;0,Q298&lt;&gt;""),LOG(14.69595/V298)/(1-1/Q298)*3/7-1,"")</f>
        <v>0.11682361257226</v>
      </c>
      <c r="AC298" s="2" t="str">
        <f aca="false">IF(AB298&lt;&gt;"",IF(ABS(AB298-AA298)&gt;0.05,AB298-AA298,""),"")</f>
        <v/>
      </c>
      <c r="AD298" s="2" t="n">
        <v>0.6663</v>
      </c>
      <c r="AF298" s="3" t="n">
        <f aca="false">IF(AND(L298&lt;&gt;"",AD298&lt;&gt;""),L298/(AD298*62.3664),"")</f>
        <v>1.63928381189967</v>
      </c>
      <c r="AG298" s="1" t="n">
        <v>80.88</v>
      </c>
      <c r="AH298" s="1" t="n">
        <f aca="false">IF(AD298&lt;&gt;"",141.5/AD298-131.5,"")</f>
        <v>80.8668017409575</v>
      </c>
      <c r="AI298" s="1" t="n">
        <f aca="false">IF(AH298&lt;&gt;"",IF(ABS(AH298-AG298)&gt;0.01,AH298-AG298,""),"")</f>
        <v>-0.0131982590424684</v>
      </c>
      <c r="AJ298" s="3" t="n">
        <v>5.555</v>
      </c>
      <c r="AK298" s="3" t="n">
        <f aca="false">IF(AD298&lt;&gt;"",AD298*8.33718,"")</f>
        <v>5.555063034</v>
      </c>
      <c r="AL298" s="3" t="str">
        <f aca="false">IF(AK298&lt;&gt;"",IF(ABS(AK298-AJ298)&gt;0.001,AK298-AJ298,""),"")</f>
        <v/>
      </c>
      <c r="AM298" s="4" t="n">
        <v>1.38542</v>
      </c>
      <c r="AN298" s="2" t="n">
        <v>21.895</v>
      </c>
      <c r="AO298" s="2" t="n">
        <f aca="false">IF(AND(V298&lt;&gt;"",AA298&lt;&gt;"",U298&lt;&gt;""),V298*10^(7/3*(1+AA298)*(1-U298/559.676)),"")</f>
        <v>23.3098241308417</v>
      </c>
      <c r="AP298" s="2" t="n">
        <f aca="false">IF(AO298&lt;&gt;"",AO298-AN298,"")</f>
        <v>1.41482413084169</v>
      </c>
      <c r="AQ298" s="2" t="n">
        <v>0.3367</v>
      </c>
      <c r="AR298" s="2" t="n">
        <v>0.5066</v>
      </c>
      <c r="AU298" s="1" t="n">
        <v>154.57</v>
      </c>
      <c r="AV298" s="5" t="n">
        <v>19033</v>
      </c>
      <c r="AW298" s="5" t="n">
        <f aca="false">AV298*AJ298</f>
        <v>105728.315</v>
      </c>
      <c r="AX298" s="1" t="n">
        <v>15.52</v>
      </c>
      <c r="AY298" s="3" t="n">
        <v>7.114</v>
      </c>
      <c r="AZ298" s="3" t="n">
        <f aca="false">IF(AND(AU298&lt;&gt;"",T298&lt;&gt;"",O298&lt;&gt;"",AD298&lt;&gt;""),SQRT((AU298*(MAX((T298-77)/(T298-O298),0))^0.38)*(SQRT(AD298^2-0.000601*(77-60))*62.3664)*251.9958/30.48^3),"")</f>
        <v>7.52421905639506</v>
      </c>
      <c r="BA298" s="3" t="n">
        <f aca="false">IF(AND(AY298&lt;&gt;"",AZ298&lt;&gt;""),AZ298-AY298,"")</f>
        <v>0.410219056395058</v>
      </c>
      <c r="BC298" s="1" t="n">
        <v>671.42</v>
      </c>
      <c r="BD298" s="1" t="n">
        <v>1079.77</v>
      </c>
      <c r="BE298" s="1" t="n">
        <v>38.33</v>
      </c>
      <c r="BF298" s="6" t="n">
        <v>0.00083</v>
      </c>
      <c r="BL298" s="1" t="n">
        <v>1.6</v>
      </c>
      <c r="BM298" s="1" t="n">
        <v>13.12</v>
      </c>
      <c r="BN298" s="7" t="n">
        <v>12.2</v>
      </c>
      <c r="BO298" s="7" t="n">
        <f aca="false">IF(AND(P298&lt;&gt;"",AD298&lt;&gt;""),P298^0.333333333333333/AD298,"")</f>
        <v>12.2095940876676</v>
      </c>
      <c r="BP298" s="7" t="n">
        <f aca="false">BN298-BO298</f>
        <v>-0.0095940876675833</v>
      </c>
    </row>
    <row r="299" customFormat="false" ht="12.75" hidden="false" customHeight="false" outlineLevel="0" collapsed="false">
      <c r="A299" s="0" t="n">
        <v>297</v>
      </c>
      <c r="B299" s="0" t="s">
        <v>439</v>
      </c>
      <c r="C299" s="0" t="s">
        <v>435</v>
      </c>
      <c r="D299" s="0" t="n">
        <v>5</v>
      </c>
      <c r="E299" s="0" t="n">
        <v>8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0</v>
      </c>
      <c r="K299" s="0" t="s">
        <v>430</v>
      </c>
      <c r="L299" s="1" t="n">
        <v>68.12</v>
      </c>
      <c r="M299" s="1" t="n">
        <f aca="false">+D299*$D$2+E299*$E$2+F299*$F$2+G299*$G$2+H299*$H$2+I299*$I$2+J299*$J$2</f>
        <v>68.11852</v>
      </c>
      <c r="N299" s="1" t="str">
        <f aca="false">IF(ABS(M299-L299)&gt;0.005,M299-L299,"")</f>
        <v/>
      </c>
      <c r="O299" s="1" t="n">
        <v>118.88</v>
      </c>
      <c r="P299" s="1" t="n">
        <f aca="false">+O299+459.67</f>
        <v>578.55</v>
      </c>
      <c r="Q299" s="1" t="n">
        <f aca="false">IF(AND(P299&gt;0,U299&lt;&gt;""),P299/U299,"")</f>
        <v>0.646894392575614</v>
      </c>
      <c r="R299" s="1" t="n">
        <v>-194.17</v>
      </c>
      <c r="S299" s="1" t="n">
        <f aca="false">IF(AND(R299&lt;&gt;"",U299&lt;&gt;""),(R299+459.67)/U299,"")</f>
        <v>0.296863643987253</v>
      </c>
      <c r="T299" s="1" t="n">
        <v>434.68</v>
      </c>
      <c r="U299" s="1" t="n">
        <f aca="false">IF(T299&lt;&gt;"",T299+459.67,"")</f>
        <v>894.35</v>
      </c>
      <c r="V299" s="1" t="n">
        <v>551.04</v>
      </c>
      <c r="W299" s="2" t="n">
        <v>0.0648</v>
      </c>
      <c r="X299" s="2" t="n">
        <v>0.2534</v>
      </c>
      <c r="Y299" s="2" t="n">
        <f aca="false">IF(U299&lt;&gt;"",V299*W299*L299/10.73165/U299,"")</f>
        <v>0.253430429171707</v>
      </c>
      <c r="Z299" s="2" t="str">
        <f aca="false">IF(Y299&lt;&gt;"",IF(ABS(Y299-X299)&gt;0.0005,Y299-X299,""),"")</f>
        <v/>
      </c>
      <c r="AA299" s="2" t="n">
        <v>0.2194</v>
      </c>
      <c r="AB299" s="2" t="n">
        <f aca="false">IF(AND(V299&gt;0,Q299&lt;&gt;""),LOG(14.69595/V299)/(1-1/Q299)*3/7-1,"")</f>
        <v>0.235812839587275</v>
      </c>
      <c r="AC299" s="2" t="str">
        <f aca="false">IF(AB299&lt;&gt;"",IF(ABS(AB299-AA299)&gt;0.05,AB299-AA299,""),"")</f>
        <v/>
      </c>
      <c r="AD299" s="2" t="n">
        <v>0.7001</v>
      </c>
      <c r="AF299" s="3" t="n">
        <f aca="false">IF(AND(L299&lt;&gt;"",AD299&lt;&gt;""),L299/(AD299*62.3664),"")</f>
        <v>1.56014112822275</v>
      </c>
      <c r="AG299" s="1" t="n">
        <v>70.61</v>
      </c>
      <c r="AH299" s="1" t="n">
        <f aca="false">IF(AD299&lt;&gt;"",141.5/AD299-131.5,"")</f>
        <v>70.6139837166119</v>
      </c>
      <c r="AI299" s="1" t="str">
        <f aca="false">IF(AH299&lt;&gt;"",IF(ABS(AH299-AG299)&gt;0.01,AH299-AG299,""),"")</f>
        <v/>
      </c>
      <c r="AJ299" s="3" t="n">
        <v>5.837</v>
      </c>
      <c r="AK299" s="3" t="n">
        <f aca="false">IF(AD299&lt;&gt;"",AD299*8.33718,"")</f>
        <v>5.836859718</v>
      </c>
      <c r="AL299" s="3" t="str">
        <f aca="false">IF(AK299&lt;&gt;"",IF(ABS(AK299-AJ299)&gt;0.001,AK299-AJ299,""),"")</f>
        <v/>
      </c>
      <c r="AM299" s="4" t="n">
        <v>1.42509</v>
      </c>
      <c r="AN299" s="2" t="n">
        <v>10.144</v>
      </c>
      <c r="AO299" s="2" t="n">
        <f aca="false">IF(AND(V299&lt;&gt;"",AA299&lt;&gt;"",U299&lt;&gt;""),V299*10^(7/3*(1+AA299)*(1-U299/559.676)),"")</f>
        <v>10.9591261181704</v>
      </c>
      <c r="AP299" s="2" t="n">
        <f aca="false">IF(AO299&lt;&gt;"",AO299-AN299,"")</f>
        <v>0.815126118170388</v>
      </c>
      <c r="AR299" s="2" t="n">
        <v>0.4339</v>
      </c>
      <c r="AV299" s="5" t="n">
        <v>14841</v>
      </c>
      <c r="AW299" s="5" t="n">
        <f aca="false">AV299*AJ299</f>
        <v>86626.917</v>
      </c>
      <c r="AX299" s="1" t="n">
        <v>17.57</v>
      </c>
      <c r="AZ299" s="3" t="str">
        <f aca="false">IF(AND(AU299&lt;&gt;"",T299&lt;&gt;"",O299&lt;&gt;"",AD299&lt;&gt;""),SQRT((AU299*(MAX((T299-77)/(T299-O299),0))^0.38)*(SQRT(AD299^2-0.000601*(77-60))*62.3664)*251.9958/30.48^3),"")</f>
        <v/>
      </c>
      <c r="BA299" s="3" t="str">
        <f aca="false">IF(AND(AY299&lt;&gt;"",AZ299&lt;&gt;""),AZ299-AY299,"")</f>
        <v/>
      </c>
      <c r="BC299" s="1" t="n">
        <v>839.85</v>
      </c>
      <c r="BD299" s="1" t="n">
        <v>1257.2</v>
      </c>
      <c r="BF299" s="6" t="n">
        <v>0.00083</v>
      </c>
      <c r="BL299" s="1" t="n">
        <v>1.59</v>
      </c>
      <c r="BN299" s="7" t="n">
        <v>11.9</v>
      </c>
      <c r="BO299" s="7" t="n">
        <f aca="false">IF(AND(P299&lt;&gt;"",AD299&lt;&gt;""),P299^0.333333333333333/AD299,"")</f>
        <v>11.902007556389</v>
      </c>
      <c r="BP299" s="7" t="n">
        <f aca="false">BN299-BO299</f>
        <v>-0.00200755638904759</v>
      </c>
    </row>
    <row r="300" customFormat="false" ht="12.75" hidden="false" customHeight="false" outlineLevel="0" collapsed="false">
      <c r="A300" s="0" t="n">
        <v>298</v>
      </c>
      <c r="B300" s="0" t="s">
        <v>440</v>
      </c>
      <c r="C300" s="0" t="s">
        <v>435</v>
      </c>
      <c r="D300" s="0" t="n">
        <v>5</v>
      </c>
      <c r="E300" s="0" t="n">
        <v>8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s">
        <v>430</v>
      </c>
      <c r="L300" s="1" t="n">
        <v>68.12</v>
      </c>
      <c r="M300" s="1" t="n">
        <f aca="false">+D300*$D$2+E300*$E$2+F300*$F$2+G300*$G$2+H300*$H$2+I300*$I$2+J300*$J$2</f>
        <v>68.11852</v>
      </c>
      <c r="N300" s="1" t="str">
        <f aca="false">IF(ABS(M300-L300)&gt;0.005,M300-L300,"")</f>
        <v/>
      </c>
      <c r="O300" s="1" t="n">
        <v>105.53</v>
      </c>
      <c r="P300" s="1" t="n">
        <f aca="false">+O300+459.67</f>
        <v>565.2</v>
      </c>
      <c r="Q300" s="1" t="n">
        <f aca="false">IF(AND(P300&gt;0,U300&lt;&gt;""),P300/U300,"")</f>
        <v>0.641441768617927</v>
      </c>
      <c r="R300" s="1" t="n">
        <v>-172.52</v>
      </c>
      <c r="S300" s="1" t="n">
        <f aca="false">IF(AND(R300&lt;&gt;"",U300&lt;&gt;""),(R300+459.67)/U300,"")</f>
        <v>0.325884649431418</v>
      </c>
      <c r="T300" s="1" t="n">
        <v>421.47</v>
      </c>
      <c r="U300" s="1" t="n">
        <f aca="false">IF(T300&lt;&gt;"",T300+459.67,"")</f>
        <v>881.14</v>
      </c>
      <c r="V300" s="1" t="n">
        <v>556.02</v>
      </c>
      <c r="W300" s="2" t="n">
        <v>0.0629</v>
      </c>
      <c r="X300" s="2" t="n">
        <v>0.252</v>
      </c>
      <c r="Y300" s="2" t="n">
        <f aca="false">IF(U300&lt;&gt;"",V300*W300*L300/10.73165/U300,"")</f>
        <v>0.251944151370083</v>
      </c>
      <c r="Z300" s="2" t="str">
        <f aca="false">IF(Y300&lt;&gt;"",IF(ABS(Y300-X300)&gt;0.0005,Y300-X300,""),"")</f>
        <v/>
      </c>
      <c r="AA300" s="2" t="n">
        <v>0.1923</v>
      </c>
      <c r="AB300" s="2" t="n">
        <f aca="false">IF(AND(V300&gt;0,Q300&lt;&gt;""),LOG(14.69595/V300)/(1-1/Q300)*3/7-1,"")</f>
        <v>0.2097572518319</v>
      </c>
      <c r="AC300" s="2" t="str">
        <f aca="false">IF(AB300&lt;&gt;"",IF(ABS(AB300-AA300)&gt;0.05,AB300-AA300,""),"")</f>
        <v/>
      </c>
      <c r="AD300" s="2" t="n">
        <v>0.6916</v>
      </c>
      <c r="AF300" s="3" t="n">
        <f aca="false">IF(AND(L300&lt;&gt;"",AD300&lt;&gt;""),L300/(AD300*62.3664),"")</f>
        <v>1.5793157950676</v>
      </c>
      <c r="AG300" s="1" t="n">
        <v>73.1</v>
      </c>
      <c r="AH300" s="1" t="n">
        <f aca="false">IF(AD300&lt;&gt;"",141.5/AD300-131.5,"")</f>
        <v>73.098033545402</v>
      </c>
      <c r="AI300" s="1" t="str">
        <f aca="false">IF(AH300&lt;&gt;"",IF(ABS(AH300-AG300)&gt;0.01,AH300-AG300,""),"")</f>
        <v/>
      </c>
      <c r="AJ300" s="3" t="n">
        <v>5.766</v>
      </c>
      <c r="AK300" s="3" t="n">
        <f aca="false">IF(AD300&lt;&gt;"",AD300*8.33718,"")</f>
        <v>5.765993688</v>
      </c>
      <c r="AL300" s="3" t="str">
        <f aca="false">IF(AK300&lt;&gt;"",IF(ABS(AK300-AJ300)&gt;0.001,AK300-AJ300,""),"")</f>
        <v/>
      </c>
      <c r="AM300" s="4" t="n">
        <v>1.41692</v>
      </c>
      <c r="AN300" s="2" t="n">
        <v>13.2011</v>
      </c>
      <c r="AO300" s="2" t="n">
        <f aca="false">IF(AND(V300&lt;&gt;"",AA300&lt;&gt;"",U300&lt;&gt;""),V300*10^(7/3*(1+AA300)*(1-U300/559.676)),"")</f>
        <v>14.0332910617048</v>
      </c>
      <c r="AP300" s="2" t="n">
        <f aca="false">IF(AO300&lt;&gt;"",AO300-AN300,"")</f>
        <v>0.832191061704828</v>
      </c>
      <c r="AR300" s="2" t="n">
        <v>0.4342</v>
      </c>
      <c r="AV300" s="5" t="n">
        <v>16576</v>
      </c>
      <c r="AW300" s="5" t="n">
        <f aca="false">AV300*AJ300</f>
        <v>95577.216</v>
      </c>
      <c r="AX300" s="1" t="n">
        <v>17.61</v>
      </c>
      <c r="AZ300" s="3" t="str">
        <f aca="false">IF(AND(AU300&lt;&gt;"",T300&lt;&gt;"",O300&lt;&gt;"",AD300&lt;&gt;""),SQRT((AU300*(MAX((T300-77)/(T300-O300),0))^0.38)*(SQRT(AD300^2-0.000601*(77-60))*62.3664)*251.9958/30.48^3),"")</f>
        <v/>
      </c>
      <c r="BA300" s="3" t="str">
        <f aca="false">IF(AND(AY300&lt;&gt;"",AZ300&lt;&gt;""),AZ300-AY300,"")</f>
        <v/>
      </c>
      <c r="BC300" s="1" t="n">
        <v>814.67</v>
      </c>
      <c r="BD300" s="1" t="n">
        <v>1246.54</v>
      </c>
      <c r="BF300" s="6" t="n">
        <v>0.00086</v>
      </c>
      <c r="BH300" s="7" t="n">
        <v>42.4</v>
      </c>
      <c r="BI300" s="7" t="n">
        <v>49.6</v>
      </c>
      <c r="BJ300" s="7" t="n">
        <v>61</v>
      </c>
      <c r="BK300" s="7" t="n">
        <v>71.5</v>
      </c>
      <c r="BL300" s="1" t="n">
        <v>1.59</v>
      </c>
      <c r="BN300" s="7" t="n">
        <v>12</v>
      </c>
      <c r="BO300" s="7" t="n">
        <f aca="false">IF(AND(P300&lt;&gt;"",AD300&lt;&gt;""),P300^0.333333333333333/AD300,"")</f>
        <v>11.9548940935092</v>
      </c>
      <c r="BP300" s="7" t="n">
        <f aca="false">BN300-BO300</f>
        <v>0.0451059064908481</v>
      </c>
    </row>
    <row r="301" customFormat="false" ht="12.75" hidden="false" customHeight="false" outlineLevel="0" collapsed="false">
      <c r="A301" s="0" t="n">
        <v>299</v>
      </c>
      <c r="B301" s="0" t="s">
        <v>441</v>
      </c>
      <c r="C301" s="0" t="s">
        <v>435</v>
      </c>
      <c r="D301" s="0" t="n">
        <v>5</v>
      </c>
      <c r="E301" s="0" t="n">
        <v>8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s">
        <v>430</v>
      </c>
      <c r="L301" s="1" t="n">
        <v>68.12</v>
      </c>
      <c r="M301" s="1" t="n">
        <f aca="false">+D301*$D$2+E301*$E$2+F301*$F$2+G301*$G$2+H301*$H$2+I301*$I$2+J301*$J$2</f>
        <v>68.11852</v>
      </c>
      <c r="N301" s="1" t="str">
        <f aca="false">IF(ABS(M301-L301)&gt;0.005,M301-L301,"")</f>
        <v/>
      </c>
      <c r="O301" s="1" t="n">
        <v>93.32</v>
      </c>
      <c r="P301" s="1" t="n">
        <f aca="false">+O301+459.67</f>
        <v>552.99</v>
      </c>
      <c r="Q301" s="1" t="n">
        <f aca="false">IF(AND(P301&gt;0,U301&lt;&gt;""),P301/U301,"")</f>
        <v>0.634745179063361</v>
      </c>
      <c r="R301" s="1" t="n">
        <v>-230.71</v>
      </c>
      <c r="S301" s="1" t="n">
        <f aca="false">IF(AND(R301&lt;&gt;"",U301&lt;&gt;""),(R301+459.67)/U301,"")</f>
        <v>0.262809917355372</v>
      </c>
      <c r="T301" s="1" t="n">
        <v>411.53</v>
      </c>
      <c r="U301" s="1" t="n">
        <f aca="false">IF(T301&lt;&gt;"",T301+459.67,"")</f>
        <v>871.2</v>
      </c>
      <c r="V301" s="1" t="n">
        <v>558.4</v>
      </c>
      <c r="W301" s="2" t="n">
        <v>0.0649</v>
      </c>
      <c r="X301" s="2" t="n">
        <v>0.264</v>
      </c>
      <c r="Y301" s="2" t="n">
        <f aca="false">IF(U301&lt;&gt;"",V301*W301*L301/10.73165/U301,"")</f>
        <v>0.264046477833174</v>
      </c>
      <c r="Z301" s="2" t="str">
        <f aca="false">IF(Y301&lt;&gt;"",IF(ABS(Y301-X301)&gt;0.0005,Y301-X301,""),"")</f>
        <v/>
      </c>
      <c r="AA301" s="2" t="n">
        <v>0.1583</v>
      </c>
      <c r="AB301" s="2" t="n">
        <f aca="false">IF(AND(V301&gt;0,Q301&lt;&gt;""),LOG(14.69595/V301)/(1-1/Q301)*3/7-1,"")</f>
        <v>0.176560903051932</v>
      </c>
      <c r="AC301" s="2" t="str">
        <f aca="false">IF(AB301&lt;&gt;"",IF(ABS(AB301-AA301)&gt;0.05,AB301-AA301,""),"")</f>
        <v/>
      </c>
      <c r="AD301" s="2" t="n">
        <v>0.6864</v>
      </c>
      <c r="AF301" s="3" t="n">
        <f aca="false">IF(AND(L301&lt;&gt;"",AD301&lt;&gt;""),L301/(AD301*62.3664),"")</f>
        <v>1.59128030866659</v>
      </c>
      <c r="AG301" s="1" t="n">
        <v>74.64</v>
      </c>
      <c r="AH301" s="1" t="n">
        <f aca="false">IF(AD301&lt;&gt;"",141.5/AD301-131.5,"")</f>
        <v>74.6480186480187</v>
      </c>
      <c r="AI301" s="1" t="str">
        <f aca="false">IF(AH301&lt;&gt;"",IF(ABS(AH301-AG301)&gt;0.01,AH301-AG301,""),"")</f>
        <v/>
      </c>
      <c r="AJ301" s="3" t="n">
        <v>5.723</v>
      </c>
      <c r="AK301" s="3" t="n">
        <f aca="false">IF(AD301&lt;&gt;"",AD301*8.33718,"")</f>
        <v>5.722640352</v>
      </c>
      <c r="AL301" s="3" t="str">
        <f aca="false">IF(AK301&lt;&gt;"",IF(ABS(AK301-AJ301)&gt;0.001,AK301-AJ301,""),"")</f>
        <v/>
      </c>
      <c r="AM301" s="4" t="n">
        <v>1.41852</v>
      </c>
      <c r="AN301" s="2" t="n">
        <v>16.6788</v>
      </c>
      <c r="AO301" s="2" t="n">
        <f aca="false">IF(AND(V301&lt;&gt;"",AA301&lt;&gt;"",U301&lt;&gt;""),V301*10^(7/3*(1+AA301)*(1-U301/559.676)),"")</f>
        <v>17.4816460606395</v>
      </c>
      <c r="AP301" s="2" t="n">
        <f aca="false">IF(AO301&lt;&gt;"",AO301-AN301,"")</f>
        <v>0.802846060639482</v>
      </c>
      <c r="AQ301" s="2" t="n">
        <v>0.3569</v>
      </c>
      <c r="AR301" s="2" t="n">
        <v>0.5227</v>
      </c>
      <c r="AU301" s="1" t="n">
        <v>161.71</v>
      </c>
      <c r="AV301" s="5" t="n">
        <v>19003</v>
      </c>
      <c r="AW301" s="5" t="n">
        <f aca="false">AV301*AJ301</f>
        <v>108754.169</v>
      </c>
      <c r="AX301" s="1" t="n">
        <v>16.38</v>
      </c>
      <c r="AY301" s="3" t="n">
        <v>7.496</v>
      </c>
      <c r="AZ301" s="3" t="n">
        <f aca="false">IF(AND(AU301&lt;&gt;"",T301&lt;&gt;"",O301&lt;&gt;"",AD301&lt;&gt;""),SQRT((AU301*(MAX((T301-77)/(T301-O301),0))^0.38)*(SQRT(AD301^2-0.000601*(77-60))*62.3664)*251.9958/30.48^3),"")</f>
        <v>7.88049111944611</v>
      </c>
      <c r="BA301" s="3" t="n">
        <f aca="false">IF(AND(AY301&lt;&gt;"",AZ301&lt;&gt;""),AZ301-AY301,"")</f>
        <v>0.38449111944611</v>
      </c>
      <c r="BB301" s="1" t="n">
        <v>-65</v>
      </c>
      <c r="BC301" s="1" t="n">
        <v>478.09</v>
      </c>
      <c r="BD301" s="1" t="n">
        <v>922.89</v>
      </c>
      <c r="BE301" s="1" t="n">
        <v>31.08</v>
      </c>
      <c r="BF301" s="6" t="n">
        <v>0.00086</v>
      </c>
      <c r="BH301" s="7" t="n">
        <v>81</v>
      </c>
      <c r="BI301" s="7" t="n">
        <v>79.4</v>
      </c>
      <c r="BJ301" s="7" t="n">
        <v>99.1</v>
      </c>
      <c r="BK301" s="7" t="n">
        <v>98.8</v>
      </c>
      <c r="BL301" s="1" t="n">
        <v>2</v>
      </c>
      <c r="BM301" s="1" t="n">
        <v>9</v>
      </c>
      <c r="BN301" s="7" t="n">
        <v>12</v>
      </c>
      <c r="BO301" s="7" t="n">
        <f aca="false">IF(AND(P301&lt;&gt;"",AD301&lt;&gt;""),P301^0.333333333333333/AD301,"")</f>
        <v>11.9580900011303</v>
      </c>
      <c r="BP301" s="7" t="n">
        <f aca="false">BN301-BO301</f>
        <v>0.0419099988696576</v>
      </c>
    </row>
    <row r="302" customFormat="false" ht="12.75" hidden="false" customHeight="false" outlineLevel="0" collapsed="false">
      <c r="A302" s="0" t="n">
        <v>300</v>
      </c>
      <c r="B302" s="0" t="s">
        <v>442</v>
      </c>
      <c r="C302" s="0" t="s">
        <v>443</v>
      </c>
      <c r="D302" s="0" t="n">
        <v>6</v>
      </c>
      <c r="E302" s="0" t="n">
        <v>10</v>
      </c>
      <c r="F302" s="0" t="n">
        <v>0</v>
      </c>
      <c r="G302" s="0" t="n">
        <v>0</v>
      </c>
      <c r="H302" s="0" t="n">
        <v>0</v>
      </c>
      <c r="I302" s="0" t="n">
        <v>0</v>
      </c>
      <c r="J302" s="0" t="n">
        <v>0</v>
      </c>
      <c r="K302" s="0" t="s">
        <v>430</v>
      </c>
      <c r="L302" s="1" t="n">
        <v>82.15</v>
      </c>
      <c r="M302" s="1" t="n">
        <f aca="false">+D302*$D$2+E302*$E$2+F302*$F$2+G302*$G$2+H302*$H$2+I302*$I$2+J302*$J$2</f>
        <v>82.1454</v>
      </c>
      <c r="N302" s="1" t="str">
        <f aca="false">IF(ABS(M302-L302)&gt;0.005,M302-L302,"")</f>
        <v/>
      </c>
      <c r="O302" s="1" t="n">
        <v>155.8</v>
      </c>
      <c r="P302" s="1" t="n">
        <f aca="false">+O302+459.67</f>
        <v>615.47</v>
      </c>
      <c r="Q302" s="1" t="str">
        <f aca="false">IF(AND(P302&gt;0,U302&lt;&gt;""),P302/U302,"")</f>
        <v/>
      </c>
      <c r="R302" s="1" t="n">
        <v>-104.81</v>
      </c>
      <c r="S302" s="1" t="str">
        <f aca="false">IF(AND(R302&lt;&gt;"",U302&lt;&gt;""),(R302+459.67)/U302,"")</f>
        <v/>
      </c>
      <c r="U302" s="1" t="str">
        <f aca="false">IF(T302&lt;&gt;"",T302+459.67,"")</f>
        <v/>
      </c>
      <c r="Y302" s="2" t="str">
        <f aca="false">IF(U302&lt;&gt;"",V302*W302*L302/10.73165/U302,"")</f>
        <v/>
      </c>
      <c r="Z302" s="2" t="str">
        <f aca="false">IF(Y302&lt;&gt;"",IF(ABS(Y302-X302)&gt;0.0005,Y302-X302,""),"")</f>
        <v/>
      </c>
      <c r="AB302" s="2" t="str">
        <f aca="false">IF(AND(V302&gt;0,Q302&lt;&gt;""),LOG(14.69595/V302)/(1-1/Q302)*3/7-1,"")</f>
        <v/>
      </c>
      <c r="AC302" s="2" t="str">
        <f aca="false">IF(AB302&lt;&gt;"",IF(ABS(AB302-AA302)&gt;0.05,AB302-AA302,""),"")</f>
        <v/>
      </c>
      <c r="AD302" s="2" t="n">
        <v>0.7314</v>
      </c>
      <c r="AF302" s="3" t="n">
        <f aca="false">IF(AND(L302&lt;&gt;"",AD302&lt;&gt;""),L302/(AD302*62.3664),"")</f>
        <v>1.80095116248028</v>
      </c>
      <c r="AG302" s="1" t="n">
        <v>62</v>
      </c>
      <c r="AH302" s="1" t="n">
        <f aca="false">IF(AD302&lt;&gt;"",141.5/AD302-131.5,"")</f>
        <v>61.9645884604867</v>
      </c>
      <c r="AI302" s="1" t="n">
        <f aca="false">IF(AH302&lt;&gt;"",IF(ABS(AH302-AG302)&gt;0.01,AH302-AG302,""),"")</f>
        <v>-0.0354115395132624</v>
      </c>
      <c r="AJ302" s="3" t="n">
        <v>6.089</v>
      </c>
      <c r="AK302" s="3" t="n">
        <f aca="false">IF(AD302&lt;&gt;"",AD302*8.33718,"")</f>
        <v>6.097813452</v>
      </c>
      <c r="AL302" s="3" t="n">
        <f aca="false">IF(AK302&lt;&gt;"",IF(ABS(AK302-AJ302)&gt;0.001,AK302-AJ302,""),"")</f>
        <v>0.00881345200000006</v>
      </c>
      <c r="AO302" s="2" t="str">
        <f aca="false">IF(AND(V302&lt;&gt;"",AA302&lt;&gt;"",U302&lt;&gt;""),V302*10^(7/3*(1+AA302)*(1-U302/559.676)),"")</f>
        <v/>
      </c>
      <c r="AP302" s="2" t="str">
        <f aca="false">IF(AO302&lt;&gt;"",AO302-AN302,"")</f>
        <v/>
      </c>
      <c r="AZ302" s="3" t="str">
        <f aca="false">IF(AND(AU302&lt;&gt;"",T302&lt;&gt;"",O302&lt;&gt;"",AD302&lt;&gt;""),SQRT((AU302*(MAX((T302-77)/(T302-O302),0))^0.38)*(SQRT(AD302^2-0.000601*(77-60))*62.3664)*251.9958/30.48^3),"")</f>
        <v/>
      </c>
      <c r="BA302" s="3" t="str">
        <f aca="false">IF(AND(AY302&lt;&gt;"",AZ302&lt;&gt;""),AZ302-AY302,"")</f>
        <v/>
      </c>
      <c r="BC302" s="1" t="n">
        <v>221.59</v>
      </c>
      <c r="BN302" s="7" t="n">
        <v>11.6</v>
      </c>
      <c r="BO302" s="7" t="n">
        <f aca="false">IF(AND(P302&lt;&gt;"",AD302&lt;&gt;""),P302^0.333333333333333/AD302,"")</f>
        <v>11.6300256782325</v>
      </c>
      <c r="BP302" s="7" t="n">
        <f aca="false">BN302-BO302</f>
        <v>-0.0300256782324926</v>
      </c>
    </row>
    <row r="303" customFormat="false" ht="12.75" hidden="false" customHeight="false" outlineLevel="0" collapsed="false">
      <c r="A303" s="0" t="n">
        <v>301</v>
      </c>
      <c r="B303" s="0" t="s">
        <v>444</v>
      </c>
      <c r="C303" s="0" t="s">
        <v>443</v>
      </c>
      <c r="D303" s="0" t="n">
        <v>6</v>
      </c>
      <c r="E303" s="0" t="n">
        <v>10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s">
        <v>430</v>
      </c>
      <c r="L303" s="1" t="n">
        <v>82.15</v>
      </c>
      <c r="M303" s="1" t="n">
        <f aca="false">+D303*$D$2+E303*$E$2+F303*$F$2+G303*$G$2+H303*$H$2+I303*$I$2+J303*$J$2</f>
        <v>82.1454</v>
      </c>
      <c r="N303" s="1" t="str">
        <f aca="false">IF(ABS(M303-L303)&gt;0.005,M303-L303,"")</f>
        <v/>
      </c>
      <c r="O303" s="1" t="n">
        <v>168.8</v>
      </c>
      <c r="P303" s="1" t="n">
        <f aca="false">+O303+459.67</f>
        <v>628.47</v>
      </c>
      <c r="Q303" s="1" t="n">
        <f aca="false">IF(AND(P303&gt;0,U303&lt;&gt;""),P303/U303,"")</f>
        <v>0.66330687719002</v>
      </c>
      <c r="S303" s="1" t="str">
        <f aca="false">IF(AND(R303&lt;&gt;"",U303&lt;&gt;""),(R303+459.67)/U303,"")</f>
        <v/>
      </c>
      <c r="T303" s="1" t="n">
        <v>487.81</v>
      </c>
      <c r="U303" s="1" t="n">
        <f aca="false">IF(T303&lt;&gt;"",T303+459.67,"")</f>
        <v>947.48</v>
      </c>
      <c r="V303" s="1" t="n">
        <v>486.44</v>
      </c>
      <c r="W303" s="2" t="n">
        <v>0.0645</v>
      </c>
      <c r="X303" s="2" t="n">
        <v>0.2534</v>
      </c>
      <c r="Y303" s="2" t="n">
        <f aca="false">IF(U303&lt;&gt;"",V303*W303*L303/10.73165/U303,"")</f>
        <v>0.253489520913827</v>
      </c>
      <c r="Z303" s="2" t="str">
        <f aca="false">IF(Y303&lt;&gt;"",IF(ABS(Y303-X303)&gt;0.0005,Y303-X303,""),"")</f>
        <v/>
      </c>
      <c r="AA303" s="2" t="n">
        <v>0.271</v>
      </c>
      <c r="AB303" s="2" t="n">
        <f aca="false">IF(AND(V303&gt;0,Q303&lt;&gt;""),LOG(14.69595/V303)/(1-1/Q303)*3/7-1,"")</f>
        <v>0.283213568559808</v>
      </c>
      <c r="AC303" s="2" t="str">
        <f aca="false">IF(AB303&lt;&gt;"",IF(ABS(AB303-AA303)&gt;0.05,AB303-AA303,""),"")</f>
        <v/>
      </c>
      <c r="AD303" s="2" t="n">
        <v>0.7198</v>
      </c>
      <c r="AF303" s="3" t="n">
        <f aca="false">IF(AND(L303&lt;&gt;"",AD303&lt;&gt;""),L303/(AD303*62.3664),"")</f>
        <v>1.82997454881645</v>
      </c>
      <c r="AG303" s="1" t="n">
        <v>65.09</v>
      </c>
      <c r="AH303" s="1" t="n">
        <f aca="false">IF(AD303&lt;&gt;"",141.5/AD303-131.5,"")</f>
        <v>65.0823839955543</v>
      </c>
      <c r="AI303" s="1" t="str">
        <f aca="false">IF(AH303&lt;&gt;"",IF(ABS(AH303-AG303)&gt;0.01,AH303-AG303,""),"")</f>
        <v/>
      </c>
      <c r="AJ303" s="3" t="n">
        <v>6.001</v>
      </c>
      <c r="AK303" s="3" t="n">
        <f aca="false">IF(AD303&lt;&gt;"",AD303*8.33718,"")</f>
        <v>6.001102164</v>
      </c>
      <c r="AL303" s="3" t="str">
        <f aca="false">IF(AK303&lt;&gt;"",IF(ABS(AK303-AJ303)&gt;0.001,AK303-AJ303,""),"")</f>
        <v/>
      </c>
      <c r="AM303" s="4" t="n">
        <v>1.4252</v>
      </c>
      <c r="AO303" s="2" t="n">
        <f aca="false">IF(AND(V303&lt;&gt;"",AA303&lt;&gt;"",U303&lt;&gt;""),V303*10^(7/3*(1+AA303)*(1-U303/559.676)),"")</f>
        <v>4.28642277244429</v>
      </c>
      <c r="AP303" s="2" t="n">
        <f aca="false">IF(AO303&lt;&gt;"",AO303-AN303,"")</f>
        <v>4.28642277244429</v>
      </c>
      <c r="AR303" s="2" t="n">
        <v>0.4396</v>
      </c>
      <c r="AU303" s="1" t="n">
        <v>214.93</v>
      </c>
      <c r="AV303" s="5" t="n">
        <v>18571</v>
      </c>
      <c r="AW303" s="5" t="n">
        <f aca="false">AV303*AJ303</f>
        <v>111444.571</v>
      </c>
      <c r="AX303" s="1" t="n">
        <v>20</v>
      </c>
      <c r="AZ303" s="3" t="n">
        <f aca="false">IF(AND(AU303&lt;&gt;"",T303&lt;&gt;"",O303&lt;&gt;"",AD303&lt;&gt;""),SQRT((AU303*(MAX((T303-77)/(T303-O303),0))^0.38)*(SQRT(AD303^2-0.000601*(77-60))*62.3664)*251.9958/30.48^3),"")</f>
        <v>9.67409910683861</v>
      </c>
      <c r="BA303" s="3" t="str">
        <f aca="false">IF(AND(AY303&lt;&gt;"",AZ303&lt;&gt;""),AZ303-AY303,"")</f>
        <v/>
      </c>
      <c r="BC303" s="1" t="n">
        <v>-344.46</v>
      </c>
      <c r="BF303" s="6" t="n">
        <v>0.00072</v>
      </c>
      <c r="BL303" s="1" t="n">
        <v>1.31</v>
      </c>
      <c r="BN303" s="7" t="n">
        <v>11.9</v>
      </c>
      <c r="BO303" s="7" t="n">
        <f aca="false">IF(AND(P303&lt;&gt;"",AD303&lt;&gt;""),P303^0.333333333333333/AD303,"")</f>
        <v>11.9000743508505</v>
      </c>
      <c r="BP303" s="7" t="n">
        <f aca="false">BN303-BO303</f>
        <v>-7.43508504612578E-005</v>
      </c>
    </row>
    <row r="304" customFormat="false" ht="12.75" hidden="false" customHeight="false" outlineLevel="0" collapsed="false">
      <c r="A304" s="0" t="n">
        <v>302</v>
      </c>
      <c r="B304" s="0" t="s">
        <v>445</v>
      </c>
      <c r="C304" s="0" t="s">
        <v>443</v>
      </c>
      <c r="D304" s="0" t="n">
        <v>6</v>
      </c>
      <c r="E304" s="0" t="n">
        <v>10</v>
      </c>
      <c r="F304" s="0" t="n">
        <v>0</v>
      </c>
      <c r="G304" s="0" t="n">
        <v>0</v>
      </c>
      <c r="H304" s="0" t="n">
        <v>0</v>
      </c>
      <c r="I304" s="0" t="n">
        <v>0</v>
      </c>
      <c r="J304" s="0" t="n">
        <v>0</v>
      </c>
      <c r="K304" s="0" t="s">
        <v>430</v>
      </c>
      <c r="L304" s="1" t="n">
        <v>82.15</v>
      </c>
      <c r="M304" s="1" t="n">
        <f aca="false">+D304*$D$2+E304*$E$2+F304*$F$2+G304*$G$2+H304*$H$2+I304*$I$2+J304*$J$2</f>
        <v>82.1454</v>
      </c>
      <c r="N304" s="1" t="str">
        <f aca="false">IF(ABS(M304-L304)&gt;0.005,M304-L304,"")</f>
        <v/>
      </c>
      <c r="O304" s="1" t="n">
        <v>139.03</v>
      </c>
      <c r="P304" s="1" t="n">
        <f aca="false">+O304+459.67</f>
        <v>598.7</v>
      </c>
      <c r="Q304" s="1" t="n">
        <f aca="false">IF(AND(P304&gt;0,U304&lt;&gt;""),P304/U304,"")</f>
        <v>0.663298656119476</v>
      </c>
      <c r="R304" s="1" t="n">
        <v>-221.22</v>
      </c>
      <c r="S304" s="1" t="n">
        <f aca="false">IF(AND(R304&lt;&gt;"",U304&lt;&gt;""),(R304+459.67)/U304,"")</f>
        <v>0.264178327295288</v>
      </c>
      <c r="T304" s="1" t="n">
        <v>442.94</v>
      </c>
      <c r="U304" s="1" t="n">
        <f aca="false">IF(T304&lt;&gt;"",T304+459.67,"")</f>
        <v>902.61</v>
      </c>
      <c r="V304" s="1" t="n">
        <v>486.44</v>
      </c>
      <c r="W304" s="2" t="n">
        <v>0.0645</v>
      </c>
      <c r="X304" s="2" t="n">
        <v>0.266</v>
      </c>
      <c r="Y304" s="2" t="n">
        <f aca="false">IF(U304&lt;&gt;"",V304*W304*L304/10.73165/U304,"")</f>
        <v>0.266090837986985</v>
      </c>
      <c r="Z304" s="2" t="str">
        <f aca="false">IF(Y304&lt;&gt;"",IF(ABS(Y304-X304)&gt;0.0005,Y304-X304,""),"")</f>
        <v/>
      </c>
      <c r="AA304" s="2" t="n">
        <v>0.2829</v>
      </c>
      <c r="AB304" s="2" t="n">
        <f aca="false">IF(AND(V304&gt;0,Q304&lt;&gt;""),LOG(14.69595/V304)/(1-1/Q304)*3/7-1,"")</f>
        <v>0.283166333119491</v>
      </c>
      <c r="AC304" s="2" t="str">
        <f aca="false">IF(AB304&lt;&gt;"",IF(ABS(AB304-AA304)&gt;0.05,AB304-AA304,""),"")</f>
        <v/>
      </c>
      <c r="AD304" s="2" t="n">
        <v>0.697</v>
      </c>
      <c r="AF304" s="3" t="n">
        <f aca="false">IF(AND(L304&lt;&gt;"",AD304&lt;&gt;""),L304/(AD304*62.3664),"")</f>
        <v>1.88983598312493</v>
      </c>
      <c r="AG304" s="1" t="n">
        <v>71.51</v>
      </c>
      <c r="AH304" s="1" t="n">
        <f aca="false">IF(AD304&lt;&gt;"",141.5/AD304-131.5,"")</f>
        <v>71.512912482066</v>
      </c>
      <c r="AI304" s="1" t="str">
        <f aca="false">IF(AH304&lt;&gt;"",IF(ABS(AH304-AG304)&gt;0.01,AH304-AG304,""),"")</f>
        <v/>
      </c>
      <c r="AJ304" s="3" t="n">
        <v>5.811</v>
      </c>
      <c r="AK304" s="3" t="n">
        <f aca="false">IF(AD304&lt;&gt;"",AD304*8.33718,"")</f>
        <v>5.81101446</v>
      </c>
      <c r="AL304" s="3" t="str">
        <f aca="false">IF(AK304&lt;&gt;"",IF(ABS(AK304-AJ304)&gt;0.001,AK304-AJ304,""),"")</f>
        <v/>
      </c>
      <c r="AM304" s="4" t="n">
        <v>1.401</v>
      </c>
      <c r="AN304" s="2" t="n">
        <v>7.0964</v>
      </c>
      <c r="AO304" s="2" t="n">
        <f aca="false">IF(AND(V304&lt;&gt;"",AA304&lt;&gt;"",U304&lt;&gt;""),V304*10^(7/3*(1+AA304)*(1-U304/559.676)),"")</f>
        <v>7.12595298761168</v>
      </c>
      <c r="AP304" s="2" t="n">
        <f aca="false">IF(AO304&lt;&gt;"",AO304-AN304,"")</f>
        <v>0.029552987611682</v>
      </c>
      <c r="AR304" s="2" t="n">
        <v>0.4401</v>
      </c>
      <c r="AV304" s="5" t="n">
        <v>19128</v>
      </c>
      <c r="AW304" s="5" t="n">
        <f aca="false">AV304*AJ304</f>
        <v>111152.808</v>
      </c>
      <c r="AX304" s="1" t="n">
        <v>17.94</v>
      </c>
      <c r="AZ304" s="3" t="str">
        <f aca="false">IF(AND(AU304&lt;&gt;"",T304&lt;&gt;"",O304&lt;&gt;"",AD304&lt;&gt;""),SQRT((AU304*(MAX((T304-77)/(T304-O304),0))^0.38)*(SQRT(AD304^2-0.000601*(77-60))*62.3664)*251.9958/30.48^3),"")</f>
        <v/>
      </c>
      <c r="BA304" s="3" t="str">
        <f aca="false">IF(AND(AY304&lt;&gt;"",AZ304&lt;&gt;""),AZ304-AY304,"")</f>
        <v/>
      </c>
      <c r="BC304" s="1" t="n">
        <v>441.9</v>
      </c>
      <c r="BF304" s="6" t="n">
        <v>0.00078</v>
      </c>
      <c r="BH304" s="7" t="n">
        <v>37.6</v>
      </c>
      <c r="BI304" s="7" t="n">
        <v>43.3</v>
      </c>
      <c r="BJ304" s="7" t="n">
        <v>71.1</v>
      </c>
      <c r="BK304" s="7" t="n">
        <v>80.7</v>
      </c>
      <c r="BL304" s="1" t="n">
        <v>1.31</v>
      </c>
      <c r="BM304" s="1" t="n">
        <v>10.91</v>
      </c>
      <c r="BN304" s="7" t="n">
        <v>12.1</v>
      </c>
      <c r="BO304" s="7" t="n">
        <f aca="false">IF(AND(P304&lt;&gt;"",AD304&lt;&gt;""),P304^0.333333333333333/AD304,"")</f>
        <v>12.0921532140452</v>
      </c>
      <c r="BP304" s="7" t="n">
        <f aca="false">BN304-BO304</f>
        <v>0.00784678595476152</v>
      </c>
    </row>
    <row r="305" customFormat="false" ht="12.75" hidden="false" customHeight="false" outlineLevel="0" collapsed="false">
      <c r="A305" s="0" t="n">
        <v>303</v>
      </c>
      <c r="B305" s="0" t="s">
        <v>446</v>
      </c>
      <c r="C305" s="0" t="s">
        <v>443</v>
      </c>
      <c r="D305" s="0" t="n">
        <v>6</v>
      </c>
      <c r="E305" s="0" t="n">
        <v>10</v>
      </c>
      <c r="F305" s="0" t="n">
        <v>0</v>
      </c>
      <c r="G305" s="0" t="n">
        <v>0</v>
      </c>
      <c r="H305" s="0" t="n">
        <v>0</v>
      </c>
      <c r="I305" s="0" t="n">
        <v>0</v>
      </c>
      <c r="J305" s="0" t="n">
        <v>0</v>
      </c>
      <c r="K305" s="0" t="s">
        <v>430</v>
      </c>
      <c r="L305" s="1" t="n">
        <v>82.15</v>
      </c>
      <c r="M305" s="1" t="n">
        <f aca="false">+D305*$D$2+E305*$E$2+F305*$F$2+G305*$G$2+H305*$H$2+I305*$I$2+J305*$J$2</f>
        <v>82.1454</v>
      </c>
      <c r="N305" s="1" t="str">
        <f aca="false">IF(ABS(M305-L305)&gt;0.005,M305-L305,"")</f>
        <v/>
      </c>
      <c r="O305" s="1" t="n">
        <v>154.4</v>
      </c>
      <c r="P305" s="1" t="n">
        <f aca="false">+O305+459.67</f>
        <v>614.07</v>
      </c>
      <c r="Q305" s="1" t="n">
        <f aca="false">IF(AND(P305&gt;0,U305&lt;&gt;""),P305/U305,"")</f>
        <v>0.66330013610145</v>
      </c>
      <c r="S305" s="1" t="str">
        <f aca="false">IF(AND(R305&lt;&gt;"",U305&lt;&gt;""),(R305+459.67)/U305,"")</f>
        <v/>
      </c>
      <c r="T305" s="1" t="n">
        <v>466.11</v>
      </c>
      <c r="U305" s="1" t="n">
        <f aca="false">IF(T305&lt;&gt;"",T305+459.67,"")</f>
        <v>925.78</v>
      </c>
      <c r="V305" s="1" t="n">
        <v>486.44</v>
      </c>
      <c r="W305" s="2" t="n">
        <v>0.0645</v>
      </c>
      <c r="X305" s="2" t="n">
        <v>0.2593</v>
      </c>
      <c r="Y305" s="2" t="n">
        <f aca="false">IF(U305&lt;&gt;"",V305*W305*L305/10.73165/U305,"")</f>
        <v>0.259431237740535</v>
      </c>
      <c r="Z305" s="2" t="str">
        <f aca="false">IF(Y305&lt;&gt;"",IF(ABS(Y305-X305)&gt;0.0005,Y305-X305,""),"")</f>
        <v/>
      </c>
      <c r="AA305" s="2" t="n">
        <v>0.271</v>
      </c>
      <c r="AB305" s="2" t="n">
        <f aca="false">IF(AND(V305&gt;0,Q305&lt;&gt;""),LOG(14.69595/V305)/(1-1/Q305)*3/7-1,"")</f>
        <v>0.283174836416014</v>
      </c>
      <c r="AC305" s="2" t="str">
        <f aca="false">IF(AB305&lt;&gt;"",IF(ABS(AB305-AA305)&gt;0.05,AB305-AA305,""),"")</f>
        <v/>
      </c>
      <c r="AD305" s="2" t="n">
        <v>0.6849</v>
      </c>
      <c r="AF305" s="3" t="n">
        <f aca="false">IF(AND(L305&lt;&gt;"",AD305&lt;&gt;""),L305/(AD305*62.3664),"")</f>
        <v>1.92322336142222</v>
      </c>
      <c r="AG305" s="1" t="n">
        <v>75.1</v>
      </c>
      <c r="AH305" s="1" t="n">
        <f aca="false">IF(AD305&lt;&gt;"",141.5/AD305-131.5,"")</f>
        <v>75.0995035771646</v>
      </c>
      <c r="AI305" s="1" t="str">
        <f aca="false">IF(AH305&lt;&gt;"",IF(ABS(AH305-AG305)&gt;0.01,AH305-AG305,""),"")</f>
        <v/>
      </c>
      <c r="AJ305" s="3" t="n">
        <v>5.71</v>
      </c>
      <c r="AK305" s="3" t="n">
        <f aca="false">IF(AD305&lt;&gt;"",AD305*8.33718,"")</f>
        <v>5.710134582</v>
      </c>
      <c r="AL305" s="3" t="str">
        <f aca="false">IF(AK305&lt;&gt;"",IF(ABS(AK305-AJ305)&gt;0.001,AK305-AJ305,""),"")</f>
        <v/>
      </c>
      <c r="AM305" s="4" t="n">
        <v>1.392</v>
      </c>
      <c r="AO305" s="2" t="n">
        <f aca="false">IF(AND(V305&lt;&gt;"",AA305&lt;&gt;"",U305&lt;&gt;""),V305*10^(7/3*(1+AA305)*(1-U305/559.676)),"")</f>
        <v>5.58574511724209</v>
      </c>
      <c r="AP305" s="2" t="n">
        <f aca="false">IF(AO305&lt;&gt;"",AO305-AN305,"")</f>
        <v>5.58574511724209</v>
      </c>
      <c r="AR305" s="2" t="n">
        <v>0.4398</v>
      </c>
      <c r="AU305" s="1" t="n">
        <v>209.23</v>
      </c>
      <c r="AV305" s="5" t="n">
        <v>16385</v>
      </c>
      <c r="AW305" s="5" t="n">
        <f aca="false">AV305*AJ305</f>
        <v>93558.35</v>
      </c>
      <c r="AX305" s="1" t="n">
        <v>15.58</v>
      </c>
      <c r="AZ305" s="3" t="n">
        <f aca="false">IF(AND(AU305&lt;&gt;"",T305&lt;&gt;"",O305&lt;&gt;"",AD305&lt;&gt;""),SQRT((AU305*(MAX((T305-77)/(T305-O305),0))^0.38)*(SQRT(AD305^2-0.000601*(77-60))*62.3664)*251.9958/30.48^3),"")</f>
        <v>9.25092782886939</v>
      </c>
      <c r="BA305" s="3" t="str">
        <f aca="false">IF(AND(AY305&lt;&gt;"",AZ305&lt;&gt;""),AZ305-AY305,"")</f>
        <v/>
      </c>
      <c r="BC305" s="1" t="n">
        <v>1118.99</v>
      </c>
      <c r="BF305" s="6" t="n">
        <v>0.00085</v>
      </c>
      <c r="BL305" s="1" t="n">
        <v>1.31</v>
      </c>
      <c r="BN305" s="7" t="n">
        <v>12.4</v>
      </c>
      <c r="BO305" s="7" t="n">
        <f aca="false">IF(AND(P305&lt;&gt;"",AD305&lt;&gt;""),P305^0.333333333333333/AD305,"")</f>
        <v>12.4102003852625</v>
      </c>
      <c r="BP305" s="7" t="n">
        <f aca="false">BN305-BO305</f>
        <v>-0.0102003852624595</v>
      </c>
    </row>
    <row r="306" customFormat="false" ht="12.75" hidden="false" customHeight="false" outlineLevel="0" collapsed="false">
      <c r="A306" s="0" t="n">
        <v>304</v>
      </c>
      <c r="B306" s="0" t="s">
        <v>447</v>
      </c>
      <c r="C306" s="0" t="s">
        <v>443</v>
      </c>
      <c r="D306" s="0" t="n">
        <v>6</v>
      </c>
      <c r="E306" s="0" t="n">
        <v>10</v>
      </c>
      <c r="F306" s="0" t="n">
        <v>0</v>
      </c>
      <c r="G306" s="0" t="n">
        <v>0</v>
      </c>
      <c r="H306" s="0" t="n">
        <v>0</v>
      </c>
      <c r="I306" s="0" t="n">
        <v>0</v>
      </c>
      <c r="J306" s="0" t="n">
        <v>0</v>
      </c>
      <c r="K306" s="0" t="s">
        <v>430</v>
      </c>
      <c r="L306" s="1" t="n">
        <v>82.15</v>
      </c>
      <c r="M306" s="1" t="n">
        <f aca="false">+D306*$D$2+E306*$E$2+F306*$F$2+G306*$G$2+H306*$H$2+I306*$I$2+J306*$J$2</f>
        <v>82.1454</v>
      </c>
      <c r="N306" s="1" t="str">
        <f aca="false">IF(ABS(M306-L306)&gt;0.005,M306-L306,"")</f>
        <v/>
      </c>
      <c r="O306" s="1" t="n">
        <v>158</v>
      </c>
      <c r="P306" s="1" t="n">
        <f aca="false">+O306+459.67</f>
        <v>617.67</v>
      </c>
      <c r="Q306" s="1" t="n">
        <f aca="false">IF(AND(P306&gt;0,U306&lt;&gt;""),P306/U306,"")</f>
        <v>0.655644955842391</v>
      </c>
      <c r="S306" s="1" t="str">
        <f aca="false">IF(AND(R306&lt;&gt;"",U306&lt;&gt;""),(R306+459.67)/U306,"")</f>
        <v/>
      </c>
      <c r="T306" s="1" t="n">
        <v>482.41</v>
      </c>
      <c r="U306" s="1" t="n">
        <f aca="false">IF(T306&lt;&gt;"",T306+459.67,"")</f>
        <v>942.08</v>
      </c>
      <c r="V306" s="1" t="n">
        <v>506.97</v>
      </c>
      <c r="W306" s="2" t="n">
        <v>0.0629</v>
      </c>
      <c r="X306" s="2" t="n">
        <v>0.2591</v>
      </c>
      <c r="Y306" s="2" t="n">
        <f aca="false">IF(U306&lt;&gt;"",V306*W306*L306/10.73165/U306,"")</f>
        <v>0.259111202409783</v>
      </c>
      <c r="Z306" s="2" t="str">
        <f aca="false">IF(Y306&lt;&gt;"",IF(ABS(Y306-X306)&gt;0.0005,Y306-X306,""),"")</f>
        <v/>
      </c>
      <c r="AA306" s="2" t="n">
        <v>0.228</v>
      </c>
      <c r="AB306" s="2" t="n">
        <f aca="false">IF(AND(V306&gt;0,Q306&lt;&gt;""),LOG(14.69595/V306)/(1-1/Q306)*3/7-1,"")</f>
        <v>0.25481874010052</v>
      </c>
      <c r="AC306" s="2" t="str">
        <f aca="false">IF(AB306&lt;&gt;"",IF(ABS(AB306-AA306)&gt;0.05,AB306-AA306,""),"")</f>
        <v/>
      </c>
      <c r="AD306" s="2" t="n">
        <v>0.7197</v>
      </c>
      <c r="AF306" s="3" t="n">
        <f aca="false">IF(AND(L306&lt;&gt;"",AD306&lt;&gt;""),L306/(AD306*62.3664),"")</f>
        <v>1.83022881789367</v>
      </c>
      <c r="AG306" s="1" t="n">
        <v>65.12</v>
      </c>
      <c r="AH306" s="1" t="n">
        <f aca="false">IF(AD306&lt;&gt;"",141.5/AD306-131.5,"")</f>
        <v>65.1096984854801</v>
      </c>
      <c r="AI306" s="1" t="n">
        <f aca="false">IF(AH306&lt;&gt;"",IF(ABS(AH306-AG306)&gt;0.01,AH306-AG306,""),"")</f>
        <v>-0.0103015145199379</v>
      </c>
      <c r="AJ306" s="3" t="n">
        <v>6</v>
      </c>
      <c r="AK306" s="3" t="n">
        <f aca="false">IF(AD306&lt;&gt;"",AD306*8.33718,"")</f>
        <v>6.000268446</v>
      </c>
      <c r="AL306" s="3" t="str">
        <f aca="false">IF(AK306&lt;&gt;"",IF(ABS(AK306-AJ306)&gt;0.001,AK306-AJ306,""),"")</f>
        <v/>
      </c>
      <c r="AM306" s="4" t="n">
        <v>1.422</v>
      </c>
      <c r="AO306" s="2" t="n">
        <f aca="false">IF(AND(V306&lt;&gt;"",AA306&lt;&gt;"",U306&lt;&gt;""),V306*10^(7/3*(1+AA306)*(1-U306/559.676)),"")</f>
        <v>5.58747705754848</v>
      </c>
      <c r="AP306" s="2" t="n">
        <f aca="false">IF(AO306&lt;&gt;"",AO306-AN306,"")</f>
        <v>5.58747705754848</v>
      </c>
      <c r="AR306" s="2" t="n">
        <v>0.4398</v>
      </c>
      <c r="AU306" s="1" t="n">
        <v>210.51</v>
      </c>
      <c r="AV306" s="5" t="n">
        <v>19252</v>
      </c>
      <c r="AW306" s="5" t="n">
        <f aca="false">AV306*AJ306</f>
        <v>115512</v>
      </c>
      <c r="AX306" s="1" t="n">
        <v>19.09</v>
      </c>
      <c r="AZ306" s="3" t="n">
        <f aca="false">IF(AND(AU306&lt;&gt;"",T306&lt;&gt;"",O306&lt;&gt;"",AD306&lt;&gt;""),SQRT((AU306*(MAX((T306-77)/(T306-O306),0))^0.38)*(SQRT(AD306^2-0.000601*(77-60))*62.3664)*251.9958/30.48^3),"")</f>
        <v>9.51898559121867</v>
      </c>
      <c r="BA306" s="3" t="str">
        <f aca="false">IF(AND(AY306&lt;&gt;"",AZ306&lt;&gt;""),AZ306-AY306,"")</f>
        <v/>
      </c>
      <c r="BC306" s="1" t="n">
        <v>358.69</v>
      </c>
      <c r="BF306" s="6" t="n">
        <v>0.00081</v>
      </c>
      <c r="BL306" s="1" t="n">
        <v>1.31</v>
      </c>
      <c r="BN306" s="7" t="n">
        <v>11.8</v>
      </c>
      <c r="BO306" s="7" t="n">
        <f aca="false">IF(AND(P306&lt;&gt;"",AD306&lt;&gt;""),P306^0.333333333333333/AD306,"")</f>
        <v>11.8331580917293</v>
      </c>
      <c r="BP306" s="7" t="n">
        <f aca="false">BN306-BO306</f>
        <v>-0.0331580917292591</v>
      </c>
    </row>
    <row r="307" customFormat="false" ht="12.75" hidden="false" customHeight="false" outlineLevel="0" collapsed="false">
      <c r="A307" s="0" t="n">
        <v>305</v>
      </c>
      <c r="B307" s="0" t="s">
        <v>448</v>
      </c>
      <c r="C307" s="0" t="s">
        <v>449</v>
      </c>
      <c r="D307" s="0" t="n">
        <v>7</v>
      </c>
      <c r="E307" s="0" t="n">
        <v>12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s">
        <v>430</v>
      </c>
      <c r="L307" s="1" t="n">
        <v>96.17</v>
      </c>
      <c r="M307" s="1" t="n">
        <f aca="false">+D307*$D$2+E307*$E$2+F307*$F$2+G307*$G$2+H307*$H$2+I307*$I$2+J307*$J$2</f>
        <v>96.17228</v>
      </c>
      <c r="N307" s="1" t="str">
        <f aca="false">IF(ABS(M307-L307)&gt;0.005,M307-L307,"")</f>
        <v/>
      </c>
      <c r="O307" s="1" t="n">
        <v>190.6</v>
      </c>
      <c r="P307" s="1" t="n">
        <f aca="false">+O307+459.67</f>
        <v>650.27</v>
      </c>
      <c r="Q307" s="1" t="n">
        <f aca="false">IF(AND(P307&gt;0,U307&lt;&gt;""),P307/U307,"")</f>
        <v>0.524838779974011</v>
      </c>
      <c r="S307" s="1" t="str">
        <f aca="false">IF(AND(R307&lt;&gt;"",U307&lt;&gt;""),(R307+459.67)/U307,"")</f>
        <v/>
      </c>
      <c r="T307" s="1" t="n">
        <v>779.32</v>
      </c>
      <c r="U307" s="1" t="n">
        <f aca="false">IF(T307&lt;&gt;"",T307+459.67,"")</f>
        <v>1238.99</v>
      </c>
      <c r="V307" s="1" t="n">
        <v>437.78</v>
      </c>
      <c r="W307" s="2" t="n">
        <v>0.0629</v>
      </c>
      <c r="X307" s="2" t="n">
        <v>0.1992</v>
      </c>
      <c r="Y307" s="2" t="n">
        <f aca="false">IF(U307&lt;&gt;"",V307*W307*L307/10.73165/U307,"")</f>
        <v>0.199164475551026</v>
      </c>
      <c r="Z307" s="2" t="str">
        <f aca="false">IF(Y307&lt;&gt;"",IF(ABS(Y307-X307)&gt;0.0005,Y307-X307,""),"")</f>
        <v/>
      </c>
      <c r="AA307" s="2" t="n">
        <v>0.288</v>
      </c>
      <c r="AB307" s="2" t="n">
        <f aca="false">IF(AND(V307&gt;0,Q307&lt;&gt;""),LOG(14.69595/V307)/(1-1/Q307)*3/7-1,"")</f>
        <v>-0.302213136231943</v>
      </c>
      <c r="AC307" s="2" t="n">
        <f aca="false">IF(AB307&lt;&gt;"",IF(ABS(AB307-AA307)&gt;0.05,AB307-AA307,""),"")</f>
        <v>-0.590213136231943</v>
      </c>
      <c r="AD307" s="2" t="n">
        <v>0.7234</v>
      </c>
      <c r="AF307" s="3" t="n">
        <f aca="false">IF(AND(L307&lt;&gt;"",AD307&lt;&gt;""),L307/(AD307*62.3664),"")</f>
        <v>2.13162318752937</v>
      </c>
      <c r="AG307" s="1" t="n">
        <v>64.11</v>
      </c>
      <c r="AH307" s="1" t="n">
        <f aca="false">IF(AD307&lt;&gt;"",141.5/AD307-131.5,"")</f>
        <v>64.1040917887752</v>
      </c>
      <c r="AI307" s="1" t="str">
        <f aca="false">IF(AH307&lt;&gt;"",IF(ABS(AH307-AG307)&gt;0.01,AH307-AG307,""),"")</f>
        <v/>
      </c>
      <c r="AJ307" s="3" t="n">
        <v>6.031</v>
      </c>
      <c r="AK307" s="3" t="n">
        <f aca="false">IF(AD307&lt;&gt;"",AD307*8.33718,"")</f>
        <v>6.031116012</v>
      </c>
      <c r="AL307" s="3" t="str">
        <f aca="false">IF(AK307&lt;&gt;"",IF(ABS(AK307-AJ307)&gt;0.001,AK307-AJ307,""),"")</f>
        <v/>
      </c>
      <c r="AO307" s="2" t="n">
        <f aca="false">IF(AND(V307&lt;&gt;"",AA307&lt;&gt;"",U307&lt;&gt;""),V307*10^(7/3*(1+AA307)*(1-U307/559.676)),"")</f>
        <v>0.0985130183990911</v>
      </c>
      <c r="AP307" s="2" t="n">
        <f aca="false">IF(AO307&lt;&gt;"",AO307-AN307,"")</f>
        <v>0.0985130183990911</v>
      </c>
      <c r="AR307" s="2" t="n">
        <v>0.4473</v>
      </c>
      <c r="AU307" s="1" t="n">
        <v>252.84</v>
      </c>
      <c r="AV307" s="5" t="n">
        <v>16271</v>
      </c>
      <c r="AW307" s="5" t="n">
        <f aca="false">AV307*AJ307</f>
        <v>98130.401</v>
      </c>
      <c r="AX307" s="1" t="n">
        <v>20.52</v>
      </c>
      <c r="AZ307" s="3" t="n">
        <f aca="false">IF(AND(AU307&lt;&gt;"",T307&lt;&gt;"",O307&lt;&gt;"",AD307&lt;&gt;""),SQRT((AU307*(MAX((T307-77)/(T307-O307),0))^0.38)*(SQRT(AD307^2-0.000601*(77-60))*62.3664)*251.9958/30.48^3),"")</f>
        <v>10.3676404834996</v>
      </c>
      <c r="BA307" s="3" t="str">
        <f aca="false">IF(AND(AY307&lt;&gt;"",AZ307&lt;&gt;""),AZ307-AY307,"")</f>
        <v/>
      </c>
      <c r="BC307" s="1" t="n">
        <v>455.26</v>
      </c>
      <c r="BF307" s="6" t="n">
        <v>0.00071</v>
      </c>
      <c r="BL307" s="1" t="n">
        <v>1.11</v>
      </c>
      <c r="BM307" s="1" t="n">
        <v>9.23</v>
      </c>
      <c r="BN307" s="7" t="n">
        <v>12</v>
      </c>
      <c r="BO307" s="7" t="n">
        <f aca="false">IF(AND(P307&lt;&gt;"",AD307&lt;&gt;""),P307^0.333333333333333/AD307,"")</f>
        <v>11.9762099742431</v>
      </c>
      <c r="BP307" s="7" t="n">
        <f aca="false">BN307-BO307</f>
        <v>0.0237900257569041</v>
      </c>
    </row>
    <row r="308" customFormat="false" ht="12.75" hidden="false" customHeight="false" outlineLevel="0" collapsed="false">
      <c r="A308" s="0" t="n">
        <v>306</v>
      </c>
      <c r="B308" s="0" t="s">
        <v>450</v>
      </c>
      <c r="C308" s="0" t="s">
        <v>449</v>
      </c>
      <c r="D308" s="0" t="n">
        <v>7</v>
      </c>
      <c r="E308" s="0" t="n">
        <v>12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s">
        <v>430</v>
      </c>
      <c r="L308" s="1" t="n">
        <v>96.17</v>
      </c>
      <c r="M308" s="1" t="n">
        <f aca="false">+D308*$D$2+E308*$E$2+F308*$F$2+G308*$G$2+H308*$H$2+I308*$I$2+J308*$J$2</f>
        <v>96.17228</v>
      </c>
      <c r="N308" s="1" t="str">
        <f aca="false">IF(ABS(M308-L308)&gt;0.005,M308-L308,"")</f>
        <v/>
      </c>
      <c r="O308" s="1" t="n">
        <v>232.7</v>
      </c>
      <c r="P308" s="1" t="n">
        <f aca="false">+O308+459.67</f>
        <v>692.37</v>
      </c>
      <c r="Q308" s="1" t="n">
        <f aca="false">IF(AND(P308&gt;0,U308&lt;&gt;""),P308/U308,"")</f>
        <v>0.512312610066151</v>
      </c>
      <c r="S308" s="1" t="str">
        <f aca="false">IF(AND(R308&lt;&gt;"",U308&lt;&gt;""),(R308+459.67)/U308,"")</f>
        <v/>
      </c>
      <c r="T308" s="1" t="n">
        <v>891.79</v>
      </c>
      <c r="U308" s="1" t="n">
        <f aca="false">IF(T308&lt;&gt;"",T308+459.67,"")</f>
        <v>1351.46</v>
      </c>
      <c r="V308" s="1" t="n">
        <v>437.78</v>
      </c>
      <c r="W308" s="2" t="n">
        <v>0.0629</v>
      </c>
      <c r="X308" s="2" t="n">
        <v>0.1826</v>
      </c>
      <c r="Y308" s="2" t="n">
        <f aca="false">IF(U308&lt;&gt;"",V308*W308*L308/10.73165/U308,"")</f>
        <v>0.182589787017718</v>
      </c>
      <c r="Z308" s="2" t="str">
        <f aca="false">IF(Y308&lt;&gt;"",IF(ABS(Y308-X308)&gt;0.0005,Y308-X308,""),"")</f>
        <v/>
      </c>
      <c r="AA308" s="2" t="n">
        <v>0.287</v>
      </c>
      <c r="AB308" s="2" t="n">
        <f aca="false">IF(AND(V308&gt;0,Q308&lt;&gt;""),LOG(14.69595/V308)/(1-1/Q308)*3/7-1,"")</f>
        <v>-0.336361794467304</v>
      </c>
      <c r="AC308" s="2" t="n">
        <f aca="false">IF(AB308&lt;&gt;"",IF(ABS(AB308-AA308)&gt;0.05,AB308-AA308,""),"")</f>
        <v>-0.623361794467304</v>
      </c>
      <c r="AD308" s="2" t="n">
        <v>0.748</v>
      </c>
      <c r="AF308" s="3" t="n">
        <f aca="false">IF(AND(L308&lt;&gt;"",AD308&lt;&gt;""),L308/(AD308*62.3664),"")</f>
        <v>2.06151900248495</v>
      </c>
      <c r="AG308" s="1" t="n">
        <v>57.68</v>
      </c>
      <c r="AH308" s="1" t="n">
        <f aca="false">IF(AD308&lt;&gt;"",141.5/AD308-131.5,"")</f>
        <v>57.6711229946524</v>
      </c>
      <c r="AI308" s="1" t="str">
        <f aca="false">IF(AH308&lt;&gt;"",IF(ABS(AH308-AG308)&gt;0.01,AH308-AG308,""),"")</f>
        <v/>
      </c>
      <c r="AJ308" s="3" t="n">
        <v>6.236</v>
      </c>
      <c r="AK308" s="3" t="n">
        <f aca="false">IF(AD308&lt;&gt;"",AD308*8.33718,"")</f>
        <v>6.23621064</v>
      </c>
      <c r="AL308" s="3" t="str">
        <f aca="false">IF(AK308&lt;&gt;"",IF(ABS(AK308-AJ308)&gt;0.001,AK308-AJ308,""),"")</f>
        <v/>
      </c>
      <c r="AO308" s="2" t="n">
        <f aca="false">IF(AND(V308&lt;&gt;"",AA308&lt;&gt;"",U308&lt;&gt;""),V308*10^(7/3*(1+AA308)*(1-U308/559.676)),"")</f>
        <v>0.0247090594461698</v>
      </c>
      <c r="AP308" s="2" t="n">
        <f aca="false">IF(AO308&lt;&gt;"",AO308-AN308,"")</f>
        <v>0.0247090594461698</v>
      </c>
      <c r="AR308" s="2" t="n">
        <v>0.449</v>
      </c>
      <c r="AU308" s="1" t="n">
        <v>279.89</v>
      </c>
      <c r="AV308" s="5" t="n">
        <v>15650</v>
      </c>
      <c r="AW308" s="5" t="n">
        <f aca="false">AV308*AJ308</f>
        <v>97593.4</v>
      </c>
      <c r="AX308" s="1" t="n">
        <v>22.65</v>
      </c>
      <c r="AZ308" s="3" t="n">
        <f aca="false">IF(AND(AU308&lt;&gt;"",T308&lt;&gt;"",O308&lt;&gt;"",AD308&lt;&gt;""),SQRT((AU308*(MAX((T308-77)/(T308-O308),0))^0.38)*(SQRT(AD308^2-0.000601*(77-60))*62.3664)*251.9958/30.48^3),"")</f>
        <v>11.1710051048668</v>
      </c>
      <c r="BA308" s="3" t="str">
        <f aca="false">IF(AND(AY308&lt;&gt;"",AZ308&lt;&gt;""),AZ308-AY308,"")</f>
        <v/>
      </c>
      <c r="BC308" s="1" t="n">
        <v>280.38</v>
      </c>
      <c r="BF308" s="6" t="n">
        <v>0.00058</v>
      </c>
      <c r="BL308" s="1" t="n">
        <v>1.11</v>
      </c>
      <c r="BM308" s="1" t="n">
        <v>9</v>
      </c>
      <c r="BN308" s="7" t="n">
        <v>11.8</v>
      </c>
      <c r="BO308" s="7" t="n">
        <f aca="false">IF(AND(P308&lt;&gt;"",AD308&lt;&gt;""),P308^0.333333333333333/AD308,"")</f>
        <v>11.8270876700247</v>
      </c>
      <c r="BP308" s="7" t="n">
        <f aca="false">BN308-BO308</f>
        <v>-0.0270876700246507</v>
      </c>
    </row>
    <row r="309" customFormat="false" ht="12.75" hidden="false" customHeight="false" outlineLevel="0" collapsed="false">
      <c r="A309" s="0" t="n">
        <v>307</v>
      </c>
      <c r="B309" s="0" t="s">
        <v>451</v>
      </c>
      <c r="C309" s="0" t="s">
        <v>452</v>
      </c>
      <c r="D309" s="0" t="n">
        <v>8</v>
      </c>
      <c r="E309" s="0" t="n">
        <v>14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0</v>
      </c>
      <c r="K309" s="0" t="s">
        <v>430</v>
      </c>
      <c r="L309" s="1" t="n">
        <v>110.2</v>
      </c>
      <c r="M309" s="1" t="n">
        <f aca="false">+D309*$D$2+E309*$E$2+F309*$F$2+G309*$G$2+H309*$H$2+I309*$I$2+J309*$J$2</f>
        <v>110.19916</v>
      </c>
      <c r="N309" s="1" t="str">
        <f aca="false">IF(ABS(M309-L309)&gt;0.005,M309-L309,"")</f>
        <v/>
      </c>
      <c r="O309" s="1" t="n">
        <v>256.1</v>
      </c>
      <c r="P309" s="1" t="n">
        <f aca="false">+O309+459.67</f>
        <v>715.77</v>
      </c>
      <c r="Q309" s="1" t="n">
        <f aca="false">IF(AND(P309&gt;0,U309&lt;&gt;""),P309/U309,"")</f>
        <v>0.519879430563626</v>
      </c>
      <c r="S309" s="1" t="str">
        <f aca="false">IF(AND(R309&lt;&gt;"",U309&lt;&gt;""),(R309+459.67)/U309,"")</f>
        <v/>
      </c>
      <c r="T309" s="1" t="n">
        <v>917.13</v>
      </c>
      <c r="U309" s="1" t="n">
        <f aca="false">IF(T309&lt;&gt;"",T309+459.67,"")</f>
        <v>1376.8</v>
      </c>
      <c r="V309" s="1" t="n">
        <v>392.86</v>
      </c>
      <c r="W309" s="2" t="n">
        <v>0.0641</v>
      </c>
      <c r="X309" s="2" t="n">
        <v>0.1878</v>
      </c>
      <c r="Y309" s="2" t="n">
        <f aca="false">IF(U309&lt;&gt;"",V309*W309*L309/10.73165/U309,"")</f>
        <v>0.187819239967835</v>
      </c>
      <c r="Z309" s="2" t="str">
        <f aca="false">IF(Y309&lt;&gt;"",IF(ABS(Y309-X309)&gt;0.0005,Y309-X309,""),"")</f>
        <v/>
      </c>
      <c r="AA309" s="2" t="n">
        <v>0.37</v>
      </c>
      <c r="AB309" s="2" t="n">
        <f aca="false">IF(AND(V309&gt;0,Q309&lt;&gt;""),LOG(14.69595/V309)/(1-1/Q309)*3/7-1,"")</f>
        <v>-0.337765613141717</v>
      </c>
      <c r="AC309" s="2" t="n">
        <f aca="false">IF(AB309&lt;&gt;"",IF(ABS(AB309-AA309)&gt;0.05,AB309-AA309,""),"")</f>
        <v>-0.707765613141717</v>
      </c>
      <c r="AD309" s="2" t="n">
        <v>0.7473</v>
      </c>
      <c r="AF309" s="3" t="n">
        <f aca="false">IF(AND(L309&lt;&gt;"",AD309&lt;&gt;""),L309/(AD309*62.3664),"")</f>
        <v>2.3644815873519</v>
      </c>
      <c r="AG309" s="1" t="n">
        <v>57.86</v>
      </c>
      <c r="AH309" s="1" t="n">
        <f aca="false">IF(AD309&lt;&gt;"",141.5/AD309-131.5,"")</f>
        <v>57.8483206209019</v>
      </c>
      <c r="AI309" s="1" t="n">
        <f aca="false">IF(AH309&lt;&gt;"",IF(ABS(AH309-AG309)&gt;0.01,AH309-AG309,""),"")</f>
        <v>-0.0116793790980836</v>
      </c>
      <c r="AJ309" s="3" t="n">
        <v>6.23</v>
      </c>
      <c r="AK309" s="3" t="n">
        <f aca="false">IF(AD309&lt;&gt;"",AD309*8.33718,"")</f>
        <v>6.230374614</v>
      </c>
      <c r="AL309" s="3" t="str">
        <f aca="false">IF(AK309&lt;&gt;"",IF(ABS(AK309-AJ309)&gt;0.001,AK309-AJ309,""),"")</f>
        <v/>
      </c>
      <c r="AO309" s="2" t="n">
        <f aca="false">IF(AND(V309&lt;&gt;"",AA309&lt;&gt;"",U309&lt;&gt;""),V309*10^(7/3*(1+AA309)*(1-U309/559.676)),"")</f>
        <v>0.0084551513384521</v>
      </c>
      <c r="AP309" s="2" t="n">
        <f aca="false">IF(AO309&lt;&gt;"",AO309-AN309,"")</f>
        <v>0.0084551513384521</v>
      </c>
      <c r="AR309" s="2" t="n">
        <v>0.4686</v>
      </c>
      <c r="AU309" s="1" t="n">
        <v>257.14</v>
      </c>
      <c r="AV309" s="5" t="n">
        <v>18962</v>
      </c>
      <c r="AW309" s="5" t="n">
        <f aca="false">AV309*AJ309</f>
        <v>118133.26</v>
      </c>
      <c r="AX309" s="1" t="n">
        <v>14.69</v>
      </c>
      <c r="AZ309" s="3" t="n">
        <f aca="false">IF(AND(AU309&lt;&gt;"",T309&lt;&gt;"",O309&lt;&gt;"",AD309&lt;&gt;""),SQRT((AU309*(MAX((T309-77)/(T309-O309),0))^0.38)*(SQRT(AD309^2-0.000601*(77-60))*62.3664)*251.9958/30.48^3),"")</f>
        <v>10.7587276428659</v>
      </c>
      <c r="BA309" s="3" t="str">
        <f aca="false">IF(AND(AY309&lt;&gt;"",AZ309&lt;&gt;""),AZ309-AY309,"")</f>
        <v/>
      </c>
      <c r="BC309" s="1" t="n">
        <v>180.21</v>
      </c>
      <c r="BF309" s="6" t="n">
        <v>0.00058</v>
      </c>
      <c r="BL309" s="1" t="n">
        <v>0.97</v>
      </c>
      <c r="BM309" s="1" t="n">
        <v>7.97</v>
      </c>
      <c r="BN309" s="7" t="n">
        <v>12</v>
      </c>
      <c r="BO309" s="7" t="n">
        <f aca="false">IF(AND(P309&lt;&gt;"",AD309&lt;&gt;""),P309^0.333333333333333/AD309,"")</f>
        <v>11.9700559867468</v>
      </c>
      <c r="BP309" s="7" t="n">
        <f aca="false">BN309-BO309</f>
        <v>0.0299440132532443</v>
      </c>
    </row>
    <row r="310" customFormat="false" ht="12.75" hidden="false" customHeight="false" outlineLevel="0" collapsed="false">
      <c r="A310" s="0" t="n">
        <v>308</v>
      </c>
      <c r="B310" s="0" t="s">
        <v>453</v>
      </c>
      <c r="C310" s="0" t="s">
        <v>454</v>
      </c>
      <c r="D310" s="0" t="n">
        <v>9</v>
      </c>
      <c r="E310" s="0" t="n">
        <v>16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0</v>
      </c>
      <c r="K310" s="0" t="s">
        <v>430</v>
      </c>
      <c r="L310" s="1" t="n">
        <v>124.23</v>
      </c>
      <c r="M310" s="1" t="n">
        <f aca="false">+D310*$D$2+E310*$E$2+F310*$F$2+G310*$G$2+H310*$H$2+I310*$I$2+J310*$J$2</f>
        <v>124.22604</v>
      </c>
      <c r="N310" s="1" t="str">
        <f aca="false">IF(ABS(M310-L310)&gt;0.005,M310-L310,"")</f>
        <v/>
      </c>
      <c r="O310" s="1" t="n">
        <v>289</v>
      </c>
      <c r="P310" s="1" t="n">
        <f aca="false">+O310+459.67</f>
        <v>748.67</v>
      </c>
      <c r="Q310" s="1" t="n">
        <f aca="false">IF(AND(P310&gt;0,U310&lt;&gt;""),P310/U310,"")</f>
        <v>0.51396697902722</v>
      </c>
      <c r="S310" s="1" t="str">
        <f aca="false">IF(AND(R310&lt;&gt;"",U310&lt;&gt;""),(R310+459.67)/U310,"")</f>
        <v/>
      </c>
      <c r="T310" s="1" t="n">
        <v>996.98</v>
      </c>
      <c r="U310" s="1" t="n">
        <f aca="false">IF(T310&lt;&gt;"",T310+459.67,"")</f>
        <v>1456.65</v>
      </c>
      <c r="V310" s="1" t="n">
        <v>370.57</v>
      </c>
      <c r="W310" s="2" t="n">
        <v>0.0619</v>
      </c>
      <c r="X310" s="2" t="n">
        <v>0.1822</v>
      </c>
      <c r="Y310" s="2" t="n">
        <f aca="false">IF(U310&lt;&gt;"",V310*W310*L310/10.73165/U310,"")</f>
        <v>0.182291189289673</v>
      </c>
      <c r="Z310" s="2" t="str">
        <f aca="false">IF(Y310&lt;&gt;"",IF(ABS(Y310-X310)&gt;0.0005,Y310-X310,""),"")</f>
        <v/>
      </c>
      <c r="AA310" s="2" t="n">
        <v>0.345</v>
      </c>
      <c r="AB310" s="2" t="n">
        <f aca="false">IF(AND(V310&gt;0,Q310&lt;&gt;""),LOG(14.69595/V310)/(1-1/Q310)*3/7-1,"")</f>
        <v>-0.364757951613969</v>
      </c>
      <c r="AC310" s="2" t="n">
        <f aca="false">IF(AB310&lt;&gt;"",IF(ABS(AB310-AA310)&gt;0.05,AB310-AA310,""),"")</f>
        <v>-0.709757951613969</v>
      </c>
      <c r="AD310" s="2" t="n">
        <v>0.7712</v>
      </c>
      <c r="AF310" s="3" t="n">
        <f aca="false">IF(AND(L310&lt;&gt;"",AD310&lt;&gt;""),L310/(AD310*62.3664),"")</f>
        <v>2.58290711436385</v>
      </c>
      <c r="AG310" s="1" t="n">
        <v>51.97</v>
      </c>
      <c r="AH310" s="1" t="n">
        <f aca="false">IF(AD310&lt;&gt;"",141.5/AD310-131.5,"")</f>
        <v>51.9802904564315</v>
      </c>
      <c r="AI310" s="1" t="n">
        <f aca="false">IF(AH310&lt;&gt;"",IF(ABS(AH310-AG310)&gt;0.01,AH310-AG310,""),"")</f>
        <v>0.0102904564315338</v>
      </c>
      <c r="AJ310" s="3" t="n">
        <v>6.43</v>
      </c>
      <c r="AK310" s="3" t="n">
        <f aca="false">IF(AD310&lt;&gt;"",AD310*8.33718,"")</f>
        <v>6.429633216</v>
      </c>
      <c r="AL310" s="3" t="str">
        <f aca="false">IF(AK310&lt;&gt;"",IF(ABS(AK310-AJ310)&gt;0.001,AK310-AJ310,""),"")</f>
        <v/>
      </c>
      <c r="AO310" s="2" t="n">
        <f aca="false">IF(AND(V310&lt;&gt;"",AA310&lt;&gt;"",U310&lt;&gt;""),V310*10^(7/3*(1+AA310)*(1-U310/559.676)),"")</f>
        <v>0.00346073562847715</v>
      </c>
      <c r="AP310" s="2" t="n">
        <f aca="false">IF(AO310&lt;&gt;"",AO310-AN310,"")</f>
        <v>0.00346073562847715</v>
      </c>
      <c r="AR310" s="2" t="n">
        <v>0.4718</v>
      </c>
      <c r="AU310" s="1" t="n">
        <v>241.84</v>
      </c>
      <c r="AV310" s="5" t="n">
        <v>17379</v>
      </c>
      <c r="AW310" s="5" t="n">
        <f aca="false">AV310*AJ310</f>
        <v>111746.97</v>
      </c>
      <c r="AX310" s="1" t="n">
        <v>25.11</v>
      </c>
      <c r="AZ310" s="3" t="n">
        <f aca="false">IF(AND(AU310&lt;&gt;"",T310&lt;&gt;"",O310&lt;&gt;"",AD310&lt;&gt;""),SQRT((AU310*(MAX((T310-77)/(T310-O310),0))^0.38)*(SQRT(AD310^2-0.000601*(77-60))*62.3664)*251.9958/30.48^3),"")</f>
        <v>10.647059282386</v>
      </c>
      <c r="BA310" s="3" t="str">
        <f aca="false">IF(AND(AY310&lt;&gt;"",AZ310&lt;&gt;""),AZ310-AY310,"")</f>
        <v/>
      </c>
      <c r="BC310" s="1" t="n">
        <v>32.72</v>
      </c>
      <c r="BF310" s="6" t="n">
        <v>0.00053</v>
      </c>
      <c r="BL310" s="1" t="n">
        <v>0.86</v>
      </c>
      <c r="BM310" s="1" t="n">
        <v>7.03</v>
      </c>
      <c r="BN310" s="7" t="n">
        <v>11.8</v>
      </c>
      <c r="BO310" s="7" t="n">
        <f aca="false">IF(AND(P310&lt;&gt;"",AD310&lt;&gt;""),P310^0.333333333333333/AD310,"")</f>
        <v>11.7741561015875</v>
      </c>
      <c r="BP310" s="7" t="n">
        <f aca="false">BN310-BO310</f>
        <v>0.0258438984124982</v>
      </c>
    </row>
    <row r="311" customFormat="false" ht="12.75" hidden="false" customHeight="false" outlineLevel="0" collapsed="false">
      <c r="A311" s="0" t="n">
        <v>309</v>
      </c>
      <c r="B311" s="0" t="s">
        <v>455</v>
      </c>
      <c r="C311" s="0" t="s">
        <v>323</v>
      </c>
      <c r="D311" s="0" t="n">
        <v>10</v>
      </c>
      <c r="E311" s="0" t="n">
        <v>18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0</v>
      </c>
      <c r="K311" s="0" t="s">
        <v>430</v>
      </c>
      <c r="L311" s="1" t="n">
        <v>138.25</v>
      </c>
      <c r="M311" s="1" t="n">
        <f aca="false">+D311*$D$2+E311*$E$2+F311*$F$2+G311*$G$2+H311*$H$2+I311*$I$2+J311*$J$2</f>
        <v>138.25292</v>
      </c>
      <c r="N311" s="1" t="str">
        <f aca="false">IF(ABS(M311-L311)&gt;0.005,M311-L311,"")</f>
        <v/>
      </c>
      <c r="O311" s="1" t="n">
        <v>322</v>
      </c>
      <c r="P311" s="1" t="n">
        <f aca="false">+O311+459.67</f>
        <v>781.67</v>
      </c>
      <c r="Q311" s="1" t="n">
        <f aca="false">IF(AND(P311&gt;0,U311&lt;&gt;""),P311/U311,"")</f>
        <v>0.515878882274521</v>
      </c>
      <c r="S311" s="1" t="str">
        <f aca="false">IF(AND(R311&lt;&gt;"",U311&lt;&gt;""),(R311+459.67)/U311,"")</f>
        <v/>
      </c>
      <c r="T311" s="1" t="n">
        <v>1055.55</v>
      </c>
      <c r="U311" s="1" t="n">
        <f aca="false">IF(T311&lt;&gt;"",T311+459.67,"")</f>
        <v>1515.22</v>
      </c>
      <c r="V311" s="1" t="n">
        <v>339.3</v>
      </c>
      <c r="W311" s="2" t="n">
        <v>0.062</v>
      </c>
      <c r="X311" s="2" t="n">
        <v>0.1788</v>
      </c>
      <c r="Y311" s="2" t="n">
        <f aca="false">IF(U311&lt;&gt;"",V311*W311*L311/10.73165/U311,"")</f>
        <v>0.178853933013002</v>
      </c>
      <c r="Z311" s="2" t="str">
        <f aca="false">IF(Y311&lt;&gt;"",IF(ABS(Y311-X311)&gt;0.0005,Y311-X311,""),"")</f>
        <v/>
      </c>
      <c r="AA311" s="2" t="n">
        <v>0.445</v>
      </c>
      <c r="AB311" s="2" t="n">
        <f aca="false">IF(AND(V311&gt;0,Q311&lt;&gt;""),LOG(14.69595/V311)/(1-1/Q311)*3/7-1,"")</f>
        <v>-0.377361703134315</v>
      </c>
      <c r="AC311" s="2" t="n">
        <f aca="false">IF(AB311&lt;&gt;"",IF(ABS(AB311-AA311)&gt;0.05,AB311-AA311,""),"")</f>
        <v>-0.822361703134315</v>
      </c>
      <c r="AD311" s="2" t="n">
        <v>0.7611</v>
      </c>
      <c r="AF311" s="3" t="n">
        <f aca="false">IF(AND(L311&lt;&gt;"",AD311&lt;&gt;""),L311/(AD311*62.3664),"")</f>
        <v>2.91254565788736</v>
      </c>
      <c r="AG311" s="1" t="n">
        <v>54.43</v>
      </c>
      <c r="AH311" s="1" t="n">
        <f aca="false">IF(AD311&lt;&gt;"",141.5/AD311-131.5,"")</f>
        <v>54.4151228485087</v>
      </c>
      <c r="AI311" s="1" t="n">
        <f aca="false">IF(AH311&lt;&gt;"",IF(ABS(AH311-AG311)&gt;0.01,AH311-AG311,""),"")</f>
        <v>-0.0148771514912696</v>
      </c>
      <c r="AJ311" s="3" t="n">
        <v>6.345</v>
      </c>
      <c r="AK311" s="3" t="n">
        <f aca="false">IF(AD311&lt;&gt;"",AD311*8.33718,"")</f>
        <v>6.345427698</v>
      </c>
      <c r="AL311" s="3" t="str">
        <f aca="false">IF(AK311&lt;&gt;"",IF(ABS(AK311-AJ311)&gt;0.001,AK311-AJ311,""),"")</f>
        <v/>
      </c>
      <c r="AO311" s="2" t="n">
        <f aca="false">IF(AND(V311&lt;&gt;"",AA311&lt;&gt;"",U311&lt;&gt;""),V311*10^(7/3*(1+AA311)*(1-U311/559.676)),"")</f>
        <v>0.000594404577907872</v>
      </c>
      <c r="AP311" s="2" t="n">
        <f aca="false">IF(AO311&lt;&gt;"",AO311-AN311,"")</f>
        <v>0.000594404577907872</v>
      </c>
      <c r="AR311" s="2" t="n">
        <v>0.4859</v>
      </c>
      <c r="AU311" s="1" t="n">
        <v>231.3</v>
      </c>
      <c r="AV311" s="5" t="n">
        <v>18906</v>
      </c>
      <c r="AW311" s="5" t="n">
        <f aca="false">AV311*AJ311</f>
        <v>119958.57</v>
      </c>
      <c r="AX311" s="1" t="n">
        <v>23.46</v>
      </c>
      <c r="AZ311" s="3" t="n">
        <f aca="false">IF(AND(AU311&lt;&gt;"",T311&lt;&gt;"",O311&lt;&gt;"",AD311&lt;&gt;""),SQRT((AU311*(MAX((T311-77)/(T311-O311),0))^0.38)*(SQRT(AD311^2-0.000601*(77-60))*62.3664)*251.9958/30.48^3),"")</f>
        <v>10.3945401305018</v>
      </c>
      <c r="BA311" s="3" t="str">
        <f aca="false">IF(AND(AY311&lt;&gt;"",AZ311&lt;&gt;""),AZ311-AY311,"")</f>
        <v/>
      </c>
      <c r="BC311" s="1" t="n">
        <v>-225.75</v>
      </c>
      <c r="BF311" s="6" t="n">
        <v>0.00056</v>
      </c>
      <c r="BL311" s="1" t="n">
        <v>0.77</v>
      </c>
      <c r="BM311" s="1" t="n">
        <v>6.31</v>
      </c>
      <c r="BN311" s="7" t="n">
        <v>12.1</v>
      </c>
      <c r="BO311" s="7" t="n">
        <f aca="false">IF(AND(P311&lt;&gt;"",AD311&lt;&gt;""),P311^0.333333333333333/AD311,"")</f>
        <v>12.1031781592967</v>
      </c>
      <c r="BP311" s="7" t="n">
        <f aca="false">BN311-BO311</f>
        <v>-0.0031781592966702</v>
      </c>
    </row>
    <row r="312" customFormat="false" ht="12.75" hidden="false" customHeight="false" outlineLevel="0" collapsed="false">
      <c r="A312" s="0" t="n">
        <v>310</v>
      </c>
      <c r="B312" s="0" t="s">
        <v>456</v>
      </c>
      <c r="C312" s="0" t="s">
        <v>435</v>
      </c>
      <c r="D312" s="0" t="n">
        <v>5</v>
      </c>
      <c r="E312" s="0" t="n">
        <v>8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s">
        <v>457</v>
      </c>
      <c r="L312" s="1" t="n">
        <v>68.12</v>
      </c>
      <c r="M312" s="1" t="n">
        <f aca="false">+D312*$D$2+E312*$E$2+F312*$F$2+G312*$G$2+H312*$H$2+I312*$I$2+J312*$J$2</f>
        <v>68.11852</v>
      </c>
      <c r="N312" s="1" t="str">
        <f aca="false">IF(ABS(M312-L312)&gt;0.005,M312-L312,"")</f>
        <v/>
      </c>
      <c r="O312" s="1" t="n">
        <v>111.64</v>
      </c>
      <c r="P312" s="1" t="n">
        <f aca="false">+O312+459.67</f>
        <v>571.31</v>
      </c>
      <c r="Q312" s="1" t="n">
        <f aca="false">IF(AND(P312&gt;0,U312&lt;&gt;""),P312/U312,"")</f>
        <v>0.626024545255315</v>
      </c>
      <c r="R312" s="1" t="n">
        <v>-211.14</v>
      </c>
      <c r="S312" s="1" t="n">
        <f aca="false">IF(AND(R312&lt;&gt;"",U312&lt;&gt;""),(R312+459.67)/U312,"")</f>
        <v>0.272331799254876</v>
      </c>
      <c r="T312" s="1" t="n">
        <v>452.93</v>
      </c>
      <c r="U312" s="1" t="n">
        <f aca="false">IF(T312&lt;&gt;"",T312+459.67,"")</f>
        <v>912.6</v>
      </c>
      <c r="V312" s="1" t="n">
        <v>694.73</v>
      </c>
      <c r="W312" s="2" t="n">
        <v>0.0564</v>
      </c>
      <c r="X312" s="2" t="n">
        <v>0.273</v>
      </c>
      <c r="Y312" s="2" t="n">
        <f aca="false">IF(U312&lt;&gt;"",V312*W312*L312/10.73165/U312,"")</f>
        <v>0.272535343713923</v>
      </c>
      <c r="Z312" s="2" t="str">
        <f aca="false">IF(Y312&lt;&gt;"",IF(ABS(Y312-X312)&gt;0.0005,Y312-X312,""),"")</f>
        <v/>
      </c>
      <c r="AA312" s="2" t="n">
        <v>0.1946</v>
      </c>
      <c r="AB312" s="2" t="n">
        <f aca="false">IF(AND(V312&gt;0,Q312&lt;&gt;""),LOG(14.69595/V312)/(1-1/Q312)*3/7-1,"")</f>
        <v>0.20139918406064</v>
      </c>
      <c r="AC312" s="2" t="str">
        <f aca="false">IF(AB312&lt;&gt;"",IF(ABS(AB312-AA312)&gt;0.05,AB312-AA312,""),"")</f>
        <v/>
      </c>
      <c r="AD312" s="2" t="n">
        <v>0.7773</v>
      </c>
      <c r="AF312" s="3" t="n">
        <f aca="false">IF(AND(L312&lt;&gt;"",AD312&lt;&gt;""),L312/(AD312*62.3664),"")</f>
        <v>1.40519079360446</v>
      </c>
      <c r="AG312" s="1" t="n">
        <v>50.53</v>
      </c>
      <c r="AH312" s="1" t="n">
        <f aca="false">IF(AD312&lt;&gt;"",141.5/AD312-131.5,"")</f>
        <v>50.5403962434067</v>
      </c>
      <c r="AI312" s="1" t="n">
        <f aca="false">IF(AH312&lt;&gt;"",IF(ABS(AH312-AG312)&gt;0.01,AH312-AG312,""),"")</f>
        <v>0.0103962434066602</v>
      </c>
      <c r="AJ312" s="3" t="n">
        <v>6.481</v>
      </c>
      <c r="AK312" s="3" t="n">
        <f aca="false">IF(AD312&lt;&gt;"",AD312*8.33718,"")</f>
        <v>6.480490014</v>
      </c>
      <c r="AL312" s="3" t="str">
        <f aca="false">IF(AK312&lt;&gt;"",IF(ABS(AK312-AJ312)&gt;0.001,AK312-AJ312,""),"")</f>
        <v/>
      </c>
      <c r="AM312" s="4" t="n">
        <v>1.4194</v>
      </c>
      <c r="AN312" s="2" t="n">
        <v>11.7797</v>
      </c>
      <c r="AO312" s="2" t="n">
        <f aca="false">IF(AND(V312&lt;&gt;"",AA312&lt;&gt;"",U312&lt;&gt;""),V312*10^(7/3*(1+AA312)*(1-U312/559.676)),"")</f>
        <v>12.1372386196572</v>
      </c>
      <c r="AP312" s="2" t="n">
        <f aca="false">IF(AO312&lt;&gt;"",AO312-AN312,"")</f>
        <v>0.357538619657182</v>
      </c>
      <c r="AQ312" s="2" t="n">
        <v>0.2507</v>
      </c>
      <c r="AR312" s="2" t="n">
        <v>0.4197</v>
      </c>
      <c r="AS312" s="2" t="n">
        <v>0.2656</v>
      </c>
      <c r="AT312" s="2" t="n">
        <v>0.2001</v>
      </c>
      <c r="AU312" s="1" t="n">
        <v>174.22</v>
      </c>
      <c r="AV312" s="5" t="n">
        <v>18552</v>
      </c>
      <c r="AW312" s="5" t="n">
        <f aca="false">AV312*AJ312</f>
        <v>120235.512</v>
      </c>
      <c r="AX312" s="1" t="n">
        <v>21.51</v>
      </c>
      <c r="AY312" s="3" t="n">
        <v>8.387</v>
      </c>
      <c r="AZ312" s="3" t="n">
        <f aca="false">IF(AND(AU312&lt;&gt;"",T312&lt;&gt;"",O312&lt;&gt;"",AD312&lt;&gt;""),SQRT((AU312*(MAX((T312-77)/(T312-O312),0))^0.38)*(SQRT(AD312^2-0.000601*(77-60))*62.3664)*251.9958/30.48^3),"")</f>
        <v>8.79261470861129</v>
      </c>
      <c r="BA312" s="3" t="n">
        <f aca="false">IF(AND(AY312&lt;&gt;"",AZ312&lt;&gt;""),AZ312-AY312,"")</f>
        <v>0.405614708611287</v>
      </c>
      <c r="BB312" s="1" t="n">
        <v>-20</v>
      </c>
      <c r="BC312" s="1" t="n">
        <v>207.82</v>
      </c>
      <c r="BD312" s="1" t="n">
        <v>699.26</v>
      </c>
      <c r="BE312" s="1" t="n">
        <v>21.23</v>
      </c>
      <c r="BF312" s="6" t="n">
        <v>0.00078</v>
      </c>
      <c r="BG312" s="7" t="n">
        <v>-14</v>
      </c>
      <c r="BH312" s="7" t="n">
        <v>69.7</v>
      </c>
      <c r="BI312" s="7" t="n">
        <v>73.4</v>
      </c>
      <c r="BJ312" s="7" t="n">
        <v>93.3</v>
      </c>
      <c r="BK312" s="7" t="n">
        <v>94.8</v>
      </c>
      <c r="BL312" s="1" t="n">
        <v>1.59</v>
      </c>
      <c r="BM312" s="1" t="n">
        <v>12.13</v>
      </c>
      <c r="BN312" s="7" t="n">
        <v>10.7</v>
      </c>
      <c r="BO312" s="7" t="n">
        <f aca="false">IF(AND(P312&lt;&gt;"",AD312&lt;&gt;""),P312^0.333333333333333/AD312,"")</f>
        <v>10.6750177931384</v>
      </c>
      <c r="BP312" s="7" t="n">
        <f aca="false">BN312-BO312</f>
        <v>0.0249822068616208</v>
      </c>
    </row>
    <row r="313" customFormat="false" ht="12.75" hidden="false" customHeight="false" outlineLevel="0" collapsed="false">
      <c r="A313" s="0" t="n">
        <v>311</v>
      </c>
      <c r="B313" s="0" t="s">
        <v>458</v>
      </c>
      <c r="C313" s="0" t="s">
        <v>443</v>
      </c>
      <c r="D313" s="0" t="n">
        <v>6</v>
      </c>
      <c r="E313" s="0" t="n">
        <v>10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s">
        <v>457</v>
      </c>
      <c r="L313" s="1" t="n">
        <v>82.15</v>
      </c>
      <c r="M313" s="1" t="n">
        <f aca="false">+D313*$D$2+E313*$E$2+F313*$F$2+G313*$G$2+H313*$H$2+I313*$I$2+J313*$J$2</f>
        <v>82.1454</v>
      </c>
      <c r="N313" s="1" t="str">
        <f aca="false">IF(ABS(M313-L313)&gt;0.005,M313-L313,"")</f>
        <v/>
      </c>
      <c r="O313" s="1" t="n">
        <v>167.88</v>
      </c>
      <c r="P313" s="1" t="n">
        <f aca="false">+O313+459.67</f>
        <v>627.55</v>
      </c>
      <c r="Q313" s="1" t="n">
        <f aca="false">IF(AND(P313&gt;0,U313&lt;&gt;""),P313/U313,"")</f>
        <v>0.638987883107627</v>
      </c>
      <c r="R313" s="1" t="n">
        <v>-195.75</v>
      </c>
      <c r="S313" s="1" t="n">
        <f aca="false">IF(AND(R313&lt;&gt;"",U313&lt;&gt;""),(R313+459.67)/U313,"")</f>
        <v>0.268730271866409</v>
      </c>
      <c r="T313" s="1" t="n">
        <v>522.43</v>
      </c>
      <c r="U313" s="1" t="n">
        <f aca="false">IF(T313&lt;&gt;"",T313+459.67,"")</f>
        <v>982.1</v>
      </c>
      <c r="V313" s="1" t="n">
        <v>599.27</v>
      </c>
      <c r="W313" s="2" t="n">
        <v>0.0592</v>
      </c>
      <c r="X313" s="2" t="n">
        <v>0.2765</v>
      </c>
      <c r="Y313" s="2" t="n">
        <f aca="false">IF(U313&lt;&gt;"",V313*W313*L313/10.73165/U313,"")</f>
        <v>0.276521943294682</v>
      </c>
      <c r="Z313" s="2" t="str">
        <f aca="false">IF(Y313&lt;&gt;"",IF(ABS(Y313-X313)&gt;0.0005,Y313-X313,""),"")</f>
        <v/>
      </c>
      <c r="AA313" s="2" t="n">
        <v>0.229</v>
      </c>
      <c r="AB313" s="2" t="n">
        <f aca="false">IF(AND(V313&gt;0,Q313&lt;&gt;""),LOG(14.69595/V313)/(1-1/Q313)*3/7-1,"")</f>
        <v>0.221615482028709</v>
      </c>
      <c r="AC313" s="2" t="str">
        <f aca="false">IF(AB313&lt;&gt;"",IF(ABS(AB313-AA313)&gt;0.05,AB313-AA313,""),"")</f>
        <v/>
      </c>
      <c r="AD313" s="2" t="n">
        <v>0.7854</v>
      </c>
      <c r="AF313" s="3" t="n">
        <f aca="false">IF(AND(L313&lt;&gt;"",AD313&lt;&gt;""),L313/(AD313*62.3664),"")</f>
        <v>1.67712717117148</v>
      </c>
      <c r="AG313" s="1" t="n">
        <v>48.66</v>
      </c>
      <c r="AH313" s="1" t="n">
        <f aca="false">IF(AD313&lt;&gt;"",141.5/AD313-131.5,"")</f>
        <v>48.6629742806213</v>
      </c>
      <c r="AI313" s="1" t="str">
        <f aca="false">IF(AH313&lt;&gt;"",IF(ABS(AH313-AG313)&gt;0.01,AH313-AG313,""),"")</f>
        <v/>
      </c>
      <c r="AJ313" s="3" t="n">
        <v>6.548</v>
      </c>
      <c r="AK313" s="3" t="n">
        <f aca="false">IF(AD313&lt;&gt;"",AD313*8.33718,"")</f>
        <v>6.548021172</v>
      </c>
      <c r="AL313" s="3" t="str">
        <f aca="false">IF(AK313&lt;&gt;"",IF(ABS(AK313-AJ313)&gt;0.001,AK313-AJ313,""),"")</f>
        <v/>
      </c>
      <c r="AM313" s="4" t="n">
        <v>1.4302</v>
      </c>
      <c r="AO313" s="2" t="n">
        <f aca="false">IF(AND(V313&lt;&gt;"",AA313&lt;&gt;"",U313&lt;&gt;""),V313*10^(7/3*(1+AA313)*(1-U313/559.676)),"")</f>
        <v>4.10400015294346</v>
      </c>
      <c r="AP313" s="2" t="n">
        <f aca="false">IF(AO313&lt;&gt;"",AO313-AN313,"")</f>
        <v>4.10400015294346</v>
      </c>
      <c r="AR313" s="2" t="n">
        <v>0.4396</v>
      </c>
      <c r="AU313" s="1" t="n">
        <v>218.78</v>
      </c>
      <c r="AV313" s="5" t="n">
        <v>18489</v>
      </c>
      <c r="AW313" s="5" t="n">
        <f aca="false">AV313*AJ313</f>
        <v>121065.972</v>
      </c>
      <c r="AX313" s="1" t="n">
        <v>22.21</v>
      </c>
      <c r="AZ313" s="3" t="n">
        <f aca="false">IF(AND(AU313&lt;&gt;"",T313&lt;&gt;"",O313&lt;&gt;"",AD313&lt;&gt;""),SQRT((AU313*(MAX((T313-77)/(T313-O313),0))^0.38)*(SQRT(AD313^2-0.000601*(77-60))*62.3664)*251.9958/30.48^3),"")</f>
        <v>10.1558155048825</v>
      </c>
      <c r="BA313" s="3" t="str">
        <f aca="false">IF(AND(AY313&lt;&gt;"",AZ313&lt;&gt;""),AZ313-AY313,"")</f>
        <v/>
      </c>
      <c r="BC313" s="1" t="n">
        <v>449.13</v>
      </c>
      <c r="BF313" s="6" t="n">
        <v>0.00068</v>
      </c>
      <c r="BG313" s="7" t="n">
        <v>19.4</v>
      </c>
      <c r="BH313" s="7" t="n">
        <v>72.9</v>
      </c>
      <c r="BI313" s="7" t="n">
        <v>77.1</v>
      </c>
      <c r="BJ313" s="7" t="n">
        <v>93.6</v>
      </c>
      <c r="BK313" s="7" t="n">
        <v>97</v>
      </c>
      <c r="BL313" s="1" t="n">
        <v>1.31</v>
      </c>
      <c r="BM313" s="1" t="n">
        <v>9.82</v>
      </c>
      <c r="BN313" s="7" t="n">
        <v>10.9</v>
      </c>
      <c r="BO313" s="7" t="n">
        <f aca="false">IF(AND(P313&lt;&gt;"",AD313&lt;&gt;""),P313^0.333333333333333/AD313,"")</f>
        <v>10.9008044203092</v>
      </c>
      <c r="BP313" s="7" t="n">
        <f aca="false">BN313-BO313</f>
        <v>-0.000804420309203024</v>
      </c>
    </row>
    <row r="314" customFormat="false" ht="12.75" hidden="false" customHeight="false" outlineLevel="0" collapsed="false">
      <c r="A314" s="0" t="n">
        <v>312</v>
      </c>
      <c r="B314" s="0" t="s">
        <v>459</v>
      </c>
      <c r="C314" s="0" t="s">
        <v>449</v>
      </c>
      <c r="D314" s="0" t="n">
        <v>7</v>
      </c>
      <c r="E314" s="0" t="n">
        <v>12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0</v>
      </c>
      <c r="K314" s="0" t="s">
        <v>457</v>
      </c>
      <c r="L314" s="1" t="n">
        <v>96.17</v>
      </c>
      <c r="M314" s="1" t="n">
        <f aca="false">+D314*$D$2+E314*$E$2+F314*$F$2+G314*$G$2+H314*$H$2+I314*$I$2+J314*$J$2</f>
        <v>96.17228</v>
      </c>
      <c r="N314" s="1" t="str">
        <f aca="false">IF(ABS(M314-L314)&gt;0.005,M314-L314,"")</f>
        <v/>
      </c>
      <c r="O314" s="1" t="n">
        <v>223.39</v>
      </c>
      <c r="P314" s="1" t="n">
        <f aca="false">+O314+459.67</f>
        <v>683.06</v>
      </c>
      <c r="Q314" s="1" t="n">
        <f aca="false">IF(AND(P314&gt;0,U314&lt;&gt;""),P314/U314,"")</f>
        <v>0.656113421767989</v>
      </c>
      <c r="R314" s="1" t="n">
        <v>-181.12</v>
      </c>
      <c r="S314" s="1" t="n">
        <f aca="false">IF(AND(R314&lt;&gt;"",U314&lt;&gt;""),(R314+459.67)/U314,"")</f>
        <v>0.267561259089206</v>
      </c>
      <c r="T314" s="1" t="n">
        <v>581.4</v>
      </c>
      <c r="U314" s="1" t="n">
        <f aca="false">IF(T314&lt;&gt;"",T314+459.67,"")</f>
        <v>1041.07</v>
      </c>
      <c r="V314" s="1" t="n">
        <v>521.15</v>
      </c>
      <c r="W314" s="2" t="n">
        <v>0.0597</v>
      </c>
      <c r="X314" s="2" t="n">
        <v>0.268</v>
      </c>
      <c r="Y314" s="2" t="n">
        <f aca="false">IF(U314&lt;&gt;"",V314*W314*L314/10.73165/U314,"")</f>
        <v>0.267812138410983</v>
      </c>
      <c r="Z314" s="2" t="str">
        <f aca="false">IF(Y314&lt;&gt;"",IF(ABS(Y314-X314)&gt;0.0005,Y314-X314,""),"")</f>
        <v/>
      </c>
      <c r="AA314" s="2" t="n">
        <v>0.237</v>
      </c>
      <c r="AB314" s="2" t="n">
        <f aca="false">IF(AND(V314&gt;0,Q314&lt;&gt;""),LOG(14.69595/V314)/(1-1/Q314)*3/7-1,"")</f>
        <v>0.267222224143863</v>
      </c>
      <c r="AC314" s="2" t="str">
        <f aca="false">IF(AB314&lt;&gt;"",IF(ABS(AB314-AA314)&gt;0.05,AB314-AA314,""),"")</f>
        <v/>
      </c>
      <c r="AD314" s="2" t="n">
        <v>0.803</v>
      </c>
      <c r="AF314" s="3" t="n">
        <f aca="false">IF(AND(L314&lt;&gt;"",AD314&lt;&gt;""),L314/(AD314*62.3664),"")</f>
        <v>1.9203190708079</v>
      </c>
      <c r="AG314" s="1" t="n">
        <v>44.71</v>
      </c>
      <c r="AH314" s="1" t="n">
        <f aca="false">IF(AD314&lt;&gt;"",141.5/AD314-131.5,"")</f>
        <v>44.714196762142</v>
      </c>
      <c r="AI314" s="1" t="str">
        <f aca="false">IF(AH314&lt;&gt;"",IF(ABS(AH314-AG314)&gt;0.01,AH314-AG314,""),"")</f>
        <v/>
      </c>
      <c r="AJ314" s="3" t="n">
        <v>6.695</v>
      </c>
      <c r="AK314" s="3" t="n">
        <f aca="false">IF(AD314&lt;&gt;"",AD314*8.33718,"")</f>
        <v>6.69475554</v>
      </c>
      <c r="AL314" s="3" t="str">
        <f aca="false">IF(AK314&lt;&gt;"",IF(ABS(AK314-AJ314)&gt;0.001,AK314-AJ314,""),"")</f>
        <v/>
      </c>
      <c r="AM314" s="4" t="n">
        <v>1.4384</v>
      </c>
      <c r="AO314" s="2" t="n">
        <f aca="false">IF(AND(V314&lt;&gt;"",AA314&lt;&gt;"",U314&lt;&gt;""),V314*10^(7/3*(1+AA314)*(1-U314/559.676)),"")</f>
        <v>1.71530542052087</v>
      </c>
      <c r="AP314" s="2" t="n">
        <f aca="false">IF(AO314&lt;&gt;"",AO314-AN314,"")</f>
        <v>1.71530542052087</v>
      </c>
      <c r="AR314" s="2" t="n">
        <v>0.4459</v>
      </c>
      <c r="AU314" s="1" t="n">
        <v>203.86</v>
      </c>
      <c r="AV314" s="5" t="n">
        <v>18541</v>
      </c>
      <c r="AW314" s="5" t="n">
        <f aca="false">AV314*AJ314</f>
        <v>124131.995</v>
      </c>
      <c r="AX314" s="1" t="n">
        <v>24.56</v>
      </c>
      <c r="AZ314" s="3" t="n">
        <f aca="false">IF(AND(AU314&lt;&gt;"",T314&lt;&gt;"",O314&lt;&gt;"",AD314&lt;&gt;""),SQRT((AU314*(MAX((T314-77)/(T314-O314),0))^0.38)*(SQRT(AD314^2-0.000601*(77-60))*62.3664)*251.9958/30.48^3),"")</f>
        <v>10.1327280799266</v>
      </c>
      <c r="BA314" s="3" t="str">
        <f aca="false">IF(AND(AY314&lt;&gt;"",AZ314&lt;&gt;""),AZ314-AY314,"")</f>
        <v/>
      </c>
      <c r="BC314" s="1" t="n">
        <v>-100.25</v>
      </c>
      <c r="BF314" s="6" t="n">
        <v>0.00065</v>
      </c>
      <c r="BG314" s="7" t="n">
        <v>34.2</v>
      </c>
      <c r="BH314" s="7" t="n">
        <v>72</v>
      </c>
      <c r="BI314" s="7" t="n">
        <v>78.2</v>
      </c>
      <c r="BJ314" s="7" t="n">
        <v>90.3</v>
      </c>
      <c r="BK314" s="7" t="n">
        <v>95.7</v>
      </c>
      <c r="BL314" s="1" t="n">
        <v>1.11</v>
      </c>
      <c r="BM314" s="1" t="n">
        <v>8.38</v>
      </c>
      <c r="BN314" s="7" t="n">
        <v>11</v>
      </c>
      <c r="BO314" s="7" t="n">
        <f aca="false">IF(AND(P314&lt;&gt;"",AD314&lt;&gt;""),P314^0.333333333333333/AD314,"")</f>
        <v>10.9674098342661</v>
      </c>
      <c r="BP314" s="7" t="n">
        <f aca="false">BN314-BO314</f>
        <v>0.0325901657338541</v>
      </c>
    </row>
    <row r="315" customFormat="false" ht="12.75" hidden="false" customHeight="false" outlineLevel="0" collapsed="false">
      <c r="A315" s="0" t="n">
        <v>313</v>
      </c>
      <c r="B315" s="0" t="s">
        <v>460</v>
      </c>
      <c r="C315" s="0" t="s">
        <v>449</v>
      </c>
      <c r="D315" s="0" t="n">
        <v>7</v>
      </c>
      <c r="E315" s="0" t="n">
        <v>12</v>
      </c>
      <c r="F315" s="0" t="n">
        <v>0</v>
      </c>
      <c r="G315" s="0" t="n">
        <v>0</v>
      </c>
      <c r="H315" s="0" t="n">
        <v>0</v>
      </c>
      <c r="I315" s="0" t="n">
        <v>0</v>
      </c>
      <c r="J315" s="0" t="n">
        <v>0</v>
      </c>
      <c r="K315" s="0" t="s">
        <v>457</v>
      </c>
      <c r="L315" s="1" t="n">
        <v>96.17</v>
      </c>
      <c r="M315" s="1" t="n">
        <f aca="false">+D315*$D$2+E315*$E$2+F315*$F$2+G315*$G$2+H315*$H$2+I315*$I$2+J315*$J$2</f>
        <v>96.17228</v>
      </c>
      <c r="N315" s="1" t="str">
        <f aca="false">IF(ABS(M315-L315)&gt;0.005,M315-L315,"")</f>
        <v/>
      </c>
      <c r="O315" s="1" t="n">
        <v>207.99</v>
      </c>
      <c r="P315" s="1" t="n">
        <f aca="false">+O315+459.67</f>
        <v>667.66</v>
      </c>
      <c r="Q315" s="1" t="n">
        <f aca="false">IF(AND(P315&gt;0,U315&lt;&gt;""),P315/U315,"")</f>
        <v>0.641320948639381</v>
      </c>
      <c r="S315" s="1" t="str">
        <f aca="false">IF(AND(R315&lt;&gt;"",U315&lt;&gt;""),(R315+459.67)/U315,"")</f>
        <v/>
      </c>
      <c r="T315" s="1" t="n">
        <v>581.4</v>
      </c>
      <c r="U315" s="1" t="n">
        <f aca="false">IF(T315&lt;&gt;"",T315+459.67,"")</f>
        <v>1041.07</v>
      </c>
      <c r="V315" s="1" t="n">
        <v>780.31</v>
      </c>
      <c r="W315" s="2" t="n">
        <v>0.0473</v>
      </c>
      <c r="X315" s="2" t="n">
        <v>0.3174</v>
      </c>
      <c r="Y315" s="2" t="n">
        <f aca="false">IF(U315&lt;&gt;"",V315*W315*L315/10.73165/U315,"")</f>
        <v>0.31770313282233</v>
      </c>
      <c r="Z315" s="2" t="str">
        <f aca="false">IF(Y315&lt;&gt;"",IF(ABS(Y315-X315)&gt;0.0005,Y315-X315,""),"")</f>
        <v/>
      </c>
      <c r="AA315" s="2" t="n">
        <v>0.311</v>
      </c>
      <c r="AB315" s="2" t="n">
        <f aca="false">IF(AND(V315&gt;0,Q315&lt;&gt;""),LOG(14.69595/V315)/(1-1/Q315)*3/7-1,"")</f>
        <v>0.321901900615888</v>
      </c>
      <c r="AC315" s="2" t="str">
        <f aca="false">IF(AB315&lt;&gt;"",IF(ABS(AB315-AA315)&gt;0.05,AB315-AA315,""),"")</f>
        <v/>
      </c>
      <c r="AD315" s="2" t="n">
        <v>0.7878</v>
      </c>
      <c r="AF315" s="3" t="n">
        <f aca="false">IF(AND(L315&lt;&gt;"",AD315&lt;&gt;""),L315/(AD315*62.3664),"")</f>
        <v>1.95737016229848</v>
      </c>
      <c r="AG315" s="1" t="n">
        <v>48.11</v>
      </c>
      <c r="AH315" s="1" t="n">
        <f aca="false">IF(AD315&lt;&gt;"",141.5/AD315-131.5,"")</f>
        <v>48.1141152576796</v>
      </c>
      <c r="AI315" s="1" t="str">
        <f aca="false">IF(AH315&lt;&gt;"",IF(ABS(AH315-AG315)&gt;0.01,AH315-AG315,""),"")</f>
        <v/>
      </c>
      <c r="AJ315" s="3" t="n">
        <v>6.568</v>
      </c>
      <c r="AK315" s="3" t="n">
        <f aca="false">IF(AD315&lt;&gt;"",AD315*8.33718,"")</f>
        <v>6.568030404</v>
      </c>
      <c r="AL315" s="3" t="str">
        <f aca="false">IF(AK315&lt;&gt;"",IF(ABS(AK315-AJ315)&gt;0.001,AK315-AJ315,""),"")</f>
        <v/>
      </c>
      <c r="AM315" s="4" t="n">
        <v>1.4291</v>
      </c>
      <c r="AO315" s="2" t="n">
        <f aca="false">IF(AND(V315&lt;&gt;"",AA315&lt;&gt;"",U315&lt;&gt;""),V315*10^(7/3*(1+AA315)*(1-U315/559.676)),"")</f>
        <v>1.82444235895416</v>
      </c>
      <c r="AP315" s="2" t="n">
        <f aca="false">IF(AO315&lt;&gt;"",AO315-AN315,"")</f>
        <v>1.82444235895416</v>
      </c>
      <c r="AR315" s="2" t="n">
        <v>0.446</v>
      </c>
      <c r="AU315" s="1" t="n">
        <v>214.99</v>
      </c>
      <c r="AV315" s="5" t="n">
        <v>18581</v>
      </c>
      <c r="AW315" s="5" t="n">
        <f aca="false">AV315*AJ315</f>
        <v>122040.008</v>
      </c>
      <c r="AX315" s="1" t="n">
        <v>22.78</v>
      </c>
      <c r="AZ315" s="3" t="n">
        <f aca="false">IF(AND(AU315&lt;&gt;"",T315&lt;&gt;"",O315&lt;&gt;"",AD315&lt;&gt;""),SQRT((AU315*(MAX((T315-77)/(T315-O315),0))^0.38)*(SQRT(AD315^2-0.000601*(77-60))*62.3664)*251.9958/30.48^3),"")</f>
        <v>10.2229526114307</v>
      </c>
      <c r="BA315" s="3" t="str">
        <f aca="false">IF(AND(AY315&lt;&gt;"",AZ315&lt;&gt;""),AZ315-AY315,"")</f>
        <v/>
      </c>
      <c r="BC315" s="1" t="n">
        <v>-195.65</v>
      </c>
      <c r="BF315" s="6" t="n">
        <v>0.00064</v>
      </c>
      <c r="BH315" s="7" t="n">
        <v>71.4</v>
      </c>
      <c r="BI315" s="7" t="n">
        <v>76.6</v>
      </c>
      <c r="BJ315" s="7" t="n">
        <v>90.8</v>
      </c>
      <c r="BK315" s="7" t="n">
        <v>96.5</v>
      </c>
      <c r="BL315" s="1" t="n">
        <v>1.11</v>
      </c>
      <c r="BM315" s="1" t="n">
        <v>8.71</v>
      </c>
      <c r="BN315" s="7" t="n">
        <v>11.1</v>
      </c>
      <c r="BO315" s="7" t="n">
        <f aca="false">IF(AND(P315&lt;&gt;"",AD315&lt;&gt;""),P315^0.333333333333333/AD315,"")</f>
        <v>11.094365673002</v>
      </c>
      <c r="BP315" s="7" t="n">
        <f aca="false">BN315-BO315</f>
        <v>0.00563432699799193</v>
      </c>
    </row>
    <row r="316" customFormat="false" ht="12.75" hidden="false" customHeight="false" outlineLevel="0" collapsed="false">
      <c r="A316" s="0" t="n">
        <v>314</v>
      </c>
      <c r="B316" s="0" t="s">
        <v>461</v>
      </c>
      <c r="C316" s="0" t="s">
        <v>452</v>
      </c>
      <c r="D316" s="0" t="n">
        <v>8</v>
      </c>
      <c r="E316" s="0" t="n">
        <v>14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s">
        <v>457</v>
      </c>
      <c r="L316" s="1" t="n">
        <v>110.2</v>
      </c>
      <c r="M316" s="1" t="n">
        <f aca="false">+D316*$D$2+E316*$E$2+F316*$F$2+G316*$G$2+H316*$H$2+I316*$I$2+J316*$J$2</f>
        <v>110.19916</v>
      </c>
      <c r="N316" s="1" t="str">
        <f aca="false">IF(ABS(M316-L316)&gt;0.005,M316-L316,"")</f>
        <v/>
      </c>
      <c r="O316" s="1" t="n">
        <v>268.16</v>
      </c>
      <c r="P316" s="1" t="n">
        <f aca="false">+O316+459.67</f>
        <v>727.83</v>
      </c>
      <c r="Q316" s="1" t="n">
        <f aca="false">IF(AND(P316&gt;0,U316&lt;&gt;""),P316/U316,"")</f>
        <v>0.673835556831122</v>
      </c>
      <c r="S316" s="1" t="str">
        <f aca="false">IF(AND(R316&lt;&gt;"",U316&lt;&gt;""),(R316+459.67)/U316,"")</f>
        <v/>
      </c>
      <c r="T316" s="1" t="n">
        <v>620.46</v>
      </c>
      <c r="U316" s="1" t="n">
        <f aca="false">IF(T316&lt;&gt;"",T316+459.67,"")</f>
        <v>1080.13</v>
      </c>
      <c r="V316" s="1" t="n">
        <v>425.56</v>
      </c>
      <c r="W316" s="2" t="n">
        <v>0.06</v>
      </c>
      <c r="X316" s="2" t="n">
        <v>0.2429</v>
      </c>
      <c r="Y316" s="2" t="n">
        <f aca="false">IF(U316&lt;&gt;"",V316*W316*L316/10.73165/U316,"")</f>
        <v>0.242745460104837</v>
      </c>
      <c r="Z316" s="2" t="str">
        <f aca="false">IF(Y316&lt;&gt;"",IF(ABS(Y316-X316)&gt;0.0005,Y316-X316,""),"")</f>
        <v/>
      </c>
      <c r="AA316" s="2" t="n">
        <v>0.327</v>
      </c>
      <c r="AB316" s="2" t="n">
        <f aca="false">IF(AND(V316&gt;0,Q316&lt;&gt;""),LOG(14.69595/V316)/(1-1/Q316)*3/7-1,"")</f>
        <v>0.294248078580299</v>
      </c>
      <c r="AC316" s="2" t="str">
        <f aca="false">IF(AB316&lt;&gt;"",IF(ABS(AB316-AA316)&gt;0.05,AB316-AA316,""),"")</f>
        <v/>
      </c>
      <c r="AD316" s="2" t="n">
        <v>0.8061</v>
      </c>
      <c r="AF316" s="3" t="n">
        <f aca="false">IF(AND(L316&lt;&gt;"",AD316&lt;&gt;""),L316/(AD316*62.3664),"")</f>
        <v>2.19200730706869</v>
      </c>
      <c r="AG316" s="1" t="n">
        <v>44.03</v>
      </c>
      <c r="AH316" s="1" t="n">
        <f aca="false">IF(AD316&lt;&gt;"",141.5/AD316-131.5,"")</f>
        <v>44.036533928793</v>
      </c>
      <c r="AI316" s="1" t="str">
        <f aca="false">IF(AH316&lt;&gt;"",IF(ABS(AH316-AG316)&gt;0.01,AH316-AG316,""),"")</f>
        <v/>
      </c>
      <c r="AJ316" s="3" t="n">
        <v>6.721</v>
      </c>
      <c r="AK316" s="3" t="n">
        <f aca="false">IF(AD316&lt;&gt;"",AD316*8.33718,"")</f>
        <v>6.720600798</v>
      </c>
      <c r="AL316" s="3" t="str">
        <f aca="false">IF(AK316&lt;&gt;"",IF(ABS(AK316-AJ316)&gt;0.001,AK316-AJ316,""),"")</f>
        <v/>
      </c>
      <c r="AO316" s="2" t="n">
        <f aca="false">IF(AND(V316&lt;&gt;"",AA316&lt;&gt;"",U316&lt;&gt;""),V316*10^(7/3*(1+AA316)*(1-U316/559.676)),"")</f>
        <v>0.561846896662935</v>
      </c>
      <c r="AP316" s="2" t="n">
        <f aca="false">IF(AO316&lt;&gt;"",AO316-AN316,"")</f>
        <v>0.561846896662935</v>
      </c>
      <c r="AR316" s="2" t="n">
        <v>0.4531</v>
      </c>
      <c r="AU316" s="1" t="n">
        <v>186.31</v>
      </c>
      <c r="AV316" s="5" t="n">
        <v>18560</v>
      </c>
      <c r="AW316" s="5" t="n">
        <f aca="false">AV316*AJ316</f>
        <v>124741.76</v>
      </c>
      <c r="AX316" s="1" t="n">
        <v>25.11</v>
      </c>
      <c r="AZ316" s="3" t="n">
        <f aca="false">IF(AND(AU316&lt;&gt;"",T316&lt;&gt;"",O316&lt;&gt;"",AD316&lt;&gt;""),SQRT((AU316*(MAX((T316-77)/(T316-O316),0))^0.38)*(SQRT(AD316^2-0.000601*(77-60))*62.3664)*251.9958/30.48^3),"")</f>
        <v>9.87437965626743</v>
      </c>
      <c r="BA316" s="3" t="str">
        <f aca="false">IF(AND(AY316&lt;&gt;"",AZ316&lt;&gt;""),AZ316-AY316,"")</f>
        <v/>
      </c>
      <c r="BC316" s="1" t="n">
        <v>-173.52</v>
      </c>
      <c r="BF316" s="6" t="n">
        <v>0.00055</v>
      </c>
      <c r="BG316" s="7" t="n">
        <v>57.6</v>
      </c>
      <c r="BL316" s="1" t="n">
        <v>0.97</v>
      </c>
      <c r="BM316" s="1" t="n">
        <v>7.35</v>
      </c>
      <c r="BN316" s="7" t="n">
        <v>11.2</v>
      </c>
      <c r="BO316" s="7" t="n">
        <f aca="false">IF(AND(P316&lt;&gt;"",AD316&lt;&gt;""),P316^0.333333333333333/AD316,"")</f>
        <v>11.1588917095387</v>
      </c>
      <c r="BP316" s="7" t="n">
        <f aca="false">BN316-BO316</f>
        <v>0.0411082904612847</v>
      </c>
    </row>
    <row r="317" customFormat="false" ht="12.75" hidden="false" customHeight="false" outlineLevel="0" collapsed="false">
      <c r="A317" s="0" t="n">
        <v>315</v>
      </c>
      <c r="B317" s="0" t="s">
        <v>462</v>
      </c>
      <c r="C317" s="0" t="s">
        <v>443</v>
      </c>
      <c r="D317" s="0" t="n">
        <v>6</v>
      </c>
      <c r="E317" s="0" t="n">
        <v>10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0</v>
      </c>
      <c r="K317" s="0" t="s">
        <v>457</v>
      </c>
      <c r="L317" s="1" t="n">
        <v>82.15</v>
      </c>
      <c r="M317" s="1" t="n">
        <f aca="false">+D317*$D$2+E317*$E$2+F317*$F$2+G317*$G$2+H317*$H$2+I317*$I$2+J317*$J$2</f>
        <v>82.1454</v>
      </c>
      <c r="N317" s="1" t="str">
        <f aca="false">IF(ABS(M317-L317)&gt;0.005,M317-L317,"")</f>
        <v/>
      </c>
      <c r="O317" s="1" t="n">
        <v>181.36</v>
      </c>
      <c r="P317" s="1" t="n">
        <f aca="false">+O317+459.67</f>
        <v>641.03</v>
      </c>
      <c r="Q317" s="1" t="n">
        <f aca="false">IF(AND(P317&gt;0,U317&lt;&gt;""),P317/U317,"")</f>
        <v>0.635488539931795</v>
      </c>
      <c r="R317" s="1" t="n">
        <v>-154.32</v>
      </c>
      <c r="S317" s="1" t="n">
        <f aca="false">IF(AND(R317&lt;&gt;"",U317&lt;&gt;""),(R317+459.67)/U317,"")</f>
        <v>0.302710365611864</v>
      </c>
      <c r="T317" s="1" t="n">
        <v>549.05</v>
      </c>
      <c r="U317" s="1" t="n">
        <f aca="false">IF(T317&lt;&gt;"",T317+459.67,"")</f>
        <v>1008.72</v>
      </c>
      <c r="V317" s="1" t="n">
        <v>630.92</v>
      </c>
      <c r="W317" s="2" t="n">
        <v>0.0567</v>
      </c>
      <c r="X317" s="2" t="n">
        <v>0.272</v>
      </c>
      <c r="Y317" s="2" t="n">
        <f aca="false">IF(U317&lt;&gt;"",V317*W317*L317/10.73165/U317,"")</f>
        <v>0.271473717034898</v>
      </c>
      <c r="Z317" s="2" t="n">
        <f aca="false">IF(Y317&lt;&gt;"",IF(ABS(Y317-X317)&gt;0.0005,Y317-X317,""),"")</f>
        <v>-0.000526282965102376</v>
      </c>
      <c r="AA317" s="2" t="n">
        <v>0.2142</v>
      </c>
      <c r="AB317" s="2" t="n">
        <f aca="false">IF(AND(V317&gt;0,Q317&lt;&gt;""),LOG(14.69595/V317)/(1-1/Q317)*3/7-1,"")</f>
        <v>0.219962626653066</v>
      </c>
      <c r="AC317" s="2" t="str">
        <f aca="false">IF(AB317&lt;&gt;"",IF(ABS(AB317-AA317)&gt;0.05,AB317-AA317,""),"")</f>
        <v/>
      </c>
      <c r="AD317" s="2" t="n">
        <v>0.8157</v>
      </c>
      <c r="AF317" s="3" t="n">
        <f aca="false">IF(AND(L317&lt;&gt;"",AD317&lt;&gt;""),L317/(AD317*62.3664),"")</f>
        <v>1.61482858923388</v>
      </c>
      <c r="AG317" s="1" t="n">
        <v>41.98</v>
      </c>
      <c r="AH317" s="1" t="n">
        <f aca="false">IF(AD317&lt;&gt;"",141.5/AD317-131.5,"")</f>
        <v>41.9706387152139</v>
      </c>
      <c r="AI317" s="1" t="str">
        <f aca="false">IF(AH317&lt;&gt;"",IF(ABS(AH317-AG317)&gt;0.01,AH317-AG317,""),"")</f>
        <v/>
      </c>
      <c r="AJ317" s="3" t="n">
        <v>6.8</v>
      </c>
      <c r="AK317" s="3" t="n">
        <f aca="false">IF(AD317&lt;&gt;"",AD317*8.33718,"")</f>
        <v>6.800637726</v>
      </c>
      <c r="AL317" s="3" t="str">
        <f aca="false">IF(AK317&lt;&gt;"",IF(ABS(AK317-AJ317)&gt;0.001,AK317-AJ317,""),"")</f>
        <v/>
      </c>
      <c r="AM317" s="4" t="n">
        <v>1.44377</v>
      </c>
      <c r="AN317" s="2" t="n">
        <v>2.9899</v>
      </c>
      <c r="AO317" s="2" t="n">
        <f aca="false">IF(AND(V317&lt;&gt;"",AA317&lt;&gt;"",U317&lt;&gt;""),V317*10^(7/3*(1+AA317)*(1-U317/559.676)),"")</f>
        <v>3.36411400651926</v>
      </c>
      <c r="AP317" s="2" t="n">
        <f aca="false">IF(AO317&lt;&gt;"",AO317-AN317,"")</f>
        <v>0.374214006519264</v>
      </c>
      <c r="AQ317" s="2" t="n">
        <v>0.2941</v>
      </c>
      <c r="AR317" s="2" t="n">
        <v>0.4222</v>
      </c>
      <c r="AS317" s="2" t="n">
        <v>0.6605</v>
      </c>
      <c r="AU317" s="1" t="n">
        <v>162.81</v>
      </c>
      <c r="AV317" s="5" t="n">
        <v>18485</v>
      </c>
      <c r="AW317" s="5" t="n">
        <f aca="false">AV317*AJ317</f>
        <v>125698</v>
      </c>
      <c r="AX317" s="1" t="n">
        <v>26.09</v>
      </c>
      <c r="AY317" s="3" t="n">
        <v>8.61</v>
      </c>
      <c r="AZ317" s="3" t="n">
        <f aca="false">IF(AND(AU317&lt;&gt;"",T317&lt;&gt;"",O317&lt;&gt;"",AD317&lt;&gt;""),SQRT((AU317*(MAX((T317-77)/(T317-O317),0))^0.38)*(SQRT(AD317^2-0.000601*(77-60))*62.3664)*251.9958/30.48^3),"")</f>
        <v>8.96791245392515</v>
      </c>
      <c r="BA317" s="3" t="n">
        <f aca="false">IF(AND(AY317&lt;&gt;"",AZ317&lt;&gt;""),AZ317-AY317,"")</f>
        <v>0.357912453925147</v>
      </c>
      <c r="BB317" s="1" t="n">
        <v>20</v>
      </c>
      <c r="BC317" s="1" t="n">
        <v>-28.03</v>
      </c>
      <c r="BD317" s="1" t="n">
        <v>550.04</v>
      </c>
      <c r="BE317" s="1" t="n">
        <v>17.24</v>
      </c>
      <c r="BF317" s="6" t="n">
        <v>0.00066</v>
      </c>
      <c r="BG317" s="7" t="n">
        <v>-4</v>
      </c>
      <c r="BH317" s="7" t="n">
        <v>63</v>
      </c>
      <c r="BI317" s="7" t="n">
        <v>68.1</v>
      </c>
      <c r="BJ317" s="7" t="n">
        <v>83.9</v>
      </c>
      <c r="BK317" s="7" t="n">
        <v>88.4</v>
      </c>
      <c r="BL317" s="1" t="n">
        <v>1.31</v>
      </c>
      <c r="BM317" s="1" t="n">
        <v>10.06</v>
      </c>
      <c r="BN317" s="7" t="n">
        <v>10.6</v>
      </c>
      <c r="BO317" s="7" t="n">
        <f aca="false">IF(AND(P317&lt;&gt;"",AD317&lt;&gt;""),P317^0.333333333333333/AD317,"")</f>
        <v>10.5705030526383</v>
      </c>
      <c r="BP317" s="7" t="n">
        <f aca="false">BN317-BO317</f>
        <v>0.0294969473616984</v>
      </c>
    </row>
    <row r="318" customFormat="false" ht="12.75" hidden="false" customHeight="false" outlineLevel="0" collapsed="false">
      <c r="A318" s="0" t="n">
        <v>316</v>
      </c>
      <c r="B318" s="0" t="s">
        <v>463</v>
      </c>
      <c r="C318" s="0" t="s">
        <v>449</v>
      </c>
      <c r="D318" s="0" t="n">
        <v>7</v>
      </c>
      <c r="E318" s="0" t="n">
        <v>12</v>
      </c>
      <c r="F318" s="0" t="n">
        <v>0</v>
      </c>
      <c r="G318" s="0" t="n">
        <v>0</v>
      </c>
      <c r="H318" s="0" t="n">
        <v>0</v>
      </c>
      <c r="I318" s="0" t="n">
        <v>0</v>
      </c>
      <c r="J318" s="0" t="n">
        <v>0</v>
      </c>
      <c r="K318" s="0" t="s">
        <v>457</v>
      </c>
      <c r="L318" s="1" t="n">
        <v>96.17</v>
      </c>
      <c r="M318" s="1" t="n">
        <f aca="false">+D318*$D$2+E318*$E$2+F318*$F$2+G318*$G$2+H318*$H$2+I318*$I$2+J318*$J$2</f>
        <v>96.17228</v>
      </c>
      <c r="N318" s="1" t="str">
        <f aca="false">IF(ABS(M318-L318)&gt;0.005,M318-L318,"")</f>
        <v/>
      </c>
      <c r="O318" s="1" t="n">
        <v>230.53</v>
      </c>
      <c r="P318" s="1" t="n">
        <f aca="false">+O318+459.67</f>
        <v>690.2</v>
      </c>
      <c r="Q318" s="1" t="n">
        <f aca="false">IF(AND(P318&gt;0,U318&lt;&gt;""),P318/U318,"")</f>
        <v>0.65034675109302</v>
      </c>
      <c r="R318" s="1" t="n">
        <v>-184.72</v>
      </c>
      <c r="S318" s="1" t="n">
        <f aca="false">IF(AND(R318&lt;&gt;"",U318&lt;&gt;""),(R318+459.67)/U318,"")</f>
        <v>0.25907394843962</v>
      </c>
      <c r="T318" s="1" t="n">
        <v>601.61</v>
      </c>
      <c r="U318" s="1" t="n">
        <f aca="false">IF(T318&lt;&gt;"",T318+459.67,"")</f>
        <v>1061.28</v>
      </c>
      <c r="V318" s="1" t="n">
        <v>550.36</v>
      </c>
      <c r="W318" s="2" t="n">
        <v>0.058</v>
      </c>
      <c r="X318" s="2" t="n">
        <v>0.2694</v>
      </c>
      <c r="Y318" s="2" t="n">
        <f aca="false">IF(U318&lt;&gt;"",V318*W318*L318/10.73165/U318,"")</f>
        <v>0.269536752447338</v>
      </c>
      <c r="Z318" s="2" t="str">
        <f aca="false">IF(Y318&lt;&gt;"",IF(ABS(Y318-X318)&gt;0.0005,Y318-X318,""),"")</f>
        <v/>
      </c>
      <c r="AA318" s="2" t="n">
        <v>0.255</v>
      </c>
      <c r="AB318" s="2" t="n">
        <f aca="false">IF(AND(V318&gt;0,Q318&lt;&gt;""),LOG(14.69595/V318)/(1-1/Q318)*3/7-1,"")</f>
        <v>0.254247796323619</v>
      </c>
      <c r="AC318" s="2" t="str">
        <f aca="false">IF(AB318&lt;&gt;"",IF(ABS(AB318-AA318)&gt;0.05,AB318-AA318,""),"")</f>
        <v/>
      </c>
      <c r="AD318" s="2" t="n">
        <v>0.8166</v>
      </c>
      <c r="AF318" s="3" t="n">
        <f aca="false">IF(AND(L318&lt;&gt;"",AD318&lt;&gt;""),L318/(AD318*62.3664),"")</f>
        <v>1.88833726899185</v>
      </c>
      <c r="AG318" s="1" t="n">
        <v>41.78</v>
      </c>
      <c r="AH318" s="1" t="n">
        <f aca="false">IF(AD318&lt;&gt;"",141.5/AD318-131.5,"")</f>
        <v>41.7794513837864</v>
      </c>
      <c r="AI318" s="1" t="str">
        <f aca="false">IF(AH318&lt;&gt;"",IF(ABS(AH318-AG318)&gt;0.01,AH318-AG318,""),"")</f>
        <v/>
      </c>
      <c r="AJ318" s="3" t="n">
        <v>6.808</v>
      </c>
      <c r="AK318" s="3" t="n">
        <f aca="false">IF(AD318&lt;&gt;"",AD318*8.33718,"")</f>
        <v>6.808141188</v>
      </c>
      <c r="AL318" s="3" t="str">
        <f aca="false">IF(AK318&lt;&gt;"",IF(ABS(AK318-AJ318)&gt;0.001,AK318-AJ318,""),"")</f>
        <v/>
      </c>
      <c r="AM318" s="4" t="n">
        <v>1.44784</v>
      </c>
      <c r="AO318" s="2" t="n">
        <f aca="false">IF(AND(V318&lt;&gt;"",AA318&lt;&gt;"",U318&lt;&gt;""),V318*10^(7/3*(1+AA318)*(1-U318/559.676)),"")</f>
        <v>1.30664463842084</v>
      </c>
      <c r="AP318" s="2" t="n">
        <f aca="false">IF(AO318&lt;&gt;"",AO318-AN318,"")</f>
        <v>1.30664463842084</v>
      </c>
      <c r="AR318" s="2" t="n">
        <v>0.348</v>
      </c>
      <c r="AU318" s="1" t="n">
        <v>207.6</v>
      </c>
      <c r="AV318" s="5" t="n">
        <v>18438</v>
      </c>
      <c r="AW318" s="5" t="n">
        <f aca="false">AV318*AJ318</f>
        <v>125525.904</v>
      </c>
      <c r="AX318" s="1" t="n">
        <v>25.43</v>
      </c>
      <c r="AZ318" s="3" t="n">
        <f aca="false">IF(AND(AU318&lt;&gt;"",T318&lt;&gt;"",O318&lt;&gt;"",AD318&lt;&gt;""),SQRT((AU318*(MAX((T318-77)/(T318-O318),0))^0.38)*(SQRT(AD318^2-0.000601*(77-60))*62.3664)*251.9958/30.48^3),"")</f>
        <v>10.3195704803147</v>
      </c>
      <c r="BA318" s="3" t="str">
        <f aca="false">IF(AND(AY318&lt;&gt;"",AZ318&lt;&gt;""),AZ318-AY318,"")</f>
        <v/>
      </c>
      <c r="BC318" s="1" t="n">
        <v>-162.35</v>
      </c>
      <c r="BF318" s="6" t="n">
        <v>0.00066</v>
      </c>
      <c r="BH318" s="7" t="n">
        <v>72</v>
      </c>
      <c r="BI318" s="7" t="n">
        <v>75.6</v>
      </c>
      <c r="BJ318" s="7" t="n">
        <v>89.2</v>
      </c>
      <c r="BK318" s="7" t="n">
        <v>92.7</v>
      </c>
      <c r="BL318" s="1" t="n">
        <v>1.11</v>
      </c>
      <c r="BM318" s="1" t="n">
        <v>8.38</v>
      </c>
      <c r="BN318" s="7" t="n">
        <v>10.8</v>
      </c>
      <c r="BO318" s="7" t="n">
        <f aca="false">IF(AND(P318&lt;&gt;"",AD318&lt;&gt;""),P318^0.333333333333333/AD318,"")</f>
        <v>10.8222013390225</v>
      </c>
      <c r="BP318" s="7" t="n">
        <f aca="false">BN318-BO318</f>
        <v>-0.0222013390224713</v>
      </c>
    </row>
    <row r="319" customFormat="false" ht="12.75" hidden="false" customHeight="false" outlineLevel="0" collapsed="false">
      <c r="A319" s="0" t="n">
        <v>317</v>
      </c>
      <c r="B319" s="0" t="s">
        <v>464</v>
      </c>
      <c r="C319" s="0" t="s">
        <v>452</v>
      </c>
      <c r="D319" s="0" t="n">
        <v>8</v>
      </c>
      <c r="E319" s="0" t="n">
        <v>14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0</v>
      </c>
      <c r="K319" s="0" t="s">
        <v>457</v>
      </c>
      <c r="L319" s="1" t="n">
        <v>110.2</v>
      </c>
      <c r="M319" s="1" t="n">
        <f aca="false">+D319*$D$2+E319*$E$2+F319*$F$2+G319*$G$2+H319*$H$2+I319*$I$2+J319*$J$2</f>
        <v>110.19916</v>
      </c>
      <c r="N319" s="1" t="str">
        <f aca="false">IF(ABS(M319-L319)&gt;0.005,M319-L319,"")</f>
        <v/>
      </c>
      <c r="O319" s="1" t="n">
        <v>278.59</v>
      </c>
      <c r="P319" s="1" t="n">
        <f aca="false">+O319+459.67</f>
        <v>738.26</v>
      </c>
      <c r="Q319" s="1" t="n">
        <f aca="false">IF(AND(P319&gt;0,U319&lt;&gt;""),P319/U319,"")</f>
        <v>0.666443995089189</v>
      </c>
      <c r="R319" s="1" t="n">
        <v>-165.93</v>
      </c>
      <c r="S319" s="1" t="n">
        <f aca="false">IF(AND(R319&lt;&gt;"",U319&lt;&gt;""),(R319+459.67)/U319,"")</f>
        <v>0.265165739871452</v>
      </c>
      <c r="T319" s="1" t="n">
        <v>648.09</v>
      </c>
      <c r="U319" s="1" t="n">
        <f aca="false">IF(T319&lt;&gt;"",T319+459.67,"")</f>
        <v>1107.76</v>
      </c>
      <c r="V319" s="1" t="n">
        <v>483.59</v>
      </c>
      <c r="W319" s="2" t="n">
        <v>0.0586</v>
      </c>
      <c r="X319" s="2" t="n">
        <v>0.2627</v>
      </c>
      <c r="Y319" s="2" t="n">
        <f aca="false">IF(U319&lt;&gt;"",V319*W319*L319/10.73165/U319,"")</f>
        <v>0.262690485246493</v>
      </c>
      <c r="Z319" s="2" t="str">
        <f aca="false">IF(Y319&lt;&gt;"",IF(ABS(Y319-X319)&gt;0.0005,Y319-X319,""),"")</f>
        <v/>
      </c>
      <c r="AA319" s="2" t="n">
        <v>0.269</v>
      </c>
      <c r="AB319" s="2" t="n">
        <f aca="false">IF(AND(V319&gt;0,Q319&lt;&gt;""),LOG(14.69595/V319)/(1-1/Q319)*3/7-1,"")</f>
        <v>0.299223125555519</v>
      </c>
      <c r="AC319" s="2" t="str">
        <f aca="false">IF(AB319&lt;&gt;"",IF(ABS(AB319-AA319)&gt;0.05,AB319-AA319,""),"")</f>
        <v/>
      </c>
      <c r="AD319" s="2" t="n">
        <v>0.8269</v>
      </c>
      <c r="AF319" s="3" t="n">
        <f aca="false">IF(AND(L319&lt;&gt;"",AD319&lt;&gt;""),L319/(AD319*62.3664),"")</f>
        <v>2.13686913801919</v>
      </c>
      <c r="AG319" s="1" t="n">
        <v>39.62</v>
      </c>
      <c r="AH319" s="1" t="n">
        <f aca="false">IF(AD319&lt;&gt;"",141.5/AD319-131.5,"")</f>
        <v>39.621054541057</v>
      </c>
      <c r="AI319" s="1" t="str">
        <f aca="false">IF(AH319&lt;&gt;"",IF(ABS(AH319-AG319)&gt;0.01,AH319-AG319,""),"")</f>
        <v/>
      </c>
      <c r="AJ319" s="3" t="n">
        <v>6.894</v>
      </c>
      <c r="AK319" s="3" t="n">
        <f aca="false">IF(AD319&lt;&gt;"",AD319*8.33718,"")</f>
        <v>6.894014142</v>
      </c>
      <c r="AL319" s="3" t="str">
        <f aca="false">IF(AK319&lt;&gt;"",IF(ABS(AK319-AJ319)&gt;0.001,AK319-AJ319,""),"")</f>
        <v/>
      </c>
      <c r="AM319" s="4" t="n">
        <v>1.45437</v>
      </c>
      <c r="AO319" s="2" t="n">
        <f aca="false">IF(AND(V319&lt;&gt;"",AA319&lt;&gt;"",U319&lt;&gt;""),V319*10^(7/3*(1+AA319)*(1-U319/559.676)),"")</f>
        <v>0.609263967670989</v>
      </c>
      <c r="AP319" s="2" t="n">
        <f aca="false">IF(AO319&lt;&gt;"",AO319-AN319,"")</f>
        <v>0.609263967670989</v>
      </c>
      <c r="AR319" s="2" t="n">
        <v>0.3544</v>
      </c>
      <c r="AV319" s="5" t="n">
        <v>18471</v>
      </c>
      <c r="AW319" s="5" t="n">
        <f aca="false">AV319*AJ319</f>
        <v>127339.074</v>
      </c>
      <c r="AX319" s="1" t="n">
        <v>27.03</v>
      </c>
      <c r="AY319" s="3" t="n">
        <v>8.51</v>
      </c>
      <c r="AZ319" s="3" t="str">
        <f aca="false">IF(AND(AU319&lt;&gt;"",T319&lt;&gt;"",O319&lt;&gt;"",AD319&lt;&gt;""),SQRT((AU319*(MAX((T319-77)/(T319-O319),0))^0.38)*(SQRT(AD319^2-0.000601*(77-60))*62.3664)*251.9958/30.48^3),"")</f>
        <v/>
      </c>
      <c r="BA319" s="3" t="str">
        <f aca="false">IF(AND(AY319&lt;&gt;"",AZ319&lt;&gt;""),AZ319-AY319,"")</f>
        <v/>
      </c>
      <c r="BC319" s="1" t="n">
        <v>-219.38</v>
      </c>
      <c r="BF319" s="6" t="n">
        <v>0.00057</v>
      </c>
      <c r="BH319" s="7" t="n">
        <v>70.5</v>
      </c>
      <c r="BI319" s="7" t="n">
        <v>75.4</v>
      </c>
      <c r="BJ319" s="7" t="n">
        <v>85</v>
      </c>
      <c r="BK319" s="7" t="n">
        <v>91.2</v>
      </c>
      <c r="BL319" s="1" t="n">
        <v>0.97</v>
      </c>
      <c r="BM319" s="1" t="n">
        <v>7.35</v>
      </c>
      <c r="BN319" s="7" t="n">
        <v>10.9</v>
      </c>
      <c r="BO319" s="7" t="n">
        <f aca="false">IF(AND(P319&lt;&gt;"",AD319&lt;&gt;""),P319^0.333333333333333/AD319,"")</f>
        <v>10.9299150752351</v>
      </c>
      <c r="BP319" s="7" t="n">
        <f aca="false">BN319-BO319</f>
        <v>-0.029915075235099</v>
      </c>
    </row>
    <row r="320" customFormat="false" ht="12.75" hidden="false" customHeight="false" outlineLevel="0" collapsed="false">
      <c r="A320" s="0" t="n">
        <v>318</v>
      </c>
      <c r="B320" s="0" t="s">
        <v>465</v>
      </c>
      <c r="C320" s="0" t="s">
        <v>466</v>
      </c>
      <c r="D320" s="0" t="n">
        <v>5</v>
      </c>
      <c r="E320" s="0" t="n">
        <v>6</v>
      </c>
      <c r="F320" s="0" t="n">
        <v>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s">
        <v>457</v>
      </c>
      <c r="L320" s="1" t="n">
        <v>66.1</v>
      </c>
      <c r="M320" s="1" t="n">
        <f aca="false">+D320*$D$2+E320*$E$2+F320*$F$2+G320*$G$2+H320*$H$2+I320*$I$2+J320*$J$2</f>
        <v>66.10264</v>
      </c>
      <c r="N320" s="1" t="str">
        <f aca="false">IF(ABS(M320-L320)&gt;0.005,M320-L320,"")</f>
        <v/>
      </c>
      <c r="O320" s="1" t="n">
        <v>106.7</v>
      </c>
      <c r="P320" s="1" t="n">
        <f aca="false">+O320+459.67</f>
        <v>566.37</v>
      </c>
      <c r="Q320" s="1" t="n">
        <f aca="false">IF(AND(P320&gt;0,U320&lt;&gt;""),P320/U320,"")</f>
        <v>0.620611439842209</v>
      </c>
      <c r="R320" s="1" t="n">
        <v>-121</v>
      </c>
      <c r="S320" s="1" t="n">
        <f aca="false">IF(AND(R320&lt;&gt;"",U320&lt;&gt;""),(R320+459.67)/U320,"")</f>
        <v>0.371104536489152</v>
      </c>
      <c r="T320" s="1" t="n">
        <v>452.93</v>
      </c>
      <c r="U320" s="1" t="n">
        <f aca="false">IF(T320&lt;&gt;"",T320+459.67,"")</f>
        <v>912.6</v>
      </c>
      <c r="V320" s="1" t="n">
        <v>746.95</v>
      </c>
      <c r="W320" s="2" t="n">
        <v>0.0545</v>
      </c>
      <c r="X320" s="2" t="n">
        <v>0.275</v>
      </c>
      <c r="Y320" s="2" t="n">
        <f aca="false">IF(U320&lt;&gt;"",V320*W320*L320/10.73165/U320,"")</f>
        <v>0.274753054125195</v>
      </c>
      <c r="Z320" s="2" t="str">
        <f aca="false">IF(Y320&lt;&gt;"",IF(ABS(Y320-X320)&gt;0.0005,Y320-X320,""),"")</f>
        <v/>
      </c>
      <c r="AA320" s="2" t="n">
        <v>0.2118</v>
      </c>
      <c r="AB320" s="2" t="n">
        <f aca="false">IF(AND(V320&gt;0,Q320&lt;&gt;""),LOG(14.69595/V320)/(1-1/Q320)*3/7-1,"")</f>
        <v>0.196084002165222</v>
      </c>
      <c r="AC320" s="2" t="str">
        <f aca="false">IF(AB320&lt;&gt;"",IF(ABS(AB320-AA320)&gt;0.05,AB320-AA320,""),"")</f>
        <v/>
      </c>
      <c r="AD320" s="2" t="n">
        <v>0.8041</v>
      </c>
      <c r="AF320" s="3" t="n">
        <f aca="false">IF(AND(L320&lt;&gt;"",AD320&lt;&gt;""),L320/(AD320*62.3664),"")</f>
        <v>1.31807681711171</v>
      </c>
      <c r="AG320" s="1" t="n">
        <v>44.48</v>
      </c>
      <c r="AH320" s="1" t="n">
        <f aca="false">IF(AD320&lt;&gt;"",141.5/AD320-131.5,"")</f>
        <v>44.4731376694441</v>
      </c>
      <c r="AI320" s="1" t="str">
        <f aca="false">IF(AH320&lt;&gt;"",IF(ABS(AH320-AG320)&gt;0.01,AH320-AG320,""),"")</f>
        <v/>
      </c>
      <c r="AJ320" s="3" t="n">
        <v>6.704</v>
      </c>
      <c r="AK320" s="3" t="n">
        <f aca="false">IF(AD320&lt;&gt;"",AD320*8.33718,"")</f>
        <v>6.703926438</v>
      </c>
      <c r="AL320" s="3" t="str">
        <f aca="false">IF(AK320&lt;&gt;"",IF(ABS(AK320-AJ320)&gt;0.001,AK320-AJ320,""),"")</f>
        <v/>
      </c>
      <c r="AM320" s="4" t="n">
        <v>1.4429</v>
      </c>
      <c r="AN320" s="2" t="n">
        <v>13.081</v>
      </c>
      <c r="AO320" s="2" t="n">
        <f aca="false">IF(AND(V320&lt;&gt;"",AA320&lt;&gt;"",U320&lt;&gt;""),V320*10^(7/3*(1+AA320)*(1-U320/559.676)),"")</f>
        <v>12.310844336439</v>
      </c>
      <c r="AP320" s="2" t="n">
        <f aca="false">IF(AO320&lt;&gt;"",AO320-AN320,"")</f>
        <v>-0.770155663561013</v>
      </c>
      <c r="AQ320" s="2" t="n">
        <v>0.2601</v>
      </c>
      <c r="AR320" s="2" t="n">
        <v>0.4479</v>
      </c>
      <c r="AS320" s="2" t="n">
        <v>0.3094</v>
      </c>
      <c r="AU320" s="1" t="n">
        <v>167.54</v>
      </c>
      <c r="AV320" s="5" t="n">
        <v>18181</v>
      </c>
      <c r="AW320" s="5" t="n">
        <f aca="false">AV320*AJ320</f>
        <v>121885.424</v>
      </c>
      <c r="AX320" s="1" t="n">
        <v>32.76</v>
      </c>
      <c r="AY320" s="3" t="n">
        <v>8.274</v>
      </c>
      <c r="AZ320" s="3" t="n">
        <f aca="false">IF(AND(AU320&lt;&gt;"",T320&lt;&gt;"",O320&lt;&gt;"",AD320&lt;&gt;""),SQRT((AU320*(MAX((T320-77)/(T320-O320),0))^0.38)*(SQRT(AD320^2-0.000601*(77-60))*62.3664)*251.9958/30.48^3),"")</f>
        <v>8.74833734388627</v>
      </c>
      <c r="BA320" s="3" t="n">
        <f aca="false">IF(AND(AY320&lt;&gt;"",AZ320&lt;&gt;""),AZ320-AY320,"")</f>
        <v>0.474337343886273</v>
      </c>
      <c r="BC320" s="1" t="n">
        <v>850.72</v>
      </c>
      <c r="BD320" s="1" t="n">
        <v>1122.36</v>
      </c>
      <c r="BL320" s="1" t="n">
        <v>1.71</v>
      </c>
      <c r="BM320" s="1" t="n">
        <v>14.61</v>
      </c>
      <c r="BN320" s="7" t="n">
        <v>10.3</v>
      </c>
      <c r="BO320" s="7" t="n">
        <f aca="false">IF(AND(P320&lt;&gt;"",AD320&lt;&gt;""),P320^0.333333333333333/AD320,"")</f>
        <v>10.2893992311592</v>
      </c>
      <c r="BP320" s="7" t="n">
        <f aca="false">BN320-BO320</f>
        <v>0.010600768840753</v>
      </c>
    </row>
    <row r="321" customFormat="false" ht="12.75" hidden="false" customHeight="false" outlineLevel="0" collapsed="false">
      <c r="A321" s="0" t="n">
        <v>319</v>
      </c>
      <c r="B321" s="0" t="s">
        <v>467</v>
      </c>
      <c r="C321" s="0" t="s">
        <v>468</v>
      </c>
      <c r="D321" s="0" t="n">
        <v>10</v>
      </c>
      <c r="E321" s="0" t="n">
        <v>12</v>
      </c>
      <c r="F321" s="0" t="n">
        <v>0</v>
      </c>
      <c r="G321" s="0" t="n">
        <v>0</v>
      </c>
      <c r="H321" s="0" t="n">
        <v>0</v>
      </c>
      <c r="I321" s="0" t="n">
        <v>0</v>
      </c>
      <c r="J321" s="0" t="n">
        <v>0</v>
      </c>
      <c r="K321" s="0" t="s">
        <v>457</v>
      </c>
      <c r="L321" s="1" t="n">
        <v>132.2</v>
      </c>
      <c r="M321" s="1" t="n">
        <f aca="false">+D321*$D$2+E321*$E$2+F321*$F$2+G321*$G$2+H321*$H$2+I321*$I$2+J321*$J$2</f>
        <v>132.20528</v>
      </c>
      <c r="N321" s="1" t="n">
        <f aca="false">IF(ABS(M321-L321)&gt;0.005,M321-L321,"")</f>
        <v>0.00527999999999906</v>
      </c>
      <c r="O321" s="1" t="n">
        <v>337.73</v>
      </c>
      <c r="P321" s="1" t="n">
        <f aca="false">+O321+459.67</f>
        <v>797.4</v>
      </c>
      <c r="Q321" s="1" t="n">
        <f aca="false">IF(AND(P321&gt;0,U321&lt;&gt;""),P321/U321,"")</f>
        <v>0.671212121212121</v>
      </c>
      <c r="R321" s="1" t="n">
        <v>-72</v>
      </c>
      <c r="S321" s="1" t="n">
        <f aca="false">IF(AND(R321&lt;&gt;"",U321&lt;&gt;""),(R321+459.67)/U321,"")</f>
        <v>0.326321548821549</v>
      </c>
      <c r="T321" s="1" t="n">
        <v>728.33</v>
      </c>
      <c r="U321" s="1" t="n">
        <f aca="false">IF(T321&lt;&gt;"",T321+459.67,"")</f>
        <v>1188</v>
      </c>
      <c r="V321" s="1" t="n">
        <v>443.82</v>
      </c>
      <c r="W321" s="2" t="n">
        <v>0.0539</v>
      </c>
      <c r="X321" s="2" t="n">
        <v>0.248</v>
      </c>
      <c r="Y321" s="2" t="n">
        <f aca="false">IF(U321&lt;&gt;"",V321*W321*L321/10.73165/U321,"")</f>
        <v>0.248052808489116</v>
      </c>
      <c r="Z321" s="2" t="str">
        <f aca="false">IF(Y321&lt;&gt;"",IF(ABS(Y321-X321)&gt;0.0005,Y321-X321,""),"")</f>
        <v/>
      </c>
      <c r="AA321" s="2" t="n">
        <v>0.2851</v>
      </c>
      <c r="AB321" s="2" t="n">
        <f aca="false">IF(AND(V321&gt;0,Q321&lt;&gt;""),LOG(14.69595/V321)/(1-1/Q321)*3/7-1,"")</f>
        <v>0.294886261552334</v>
      </c>
      <c r="AC321" s="2" t="str">
        <f aca="false">IF(AB321&lt;&gt;"",IF(ABS(AB321-AA321)&gt;0.05,AB321-AA321,""),"")</f>
        <v/>
      </c>
      <c r="AD321" s="2" t="n">
        <v>0.9712</v>
      </c>
      <c r="AF321" s="3" t="n">
        <f aca="false">IF(AND(L321&lt;&gt;"",AD321&lt;&gt;""),L321/(AD321*62.3664),"")</f>
        <v>2.18258972125108</v>
      </c>
      <c r="AG321" s="1" t="n">
        <v>14.19</v>
      </c>
      <c r="AH321" s="1" t="n">
        <f aca="false">IF(AD321&lt;&gt;"",141.5/AD321-131.5,"")</f>
        <v>14.1960461285008</v>
      </c>
      <c r="AI321" s="1" t="str">
        <f aca="false">IF(AH321&lt;&gt;"",IF(ABS(AH321-AG321)&gt;0.01,AH321-AG321,""),"")</f>
        <v/>
      </c>
      <c r="AJ321" s="3" t="n">
        <v>8.097</v>
      </c>
      <c r="AK321" s="3" t="n">
        <f aca="false">IF(AD321&lt;&gt;"",AD321*8.33718,"")</f>
        <v>8.097069216</v>
      </c>
      <c r="AL321" s="3" t="str">
        <f aca="false">IF(AK321&lt;&gt;"",IF(ABS(AK321-AJ321)&gt;0.001,AK321-AJ321,""),"")</f>
        <v/>
      </c>
      <c r="AM321" s="4" t="n">
        <v>1.5061</v>
      </c>
      <c r="AN321" s="2" t="n">
        <v>0.1148</v>
      </c>
      <c r="AO321" s="2" t="n">
        <f aca="false">IF(AND(V321&lt;&gt;"",AA321&lt;&gt;"",U321&lt;&gt;""),V321*10^(7/3*(1+AA321)*(1-U321/559.676)),"")</f>
        <v>0.190917601867547</v>
      </c>
      <c r="AP321" s="2" t="n">
        <f aca="false">IF(AO321&lt;&gt;"",AO321-AN321,"")</f>
        <v>0.0761176018675472</v>
      </c>
      <c r="AQ321" s="2" t="n">
        <v>0.2696</v>
      </c>
      <c r="AR321" s="2" t="n">
        <v>0.4162</v>
      </c>
      <c r="AS321" s="2" t="n">
        <v>0.8146</v>
      </c>
      <c r="AT321" s="2" t="n">
        <v>0.4454</v>
      </c>
      <c r="AU321" s="1" t="n">
        <v>121.34</v>
      </c>
      <c r="AV321" s="5" t="n">
        <v>18053</v>
      </c>
      <c r="AW321" s="5" t="n">
        <f aca="false">AV321*AJ321</f>
        <v>146175.141</v>
      </c>
      <c r="AX321" s="1" t="n">
        <v>30.69</v>
      </c>
      <c r="AY321" s="3" t="n">
        <v>8.613</v>
      </c>
      <c r="AZ321" s="3" t="n">
        <f aca="false">IF(AND(AU321&lt;&gt;"",T321&lt;&gt;"",O321&lt;&gt;"",AD321&lt;&gt;""),SQRT((AU321*(MAX((T321-77)/(T321-O321),0))^0.38)*(SQRT(AD321^2-0.000601*(77-60))*62.3664)*251.9958/30.48^3),"")</f>
        <v>8.88825445558364</v>
      </c>
      <c r="BA321" s="3" t="n">
        <f aca="false">IF(AND(AY321&lt;&gt;"",AZ321&lt;&gt;""),AZ321-AY321,"")</f>
        <v>0.27525445558364</v>
      </c>
      <c r="BB321" s="1" t="n">
        <v>90</v>
      </c>
      <c r="BC321" s="1" t="n">
        <v>409.82</v>
      </c>
      <c r="BD321" s="1" t="n">
        <v>992.21</v>
      </c>
      <c r="BE321" s="1" t="n">
        <v>1.63</v>
      </c>
      <c r="BL321" s="1" t="n">
        <v>1</v>
      </c>
      <c r="BM321" s="1" t="n">
        <v>8.39</v>
      </c>
      <c r="BN321" s="7" t="n">
        <v>9.5</v>
      </c>
      <c r="BO321" s="7" t="n">
        <f aca="false">IF(AND(P321&lt;&gt;"",AD321&lt;&gt;""),P321^0.333333333333333/AD321,"")</f>
        <v>9.54809511621186</v>
      </c>
      <c r="BP321" s="7" t="n">
        <f aca="false">BN321-BO321</f>
        <v>-0.0480951162118579</v>
      </c>
    </row>
    <row r="322" customFormat="false" ht="12.75" hidden="false" customHeight="false" outlineLevel="0" collapsed="false">
      <c r="A322" s="0" t="n">
        <v>320</v>
      </c>
      <c r="B322" s="0" t="s">
        <v>469</v>
      </c>
      <c r="C322" s="0" t="s">
        <v>470</v>
      </c>
      <c r="D322" s="0" t="n">
        <v>10</v>
      </c>
      <c r="E322" s="0" t="n">
        <v>16</v>
      </c>
      <c r="F322" s="0" t="n">
        <v>0</v>
      </c>
      <c r="G322" s="0" t="n">
        <v>0</v>
      </c>
      <c r="H322" s="0" t="n">
        <v>0</v>
      </c>
      <c r="I322" s="0" t="n">
        <v>0</v>
      </c>
      <c r="J322" s="0" t="n">
        <v>0</v>
      </c>
      <c r="K322" s="0" t="s">
        <v>457</v>
      </c>
      <c r="L322" s="1" t="n">
        <v>136.24</v>
      </c>
      <c r="M322" s="1" t="n">
        <f aca="false">+D322*$D$2+E322*$E$2+F322*$F$2+G322*$G$2+H322*$H$2+I322*$I$2+J322*$J$2</f>
        <v>136.23704</v>
      </c>
      <c r="N322" s="1" t="str">
        <f aca="false">IF(ABS(M322-L322)&gt;0.005,M322-L322,"")</f>
        <v/>
      </c>
      <c r="O322" s="1" t="n">
        <v>313.06</v>
      </c>
      <c r="P322" s="1" t="n">
        <f aca="false">+O322+459.67</f>
        <v>772.73</v>
      </c>
      <c r="Q322" s="1" t="n">
        <f aca="false">IF(AND(P322&gt;0,U322&lt;&gt;""),P322/U322,"")</f>
        <v>0.679263361462729</v>
      </c>
      <c r="R322" s="1" t="n">
        <v>-83.2</v>
      </c>
      <c r="S322" s="1" t="n">
        <f aca="false">IF(AND(R322&lt;&gt;"",U322&lt;&gt;""),(R322+459.67)/U322,"")</f>
        <v>0.330933544303797</v>
      </c>
      <c r="T322" s="1" t="n">
        <v>677.93</v>
      </c>
      <c r="U322" s="1" t="n">
        <f aca="false">IF(T322&lt;&gt;"",T322+459.67,"")</f>
        <v>1137.6</v>
      </c>
      <c r="V322" s="1" t="n">
        <v>400.31</v>
      </c>
      <c r="W322" s="2" t="n">
        <v>0.0593</v>
      </c>
      <c r="X322" s="2" t="n">
        <v>0.265</v>
      </c>
      <c r="Y322" s="2" t="n">
        <f aca="false">IF(U322&lt;&gt;"",V322*W322*L322/10.73165/U322,"")</f>
        <v>0.264910812033884</v>
      </c>
      <c r="Z322" s="2" t="str">
        <f aca="false">IF(Y322&lt;&gt;"",IF(ABS(Y322-X322)&gt;0.0005,Y322-X322,""),"")</f>
        <v/>
      </c>
      <c r="AA322" s="2" t="n">
        <v>0.2862</v>
      </c>
      <c r="AB322" s="2" t="n">
        <f aca="false">IF(AND(V322&gt;0,Q322&lt;&gt;""),LOG(14.69595/V322)/(1-1/Q322)*3/7-1,"")</f>
        <v>0.302641427954881</v>
      </c>
      <c r="AC322" s="2" t="str">
        <f aca="false">IF(AB322&lt;&gt;"",IF(ABS(AB322-AA322)&gt;0.05,AB322-AA322,""),"")</f>
        <v/>
      </c>
      <c r="AD322" s="2" t="n">
        <v>0.862</v>
      </c>
      <c r="AF322" s="3" t="n">
        <f aca="false">IF(AND(L322&lt;&gt;"",AD322&lt;&gt;""),L322/(AD322*62.3664),"")</f>
        <v>2.53423388368619</v>
      </c>
      <c r="AG322" s="1" t="n">
        <v>32.65</v>
      </c>
      <c r="AH322" s="1" t="n">
        <f aca="false">IF(AD322&lt;&gt;"",141.5/AD322-131.5,"")</f>
        <v>32.6531322505801</v>
      </c>
      <c r="AI322" s="1" t="str">
        <f aca="false">IF(AH322&lt;&gt;"",IF(ABS(AH322-AG322)&gt;0.01,AH322-AG322,""),"")</f>
        <v/>
      </c>
      <c r="AJ322" s="3" t="n">
        <v>7.187</v>
      </c>
      <c r="AK322" s="3" t="n">
        <f aca="false">IF(AD322&lt;&gt;"",AD322*8.33718,"")</f>
        <v>7.18664916</v>
      </c>
      <c r="AL322" s="3" t="str">
        <f aca="false">IF(AK322&lt;&gt;"",IF(ABS(AK322-AJ322)&gt;0.001,AK322-AJ322,""),"")</f>
        <v/>
      </c>
      <c r="AM322" s="4" t="n">
        <v>1.4632</v>
      </c>
      <c r="AN322" s="2" t="n">
        <v>0.1864</v>
      </c>
      <c r="AO322" s="2" t="n">
        <f aca="false">IF(AND(V322&lt;&gt;"",AA322&lt;&gt;"",U322&lt;&gt;""),V322*10^(7/3*(1+AA322)*(1-U322/559.676)),"")</f>
        <v>0.3187222766304</v>
      </c>
      <c r="AP322" s="2" t="n">
        <f aca="false">IF(AO322&lt;&gt;"",AO322-AN322,"")</f>
        <v>0.1323222766304</v>
      </c>
      <c r="AQ322" s="2" t="n">
        <v>0.2384</v>
      </c>
      <c r="AS322" s="2" t="n">
        <v>1.2793</v>
      </c>
      <c r="AT322" s="2" t="n">
        <v>0.6626</v>
      </c>
      <c r="AU322" s="1" t="n">
        <v>112.8</v>
      </c>
      <c r="AV322" s="5" t="n">
        <v>18461</v>
      </c>
      <c r="AW322" s="5" t="n">
        <f aca="false">AV322*AJ322</f>
        <v>132679.207</v>
      </c>
      <c r="AX322" s="1" t="n">
        <v>26.49</v>
      </c>
      <c r="AY322" s="3" t="n">
        <v>7.821</v>
      </c>
      <c r="AZ322" s="3" t="n">
        <f aca="false">IF(AND(AU322&lt;&gt;"",T322&lt;&gt;"",O322&lt;&gt;"",AD322&lt;&gt;""),SQRT((AU322*(MAX((T322-77)/(T322-O322),0))^0.38)*(SQRT(AD322^2-0.000601*(77-60))*62.3664)*251.9958/30.48^3),"")</f>
        <v>8.04868162985153</v>
      </c>
      <c r="BA322" s="3" t="n">
        <f aca="false">IF(AND(AY322&lt;&gt;"",AZ322&lt;&gt;""),AZ322-AY322,"")</f>
        <v>0.227681629851533</v>
      </c>
      <c r="BB322" s="1" t="n">
        <v>91.4</v>
      </c>
      <c r="BC322" s="1" t="n">
        <v>89.31</v>
      </c>
      <c r="BD322" s="1" t="n">
        <v>681.65</v>
      </c>
      <c r="BL322" s="1" t="n">
        <v>0.8</v>
      </c>
      <c r="BM322" s="1" t="n">
        <v>6.57</v>
      </c>
      <c r="BN322" s="7" t="n">
        <v>10.6</v>
      </c>
      <c r="BO322" s="7" t="n">
        <f aca="false">IF(AND(P322&lt;&gt;"",AD322&lt;&gt;""),P322^0.333333333333333/AD322,"")</f>
        <v>10.6455635931702</v>
      </c>
      <c r="BP322" s="7" t="n">
        <f aca="false">BN322-BO322</f>
        <v>-0.0455635931702432</v>
      </c>
    </row>
    <row r="323" customFormat="false" ht="12.75" hidden="false" customHeight="false" outlineLevel="0" collapsed="false">
      <c r="A323" s="0" t="n">
        <v>321</v>
      </c>
      <c r="B323" s="0" t="s">
        <v>471</v>
      </c>
      <c r="C323" s="0" t="s">
        <v>470</v>
      </c>
      <c r="D323" s="0" t="n">
        <v>10</v>
      </c>
      <c r="E323" s="0" t="n">
        <v>16</v>
      </c>
      <c r="F323" s="0" t="n">
        <v>0</v>
      </c>
      <c r="G323" s="0" t="n">
        <v>0</v>
      </c>
      <c r="H323" s="0" t="n">
        <v>0</v>
      </c>
      <c r="I323" s="0" t="n">
        <v>0</v>
      </c>
      <c r="J323" s="0" t="n">
        <v>0</v>
      </c>
      <c r="K323" s="0" t="s">
        <v>457</v>
      </c>
      <c r="L323" s="1" t="n">
        <v>136.24</v>
      </c>
      <c r="M323" s="1" t="n">
        <f aca="false">+D323*$D$2+E323*$E$2+F323*$F$2+G323*$G$2+H323*$H$2+I323*$I$2+J323*$J$2</f>
        <v>136.23704</v>
      </c>
      <c r="N323" s="1" t="str">
        <f aca="false">IF(ABS(M323-L323)&gt;0.005,M323-L323,"")</f>
        <v/>
      </c>
      <c r="O323" s="1" t="n">
        <v>330.87</v>
      </c>
      <c r="P323" s="1" t="n">
        <f aca="false">+O323+459.67</f>
        <v>790.54</v>
      </c>
      <c r="Q323" s="1" t="n">
        <f aca="false">IF(AND(P323&gt;0,U323&lt;&gt;""),P323/U323,"")</f>
        <v>0.683030931397961</v>
      </c>
      <c r="R323" s="1" t="n">
        <v>-78.77</v>
      </c>
      <c r="S323" s="1" t="n">
        <f aca="false">IF(AND(R323&lt;&gt;"",U323&lt;&gt;""),(R323+459.67)/U323,"")</f>
        <v>0.32909970623812</v>
      </c>
      <c r="T323" s="1" t="n">
        <v>697.73</v>
      </c>
      <c r="U323" s="1" t="n">
        <f aca="false">IF(T323&lt;&gt;"",T323+459.67,"")</f>
        <v>1157.4</v>
      </c>
      <c r="V323" s="1" t="n">
        <v>400.31</v>
      </c>
      <c r="W323" s="2" t="n">
        <v>0.0595</v>
      </c>
      <c r="X323" s="2" t="n">
        <v>0.261</v>
      </c>
      <c r="Y323" s="2" t="n">
        <f aca="false">IF(U323&lt;&gt;"",V323*W323*L323/10.73165/U323,"")</f>
        <v>0.261257075830835</v>
      </c>
      <c r="Z323" s="2" t="str">
        <f aca="false">IF(Y323&lt;&gt;"",IF(ABS(Y323-X323)&gt;0.0005,Y323-X323,""),"")</f>
        <v/>
      </c>
      <c r="AA323" s="2" t="n">
        <v>0.3252</v>
      </c>
      <c r="AB323" s="2" t="n">
        <f aca="false">IF(AND(V323&gt;0,Q323&lt;&gt;""),LOG(14.69595/V323)/(1-1/Q323)*3/7-1,"")</f>
        <v>0.325435983829194</v>
      </c>
      <c r="AC323" s="2" t="str">
        <f aca="false">IF(AB323&lt;&gt;"",IF(ABS(AB323-AA323)&gt;0.05,AB323-AA323,""),"")</f>
        <v/>
      </c>
      <c r="AD323" s="2" t="n">
        <v>0.8742</v>
      </c>
      <c r="AF323" s="3" t="n">
        <f aca="false">IF(AND(L323&lt;&gt;"",AD323&lt;&gt;""),L323/(AD323*62.3664),"")</f>
        <v>2.49886708732269</v>
      </c>
      <c r="AG323" s="1" t="n">
        <v>30.37</v>
      </c>
      <c r="AH323" s="1" t="n">
        <f aca="false">IF(AD323&lt;&gt;"",141.5/AD323-131.5,"")</f>
        <v>30.3622740791581</v>
      </c>
      <c r="AI323" s="1" t="str">
        <f aca="false">IF(AH323&lt;&gt;"",IF(ABS(AH323-AG323)&gt;0.01,AH323-AG323,""),"")</f>
        <v/>
      </c>
      <c r="AJ323" s="3" t="n">
        <v>7.288</v>
      </c>
      <c r="AK323" s="3" t="n">
        <f aca="false">IF(AD323&lt;&gt;"",AD323*8.33718,"")</f>
        <v>7.288362756</v>
      </c>
      <c r="AL323" s="3" t="str">
        <f aca="false">IF(AK323&lt;&gt;"",IF(ABS(AK323-AJ323)&gt;0.001,AK323-AJ323,""),"")</f>
        <v/>
      </c>
      <c r="AM323" s="4" t="n">
        <v>1.4768</v>
      </c>
      <c r="AN323" s="2" t="n">
        <v>0.1219</v>
      </c>
      <c r="AO323" s="2" t="n">
        <f aca="false">IF(AND(V323&lt;&gt;"",AA323&lt;&gt;"",U323&lt;&gt;""),V323*10^(7/3*(1+AA323)*(1-U323/559.676)),"")</f>
        <v>0.199550633584214</v>
      </c>
      <c r="AP323" s="2" t="n">
        <f aca="false">IF(AO323&lt;&gt;"",AO323-AN323,"")</f>
        <v>0.0776506335842136</v>
      </c>
      <c r="AS323" s="2" t="n">
        <v>1.4751</v>
      </c>
      <c r="AT323" s="2" t="n">
        <v>0.6678</v>
      </c>
      <c r="AU323" s="1" t="n">
        <v>119.37</v>
      </c>
      <c r="AV323" s="5" t="n">
        <v>18493</v>
      </c>
      <c r="AW323" s="5" t="n">
        <f aca="false">AV323*AJ323</f>
        <v>134776.984</v>
      </c>
      <c r="AX323" s="1" t="n">
        <v>26.85</v>
      </c>
      <c r="AY323" s="3" t="n">
        <v>8.197</v>
      </c>
      <c r="AZ323" s="3" t="n">
        <f aca="false">IF(AND(AU323&lt;&gt;"",T323&lt;&gt;"",O323&lt;&gt;"",AD323&lt;&gt;""),SQRT((AU323*(MAX((T323-77)/(T323-O323),0))^0.38)*(SQRT(AD323^2-0.000601*(77-60))*62.3664)*251.9958/30.48^3),"")</f>
        <v>8.3818073311678</v>
      </c>
      <c r="BA323" s="3" t="n">
        <f aca="false">IF(AND(AY323&lt;&gt;"",AZ323&lt;&gt;""),AZ323-AY323,"")</f>
        <v>0.184807331167798</v>
      </c>
      <c r="BB323" s="1" t="n">
        <v>103</v>
      </c>
      <c r="BC323" s="1" t="n">
        <v>122.13</v>
      </c>
      <c r="BL323" s="1" t="n">
        <v>0.8</v>
      </c>
      <c r="BM323" s="1" t="n">
        <v>6.67</v>
      </c>
      <c r="BN323" s="7" t="n">
        <v>10.6</v>
      </c>
      <c r="BO323" s="7" t="n">
        <f aca="false">IF(AND(P323&lt;&gt;"",AD323&lt;&gt;""),P323^0.333333333333333/AD323,"")</f>
        <v>10.5770319033682</v>
      </c>
      <c r="BP323" s="7" t="n">
        <f aca="false">BN323-BO323</f>
        <v>0.0229680966318426</v>
      </c>
    </row>
    <row r="324" customFormat="false" ht="12.75" hidden="false" customHeight="false" outlineLevel="0" collapsed="false">
      <c r="A324" s="0" t="n">
        <v>322</v>
      </c>
      <c r="B324" s="0" t="s">
        <v>472</v>
      </c>
      <c r="C324" s="0" t="s">
        <v>473</v>
      </c>
      <c r="D324" s="0" t="n">
        <v>2</v>
      </c>
      <c r="E324" s="0" t="n">
        <v>2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0</v>
      </c>
      <c r="K324" s="0" t="s">
        <v>474</v>
      </c>
      <c r="L324" s="1" t="n">
        <v>26.04</v>
      </c>
      <c r="M324" s="1" t="n">
        <f aca="false">+D324*$D$2+E324*$E$2+F324*$F$2+G324*$G$2+H324*$H$2+I324*$I$2+J324*$J$2</f>
        <v>26.03788</v>
      </c>
      <c r="N324" s="1" t="str">
        <f aca="false">IF(ABS(M324-L324)&gt;0.005,M324-L324,"")</f>
        <v/>
      </c>
      <c r="O324" s="1" t="n">
        <v>-119.2</v>
      </c>
      <c r="P324" s="1" t="n">
        <f aca="false">+O324+459.67</f>
        <v>340.47</v>
      </c>
      <c r="Q324" s="1" t="n">
        <f aca="false">IF(AND(P324&gt;0,U324&lt;&gt;""),P324/U324,"")</f>
        <v>0.613481566903312</v>
      </c>
      <c r="R324" s="1" t="n">
        <v>-113.44</v>
      </c>
      <c r="S324" s="1" t="n">
        <f aca="false">IF(AND(R324&lt;&gt;"",U324&lt;&gt;""),(R324+459.67)/U324,"")</f>
        <v>0.623860319290785</v>
      </c>
      <c r="T324" s="1" t="n">
        <v>95.31</v>
      </c>
      <c r="U324" s="1" t="n">
        <f aca="false">IF(T324&lt;&gt;"",T324+459.67,"")</f>
        <v>554.98</v>
      </c>
      <c r="V324" s="1" t="n">
        <v>890.4</v>
      </c>
      <c r="W324" s="2" t="n">
        <v>0.0695</v>
      </c>
      <c r="X324" s="2" t="n">
        <v>0.271</v>
      </c>
      <c r="Y324" s="2" t="n">
        <f aca="false">IF(U324&lt;&gt;"",V324*W324*L324/10.73165/U324,"")</f>
        <v>0.270562188399982</v>
      </c>
      <c r="Z324" s="2" t="str">
        <f aca="false">IF(Y324&lt;&gt;"",IF(ABS(Y324-X324)&gt;0.0005,Y324-X324,""),"")</f>
        <v/>
      </c>
      <c r="AA324" s="2" t="n">
        <v>0.1873</v>
      </c>
      <c r="AB324" s="2" t="n">
        <f aca="false">IF(AND(V324&gt;0,Q324&lt;&gt;""),LOG(14.69595/V324)/(1-1/Q324)*3/7-1,"")</f>
        <v>0.212429924474277</v>
      </c>
      <c r="AC324" s="2" t="str">
        <f aca="false">IF(AB324&lt;&gt;"",IF(ABS(AB324-AA324)&gt;0.05,AB324-AA324,""),"")</f>
        <v/>
      </c>
      <c r="AD324" s="2" t="n">
        <v>0.615</v>
      </c>
      <c r="AF324" s="3" t="n">
        <f aca="false">IF(AND(L324&lt;&gt;"",AD324&lt;&gt;""),L324/(AD324*62.3664),"")</f>
        <v>0.678914662616956</v>
      </c>
      <c r="AG324" s="1" t="n">
        <v>98.6</v>
      </c>
      <c r="AH324" s="1" t="n">
        <f aca="false">IF(AD324&lt;&gt;"",141.5/AD324-131.5,"")</f>
        <v>98.5813008130081</v>
      </c>
      <c r="AI324" s="1" t="n">
        <f aca="false">IF(AH324&lt;&gt;"",IF(ABS(AH324-AG324)&gt;0.01,AH324-AG324,""),"")</f>
        <v>-0.0186991869918529</v>
      </c>
      <c r="AJ324" s="3" t="n">
        <v>3.481</v>
      </c>
      <c r="AK324" s="3" t="n">
        <f aca="false">IF(AD324&lt;&gt;"",AD324*8.33718,"")</f>
        <v>5.1273657</v>
      </c>
      <c r="AL324" s="3" t="n">
        <f aca="false">IF(AK324&lt;&gt;"",IF(ABS(AK324-AJ324)&gt;0.001,AK324-AJ324,""),"")</f>
        <v>1.6463657</v>
      </c>
      <c r="AO324" s="2" t="n">
        <f aca="false">IF(AND(V324&lt;&gt;"",AA324&lt;&gt;"",U324&lt;&gt;""),V324*10^(7/3*(1+AA324)*(1-U324/559.676)),"")</f>
        <v>939.355761678453</v>
      </c>
      <c r="AP324" s="2" t="n">
        <f aca="false">IF(AO324&lt;&gt;"",AO324-AN324,"")</f>
        <v>939.355761678453</v>
      </c>
      <c r="AR324" s="2" t="n">
        <v>0.4</v>
      </c>
      <c r="AU324" s="1" t="n">
        <v>275.46</v>
      </c>
      <c r="AV324" s="5" t="n">
        <v>20744</v>
      </c>
      <c r="AW324" s="5" t="n">
        <f aca="false">AV324*AJ324</f>
        <v>72209.864</v>
      </c>
      <c r="AX324" s="1" t="n">
        <v>1.19</v>
      </c>
      <c r="AY324" s="3" t="n">
        <v>5.023</v>
      </c>
      <c r="AZ324" s="3" t="n">
        <f aca="false">IF(AND(AU324&lt;&gt;"",T324&lt;&gt;"",O324&lt;&gt;"",AD324&lt;&gt;""),SQRT((AU324*(MAX((T324-77)/(T324-O324),0))^0.38)*(SQRT(AD324^2-0.000601*(77-60))*62.3664)*251.9958/30.48^3),"")</f>
        <v>6.03363291056282</v>
      </c>
      <c r="BA324" s="3" t="n">
        <f aca="false">IF(AND(AY324&lt;&gt;"",AZ324&lt;&gt;""),AZ324-AY324,"")</f>
        <v>1.01063291056282</v>
      </c>
      <c r="BB324" s="1" t="n">
        <v>0</v>
      </c>
      <c r="BC324" s="1" t="n">
        <v>3743.63</v>
      </c>
      <c r="BD324" s="1" t="n">
        <v>3453.91</v>
      </c>
      <c r="BE324" s="1" t="n">
        <v>62.18</v>
      </c>
      <c r="BL324" s="1" t="n">
        <v>2.5</v>
      </c>
      <c r="BM324" s="1" t="n">
        <v>80</v>
      </c>
      <c r="BN324" s="7" t="n">
        <v>16.7</v>
      </c>
      <c r="BO324" s="7" t="n">
        <f aca="false">IF(AND(P324&lt;&gt;"",AD324&lt;&gt;""),P324^0.333333333333333/AD324,"")</f>
        <v>11.3540595528793</v>
      </c>
      <c r="BP324" s="7" t="n">
        <f aca="false">BN324-BO324</f>
        <v>5.3459404471207</v>
      </c>
    </row>
    <row r="325" customFormat="false" ht="12.75" hidden="false" customHeight="false" outlineLevel="0" collapsed="false">
      <c r="A325" s="0" t="n">
        <v>323</v>
      </c>
      <c r="B325" s="0" t="s">
        <v>475</v>
      </c>
      <c r="C325" s="0" t="s">
        <v>429</v>
      </c>
      <c r="D325" s="0" t="n">
        <v>3</v>
      </c>
      <c r="E325" s="0" t="n">
        <v>4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0</v>
      </c>
      <c r="K325" s="0" t="s">
        <v>474</v>
      </c>
      <c r="L325" s="1" t="n">
        <v>40.06</v>
      </c>
      <c r="M325" s="1" t="n">
        <f aca="false">+D325*$D$2+E325*$E$2+F325*$F$2+G325*$G$2+H325*$H$2+I325*$I$2+J325*$J$2</f>
        <v>40.06476</v>
      </c>
      <c r="N325" s="1" t="str">
        <f aca="false">IF(ABS(M325-L325)&gt;0.005,M325-L325,"")</f>
        <v/>
      </c>
      <c r="O325" s="1" t="n">
        <v>-9.8</v>
      </c>
      <c r="P325" s="1" t="n">
        <f aca="false">+O325+459.67</f>
        <v>449.87</v>
      </c>
      <c r="Q325" s="1" t="n">
        <f aca="false">IF(AND(P325&gt;0,U325&lt;&gt;""),P325/U325,"")</f>
        <v>0.621110037277371</v>
      </c>
      <c r="R325" s="1" t="n">
        <v>-152.86</v>
      </c>
      <c r="S325" s="1" t="n">
        <f aca="false">IF(AND(R325&lt;&gt;"",U325&lt;&gt;""),(R325+459.67)/U325,"")</f>
        <v>0.423595195361038</v>
      </c>
      <c r="T325" s="1" t="n">
        <v>264.63</v>
      </c>
      <c r="U325" s="1" t="n">
        <f aca="false">IF(T325&lt;&gt;"",T325+459.67,"")</f>
        <v>724.3</v>
      </c>
      <c r="V325" s="1" t="n">
        <v>816.22</v>
      </c>
      <c r="W325" s="2" t="n">
        <v>0.0656</v>
      </c>
      <c r="X325" s="2" t="n">
        <v>0.276</v>
      </c>
      <c r="Y325" s="2" t="n">
        <f aca="false">IF(U325&lt;&gt;"",V325*W325*L325/10.73165/U325,"")</f>
        <v>0.275954214419465</v>
      </c>
      <c r="Z325" s="2" t="str">
        <f aca="false">IF(Y325&lt;&gt;"",IF(ABS(Y325-X325)&gt;0.0005,Y325-X325,""),"")</f>
        <v/>
      </c>
      <c r="AA325" s="2" t="n">
        <v>0.2161</v>
      </c>
      <c r="AB325" s="2" t="n">
        <f aca="false">IF(AND(V325&gt;0,Q325&lt;&gt;""),LOG(14.69595/V325)/(1-1/Q325)*3/7-1,"")</f>
        <v>0.225679469135365</v>
      </c>
      <c r="AC325" s="2" t="str">
        <f aca="false">IF(AB325&lt;&gt;"",IF(ABS(AB325-AA325)&gt;0.05,AB325-AA325,""),"")</f>
        <v/>
      </c>
      <c r="AD325" s="2" t="n">
        <v>0.6212</v>
      </c>
      <c r="AF325" s="3" t="n">
        <f aca="false">IF(AND(L325&lt;&gt;"",AD325&lt;&gt;""),L325/(AD325*62.3664),"")</f>
        <v>1.03401972171619</v>
      </c>
      <c r="AG325" s="1" t="n">
        <v>96.3</v>
      </c>
      <c r="AH325" s="1" t="n">
        <f aca="false">IF(AD325&lt;&gt;"",141.5/AD325-131.5,"")</f>
        <v>96.2849323889247</v>
      </c>
      <c r="AI325" s="1" t="n">
        <f aca="false">IF(AH325&lt;&gt;"",IF(ABS(AH325-AG325)&gt;0.01,AH325-AG325,""),"")</f>
        <v>-0.0150676110753381</v>
      </c>
      <c r="AJ325" s="3" t="n">
        <v>5.179</v>
      </c>
      <c r="AK325" s="3" t="n">
        <f aca="false">IF(AD325&lt;&gt;"",AD325*8.33718,"")</f>
        <v>5.179056216</v>
      </c>
      <c r="AL325" s="3" t="str">
        <f aca="false">IF(AK325&lt;&gt;"",IF(ABS(AK325-AJ325)&gt;0.001,AK325-AJ325,""),"")</f>
        <v/>
      </c>
      <c r="AM325" s="4" t="n">
        <v>1.3863</v>
      </c>
      <c r="AN325" s="2" t="n">
        <v>119.352</v>
      </c>
      <c r="AO325" s="2" t="n">
        <f aca="false">IF(AND(V325&lt;&gt;"",AA325&lt;&gt;"",U325&lt;&gt;""),V325*10^(7/3*(1+AA325)*(1-U325/559.676)),"")</f>
        <v>119.443027524857</v>
      </c>
      <c r="AP325" s="2" t="n">
        <f aca="false">IF(AO325&lt;&gt;"",AO325-AN325,"")</f>
        <v>0.0910275248571253</v>
      </c>
      <c r="AQ325" s="2" t="n">
        <v>0.355</v>
      </c>
      <c r="AS325" s="2" t="n">
        <v>0.2214</v>
      </c>
      <c r="AT325" s="2" t="n">
        <v>0.1913</v>
      </c>
      <c r="AU325" s="1" t="n">
        <v>238.73</v>
      </c>
      <c r="AV325" s="5" t="n">
        <v>19838</v>
      </c>
      <c r="AW325" s="5" t="n">
        <f aca="false">AV325*AJ325</f>
        <v>102741.002</v>
      </c>
      <c r="AX325" s="1" t="n">
        <v>11.51</v>
      </c>
      <c r="AY325" s="3" t="n">
        <v>8.165</v>
      </c>
      <c r="AZ325" s="3" t="n">
        <f aca="false">IF(AND(AU325&lt;&gt;"",T325&lt;&gt;"",O325&lt;&gt;"",AD325&lt;&gt;""),SQRT((AU325*(MAX((T325-77)/(T325-O325),0))^0.38)*(SQRT(AD325^2-0.000601*(77-60))*62.3664)*251.9958/30.48^3),"")</f>
        <v>8.38360503347303</v>
      </c>
      <c r="BA325" s="3" t="n">
        <f aca="false">IF(AND(AY325&lt;&gt;"",AZ325&lt;&gt;""),AZ325-AY325,"")</f>
        <v>0.218605033473034</v>
      </c>
      <c r="BC325" s="1" t="n">
        <v>1980.16</v>
      </c>
      <c r="BD325" s="1" t="n">
        <v>2078.14</v>
      </c>
      <c r="BL325" s="1" t="n">
        <v>1.7</v>
      </c>
      <c r="BM325" s="1" t="n">
        <v>57.28</v>
      </c>
      <c r="BN325" s="7" t="n">
        <v>12.3</v>
      </c>
      <c r="BO325" s="7" t="n">
        <f aca="false">IF(AND(P325&lt;&gt;"",AD325&lt;&gt;""),P325^0.333333333333333/AD325,"")</f>
        <v>12.3347654946279</v>
      </c>
      <c r="BP325" s="7" t="n">
        <f aca="false">BN325-BO325</f>
        <v>-0.0347654946278944</v>
      </c>
    </row>
    <row r="326" customFormat="false" ht="12.75" hidden="false" customHeight="false" outlineLevel="0" collapsed="false">
      <c r="A326" s="0" t="n">
        <v>324</v>
      </c>
      <c r="B326" s="0" t="s">
        <v>476</v>
      </c>
      <c r="C326" s="0" t="s">
        <v>432</v>
      </c>
      <c r="D326" s="0" t="n">
        <v>4</v>
      </c>
      <c r="E326" s="0" t="n">
        <v>6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0</v>
      </c>
      <c r="K326" s="0" t="s">
        <v>474</v>
      </c>
      <c r="L326" s="1" t="n">
        <v>54.09</v>
      </c>
      <c r="M326" s="1" t="n">
        <f aca="false">+D326*$D$2+E326*$E$2+F326*$F$2+G326*$G$2+H326*$H$2+I326*$I$2+J326*$J$2</f>
        <v>54.09164</v>
      </c>
      <c r="N326" s="1" t="str">
        <f aca="false">IF(ABS(M326-L326)&gt;0.005,M326-L326,"")</f>
        <v/>
      </c>
      <c r="O326" s="1" t="n">
        <v>80.58</v>
      </c>
      <c r="P326" s="1" t="n">
        <f aca="false">+O326+459.67</f>
        <v>540.25</v>
      </c>
      <c r="Q326" s="1" t="n">
        <f aca="false">IF(AND(P326&gt;0,U326&lt;&gt;""),P326/U326,"")</f>
        <v>0.614849716048118</v>
      </c>
      <c r="R326" s="1" t="n">
        <v>-26.07</v>
      </c>
      <c r="S326" s="1" t="n">
        <f aca="false">IF(AND(R326&lt;&gt;"",U326&lt;&gt;""),(R326+459.67)/U326,"")</f>
        <v>0.493473090011039</v>
      </c>
      <c r="T326" s="1" t="n">
        <v>419</v>
      </c>
      <c r="U326" s="1" t="n">
        <f aca="false">IF(T326&lt;&gt;"",T326+459.67,"")</f>
        <v>878.67</v>
      </c>
      <c r="V326" s="1" t="n">
        <v>736.79</v>
      </c>
      <c r="W326" s="2" t="n">
        <v>0.0654</v>
      </c>
      <c r="X326" s="2" t="n">
        <v>0.277</v>
      </c>
      <c r="Y326" s="2" t="n">
        <f aca="false">IF(U326&lt;&gt;"",V326*W326*L326/10.73165/U326,"")</f>
        <v>0.27640516464842</v>
      </c>
      <c r="Z326" s="2" t="n">
        <f aca="false">IF(Y326&lt;&gt;"",IF(ABS(Y326-X326)&gt;0.0005,Y326-X326,""),"")</f>
        <v>-0.000594835351579559</v>
      </c>
      <c r="AA326" s="2" t="n">
        <v>0.1305</v>
      </c>
      <c r="AB326" s="2" t="n">
        <f aca="false">IF(AND(V326&gt;0,Q326&lt;&gt;""),LOG(14.69595/V326)/(1-1/Q326)*3/7-1,"")</f>
        <v>0.163183416240228</v>
      </c>
      <c r="AC326" s="2" t="str">
        <f aca="false">IF(AB326&lt;&gt;"",IF(ABS(AB326-AA326)&gt;0.05,AB326-AA326,""),"")</f>
        <v/>
      </c>
      <c r="AD326" s="2" t="n">
        <v>0.6959</v>
      </c>
      <c r="AF326" s="3" t="n">
        <f aca="false">IF(AND(L326&lt;&gt;"",AD326&lt;&gt;""),L326/(AD326*62.3664),"")</f>
        <v>1.24629102960113</v>
      </c>
      <c r="AG326" s="1" t="n">
        <v>71.84</v>
      </c>
      <c r="AH326" s="1" t="n">
        <f aca="false">IF(AD326&lt;&gt;"",141.5/AD326-131.5,"")</f>
        <v>71.8338123293577</v>
      </c>
      <c r="AI326" s="1" t="str">
        <f aca="false">IF(AH326&lt;&gt;"",IF(ABS(AH326-AG326)&gt;0.01,AH326-AG326,""),"")</f>
        <v/>
      </c>
      <c r="AJ326" s="3" t="n">
        <v>5.802</v>
      </c>
      <c r="AK326" s="3" t="n">
        <f aca="false">IF(AD326&lt;&gt;"",AD326*8.33718,"")</f>
        <v>5.801843562</v>
      </c>
      <c r="AL326" s="3" t="str">
        <f aca="false">IF(AK326&lt;&gt;"",IF(ABS(AK326-AJ326)&gt;0.001,AK326-AJ326,""),"")</f>
        <v/>
      </c>
      <c r="AM326" s="4" t="n">
        <v>1.3893</v>
      </c>
      <c r="AN326" s="2" t="n">
        <v>21.492</v>
      </c>
      <c r="AO326" s="2" t="n">
        <f aca="false">IF(AND(V326&lt;&gt;"",AA326&lt;&gt;"",U326&lt;&gt;""),V326*10^(7/3*(1+AA326)*(1-U326/559.676)),"")</f>
        <v>23.1142181096456</v>
      </c>
      <c r="AP326" s="2" t="n">
        <f aca="false">IF(AO326&lt;&gt;"",AO326-AN326,"")</f>
        <v>1.6222181096456</v>
      </c>
      <c r="AQ326" s="2" t="n">
        <v>0.3379</v>
      </c>
      <c r="AR326" s="2" t="n">
        <v>0.5475</v>
      </c>
      <c r="AU326" s="1" t="n">
        <v>210.07</v>
      </c>
      <c r="AV326" s="5" t="n">
        <v>19226</v>
      </c>
      <c r="AW326" s="5" t="n">
        <f aca="false">AV326*AJ326</f>
        <v>111549.252</v>
      </c>
      <c r="AX326" s="1" t="n">
        <v>20.15</v>
      </c>
      <c r="AY326" s="3" t="n">
        <v>8.538</v>
      </c>
      <c r="AZ326" s="3" t="n">
        <f aca="false">IF(AND(AU326&lt;&gt;"",T326&lt;&gt;"",O326&lt;&gt;"",AD326&lt;&gt;""),SQRT((AU326*(MAX((T326-77)/(T326-O326),0))^0.38)*(SQRT(AD326^2-0.000601*(77-60))*62.3664)*251.9958/30.48^3),"")</f>
        <v>8.97755684126803</v>
      </c>
      <c r="BA326" s="3" t="n">
        <f aca="false">IF(AND(AY326&lt;&gt;"",AZ326&lt;&gt;""),AZ326-AY326,"")</f>
        <v>0.439556841268031</v>
      </c>
      <c r="BC326" s="1" t="n">
        <v>1162.95</v>
      </c>
      <c r="BD326" s="1" t="n">
        <v>1472.02</v>
      </c>
      <c r="BE326" s="1" t="n">
        <v>73.39</v>
      </c>
      <c r="BF326" s="6" t="n">
        <v>0.00087</v>
      </c>
      <c r="BH326" s="7" t="n">
        <v>70.2</v>
      </c>
      <c r="BI326" s="7" t="n">
        <v>71.5</v>
      </c>
      <c r="BJ326" s="7" t="n">
        <v>85.9</v>
      </c>
      <c r="BK326" s="7" t="n">
        <v>86.4</v>
      </c>
      <c r="BL326" s="1" t="n">
        <v>2.02</v>
      </c>
      <c r="BM326" s="1" t="n">
        <v>41.84</v>
      </c>
      <c r="BN326" s="7" t="n">
        <v>11.7</v>
      </c>
      <c r="BO326" s="7" t="n">
        <f aca="false">IF(AND(P326&lt;&gt;"",AD326&lt;&gt;""),P326^0.333333333333333/AD326,"")</f>
        <v>11.7035627686819</v>
      </c>
      <c r="BP326" s="7" t="n">
        <f aca="false">BN326-BO326</f>
        <v>-0.00356276868194527</v>
      </c>
    </row>
    <row r="327" customFormat="false" ht="12.75" hidden="false" customHeight="false" outlineLevel="0" collapsed="false">
      <c r="A327" s="0" t="n">
        <v>325</v>
      </c>
      <c r="B327" s="0" t="s">
        <v>477</v>
      </c>
      <c r="C327" s="0" t="s">
        <v>432</v>
      </c>
      <c r="D327" s="0" t="n">
        <v>4</v>
      </c>
      <c r="E327" s="0" t="n">
        <v>6</v>
      </c>
      <c r="F327" s="0" t="n">
        <v>0</v>
      </c>
      <c r="G327" s="0" t="n">
        <v>0</v>
      </c>
      <c r="H327" s="0" t="n">
        <v>0</v>
      </c>
      <c r="I327" s="0" t="n">
        <v>0</v>
      </c>
      <c r="J327" s="0" t="n">
        <v>0</v>
      </c>
      <c r="K327" s="0" t="s">
        <v>474</v>
      </c>
      <c r="L327" s="1" t="n">
        <v>54.09</v>
      </c>
      <c r="M327" s="1" t="n">
        <f aca="false">+D327*$D$2+E327*$E$2+F327*$F$2+G327*$G$2+H327*$H$2+I327*$I$2+J327*$J$2</f>
        <v>54.09164</v>
      </c>
      <c r="N327" s="1" t="str">
        <f aca="false">IF(ABS(M327-L327)&gt;0.005,M327-L327,"")</f>
        <v/>
      </c>
      <c r="O327" s="1" t="n">
        <v>46.53</v>
      </c>
      <c r="P327" s="1" t="n">
        <f aca="false">+O327+459.67</f>
        <v>506.2</v>
      </c>
      <c r="Q327" s="1" t="n">
        <f aca="false">IF(AND(P327&gt;0,U327&lt;&gt;""),P327/U327,"")</f>
        <v>0.606539894796123</v>
      </c>
      <c r="R327" s="1" t="n">
        <v>-194.3</v>
      </c>
      <c r="S327" s="1" t="n">
        <f aca="false">IF(AND(R327&lt;&gt;"",U327&lt;&gt;""),(R327+459.67)/U327,"")</f>
        <v>0.31797212936003</v>
      </c>
      <c r="T327" s="1" t="n">
        <v>374.9</v>
      </c>
      <c r="U327" s="1" t="n">
        <f aca="false">IF(T327&lt;&gt;"",T327+459.67,"")</f>
        <v>834.57</v>
      </c>
      <c r="V327" s="1" t="n">
        <v>683.13</v>
      </c>
      <c r="W327" s="2" t="n">
        <v>0.0654</v>
      </c>
      <c r="X327" s="2" t="n">
        <v>0.27</v>
      </c>
      <c r="Y327" s="2" t="n">
        <f aca="false">IF(U327&lt;&gt;"",V327*W327*L327/10.73165/U327,"")</f>
        <v>0.269816695025146</v>
      </c>
      <c r="Z327" s="2" t="str">
        <f aca="false">IF(Y327&lt;&gt;"",IF(ABS(Y327-X327)&gt;0.0005,Y327-X327,""),"")</f>
        <v/>
      </c>
      <c r="AA327" s="2" t="n">
        <v>0.05</v>
      </c>
      <c r="AB327" s="2" t="n">
        <f aca="false">IF(AND(V327&gt;0,Q327&lt;&gt;""),LOG(14.69595/V327)/(1-1/Q327)*3/7-1,"")</f>
        <v>0.101531993243306</v>
      </c>
      <c r="AC327" s="2" t="n">
        <f aca="false">IF(AB327&lt;&gt;"",IF(ABS(AB327-AA327)&gt;0.05,AB327-AA327,""),"")</f>
        <v>0.0515319932433056</v>
      </c>
      <c r="AD327" s="2" t="n">
        <v>0.6565</v>
      </c>
      <c r="AF327" s="3" t="n">
        <f aca="false">IF(AND(L327&lt;&gt;"",AD327&lt;&gt;""),L327/(AD327*62.3664),"")</f>
        <v>1.32108747524665</v>
      </c>
      <c r="AG327" s="1" t="n">
        <v>84.04</v>
      </c>
      <c r="AH327" s="1" t="n">
        <f aca="false">IF(AD327&lt;&gt;"",141.5/AD327-131.5,"")</f>
        <v>84.0369383092155</v>
      </c>
      <c r="AI327" s="1" t="str">
        <f aca="false">IF(AH327&lt;&gt;"",IF(ABS(AH327-AG327)&gt;0.01,AH327-AG327,""),"")</f>
        <v/>
      </c>
      <c r="AJ327" s="3" t="n">
        <v>5.473</v>
      </c>
      <c r="AK327" s="3" t="n">
        <f aca="false">IF(AD327&lt;&gt;"",AD327*8.33718,"")</f>
        <v>5.47335867</v>
      </c>
      <c r="AL327" s="3" t="str">
        <f aca="false">IF(AK327&lt;&gt;"",IF(ABS(AK327-AJ327)&gt;0.001,AK327-AJ327,""),"")</f>
        <v/>
      </c>
      <c r="AN327" s="2" t="n">
        <v>41.0451</v>
      </c>
      <c r="AO327" s="2" t="n">
        <f aca="false">IF(AND(V327&lt;&gt;"",AA327&lt;&gt;"",U327&lt;&gt;""),V327*10^(7/3*(1+AA327)*(1-U327/559.676)),"")</f>
        <v>42.7706528888775</v>
      </c>
      <c r="AP327" s="2" t="n">
        <f aca="false">IF(AO327&lt;&gt;"",AO327-AN327,"")</f>
        <v>1.72555288887753</v>
      </c>
      <c r="AQ327" s="2" t="n">
        <v>0.3521</v>
      </c>
      <c r="AR327" s="2" t="n">
        <v>0.5951</v>
      </c>
      <c r="AS327" s="2" t="n">
        <v>0.2933</v>
      </c>
      <c r="AT327" s="2" t="n">
        <v>0.2304</v>
      </c>
      <c r="AU327" s="1" t="n">
        <v>194.31</v>
      </c>
      <c r="AV327" s="5" t="n">
        <v>19590</v>
      </c>
      <c r="AW327" s="5" t="n">
        <f aca="false">AV327*AJ327</f>
        <v>107216.07</v>
      </c>
      <c r="AX327" s="1" t="n">
        <v>17.06</v>
      </c>
      <c r="AY327" s="3" t="n">
        <v>7.833</v>
      </c>
      <c r="AZ327" s="3" t="n">
        <f aca="false">IF(AND(AU327&lt;&gt;"",T327&lt;&gt;"",O327&lt;&gt;"",AD327&lt;&gt;""),SQRT((AU327*(MAX((T327-77)/(T327-O327),0))^0.38)*(SQRT(AD327^2-0.000601*(77-60))*62.3664)*251.9958/30.48^3),"")</f>
        <v>8.21058314682929</v>
      </c>
      <c r="BA327" s="3" t="n">
        <f aca="false">IF(AND(AY327&lt;&gt;"",AZ327&lt;&gt;""),AZ327-AY327,"")</f>
        <v>0.377583146829291</v>
      </c>
      <c r="BC327" s="1" t="n">
        <v>1312.93</v>
      </c>
      <c r="BD327" s="1" t="n">
        <v>1608.34</v>
      </c>
      <c r="BE327" s="1" t="n">
        <v>47.92</v>
      </c>
      <c r="BL327" s="1" t="n">
        <v>2.02</v>
      </c>
      <c r="BM327" s="1" t="n">
        <v>32.93</v>
      </c>
      <c r="BN327" s="7" t="n">
        <v>12.1</v>
      </c>
      <c r="BO327" s="7" t="n">
        <f aca="false">IF(AND(P327&lt;&gt;"",AD327&lt;&gt;""),P327^0.333333333333333/AD327,"")</f>
        <v>12.1396448977898</v>
      </c>
      <c r="BP327" s="7" t="n">
        <f aca="false">BN327-BO327</f>
        <v>-0.0396448977898114</v>
      </c>
    </row>
    <row r="328" customFormat="false" ht="12.75" hidden="false" customHeight="false" outlineLevel="0" collapsed="false">
      <c r="A328" s="0" t="n">
        <v>326</v>
      </c>
      <c r="B328" s="0" t="s">
        <v>478</v>
      </c>
      <c r="C328" s="0" t="s">
        <v>479</v>
      </c>
      <c r="D328" s="0" t="n">
        <v>4</v>
      </c>
      <c r="E328" s="0" t="n">
        <v>4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0</v>
      </c>
      <c r="K328" s="0" t="s">
        <v>474</v>
      </c>
      <c r="L328" s="1" t="n">
        <v>52.08</v>
      </c>
      <c r="M328" s="1" t="n">
        <f aca="false">+D328*$D$2+E328*$E$2+F328*$F$2+G328*$G$2+H328*$H$2+I328*$I$2+J328*$J$2</f>
        <v>52.07576</v>
      </c>
      <c r="N328" s="1" t="str">
        <f aca="false">IF(ABS(M328-L328)&gt;0.005,M328-L328,"")</f>
        <v/>
      </c>
      <c r="O328" s="1" t="n">
        <v>41.18</v>
      </c>
      <c r="P328" s="1" t="n">
        <f aca="false">+O328+459.67</f>
        <v>500.85</v>
      </c>
      <c r="Q328" s="1" t="n">
        <f aca="false">IF(AND(P328&gt;0,U328&lt;&gt;""),P328/U328,"")</f>
        <v>0.612885462555066</v>
      </c>
      <c r="S328" s="1" t="str">
        <f aca="false">IF(AND(R328&lt;&gt;"",U328&lt;&gt;""),(R328+459.67)/U328,"")</f>
        <v/>
      </c>
      <c r="T328" s="1" t="n">
        <v>357.53</v>
      </c>
      <c r="U328" s="1" t="n">
        <f aca="false">IF(T328&lt;&gt;"",T328+459.67,"")</f>
        <v>817.2</v>
      </c>
      <c r="V328" s="1" t="n">
        <v>704.89</v>
      </c>
      <c r="W328" s="2" t="n">
        <v>0.0671</v>
      </c>
      <c r="X328" s="2" t="n">
        <v>0.281</v>
      </c>
      <c r="Y328" s="2" t="n">
        <f aca="false">IF(U328&lt;&gt;"",V328*W328*L328/10.73165/U328,"")</f>
        <v>0.280879463536409</v>
      </c>
      <c r="Z328" s="2" t="str">
        <f aca="false">IF(Y328&lt;&gt;"",IF(ABS(Y328-X328)&gt;0.0005,Y328-X328,""),"")</f>
        <v/>
      </c>
      <c r="AA328" s="2" t="n">
        <v>0.1182</v>
      </c>
      <c r="AB328" s="2" t="n">
        <f aca="false">IF(AND(V328&gt;0,Q328&lt;&gt;""),LOG(14.69595/V328)/(1-1/Q328)*3/7-1,"")</f>
        <v>0.140541389965557</v>
      </c>
      <c r="AC328" s="2" t="str">
        <f aca="false">IF(AB328&lt;&gt;"",IF(ABS(AB328-AA328)&gt;0.05,AB328-AA328,""),"")</f>
        <v/>
      </c>
      <c r="AF328" s="3" t="str">
        <f aca="false">IF(AND(L328&lt;&gt;"",AD328&lt;&gt;""),L328/(AD328*62.3664),"")</f>
        <v/>
      </c>
      <c r="AH328" s="1" t="str">
        <f aca="false">IF(AD328&lt;&gt;"",141.5/AD328-131.5,"")</f>
        <v/>
      </c>
      <c r="AI328" s="1" t="str">
        <f aca="false">IF(AH328&lt;&gt;"",IF(ABS(AH328-AG328)&gt;0.01,AH328-AG328,""),"")</f>
        <v/>
      </c>
      <c r="AK328" s="3" t="str">
        <f aca="false">IF(AD328&lt;&gt;"",AD328*8.33718,"")</f>
        <v/>
      </c>
      <c r="AL328" s="3" t="str">
        <f aca="false">IF(AK328&lt;&gt;"",IF(ABS(AK328-AJ328)&gt;0.001,AK328-AJ328,""),"")</f>
        <v/>
      </c>
      <c r="AM328" s="4" t="n">
        <v>1.4161</v>
      </c>
      <c r="AO328" s="2" t="n">
        <f aca="false">IF(AND(V328&lt;&gt;"",AA328&lt;&gt;"",U328&lt;&gt;""),V328*10^(7/3*(1+AA328)*(1-U328/559.676)),"")</f>
        <v>44.420098124315</v>
      </c>
      <c r="AP328" s="2" t="n">
        <f aca="false">IF(AO328&lt;&gt;"",AO328-AN328,"")</f>
        <v>44.420098124315</v>
      </c>
      <c r="AQ328" s="2" t="n">
        <v>0.3282</v>
      </c>
      <c r="AU328" s="1" t="n">
        <v>196.42</v>
      </c>
      <c r="AV328" s="5" t="n">
        <v>19319</v>
      </c>
      <c r="AZ328" s="3" t="str">
        <f aca="false">IF(AND(AU328&lt;&gt;"",T328&lt;&gt;"",O328&lt;&gt;"",AD328&lt;&gt;""),SQRT((AU328*(MAX((T328-77)/(T328-O328),0))^0.38)*(SQRT(AD328^2-0.000601*(77-60))*62.3664)*251.9958/30.48^3),"")</f>
        <v/>
      </c>
      <c r="BA328" s="3" t="str">
        <f aca="false">IF(AND(AY328&lt;&gt;"",AZ328&lt;&gt;""),AZ328-AY328,"")</f>
        <v/>
      </c>
      <c r="BC328" s="1" t="n">
        <v>2514.7</v>
      </c>
      <c r="BD328" s="1" t="n">
        <v>2526.1</v>
      </c>
      <c r="BL328" s="1" t="n">
        <v>2.22</v>
      </c>
      <c r="BM328" s="1" t="n">
        <v>54.93</v>
      </c>
      <c r="BO328" s="7" t="str">
        <f aca="false">IF(AND(P328&lt;&gt;"",AD328&lt;&gt;""),P328^0.333333333333333/AD328,"")</f>
        <v/>
      </c>
      <c r="BP328" s="7" t="e">
        <f aca="false">BN328-BO328</f>
        <v>#VALUE!</v>
      </c>
    </row>
    <row r="329" customFormat="false" ht="12.75" hidden="false" customHeight="false" outlineLevel="0" collapsed="false">
      <c r="A329" s="0" t="n">
        <v>327</v>
      </c>
      <c r="B329" s="0" t="s">
        <v>480</v>
      </c>
      <c r="C329" s="0" t="s">
        <v>435</v>
      </c>
      <c r="D329" s="0" t="n">
        <v>5</v>
      </c>
      <c r="E329" s="0" t="n">
        <v>8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0</v>
      </c>
      <c r="K329" s="0" t="s">
        <v>474</v>
      </c>
      <c r="L329" s="1" t="n">
        <v>68.12</v>
      </c>
      <c r="M329" s="1" t="n">
        <f aca="false">+D329*$D$2+E329*$E$2+F329*$F$2+G329*$G$2+H329*$H$2+I329*$I$2+J329*$J$2</f>
        <v>68.11852</v>
      </c>
      <c r="N329" s="1" t="str">
        <f aca="false">IF(ABS(M329-L329)&gt;0.005,M329-L329,"")</f>
        <v/>
      </c>
      <c r="O329" s="1" t="n">
        <v>104.32</v>
      </c>
      <c r="P329" s="1" t="n">
        <f aca="false">+O329+459.67</f>
        <v>563.99</v>
      </c>
      <c r="Q329" s="1" t="n">
        <f aca="false">IF(AND(P329&gt;0,U329&lt;&gt;""),P329/U329,"")</f>
        <v>0.633960185695177</v>
      </c>
      <c r="R329" s="1" t="n">
        <v>-158.26</v>
      </c>
      <c r="S329" s="1" t="n">
        <f aca="false">IF(AND(R329&lt;&gt;"",U329&lt;&gt;""),(R329+459.67)/U329,"")</f>
        <v>0.338803772354799</v>
      </c>
      <c r="T329" s="1" t="n">
        <v>429.96</v>
      </c>
      <c r="U329" s="1" t="n">
        <f aca="false">IF(T329&lt;&gt;"",T329+459.67,"")</f>
        <v>889.63</v>
      </c>
      <c r="V329" s="1" t="n">
        <v>585.5</v>
      </c>
      <c r="W329" s="2" t="n">
        <v>0.0648</v>
      </c>
      <c r="X329" s="2" t="n">
        <v>0.2707</v>
      </c>
      <c r="Y329" s="2" t="n">
        <f aca="false">IF(U329&lt;&gt;"",V329*W329*L329/10.73165/U329,"")</f>
        <v>0.270707709736823</v>
      </c>
      <c r="Z329" s="2" t="str">
        <f aca="false">IF(Y329&lt;&gt;"",IF(ABS(Y329-X329)&gt;0.0005,Y329-X329,""),"")</f>
        <v/>
      </c>
      <c r="AA329" s="2" t="n">
        <v>0.1603</v>
      </c>
      <c r="AB329" s="2" t="n">
        <f aca="false">IF(AND(V329&gt;0,Q329&lt;&gt;""),LOG(14.69595/V329)/(1-1/Q329)*3/7-1,"")</f>
        <v>0.187862606189036</v>
      </c>
      <c r="AC329" s="2" t="str">
        <f aca="false">IF(AB329&lt;&gt;"",IF(ABS(AB329-AA329)&gt;0.05,AB329-AA329,""),"")</f>
        <v/>
      </c>
      <c r="AD329" s="2" t="n">
        <v>0.6993</v>
      </c>
      <c r="AF329" s="3" t="n">
        <f aca="false">IF(AND(L329&lt;&gt;"",AD329&lt;&gt;""),L329/(AD329*62.3664),"")</f>
        <v>1.56192593145824</v>
      </c>
      <c r="AG329" s="1" t="n">
        <v>70.85</v>
      </c>
      <c r="AH329" s="1" t="n">
        <f aca="false">IF(AD329&lt;&gt;"",141.5/AD329-131.5,"")</f>
        <v>70.8452023452023</v>
      </c>
      <c r="AI329" s="1" t="str">
        <f aca="false">IF(AH329&lt;&gt;"",IF(ABS(AH329-AG329)&gt;0.01,AH329-AG329,""),"")</f>
        <v/>
      </c>
      <c r="AJ329" s="3" t="n">
        <v>5.83</v>
      </c>
      <c r="AK329" s="3" t="n">
        <f aca="false">IF(AD329&lt;&gt;"",AD329*8.33718,"")</f>
        <v>5.830189974</v>
      </c>
      <c r="AL329" s="3" t="str">
        <f aca="false">IF(AK329&lt;&gt;"",IF(ABS(AK329-AJ329)&gt;0.001,AK329-AJ329,""),"")</f>
        <v/>
      </c>
      <c r="AM329" s="4" t="n">
        <v>1.3822</v>
      </c>
      <c r="AN329" s="2" t="n">
        <v>13.5</v>
      </c>
      <c r="AO329" s="2" t="n">
        <f aca="false">IF(AND(V329&lt;&gt;"",AA329&lt;&gt;"",U329&lt;&gt;""),V329*10^(7/3*(1+AA329)*(1-U329/559.676)),"")</f>
        <v>14.839296913177</v>
      </c>
      <c r="AP329" s="2" t="n">
        <f aca="false">IF(AO329&lt;&gt;"",AO329-AN329,"")</f>
        <v>1.33929691317701</v>
      </c>
      <c r="AQ329" s="2" t="n">
        <v>0.3609</v>
      </c>
      <c r="AV329" s="5" t="n">
        <v>19256</v>
      </c>
      <c r="AW329" s="5" t="n">
        <f aca="false">AV329*AJ329</f>
        <v>112262.48</v>
      </c>
      <c r="AX329" s="1" t="n">
        <v>19.89</v>
      </c>
      <c r="AZ329" s="3" t="str">
        <f aca="false">IF(AND(AU329&lt;&gt;"",T329&lt;&gt;"",O329&lt;&gt;"",AD329&lt;&gt;""),SQRT((AU329*(MAX((T329-77)/(T329-O329),0))^0.38)*(SQRT(AD329^2-0.000601*(77-60))*62.3664)*251.9958/30.48^3),"")</f>
        <v/>
      </c>
      <c r="BA329" s="3" t="str">
        <f aca="false">IF(AND(AY329&lt;&gt;"",AZ329&lt;&gt;""),AZ329-AY329,"")</f>
        <v/>
      </c>
      <c r="BC329" s="1" t="n">
        <v>911.02</v>
      </c>
      <c r="BD329" s="1" t="n">
        <v>1324.5</v>
      </c>
      <c r="BF329" s="6" t="n">
        <v>0.00087</v>
      </c>
      <c r="BL329" s="1" t="n">
        <v>1.59</v>
      </c>
      <c r="BM329" s="1" t="n">
        <v>22.33</v>
      </c>
      <c r="BN329" s="7" t="n">
        <v>11.8</v>
      </c>
      <c r="BO329" s="7" t="n">
        <f aca="false">IF(AND(P329&lt;&gt;"",AD329&lt;&gt;""),P329^0.333333333333333/AD329,"")</f>
        <v>11.8148153792472</v>
      </c>
      <c r="BP329" s="7" t="n">
        <f aca="false">BN329-BO329</f>
        <v>-0.0148153792471746</v>
      </c>
    </row>
    <row r="330" customFormat="false" ht="12.75" hidden="false" customHeight="false" outlineLevel="0" collapsed="false">
      <c r="A330" s="0" t="n">
        <v>328</v>
      </c>
      <c r="B330" s="0" t="s">
        <v>481</v>
      </c>
      <c r="C330" s="0" t="s">
        <v>435</v>
      </c>
      <c r="D330" s="0" t="n">
        <v>5</v>
      </c>
      <c r="E330" s="0" t="n">
        <v>8</v>
      </c>
      <c r="F330" s="0" t="n">
        <v>0</v>
      </c>
      <c r="G330" s="0" t="n">
        <v>0</v>
      </c>
      <c r="H330" s="0" t="n">
        <v>0</v>
      </c>
      <c r="I330" s="0" t="n">
        <v>0</v>
      </c>
      <c r="J330" s="0" t="n">
        <v>0</v>
      </c>
      <c r="K330" s="0" t="s">
        <v>474</v>
      </c>
      <c r="L330" s="1" t="n">
        <v>68.12</v>
      </c>
      <c r="M330" s="1" t="n">
        <f aca="false">+D330*$D$2+E330*$E$2+F330*$F$2+G330*$G$2+H330*$H$2+I330*$I$2+J330*$J$2</f>
        <v>68.11852</v>
      </c>
      <c r="N330" s="1" t="str">
        <f aca="false">IF(ABS(M330-L330)&gt;0.005,M330-L330,"")</f>
        <v/>
      </c>
      <c r="O330" s="1" t="n">
        <v>132.93</v>
      </c>
      <c r="P330" s="1" t="n">
        <f aca="false">+O330+459.67</f>
        <v>592.6</v>
      </c>
      <c r="Q330" s="1" t="n">
        <f aca="false">IF(AND(P330&gt;0,U330&lt;&gt;""),P330/U330,"")</f>
        <v>0.633973083424268</v>
      </c>
      <c r="R330" s="1" t="n">
        <v>-164.74</v>
      </c>
      <c r="S330" s="1" t="n">
        <f aca="false">IF(AND(R330&lt;&gt;"",U330&lt;&gt;""),(R330+459.67)/U330,"")</f>
        <v>0.315520893510495</v>
      </c>
      <c r="T330" s="1" t="n">
        <v>475.07</v>
      </c>
      <c r="U330" s="1" t="n">
        <f aca="false">IF(T330&lt;&gt;"",T330+459.67,"")</f>
        <v>934.74</v>
      </c>
      <c r="V330" s="1" t="n">
        <v>585.5</v>
      </c>
      <c r="W330" s="2" t="n">
        <v>0.0648</v>
      </c>
      <c r="X330" s="2" t="n">
        <v>0.2576</v>
      </c>
      <c r="Y330" s="2" t="n">
        <f aca="false">IF(U330&lt;&gt;"",V330*W330*L330/10.73165/U330,"")</f>
        <v>0.257643515644104</v>
      </c>
      <c r="Z330" s="2" t="str">
        <f aca="false">IF(Y330&lt;&gt;"",IF(ABS(Y330-X330)&gt;0.0005,Y330-X330,""),"")</f>
        <v/>
      </c>
      <c r="AA330" s="2" t="n">
        <v>0.1585</v>
      </c>
      <c r="AB330" s="2" t="n">
        <f aca="false">IF(AND(V330&gt;0,Q330&lt;&gt;""),LOG(14.69595/V330)/(1-1/Q330)*3/7-1,"")</f>
        <v>0.18792863058768</v>
      </c>
      <c r="AC330" s="2" t="str">
        <f aca="false">IF(AB330&lt;&gt;"",IF(ABS(AB330-AA330)&gt;0.05,AB330-AA330,""),"")</f>
        <v/>
      </c>
      <c r="AD330" s="2" t="n">
        <v>0.716</v>
      </c>
      <c r="AF330" s="3" t="n">
        <f aca="false">IF(AND(L330&lt;&gt;"",AD330&lt;&gt;""),L330/(AD330*62.3664),"")</f>
        <v>1.52549553612954</v>
      </c>
      <c r="AG330" s="1" t="n">
        <v>66.14</v>
      </c>
      <c r="AH330" s="1" t="n">
        <f aca="false">IF(AD330&lt;&gt;"",141.5/AD330-131.5,"")</f>
        <v>66.1256983240224</v>
      </c>
      <c r="AI330" s="1" t="n">
        <f aca="false">IF(AH330&lt;&gt;"",IF(ABS(AH330-AG330)&gt;0.01,AH330-AG330,""),"")</f>
        <v>-0.0143016759776486</v>
      </c>
      <c r="AJ330" s="3" t="n">
        <v>5.969</v>
      </c>
      <c r="AK330" s="3" t="n">
        <f aca="false">IF(AD330&lt;&gt;"",AD330*8.33718,"")</f>
        <v>5.96942088</v>
      </c>
      <c r="AL330" s="3" t="str">
        <f aca="false">IF(AK330&lt;&gt;"",IF(ABS(AK330-AJ330)&gt;0.001,AK330-AJ330,""),"")</f>
        <v/>
      </c>
      <c r="AM330" s="4" t="n">
        <v>1.4009</v>
      </c>
      <c r="AN330" s="2" t="n">
        <v>7.6</v>
      </c>
      <c r="AO330" s="2" t="n">
        <f aca="false">IF(AND(V330&lt;&gt;"",AA330&lt;&gt;"",U330&lt;&gt;""),V330*10^(7/3*(1+AA330)*(1-U330/559.676)),"")</f>
        <v>9.03677826717301</v>
      </c>
      <c r="AP330" s="2" t="n">
        <f aca="false">IF(AO330&lt;&gt;"",AO330-AN330,"")</f>
        <v>1.43677826717301</v>
      </c>
      <c r="AQ330" s="2" t="n">
        <v>0.3383</v>
      </c>
      <c r="AV330" s="5" t="n">
        <v>19122</v>
      </c>
      <c r="AW330" s="5" t="n">
        <f aca="false">AV330*AJ330</f>
        <v>114139.218</v>
      </c>
      <c r="AX330" s="1" t="n">
        <v>21.89</v>
      </c>
      <c r="AZ330" s="3" t="str">
        <f aca="false">IF(AND(AU330&lt;&gt;"",T330&lt;&gt;"",O330&lt;&gt;"",AD330&lt;&gt;""),SQRT((AU330*(MAX((T330-77)/(T330-O330),0))^0.38)*(SQRT(AD330^2-0.000601*(77-60))*62.3664)*251.9958/30.48^3),"")</f>
        <v/>
      </c>
      <c r="BA330" s="3" t="str">
        <f aca="false">IF(AND(AY330&lt;&gt;"",AZ330&lt;&gt;""),AZ330-AY330,"")</f>
        <v/>
      </c>
      <c r="BC330" s="1" t="n">
        <v>813.31</v>
      </c>
      <c r="BD330" s="1" t="n">
        <v>1225.5</v>
      </c>
      <c r="BF330" s="6" t="n">
        <v>0.0008</v>
      </c>
      <c r="BL330" s="1" t="n">
        <v>1.59</v>
      </c>
      <c r="BM330" s="1" t="n">
        <v>25.32</v>
      </c>
      <c r="BN330" s="7" t="n">
        <v>11.7</v>
      </c>
      <c r="BO330" s="7" t="n">
        <f aca="false">IF(AND(P330&lt;&gt;"",AD330&lt;&gt;""),P330^0.333333333333333/AD330,"")</f>
        <v>11.7311573514343</v>
      </c>
      <c r="BP330" s="7" t="n">
        <f aca="false">BN330-BO330</f>
        <v>-0.0311573514342491</v>
      </c>
    </row>
    <row r="331" customFormat="false" ht="12.75" hidden="false" customHeight="false" outlineLevel="0" collapsed="false">
      <c r="A331" s="0" t="n">
        <v>329</v>
      </c>
      <c r="B331" s="0" t="s">
        <v>482</v>
      </c>
      <c r="C331" s="0" t="s">
        <v>435</v>
      </c>
      <c r="D331" s="0" t="n">
        <v>5</v>
      </c>
      <c r="E331" s="0" t="n">
        <v>8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0</v>
      </c>
      <c r="K331" s="0" t="s">
        <v>474</v>
      </c>
      <c r="L331" s="1" t="n">
        <v>68.12</v>
      </c>
      <c r="M331" s="1" t="n">
        <f aca="false">+D331*$D$2+E331*$E$2+F331*$F$2+G331*$G$2+H331*$H$2+I331*$I$2+J331*$J$2</f>
        <v>68.11852</v>
      </c>
      <c r="N331" s="1" t="str">
        <f aca="false">IF(ABS(M331-L331)&gt;0.005,M331-L331,"")</f>
        <v/>
      </c>
      <c r="O331" s="1" t="n">
        <v>79.43</v>
      </c>
      <c r="P331" s="1" t="n">
        <f aca="false">+O331+459.67</f>
        <v>539.1</v>
      </c>
      <c r="Q331" s="1" t="str">
        <f aca="false">IF(AND(P331&gt;0,U331&lt;&gt;""),P331/U331,"")</f>
        <v/>
      </c>
      <c r="R331" s="1" t="n">
        <v>-129.46</v>
      </c>
      <c r="S331" s="1" t="str">
        <f aca="false">IF(AND(R331&lt;&gt;"",U331&lt;&gt;""),(R331+459.67)/U331,"")</f>
        <v/>
      </c>
      <c r="U331" s="1" t="str">
        <f aca="false">IF(T331&lt;&gt;"",T331+459.67,"")</f>
        <v/>
      </c>
      <c r="Y331" s="2" t="str">
        <f aca="false">IF(U331&lt;&gt;"",V331*W331*L331/10.73165/U331,"")</f>
        <v/>
      </c>
      <c r="Z331" s="2" t="str">
        <f aca="false">IF(Y331&lt;&gt;"",IF(ABS(Y331-X331)&gt;0.0005,Y331-X331,""),"")</f>
        <v/>
      </c>
      <c r="AB331" s="2" t="str">
        <f aca="false">IF(AND(V331&gt;0,Q331&lt;&gt;""),LOG(14.69595/V331)/(1-1/Q331)*3/7-1,"")</f>
        <v/>
      </c>
      <c r="AC331" s="2" t="str">
        <f aca="false">IF(AB331&lt;&gt;"",IF(ABS(AB331-AA331)&gt;0.05,AB331-AA331,""),"")</f>
        <v/>
      </c>
      <c r="AD331" s="2" t="n">
        <v>0.672</v>
      </c>
      <c r="AF331" s="3" t="n">
        <f aca="false">IF(AND(L331&lt;&gt;"",AD331&lt;&gt;""),L331/(AD331*62.3664),"")</f>
        <v>1.62537917242373</v>
      </c>
      <c r="AG331" s="1" t="n">
        <v>79.1</v>
      </c>
      <c r="AH331" s="1" t="n">
        <f aca="false">IF(AD331&lt;&gt;"",141.5/AD331-131.5,"")</f>
        <v>79.0654761904762</v>
      </c>
      <c r="AI331" s="1" t="n">
        <f aca="false">IF(AH331&lt;&gt;"",IF(ABS(AH331-AG331)&gt;0.01,AH331-AG331,""),"")</f>
        <v>-0.0345238095238187</v>
      </c>
      <c r="AJ331" s="3" t="n">
        <v>5.59</v>
      </c>
      <c r="AK331" s="3" t="n">
        <f aca="false">IF(AD331&lt;&gt;"",AD331*8.33718,"")</f>
        <v>5.60258496</v>
      </c>
      <c r="AL331" s="3" t="n">
        <f aca="false">IF(AK331&lt;&gt;"",IF(ABS(AK331-AJ331)&gt;0.001,AK331-AJ331,""),"")</f>
        <v>0.0125849600000008</v>
      </c>
      <c r="AO331" s="2" t="str">
        <f aca="false">IF(AND(V331&lt;&gt;"",AA331&lt;&gt;"",U331&lt;&gt;""),V331*10^(7/3*(1+AA331)*(1-U331/559.676)),"")</f>
        <v/>
      </c>
      <c r="AP331" s="2" t="str">
        <f aca="false">IF(AO331&lt;&gt;"",AO331-AN331,"")</f>
        <v/>
      </c>
      <c r="AQ331" s="2" t="n">
        <v>0.3579</v>
      </c>
      <c r="AV331" s="5" t="n">
        <v>19223</v>
      </c>
      <c r="AW331" s="5" t="n">
        <f aca="false">AV331*AJ331</f>
        <v>107456.57</v>
      </c>
      <c r="AZ331" s="3" t="str">
        <f aca="false">IF(AND(AU331&lt;&gt;"",T331&lt;&gt;"",O331&lt;&gt;"",AD331&lt;&gt;""),SQRT((AU331*(MAX((T331-77)/(T331-O331),0))^0.38)*(SQRT(AD331^2-0.000601*(77-60))*62.3664)*251.9958/30.48^3),"")</f>
        <v/>
      </c>
      <c r="BA331" s="3" t="str">
        <f aca="false">IF(AND(AY331&lt;&gt;"",AZ331&lt;&gt;""),AZ331-AY331,"")</f>
        <v/>
      </c>
      <c r="BC331" s="1" t="n">
        <v>860.85</v>
      </c>
      <c r="BD331" s="1" t="n">
        <v>1297</v>
      </c>
      <c r="BO331" s="7" t="n">
        <f aca="false">IF(AND(P331&lt;&gt;"",AD331&lt;&gt;""),P331^0.333333333333333/AD331,"")</f>
        <v>12.1111998582504</v>
      </c>
      <c r="BP331" s="7" t="n">
        <f aca="false">BN331-BO331</f>
        <v>-12.1111998582504</v>
      </c>
    </row>
    <row r="332" customFormat="false" ht="12.75" hidden="false" customHeight="false" outlineLevel="0" collapsed="false">
      <c r="A332" s="0" t="n">
        <v>330</v>
      </c>
      <c r="B332" s="0" t="s">
        <v>483</v>
      </c>
      <c r="C332" s="0" t="s">
        <v>443</v>
      </c>
      <c r="D332" s="0" t="n">
        <v>6</v>
      </c>
      <c r="E332" s="0" t="n">
        <v>10</v>
      </c>
      <c r="F332" s="0" t="n">
        <v>0</v>
      </c>
      <c r="G332" s="0" t="n">
        <v>0</v>
      </c>
      <c r="H332" s="0" t="n">
        <v>0</v>
      </c>
      <c r="I332" s="0" t="n">
        <v>0</v>
      </c>
      <c r="J332" s="0" t="n">
        <v>0</v>
      </c>
      <c r="K332" s="0" t="s">
        <v>474</v>
      </c>
      <c r="L332" s="1" t="n">
        <v>82.15</v>
      </c>
      <c r="M332" s="1" t="n">
        <f aca="false">+D332*$D$2+E332*$E$2+F332*$F$2+G332*$G$2+H332*$H$2+I332*$I$2+J332*$J$2</f>
        <v>82.1454</v>
      </c>
      <c r="N332" s="1" t="str">
        <f aca="false">IF(ABS(M332-L332)&gt;0.005,M332-L332,"")</f>
        <v/>
      </c>
      <c r="O332" s="1" t="n">
        <v>160.39</v>
      </c>
      <c r="P332" s="1" t="n">
        <f aca="false">+O332+459.67</f>
        <v>620.06</v>
      </c>
      <c r="Q332" s="1" t="n">
        <f aca="false">IF(AND(P332&gt;0,U332&lt;&gt;""),P332/U332,"")</f>
        <v>0.651569921398848</v>
      </c>
      <c r="R332" s="1" t="n">
        <v>-205.42</v>
      </c>
      <c r="S332" s="1" t="n">
        <f aca="false">IF(AND(R332&lt;&gt;"",U332&lt;&gt;""),(R332+459.67)/U332,"")</f>
        <v>0.267170358538943</v>
      </c>
      <c r="T332" s="1" t="n">
        <v>491.97</v>
      </c>
      <c r="U332" s="1" t="n">
        <f aca="false">IF(T332&lt;&gt;"",T332+459.67,"")</f>
        <v>951.64</v>
      </c>
      <c r="V332" s="1" t="n">
        <v>512.3</v>
      </c>
      <c r="W332" s="2" t="n">
        <v>0.0645</v>
      </c>
      <c r="X332" s="2" t="n">
        <v>0.2656</v>
      </c>
      <c r="Y332" s="2" t="n">
        <f aca="false">IF(U332&lt;&gt;"",V332*W332*L332/10.73165/U332,"")</f>
        <v>0.265798453487794</v>
      </c>
      <c r="Z332" s="2" t="str">
        <f aca="false">IF(Y332&lt;&gt;"",IF(ABS(Y332-X332)&gt;0.0005,Y332-X332,""),"")</f>
        <v/>
      </c>
      <c r="AA332" s="2" t="n">
        <v>0.232</v>
      </c>
      <c r="AB332" s="2" t="n">
        <f aca="false">IF(AND(V332&gt;0,Q332&lt;&gt;""),LOG(14.69595/V332)/(1-1/Q332)*3/7-1,"")</f>
        <v>0.236075440759937</v>
      </c>
      <c r="AC332" s="2" t="str">
        <f aca="false">IF(AB332&lt;&gt;"",IF(ABS(AB332-AA332)&gt;0.05,AB332-AA332,""),"")</f>
        <v/>
      </c>
      <c r="AD332" s="2" t="n">
        <v>0.72</v>
      </c>
      <c r="AF332" s="3" t="n">
        <f aca="false">IF(AND(L332&lt;&gt;"",AD332&lt;&gt;""),L332/(AD332*62.3664),"")</f>
        <v>1.82946622255288</v>
      </c>
      <c r="AG332" s="1" t="n">
        <v>65.02</v>
      </c>
      <c r="AH332" s="1" t="n">
        <f aca="false">IF(AD332&lt;&gt;"",141.5/AD332-131.5,"")</f>
        <v>65.0277777777778</v>
      </c>
      <c r="AI332" s="1" t="str">
        <f aca="false">IF(AH332&lt;&gt;"",IF(ABS(AH332-AG332)&gt;0.01,AH332-AG332,""),"")</f>
        <v/>
      </c>
      <c r="AJ332" s="3" t="n">
        <v>6.003</v>
      </c>
      <c r="AK332" s="3" t="n">
        <f aca="false">IF(AD332&lt;&gt;"",AD332*8.33718,"")</f>
        <v>6.0027696</v>
      </c>
      <c r="AL332" s="3" t="str">
        <f aca="false">IF(AK332&lt;&gt;"",IF(ABS(AK332-AJ332)&gt;0.001,AK332-AJ332,""),"")</f>
        <v/>
      </c>
      <c r="AM332" s="4" t="n">
        <v>1.3957</v>
      </c>
      <c r="AO332" s="2" t="n">
        <f aca="false">IF(AND(V332&lt;&gt;"",AA332&lt;&gt;"",U332&lt;&gt;""),V332*10^(7/3*(1+AA332)*(1-U332/559.676)),"")</f>
        <v>4.969099376079</v>
      </c>
      <c r="AP332" s="2" t="n">
        <f aca="false">IF(AO332&lt;&gt;"",AO332-AN332,"")</f>
        <v>4.969099376079</v>
      </c>
      <c r="AQ332" s="2" t="n">
        <v>0.364</v>
      </c>
      <c r="AU332" s="1" t="n">
        <v>210.81</v>
      </c>
      <c r="AV332" s="5" t="n">
        <v>19159</v>
      </c>
      <c r="AW332" s="5" t="n">
        <f aca="false">AV332*AJ332</f>
        <v>115011.477</v>
      </c>
      <c r="AZ332" s="3" t="n">
        <f aca="false">IF(AND(AU332&lt;&gt;"",T332&lt;&gt;"",O332&lt;&gt;"",AD332&lt;&gt;""),SQRT((AU332*(MAX((T332-77)/(T332-O332),0))^0.38)*(SQRT(AD332^2-0.000601*(77-60))*62.3664)*251.9958/30.48^3),"")</f>
        <v>9.53040975795157</v>
      </c>
      <c r="BA332" s="3" t="str">
        <f aca="false">IF(AND(AY332&lt;&gt;"",AZ332&lt;&gt;""),AZ332-AY332,"")</f>
        <v/>
      </c>
      <c r="BC332" s="1" t="n">
        <v>647.04</v>
      </c>
      <c r="BD332" s="1" t="n">
        <v>1144.54</v>
      </c>
      <c r="BF332" s="6" t="n">
        <v>0.00076</v>
      </c>
      <c r="BL332" s="1" t="n">
        <v>1.31</v>
      </c>
      <c r="BM332" s="1" t="n">
        <v>16.61</v>
      </c>
      <c r="BN332" s="7" t="n">
        <v>11.8</v>
      </c>
      <c r="BO332" s="7" t="n">
        <f aca="false">IF(AND(P332&lt;&gt;"",AD332&lt;&gt;""),P332^0.333333333333333/AD332,"")</f>
        <v>11.8434639438021</v>
      </c>
      <c r="BP332" s="7" t="n">
        <f aca="false">BN332-BO332</f>
        <v>-0.0434639438020561</v>
      </c>
    </row>
    <row r="333" customFormat="false" ht="12.75" hidden="false" customHeight="false" outlineLevel="0" collapsed="false">
      <c r="A333" s="0" t="n">
        <v>331</v>
      </c>
      <c r="B333" s="0" t="s">
        <v>484</v>
      </c>
      <c r="C333" s="0" t="s">
        <v>449</v>
      </c>
      <c r="D333" s="0" t="n">
        <v>7</v>
      </c>
      <c r="E333" s="0" t="n">
        <v>12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s">
        <v>474</v>
      </c>
      <c r="L333" s="1" t="n">
        <v>96.17</v>
      </c>
      <c r="M333" s="1" t="n">
        <f aca="false">+D333*$D$2+E333*$E$2+F333*$F$2+G333*$G$2+H333*$H$2+I333*$I$2+J333*$J$2</f>
        <v>96.17228</v>
      </c>
      <c r="N333" s="1" t="str">
        <f aca="false">IF(ABS(M333-L333)&gt;0.005,M333-L333,"")</f>
        <v/>
      </c>
      <c r="O333" s="1" t="n">
        <v>211.53</v>
      </c>
      <c r="P333" s="1" t="n">
        <f aca="false">+O333+459.67</f>
        <v>671.2</v>
      </c>
      <c r="Q333" s="1" t="n">
        <f aca="false">IF(AND(P333&gt;0,U333&lt;&gt;""),P333/U333,"")</f>
        <v>0.667555148887077</v>
      </c>
      <c r="R333" s="1" t="n">
        <v>-113.62</v>
      </c>
      <c r="S333" s="1" t="n">
        <f aca="false">IF(AND(R333&lt;&gt;"",U333&lt;&gt;""),(R333+459.67)/U333,"")</f>
        <v>0.344170827283035</v>
      </c>
      <c r="T333" s="1" t="n">
        <v>545.79</v>
      </c>
      <c r="U333" s="1" t="n">
        <f aca="false">IF(T333&lt;&gt;"",T333+459.67,"")</f>
        <v>1005.46</v>
      </c>
      <c r="V333" s="1" t="n">
        <v>454.94</v>
      </c>
      <c r="W333" s="2" t="n">
        <v>0.0642</v>
      </c>
      <c r="X333" s="2" t="n">
        <v>0.2605</v>
      </c>
      <c r="Y333" s="2" t="n">
        <f aca="false">IF(U333&lt;&gt;"",V333*W333*L333/10.73165/U333,"")</f>
        <v>0.260313966261189</v>
      </c>
      <c r="Z333" s="2" t="str">
        <f aca="false">IF(Y333&lt;&gt;"",IF(ABS(Y333-X333)&gt;0.0005,Y333-X333,""),"")</f>
        <v/>
      </c>
      <c r="AA333" s="2" t="n">
        <v>0.303</v>
      </c>
      <c r="AB333" s="2" t="n">
        <f aca="false">IF(AND(V333&gt;0,Q333&lt;&gt;""),LOG(14.69595/V333)/(1-1/Q333)*3/7-1,"")</f>
        <v>0.282913729679399</v>
      </c>
      <c r="AC333" s="2" t="str">
        <f aca="false">IF(AB333&lt;&gt;"",IF(ABS(AB333-AA333)&gt;0.05,AB333-AA333,""),"")</f>
        <v/>
      </c>
      <c r="AD333" s="2" t="n">
        <v>0.7375</v>
      </c>
      <c r="AF333" s="3" t="n">
        <f aca="false">IF(AND(L333&lt;&gt;"",AD333&lt;&gt;""),L333/(AD333*62.3664),"")</f>
        <v>2.09086944252033</v>
      </c>
      <c r="AG333" s="1" t="n">
        <v>60.35</v>
      </c>
      <c r="AH333" s="1" t="n">
        <f aca="false">IF(AD333&lt;&gt;"",141.5/AD333-131.5,"")</f>
        <v>60.364406779661</v>
      </c>
      <c r="AI333" s="1" t="n">
        <f aca="false">IF(AH333&lt;&gt;"",IF(ABS(AH333-AG333)&gt;0.01,AH333-AG333,""),"")</f>
        <v>0.0144067796610088</v>
      </c>
      <c r="AJ333" s="3" t="n">
        <v>6.149</v>
      </c>
      <c r="AK333" s="3" t="n">
        <f aca="false">IF(AD333&lt;&gt;"",AD333*8.33718,"")</f>
        <v>6.14867025</v>
      </c>
      <c r="AL333" s="3" t="str">
        <f aca="false">IF(AK333&lt;&gt;"",IF(ABS(AK333-AJ333)&gt;0.001,AK333-AJ333,""),"")</f>
        <v/>
      </c>
      <c r="AM333" s="4" t="n">
        <v>1.406</v>
      </c>
      <c r="AO333" s="2" t="n">
        <f aca="false">IF(AND(V333&lt;&gt;"",AA333&lt;&gt;"",U333&lt;&gt;""),V333*10^(7/3*(1+AA333)*(1-U333/559.676)),"")</f>
        <v>1.72312744675597</v>
      </c>
      <c r="AP333" s="2" t="n">
        <f aca="false">IF(AO333&lt;&gt;"",AO333-AN333,"")</f>
        <v>1.72312744675597</v>
      </c>
      <c r="AU333" s="1" t="n">
        <v>195.96</v>
      </c>
      <c r="AV333" s="5" t="n">
        <v>19090</v>
      </c>
      <c r="AW333" s="5" t="n">
        <f aca="false">AV333*AJ333</f>
        <v>117384.41</v>
      </c>
      <c r="AX333" s="1" t="n">
        <v>22.2</v>
      </c>
      <c r="AZ333" s="3" t="n">
        <f aca="false">IF(AND(AU333&lt;&gt;"",T333&lt;&gt;"",O333&lt;&gt;"",AD333&lt;&gt;""),SQRT((AU333*(MAX((T333-77)/(T333-O333),0))^0.38)*(SQRT(AD333^2-0.000601*(77-60))*62.3664)*251.9958/30.48^3),"")</f>
        <v>9.50528670764648</v>
      </c>
      <c r="BA333" s="3" t="str">
        <f aca="false">IF(AND(AY333&lt;&gt;"",AZ333&lt;&gt;""),AZ333-AY333,"")</f>
        <v/>
      </c>
      <c r="BC333" s="1" t="n">
        <v>460.5</v>
      </c>
      <c r="BD333" s="1" t="n">
        <v>1014.79</v>
      </c>
      <c r="BF333" s="6" t="n">
        <v>0.00069</v>
      </c>
      <c r="BL333" s="1" t="n">
        <v>1.11</v>
      </c>
      <c r="BM333" s="1" t="n">
        <v>10.8</v>
      </c>
      <c r="BN333" s="7" t="n">
        <v>11.9</v>
      </c>
      <c r="BO333" s="7" t="n">
        <f aca="false">IF(AND(P333&lt;&gt;"",AD333&lt;&gt;""),P333^0.333333333333333/AD333,"")</f>
        <v>11.8719472416711</v>
      </c>
      <c r="BP333" s="7" t="n">
        <f aca="false">BN333-BO333</f>
        <v>0.0280527583289469</v>
      </c>
    </row>
    <row r="334" customFormat="false" ht="12.75" hidden="false" customHeight="false" outlineLevel="0" collapsed="false">
      <c r="A334" s="0" t="n">
        <v>332</v>
      </c>
      <c r="B334" s="0" t="s">
        <v>485</v>
      </c>
      <c r="C334" s="0" t="s">
        <v>452</v>
      </c>
      <c r="D334" s="0" t="n">
        <v>8</v>
      </c>
      <c r="E334" s="0" t="n">
        <v>14</v>
      </c>
      <c r="F334" s="0" t="n">
        <v>0</v>
      </c>
      <c r="G334" s="0" t="n">
        <v>0</v>
      </c>
      <c r="H334" s="0" t="n">
        <v>0</v>
      </c>
      <c r="I334" s="0" t="n">
        <v>0</v>
      </c>
      <c r="J334" s="0" t="n">
        <v>0</v>
      </c>
      <c r="K334" s="0" t="s">
        <v>474</v>
      </c>
      <c r="L334" s="1" t="n">
        <v>110.2</v>
      </c>
      <c r="M334" s="1" t="n">
        <f aca="false">+D334*$D$2+E334*$E$2+F334*$F$2+G334*$G$2+H334*$H$2+I334*$I$2+J334*$J$2</f>
        <v>110.19916</v>
      </c>
      <c r="N334" s="1" t="str">
        <f aca="false">IF(ABS(M334-L334)&gt;0.005,M334-L334,"")</f>
        <v/>
      </c>
      <c r="O334" s="1" t="n">
        <v>259.16</v>
      </c>
      <c r="P334" s="1" t="n">
        <f aca="false">+O334+459.67</f>
        <v>718.83</v>
      </c>
      <c r="Q334" s="1" t="n">
        <f aca="false">IF(AND(P334&gt;0,U334&lt;&gt;""),P334/U334,"")</f>
        <v>0.682137807343019</v>
      </c>
      <c r="R334" s="1" t="n">
        <v>-110.74</v>
      </c>
      <c r="S334" s="1" t="n">
        <f aca="false">IF(AND(R334&lt;&gt;"",U334&lt;&gt;""),(R334+459.67)/U334,"")</f>
        <v>0.331119103426679</v>
      </c>
      <c r="T334" s="1" t="n">
        <v>594.12</v>
      </c>
      <c r="U334" s="1" t="n">
        <f aca="false">IF(T334&lt;&gt;"",T334+459.67,"")</f>
        <v>1053.79</v>
      </c>
      <c r="V334" s="1" t="n">
        <v>408.92</v>
      </c>
      <c r="W334" s="2" t="n">
        <v>0.0641</v>
      </c>
      <c r="X334" s="2" t="n">
        <v>0.2553</v>
      </c>
      <c r="Y334" s="2" t="n">
        <f aca="false">IF(U334&lt;&gt;"",V334*W334*L334/10.73165/U334,"")</f>
        <v>0.255421471713341</v>
      </c>
      <c r="Z334" s="2" t="str">
        <f aca="false">IF(Y334&lt;&gt;"",IF(ABS(Y334-X334)&gt;0.0005,Y334-X334,""),"")</f>
        <v/>
      </c>
      <c r="AA334" s="2" t="n">
        <v>0.324</v>
      </c>
      <c r="AB334" s="2" t="n">
        <f aca="false">IF(AND(V334&gt;0,Q334&lt;&gt;""),LOG(14.69595/V334)/(1-1/Q334)*3/7-1,"")</f>
        <v>0.328483527184905</v>
      </c>
      <c r="AC334" s="2" t="str">
        <f aca="false">IF(AB334&lt;&gt;"",IF(ABS(AB334-AA334)&gt;0.05,AB334-AA334,""),"")</f>
        <v/>
      </c>
      <c r="AD334" s="2" t="n">
        <v>0.7511</v>
      </c>
      <c r="AF334" s="3" t="n">
        <f aca="false">IF(AND(L334&lt;&gt;"",AD334&lt;&gt;""),L334/(AD334*62.3664),"")</f>
        <v>2.35251909230205</v>
      </c>
      <c r="AG334" s="1" t="n">
        <v>56.89</v>
      </c>
      <c r="AH334" s="1" t="n">
        <f aca="false">IF(AD334&lt;&gt;"",141.5/AD334-131.5,"")</f>
        <v>56.8903608041539</v>
      </c>
      <c r="AI334" s="1" t="str">
        <f aca="false">IF(AH334&lt;&gt;"",IF(ABS(AH334-AG334)&gt;0.01,AH334-AG334,""),"")</f>
        <v/>
      </c>
      <c r="AJ334" s="3" t="n">
        <v>6.262</v>
      </c>
      <c r="AK334" s="3" t="n">
        <f aca="false">IF(AD334&lt;&gt;"",AD334*8.33718,"")</f>
        <v>6.262055898</v>
      </c>
      <c r="AL334" s="3" t="str">
        <f aca="false">IF(AK334&lt;&gt;"",IF(ABS(AK334-AJ334)&gt;0.001,AK334-AJ334,""),"")</f>
        <v/>
      </c>
      <c r="AM334" s="4" t="n">
        <v>1.4138</v>
      </c>
      <c r="AO334" s="2" t="n">
        <f aca="false">IF(AND(V334&lt;&gt;"",AA334&lt;&gt;"",U334&lt;&gt;""),V334*10^(7/3*(1+AA334)*(1-U334/559.676)),"")</f>
        <v>0.765945907042502</v>
      </c>
      <c r="AP334" s="2" t="n">
        <f aca="false">IF(AO334&lt;&gt;"",AO334-AN334,"")</f>
        <v>0.765945907042502</v>
      </c>
      <c r="AU334" s="1" t="n">
        <v>184.14</v>
      </c>
      <c r="AV334" s="5" t="n">
        <v>19039</v>
      </c>
      <c r="AW334" s="5" t="n">
        <f aca="false">AV334*AJ334</f>
        <v>119222.218</v>
      </c>
      <c r="AX334" s="1" t="n">
        <v>23.3</v>
      </c>
      <c r="AZ334" s="3" t="n">
        <f aca="false">IF(AND(AU334&lt;&gt;"",T334&lt;&gt;"",O334&lt;&gt;"",AD334&lt;&gt;""),SQRT((AU334*(MAX((T334-77)/(T334-O334),0))^0.38)*(SQRT(AD334^2-0.000601*(77-60))*62.3664)*251.9958/30.48^3),"")</f>
        <v>9.47156741762717</v>
      </c>
      <c r="BA334" s="3" t="str">
        <f aca="false">IF(AND(AY334&lt;&gt;"",AZ334&lt;&gt;""),AZ334-AY334,"")</f>
        <v/>
      </c>
      <c r="BC334" s="1" t="n">
        <v>321.56</v>
      </c>
      <c r="BD334" s="1" t="n">
        <v>918.36</v>
      </c>
      <c r="BF334" s="6" t="n">
        <v>0.00061</v>
      </c>
      <c r="BH334" s="7" t="n">
        <v>51.5</v>
      </c>
      <c r="BI334" s="7" t="n">
        <v>66.1</v>
      </c>
      <c r="BJ334" s="7" t="n">
        <v>50.5</v>
      </c>
      <c r="BK334" s="7" t="n">
        <v>75.9</v>
      </c>
      <c r="BL334" s="1" t="n">
        <v>0.97</v>
      </c>
      <c r="BM334" s="1" t="n">
        <v>10.91</v>
      </c>
      <c r="BN334" s="7" t="n">
        <v>11.9</v>
      </c>
      <c r="BO334" s="7" t="n">
        <f aca="false">IF(AND(P334&lt;&gt;"",AD334&lt;&gt;""),P334^0.333333333333333/AD334,"")</f>
        <v>11.9264438901376</v>
      </c>
      <c r="BP334" s="7" t="n">
        <f aca="false">BN334-BO334</f>
        <v>-0.0264438901376405</v>
      </c>
    </row>
    <row r="335" customFormat="false" ht="12.75" hidden="false" customHeight="false" outlineLevel="0" collapsed="false">
      <c r="A335" s="0" t="n">
        <v>333</v>
      </c>
      <c r="B335" s="0" t="s">
        <v>486</v>
      </c>
      <c r="C335" s="0" t="s">
        <v>454</v>
      </c>
      <c r="D335" s="0" t="n">
        <v>9</v>
      </c>
      <c r="E335" s="0" t="n">
        <v>16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s">
        <v>474</v>
      </c>
      <c r="L335" s="1" t="n">
        <v>124.23</v>
      </c>
      <c r="M335" s="1" t="n">
        <f aca="false">+D335*$D$2+E335*$E$2+F335*$F$2+G335*$G$2+H335*$H$2+I335*$I$2+J335*$J$2</f>
        <v>124.22604</v>
      </c>
      <c r="N335" s="1" t="str">
        <f aca="false">IF(ABS(M335-L335)&gt;0.005,M335-L335,"")</f>
        <v/>
      </c>
      <c r="O335" s="1" t="n">
        <v>303.26</v>
      </c>
      <c r="P335" s="1" t="n">
        <f aca="false">+O335+459.67</f>
        <v>762.93</v>
      </c>
      <c r="Q335" s="1" t="n">
        <f aca="false">IF(AND(P335&gt;0,U335&lt;&gt;""),P335/U335,"")</f>
        <v>0.695494822053676</v>
      </c>
      <c r="R335" s="1" t="n">
        <v>-58</v>
      </c>
      <c r="S335" s="1" t="n">
        <f aca="false">IF(AND(R335&lt;&gt;"",U335&lt;&gt;""),(R335+459.67)/U335,"")</f>
        <v>0.366166496499417</v>
      </c>
      <c r="T335" s="1" t="n">
        <v>637.29</v>
      </c>
      <c r="U335" s="1" t="n">
        <f aca="false">IF(T335&lt;&gt;"",T335+459.67,"")</f>
        <v>1096.96</v>
      </c>
      <c r="V335" s="1" t="n">
        <v>371.25</v>
      </c>
      <c r="W335" s="2" t="n">
        <v>0.0639</v>
      </c>
      <c r="X335" s="2" t="n">
        <v>0.2505</v>
      </c>
      <c r="Y335" s="2" t="n">
        <f aca="false">IF(U335&lt;&gt;"",V335*W335*L335/10.73165/U335,"")</f>
        <v>0.250343611934619</v>
      </c>
      <c r="Z335" s="2" t="str">
        <f aca="false">IF(Y335&lt;&gt;"",IF(ABS(Y335-X335)&gt;0.0005,Y335-X335,""),"")</f>
        <v/>
      </c>
      <c r="AA335" s="2" t="n">
        <v>0.348</v>
      </c>
      <c r="AB335" s="2" t="n">
        <f aca="false">IF(AND(V335&gt;0,Q335&lt;&gt;""),LOG(14.69595/V335)/(1-1/Q335)*3/7-1,"")</f>
        <v>0.372826459995266</v>
      </c>
      <c r="AC335" s="2" t="str">
        <f aca="false">IF(AB335&lt;&gt;"",IF(ABS(AB335-AA335)&gt;0.05,AB335-AA335,""),"")</f>
        <v/>
      </c>
      <c r="AD335" s="2" t="n">
        <v>0.7622</v>
      </c>
      <c r="AF335" s="3" t="n">
        <f aca="false">IF(AND(L335&lt;&gt;"",AD335&lt;&gt;""),L335/(AD335*62.3664),"")</f>
        <v>2.61340588637811</v>
      </c>
      <c r="AG335" s="1" t="n">
        <v>54.14</v>
      </c>
      <c r="AH335" s="1" t="n">
        <f aca="false">IF(AD335&lt;&gt;"",141.5/AD335-131.5,"")</f>
        <v>54.1468118604041</v>
      </c>
      <c r="AI335" s="1" t="str">
        <f aca="false">IF(AH335&lt;&gt;"",IF(ABS(AH335-AG335)&gt;0.01,AH335-AG335,""),"")</f>
        <v/>
      </c>
      <c r="AJ335" s="3" t="n">
        <v>6.355</v>
      </c>
      <c r="AK335" s="3" t="n">
        <f aca="false">IF(AD335&lt;&gt;"",AD335*8.33718,"")</f>
        <v>6.354598596</v>
      </c>
      <c r="AL335" s="3" t="str">
        <f aca="false">IF(AK335&lt;&gt;"",IF(ABS(AK335-AJ335)&gt;0.001,AK335-AJ335,""),"")</f>
        <v/>
      </c>
      <c r="AM335" s="4" t="n">
        <v>1.4195</v>
      </c>
      <c r="AO335" s="2" t="n">
        <f aca="false">IF(AND(V335&lt;&gt;"",AA335&lt;&gt;"",U335&lt;&gt;""),V335*10^(7/3*(1+AA335)*(1-U335/559.676)),"")</f>
        <v>0.354955849163442</v>
      </c>
      <c r="AP335" s="2" t="n">
        <f aca="false">IF(AO335&lt;&gt;"",AO335-AN335,"")</f>
        <v>0.354955849163442</v>
      </c>
      <c r="AU335" s="1" t="n">
        <v>174.26</v>
      </c>
      <c r="AV335" s="5" t="n">
        <v>19000</v>
      </c>
      <c r="AW335" s="5" t="n">
        <f aca="false">AV335*AJ335</f>
        <v>120745</v>
      </c>
      <c r="AX335" s="1" t="n">
        <v>24.5</v>
      </c>
      <c r="AZ335" s="3" t="n">
        <f aca="false">IF(AND(AU335&lt;&gt;"",T335&lt;&gt;"",O335&lt;&gt;"",AD335&lt;&gt;""),SQRT((AU335*(MAX((T335-77)/(T335-O335),0))^0.38)*(SQRT(AD335^2-0.000601*(77-60))*62.3664)*251.9958/30.48^3),"")</f>
        <v>9.43051979454376</v>
      </c>
      <c r="BA335" s="3" t="str">
        <f aca="false">IF(AND(AY335&lt;&gt;"",AZ335&lt;&gt;""),AZ335-AY335,"")</f>
        <v/>
      </c>
      <c r="BC335" s="1" t="n">
        <v>213.86</v>
      </c>
      <c r="BD335" s="1" t="n">
        <v>843.37</v>
      </c>
      <c r="BF335" s="6" t="n">
        <v>0.00062</v>
      </c>
      <c r="BL335" s="1" t="n">
        <v>0.86</v>
      </c>
      <c r="BM335" s="1" t="n">
        <v>9.39</v>
      </c>
      <c r="BN335" s="7" t="n">
        <v>12</v>
      </c>
      <c r="BO335" s="7" t="n">
        <f aca="false">IF(AND(P335&lt;&gt;"",AD335&lt;&gt;""),P335^0.333333333333333/AD335,"")</f>
        <v>11.9883464870599</v>
      </c>
      <c r="BP335" s="7" t="n">
        <f aca="false">BN335-BO335</f>
        <v>0.0116535129401179</v>
      </c>
    </row>
    <row r="336" customFormat="false" ht="12.75" hidden="false" customHeight="false" outlineLevel="0" collapsed="false">
      <c r="A336" s="0" t="n">
        <v>334</v>
      </c>
      <c r="B336" s="0" t="s">
        <v>487</v>
      </c>
      <c r="C336" s="0" t="s">
        <v>323</v>
      </c>
      <c r="D336" s="0" t="n">
        <v>10</v>
      </c>
      <c r="E336" s="0" t="n">
        <v>18</v>
      </c>
      <c r="F336" s="0" t="n">
        <v>0</v>
      </c>
      <c r="G336" s="0" t="n">
        <v>0</v>
      </c>
      <c r="H336" s="0" t="n">
        <v>0</v>
      </c>
      <c r="I336" s="0" t="n">
        <v>0</v>
      </c>
      <c r="J336" s="0" t="n">
        <v>0</v>
      </c>
      <c r="K336" s="0" t="s">
        <v>474</v>
      </c>
      <c r="L336" s="1" t="n">
        <v>138.25</v>
      </c>
      <c r="M336" s="1" t="n">
        <f aca="false">+D336*$D$2+E336*$E$2+F336*$F$2+G336*$G$2+H336*$H$2+I336*$I$2+J336*$J$2</f>
        <v>138.25292</v>
      </c>
      <c r="N336" s="1" t="str">
        <f aca="false">IF(ABS(M336-L336)&gt;0.005,M336-L336,"")</f>
        <v/>
      </c>
      <c r="O336" s="1" t="n">
        <v>345.2</v>
      </c>
      <c r="P336" s="1" t="n">
        <f aca="false">+O336+459.67</f>
        <v>804.87</v>
      </c>
      <c r="Q336" s="1" t="n">
        <f aca="false">IF(AND(P336&gt;0,U336&lt;&gt;""),P336/U336,"")</f>
        <v>0.707770908994979</v>
      </c>
      <c r="R336" s="1" t="n">
        <v>-47.2</v>
      </c>
      <c r="S336" s="1" t="n">
        <f aca="false">IF(AND(R336&lt;&gt;"",U336&lt;&gt;""),(R336+459.67)/U336,"")</f>
        <v>0.362709837406238</v>
      </c>
      <c r="T336" s="1" t="n">
        <v>677.52</v>
      </c>
      <c r="U336" s="1" t="n">
        <f aca="false">IF(T336&lt;&gt;"",T336+459.67,"")</f>
        <v>1137.19</v>
      </c>
      <c r="V336" s="1" t="n">
        <v>329.95</v>
      </c>
      <c r="W336" s="2" t="n">
        <v>0.0638</v>
      </c>
      <c r="X336" s="2" t="n">
        <v>0.2386</v>
      </c>
      <c r="Y336" s="2" t="n">
        <f aca="false">IF(U336&lt;&gt;"",V336*W336*L336/10.73165/U336,"")</f>
        <v>0.238470366489234</v>
      </c>
      <c r="Z336" s="2" t="str">
        <f aca="false">IF(Y336&lt;&gt;"",IF(ABS(Y336-X336)&gt;0.0005,Y336-X336,""),"")</f>
        <v/>
      </c>
      <c r="AA336" s="2" t="n">
        <v>0.434</v>
      </c>
      <c r="AB336" s="2" t="n">
        <f aca="false">IF(AND(V336&gt;0,Q336&lt;&gt;""),LOG(14.69595/V336)/(1-1/Q336)*3/7-1,"")</f>
        <v>0.402582231461857</v>
      </c>
      <c r="AC336" s="2" t="str">
        <f aca="false">IF(AB336&lt;&gt;"",IF(ABS(AB336-AA336)&gt;0.05,AB336-AA336,""),"")</f>
        <v/>
      </c>
      <c r="AD336" s="2" t="n">
        <v>0.7712</v>
      </c>
      <c r="AF336" s="3" t="n">
        <f aca="false">IF(AND(L336&lt;&gt;"",AD336&lt;&gt;""),L336/(AD336*62.3664),"")</f>
        <v>2.87440158223297</v>
      </c>
      <c r="AG336" s="1" t="n">
        <v>51.97</v>
      </c>
      <c r="AH336" s="1" t="n">
        <f aca="false">IF(AD336&lt;&gt;"",141.5/AD336-131.5,"")</f>
        <v>51.9802904564315</v>
      </c>
      <c r="AI336" s="1" t="n">
        <f aca="false">IF(AH336&lt;&gt;"",IF(ABS(AH336-AG336)&gt;0.01,AH336-AG336,""),"")</f>
        <v>0.0102904564315338</v>
      </c>
      <c r="AJ336" s="3" t="n">
        <v>6.43</v>
      </c>
      <c r="AK336" s="3" t="n">
        <f aca="false">IF(AD336&lt;&gt;"",AD336*8.33718,"")</f>
        <v>6.429633216</v>
      </c>
      <c r="AL336" s="3" t="str">
        <f aca="false">IF(AK336&lt;&gt;"",IF(ABS(AK336-AJ336)&gt;0.001,AK336-AJ336,""),"")</f>
        <v/>
      </c>
      <c r="AM336" s="4" t="n">
        <v>1.4249</v>
      </c>
      <c r="AO336" s="2" t="n">
        <f aca="false">IF(AND(V336&lt;&gt;"",AA336&lt;&gt;"",U336&lt;&gt;""),V336*10^(7/3*(1+AA336)*(1-U336/559.676)),"")</f>
        <v>0.116360179270158</v>
      </c>
      <c r="AP336" s="2" t="n">
        <f aca="false">IF(AO336&lt;&gt;"",AO336-AN336,"")</f>
        <v>0.116360179270158</v>
      </c>
      <c r="AU336" s="1" t="n">
        <v>164.64</v>
      </c>
      <c r="AV336" s="5" t="n">
        <v>18968</v>
      </c>
      <c r="AW336" s="5" t="n">
        <f aca="false">AV336*AJ336</f>
        <v>121964.24</v>
      </c>
      <c r="AX336" s="1" t="n">
        <v>25.4</v>
      </c>
      <c r="AZ336" s="3" t="n">
        <f aca="false">IF(AND(AU336&lt;&gt;"",T336&lt;&gt;"",O336&lt;&gt;"",AD336&lt;&gt;""),SQRT((AU336*(MAX((T336-77)/(T336-O336),0))^0.38)*(SQRT(AD336^2-0.000601*(77-60))*62.3664)*251.9958/30.48^3),"")</f>
        <v>9.35284781620359</v>
      </c>
      <c r="BA336" s="3" t="str">
        <f aca="false">IF(AND(AY336&lt;&gt;"",AZ336&lt;&gt;""),AZ336-AY336,"")</f>
        <v/>
      </c>
      <c r="BC336" s="1" t="n">
        <v>128.16</v>
      </c>
      <c r="BD336" s="1" t="n">
        <v>783.97</v>
      </c>
      <c r="BF336" s="6" t="n">
        <v>0.00058</v>
      </c>
      <c r="BL336" s="1" t="n">
        <v>0.82</v>
      </c>
      <c r="BM336" s="1" t="n">
        <v>8.35</v>
      </c>
      <c r="BN336" s="7" t="n">
        <v>12.1</v>
      </c>
      <c r="BO336" s="7" t="n">
        <f aca="false">IF(AND(P336&lt;&gt;"",AD336&lt;&gt;""),P336^0.333333333333333/AD336,"")</f>
        <v>12.0616917622035</v>
      </c>
      <c r="BP336" s="7" t="n">
        <f aca="false">BN336-BO336</f>
        <v>0.0383082377964747</v>
      </c>
    </row>
    <row r="337" customFormat="false" ht="12.75" hidden="false" customHeight="false" outlineLevel="0" collapsed="false">
      <c r="A337" s="0" t="n">
        <v>335</v>
      </c>
      <c r="B337" s="0" t="s">
        <v>488</v>
      </c>
      <c r="C337" s="0" t="s">
        <v>489</v>
      </c>
      <c r="D337" s="0" t="n">
        <v>6</v>
      </c>
      <c r="E337" s="0" t="n">
        <v>6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0</v>
      </c>
      <c r="K337" s="0" t="s">
        <v>490</v>
      </c>
      <c r="L337" s="1" t="n">
        <v>78.11</v>
      </c>
      <c r="M337" s="1" t="n">
        <f aca="false">+D337*$D$2+E337*$E$2+F337*$F$2+G337*$G$2+H337*$H$2+I337*$I$2+J337*$J$2</f>
        <v>78.11364</v>
      </c>
      <c r="N337" s="1" t="str">
        <f aca="false">IF(ABS(M337-L337)&gt;0.005,M337-L337,"")</f>
        <v/>
      </c>
      <c r="O337" s="1" t="n">
        <v>176.18</v>
      </c>
      <c r="P337" s="1" t="n">
        <f aca="false">+O337+459.67</f>
        <v>635.85</v>
      </c>
      <c r="Q337" s="1" t="n">
        <f aca="false">IF(AND(P337&gt;0,U337&lt;&gt;""),P337/U337,"")</f>
        <v>0.628378578699266</v>
      </c>
      <c r="R337" s="1" t="n">
        <v>41.96</v>
      </c>
      <c r="S337" s="1" t="n">
        <f aca="false">IF(AND(R337&lt;&gt;"",U337&lt;&gt;""),(R337+459.67)/U337,"")</f>
        <v>0.495735702497307</v>
      </c>
      <c r="T337" s="1" t="n">
        <v>552.22</v>
      </c>
      <c r="U337" s="1" t="n">
        <f aca="false">IF(T337&lt;&gt;"",T337+459.67,"")</f>
        <v>1011.89</v>
      </c>
      <c r="V337" s="1" t="n">
        <v>710.4</v>
      </c>
      <c r="W337" s="2" t="n">
        <v>0.0531</v>
      </c>
      <c r="X337" s="2" t="n">
        <v>0.271</v>
      </c>
      <c r="Y337" s="2" t="n">
        <f aca="false">IF(U337&lt;&gt;"",V337*W337*L337/10.73165/U337,"")</f>
        <v>0.27133405634037</v>
      </c>
      <c r="Z337" s="2" t="str">
        <f aca="false">IF(Y337&lt;&gt;"",IF(ABS(Y337-X337)&gt;0.0005,Y337-X337,""),"")</f>
        <v/>
      </c>
      <c r="AA337" s="2" t="n">
        <v>0.2108</v>
      </c>
      <c r="AB337" s="2" t="n">
        <f aca="false">IF(AND(V337&gt;0,Q337&lt;&gt;""),LOG(14.69595/V337)/(1-1/Q337)*3/7-1,"")</f>
        <v>0.220575527812163</v>
      </c>
      <c r="AC337" s="2" t="str">
        <f aca="false">IF(AB337&lt;&gt;"",IF(ABS(AB337-AA337)&gt;0.05,AB337-AA337,""),"")</f>
        <v/>
      </c>
      <c r="AD337" s="2" t="n">
        <v>0.8829</v>
      </c>
      <c r="AF337" s="3" t="n">
        <f aca="false">IF(AND(L337&lt;&gt;"",AD337&lt;&gt;""),L337/(AD337*62.3664),"")</f>
        <v>1.4185493371612</v>
      </c>
      <c r="AG337" s="1" t="n">
        <v>28.77</v>
      </c>
      <c r="AH337" s="1" t="n">
        <f aca="false">IF(AD337&lt;&gt;"",141.5/AD337-131.5,"")</f>
        <v>28.7673009400838</v>
      </c>
      <c r="AI337" s="1" t="str">
        <f aca="false">IF(AH337&lt;&gt;"",IF(ABS(AH337-AG337)&gt;0.01,AH337-AG337,""),"")</f>
        <v/>
      </c>
      <c r="AJ337" s="3" t="n">
        <v>7.361</v>
      </c>
      <c r="AK337" s="3" t="n">
        <f aca="false">IF(AD337&lt;&gt;"",AD337*8.33718,"")</f>
        <v>7.360896222</v>
      </c>
      <c r="AL337" s="3" t="str">
        <f aca="false">IF(AK337&lt;&gt;"",IF(ABS(AK337-AJ337)&gt;0.001,AK337-AJ337,""),"")</f>
        <v/>
      </c>
      <c r="AM337" s="4" t="n">
        <v>1.49792</v>
      </c>
      <c r="AN337" s="2" t="n">
        <v>3.2122</v>
      </c>
      <c r="AO337" s="2" t="n">
        <f aca="false">IF(AND(V337&lt;&gt;"",AA337&lt;&gt;"",U337&lt;&gt;""),V337*10^(7/3*(1+AA337)*(1-U337/559.676)),"")</f>
        <v>3.70478145819121</v>
      </c>
      <c r="AP337" s="2" t="n">
        <f aca="false">IF(AO337&lt;&gt;"",AO337-AN337,"")</f>
        <v>0.492581458191211</v>
      </c>
      <c r="AQ337" s="2" t="n">
        <v>0.2407</v>
      </c>
      <c r="AR337" s="2" t="n">
        <v>0.4106</v>
      </c>
      <c r="AS337" s="2" t="n">
        <v>0.5959</v>
      </c>
      <c r="AU337" s="1" t="n">
        <v>169.22</v>
      </c>
      <c r="AV337" s="5" t="n">
        <v>17258</v>
      </c>
      <c r="AW337" s="5" t="n">
        <f aca="false">AV337*AJ337</f>
        <v>127036.138</v>
      </c>
      <c r="AX337" s="1" t="n">
        <v>28.21</v>
      </c>
      <c r="AY337" s="3" t="n">
        <v>9.144</v>
      </c>
      <c r="AZ337" s="3" t="n">
        <f aca="false">IF(AND(AU337&lt;&gt;"",T337&lt;&gt;"",O337&lt;&gt;"",AD337&lt;&gt;""),SQRT((AU337*(MAX((T337-77)/(T337-O337),0))^0.38)*(SQRT(AD337^2-0.000601*(77-60))*62.3664)*251.9958/30.48^3),"")</f>
        <v>9.48886356812443</v>
      </c>
      <c r="BA337" s="3" t="n">
        <f aca="false">IF(AND(AY337&lt;&gt;"",AZ337&lt;&gt;""),AZ337-AY337,"")</f>
        <v>0.344863568124431</v>
      </c>
      <c r="BB337" s="1" t="n">
        <v>12</v>
      </c>
      <c r="BC337" s="1" t="n">
        <v>456.46</v>
      </c>
      <c r="BD337" s="1" t="n">
        <v>713.63</v>
      </c>
      <c r="BE337" s="1" t="n">
        <v>54.3</v>
      </c>
      <c r="BF337" s="6" t="n">
        <v>0.00066</v>
      </c>
      <c r="BG337" s="7" t="n">
        <v>-22</v>
      </c>
      <c r="BH337" s="7" t="n">
        <v>102.8</v>
      </c>
      <c r="BL337" s="1" t="n">
        <v>1.4</v>
      </c>
      <c r="BM337" s="1" t="n">
        <v>7.1</v>
      </c>
      <c r="BN337" s="7" t="n">
        <v>9.7</v>
      </c>
      <c r="BO337" s="7" t="n">
        <f aca="false">IF(AND(P337&lt;&gt;"",AD337&lt;&gt;""),P337^0.333333333333333/AD337,"")</f>
        <v>9.73957579563895</v>
      </c>
      <c r="BP337" s="7" t="n">
        <f aca="false">BN337-BO337</f>
        <v>-0.0395757956389513</v>
      </c>
    </row>
    <row r="338" customFormat="false" ht="12.75" hidden="false" customHeight="false" outlineLevel="0" collapsed="false">
      <c r="A338" s="0" t="n">
        <v>336</v>
      </c>
      <c r="B338" s="0" t="s">
        <v>491</v>
      </c>
      <c r="C338" s="0" t="s">
        <v>492</v>
      </c>
      <c r="D338" s="0" t="n">
        <v>7</v>
      </c>
      <c r="E338" s="0" t="n">
        <v>8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0</v>
      </c>
      <c r="K338" s="0" t="s">
        <v>490</v>
      </c>
      <c r="L338" s="1" t="n">
        <v>92.14</v>
      </c>
      <c r="M338" s="1" t="n">
        <f aca="false">+D338*$D$2+E338*$E$2+F338*$F$2+G338*$G$2+H338*$H$2+I338*$I$2+J338*$J$2</f>
        <v>92.14052</v>
      </c>
      <c r="N338" s="1" t="str">
        <f aca="false">IF(ABS(M338-L338)&gt;0.005,M338-L338,"")</f>
        <v/>
      </c>
      <c r="O338" s="1" t="n">
        <v>231.12</v>
      </c>
      <c r="P338" s="1" t="n">
        <f aca="false">+O338+459.67</f>
        <v>690.79</v>
      </c>
      <c r="Q338" s="1" t="n">
        <f aca="false">IF(AND(P338&gt;0,U338&lt;&gt;""),P338/U338,"")</f>
        <v>0.648495146542498</v>
      </c>
      <c r="R338" s="1" t="n">
        <v>-138.98</v>
      </c>
      <c r="S338" s="1" t="n">
        <f aca="false">IF(AND(R338&lt;&gt;"",U338&lt;&gt;""),(R338+459.67)/U338,"")</f>
        <v>0.301055181089352</v>
      </c>
      <c r="T338" s="1" t="n">
        <v>605.55</v>
      </c>
      <c r="U338" s="1" t="n">
        <f aca="false">IF(T338&lt;&gt;"",T338+459.67,"")</f>
        <v>1065.22</v>
      </c>
      <c r="V338" s="1" t="n">
        <v>595.9</v>
      </c>
      <c r="W338" s="2" t="n">
        <v>0.0549</v>
      </c>
      <c r="X338" s="2" t="n">
        <v>0.264</v>
      </c>
      <c r="Y338" s="2" t="n">
        <f aca="false">IF(U338&lt;&gt;"",V338*W338*L338/10.73165/U338,"")</f>
        <v>0.263686639596138</v>
      </c>
      <c r="Z338" s="2" t="str">
        <f aca="false">IF(Y338&lt;&gt;"",IF(ABS(Y338-X338)&gt;0.0005,Y338-X338,""),"")</f>
        <v/>
      </c>
      <c r="AA338" s="2" t="n">
        <v>0.2641</v>
      </c>
      <c r="AB338" s="2" t="n">
        <f aca="false">IF(AND(V338&gt;0,Q338&lt;&gt;""),LOG(14.69595/V338)/(1-1/Q338)*3/7-1,"")</f>
        <v>0.271387992523441</v>
      </c>
      <c r="AC338" s="2" t="str">
        <f aca="false">IF(AB338&lt;&gt;"",IF(ABS(AB338-AA338)&gt;0.05,AB338-AA338,""),"")</f>
        <v/>
      </c>
      <c r="AD338" s="2" t="n">
        <v>0.8743</v>
      </c>
      <c r="AF338" s="3" t="n">
        <f aca="false">IF(AND(L338&lt;&gt;"",AD338&lt;&gt;""),L338/(AD338*62.3664),"")</f>
        <v>1.68980680103963</v>
      </c>
      <c r="AG338" s="1" t="n">
        <v>30.34</v>
      </c>
      <c r="AH338" s="1" t="n">
        <f aca="false">IF(AD338&lt;&gt;"",141.5/AD338-131.5,"")</f>
        <v>30.343760722864</v>
      </c>
      <c r="AI338" s="1" t="str">
        <f aca="false">IF(AH338&lt;&gt;"",IF(ABS(AH338-AG338)&gt;0.01,AH338-AG338,""),"")</f>
        <v/>
      </c>
      <c r="AJ338" s="3" t="n">
        <v>7.289</v>
      </c>
      <c r="AK338" s="3" t="n">
        <f aca="false">IF(AD338&lt;&gt;"",AD338*8.33718,"")</f>
        <v>7.289196474</v>
      </c>
      <c r="AL338" s="3" t="str">
        <f aca="false">IF(AK338&lt;&gt;"",IF(ABS(AK338-AJ338)&gt;0.001,AK338-AJ338,""),"")</f>
        <v/>
      </c>
      <c r="AM338" s="4" t="n">
        <v>1.49413</v>
      </c>
      <c r="AN338" s="2" t="n">
        <v>1.0311</v>
      </c>
      <c r="AO338" s="2" t="n">
        <f aca="false">IF(AND(V338&lt;&gt;"",AA338&lt;&gt;"",U338&lt;&gt;""),V338*10^(7/3*(1+AA338)*(1-U338/559.676)),"")</f>
        <v>1.29089087307701</v>
      </c>
      <c r="AP338" s="2" t="n">
        <f aca="false">IF(AO338&lt;&gt;"",AO338-AN338,"")</f>
        <v>0.259790873077007</v>
      </c>
      <c r="AQ338" s="2" t="n">
        <v>0.2603</v>
      </c>
      <c r="AR338" s="2" t="n">
        <v>0.401</v>
      </c>
      <c r="AS338" s="2" t="n">
        <v>0.5605</v>
      </c>
      <c r="AT338" s="2" t="n">
        <v>0.3429</v>
      </c>
      <c r="AU338" s="1" t="n">
        <v>156.75</v>
      </c>
      <c r="AV338" s="5" t="n">
        <v>17423</v>
      </c>
      <c r="AW338" s="5" t="n">
        <f aca="false">AV338*AJ338</f>
        <v>126996.247</v>
      </c>
      <c r="AX338" s="1" t="n">
        <v>27.93</v>
      </c>
      <c r="AY338" s="3" t="n">
        <v>8.969</v>
      </c>
      <c r="AZ338" s="3" t="n">
        <f aca="false">IF(AND(AU338&lt;&gt;"",T338&lt;&gt;"",O338&lt;&gt;"",AD338&lt;&gt;""),SQRT((AU338*(MAX((T338-77)/(T338-O338),0))^0.38)*(SQRT(AD338^2-0.000601*(77-60))*62.3664)*251.9958/30.48^3),"")</f>
        <v>9.28043874596396</v>
      </c>
      <c r="BA338" s="3" t="n">
        <f aca="false">IF(AND(AY338&lt;&gt;"",AZ338&lt;&gt;""),AZ338-AY338,"")</f>
        <v>0.311438745963963</v>
      </c>
      <c r="BB338" s="1" t="n">
        <v>40</v>
      </c>
      <c r="BC338" s="1" t="n">
        <v>234.1</v>
      </c>
      <c r="BD338" s="1" t="n">
        <v>570.61</v>
      </c>
      <c r="BE338" s="1" t="n">
        <v>30.96</v>
      </c>
      <c r="BF338" s="6" t="n">
        <v>0.0006</v>
      </c>
      <c r="BG338" s="7" t="n">
        <v>-22</v>
      </c>
      <c r="BH338" s="7" t="n">
        <v>100.3</v>
      </c>
      <c r="BI338" s="7" t="n">
        <v>1.7</v>
      </c>
      <c r="BJ338" s="7" t="n">
        <v>5.8</v>
      </c>
      <c r="BL338" s="1" t="n">
        <v>1.2</v>
      </c>
      <c r="BM338" s="1" t="n">
        <v>7.1</v>
      </c>
      <c r="BN338" s="7" t="n">
        <v>10.1</v>
      </c>
      <c r="BO338" s="7" t="n">
        <f aca="false">IF(AND(P338&lt;&gt;"",AD338&lt;&gt;""),P338^0.333333333333333/AD338,"")</f>
        <v>10.1108624517542</v>
      </c>
      <c r="BP338" s="7" t="n">
        <f aca="false">BN338-BO338</f>
        <v>-0.0108624517541962</v>
      </c>
    </row>
    <row r="339" customFormat="false" ht="12.75" hidden="false" customHeight="false" outlineLevel="0" collapsed="false">
      <c r="A339" s="0" t="n">
        <v>337</v>
      </c>
      <c r="B339" s="0" t="s">
        <v>493</v>
      </c>
      <c r="C339" s="0" t="s">
        <v>494</v>
      </c>
      <c r="D339" s="0" t="n">
        <v>8</v>
      </c>
      <c r="E339" s="0" t="n">
        <v>10</v>
      </c>
      <c r="F339" s="0" t="n">
        <v>0</v>
      </c>
      <c r="G339" s="0" t="n">
        <v>0</v>
      </c>
      <c r="H339" s="0" t="n">
        <v>0</v>
      </c>
      <c r="I339" s="0" t="n">
        <v>0</v>
      </c>
      <c r="J339" s="0" t="n">
        <v>0</v>
      </c>
      <c r="K339" s="0" t="s">
        <v>490</v>
      </c>
      <c r="L339" s="1" t="n">
        <v>106.17</v>
      </c>
      <c r="M339" s="1" t="n">
        <f aca="false">+D339*$D$2+E339*$E$2+F339*$F$2+G339*$G$2+H339*$H$2+I339*$I$2+J339*$J$2</f>
        <v>106.1674</v>
      </c>
      <c r="N339" s="1" t="str">
        <f aca="false">IF(ABS(M339-L339)&gt;0.005,M339-L339,"")</f>
        <v/>
      </c>
      <c r="O339" s="1" t="n">
        <v>277.13</v>
      </c>
      <c r="P339" s="1" t="n">
        <f aca="false">+O339+459.67</f>
        <v>736.8</v>
      </c>
      <c r="Q339" s="1" t="n">
        <f aca="false">IF(AND(P339&gt;0,U339&lt;&gt;""),P339/U339,"")</f>
        <v>0.663240046448407</v>
      </c>
      <c r="R339" s="1" t="n">
        <v>-138.95</v>
      </c>
      <c r="S339" s="1" t="n">
        <f aca="false">IF(AND(R339&lt;&gt;"",U339&lt;&gt;""),(R339+459.67)/U339,"")</f>
        <v>0.288700254746109</v>
      </c>
      <c r="T339" s="1" t="n">
        <v>651.24</v>
      </c>
      <c r="U339" s="1" t="n">
        <f aca="false">IF(T339&lt;&gt;"",T339+459.67,"")</f>
        <v>1110.91</v>
      </c>
      <c r="V339" s="1" t="n">
        <v>523.5</v>
      </c>
      <c r="W339" s="2" t="n">
        <v>0.0564</v>
      </c>
      <c r="X339" s="2" t="n">
        <v>0.263</v>
      </c>
      <c r="Y339" s="2" t="n">
        <f aca="false">IF(U339&lt;&gt;"",V339*W339*L339/10.73165/U339,"")</f>
        <v>0.26293731934812</v>
      </c>
      <c r="Z339" s="2" t="str">
        <f aca="false">IF(Y339&lt;&gt;"",IF(ABS(Y339-X339)&gt;0.0005,Y339-X339,""),"")</f>
        <v/>
      </c>
      <c r="AA339" s="2" t="n">
        <v>0.3036</v>
      </c>
      <c r="AB339" s="2" t="n">
        <f aca="false">IF(AND(V339&gt;0,Q339&lt;&gt;""),LOG(14.69595/V339)/(1-1/Q339)*3/7-1,"")</f>
        <v>0.309744545149682</v>
      </c>
      <c r="AC339" s="2" t="str">
        <f aca="false">IF(AB339&lt;&gt;"",IF(ABS(AB339-AA339)&gt;0.05,AB339-AA339,""),"")</f>
        <v/>
      </c>
      <c r="AD339" s="2" t="n">
        <v>0.8744</v>
      </c>
      <c r="AF339" s="3" t="n">
        <f aca="false">IF(AND(L339&lt;&gt;"",AD339&lt;&gt;""),L339/(AD339*62.3664),"")</f>
        <v>1.94688810900993</v>
      </c>
      <c r="AG339" s="1" t="n">
        <v>30.32</v>
      </c>
      <c r="AH339" s="1" t="n">
        <f aca="false">IF(AD339&lt;&gt;"",141.5/AD339-131.5,"")</f>
        <v>30.3252516010979</v>
      </c>
      <c r="AI339" s="1" t="str">
        <f aca="false">IF(AH339&lt;&gt;"",IF(ABS(AH339-AG339)&gt;0.01,AH339-AG339,""),"")</f>
        <v/>
      </c>
      <c r="AJ339" s="3" t="n">
        <v>7.29</v>
      </c>
      <c r="AK339" s="3" t="n">
        <f aca="false">IF(AD339&lt;&gt;"",AD339*8.33718,"")</f>
        <v>7.290030192</v>
      </c>
      <c r="AL339" s="3" t="str">
        <f aca="false">IF(AK339&lt;&gt;"",IF(ABS(AK339-AJ339)&gt;0.001,AK339-AJ339,""),"")</f>
        <v/>
      </c>
      <c r="AM339" s="4" t="n">
        <v>1.4932</v>
      </c>
      <c r="AN339" s="2" t="n">
        <v>0.3732</v>
      </c>
      <c r="AO339" s="2" t="n">
        <f aca="false">IF(AND(V339&lt;&gt;"",AA339&lt;&gt;"",U339&lt;&gt;""),V339*10^(7/3*(1+AA339)*(1-U339/559.676)),"")</f>
        <v>0.52852316607283</v>
      </c>
      <c r="AP339" s="2" t="n">
        <f aca="false">IF(AO339&lt;&gt;"",AO339-AN339,"")</f>
        <v>0.15532316607283</v>
      </c>
      <c r="AQ339" s="2" t="n">
        <v>0.2798</v>
      </c>
      <c r="AR339" s="2" t="n">
        <v>0.4052</v>
      </c>
      <c r="AS339" s="2" t="n">
        <v>0.6537</v>
      </c>
      <c r="AT339" s="2" t="n">
        <v>0.3971</v>
      </c>
      <c r="AU339" s="1" t="n">
        <v>145.44</v>
      </c>
      <c r="AV339" s="5" t="n">
        <v>17595</v>
      </c>
      <c r="AW339" s="5" t="n">
        <f aca="false">AV339*AJ339</f>
        <v>128267.55</v>
      </c>
      <c r="AX339" s="1" t="n">
        <v>28.59</v>
      </c>
      <c r="AY339" s="3" t="n">
        <v>8.821</v>
      </c>
      <c r="AZ339" s="3" t="n">
        <f aca="false">IF(AND(AU339&lt;&gt;"",T339&lt;&gt;"",O339&lt;&gt;"",AD339&lt;&gt;""),SQRT((AU339*(MAX((T339-77)/(T339-O339),0))^0.38)*(SQRT(AD339^2-0.000601*(77-60))*62.3664)*251.9958/30.48^3),"")</f>
        <v>9.08330272731406</v>
      </c>
      <c r="BA339" s="3" t="n">
        <f aca="false">IF(AND(AY339&lt;&gt;"",AZ339&lt;&gt;""),AZ339-AY339,"")</f>
        <v>0.26230272731406</v>
      </c>
      <c r="BB339" s="1" t="n">
        <v>59</v>
      </c>
      <c r="BC339" s="1" t="n">
        <v>120.64</v>
      </c>
      <c r="BD339" s="1" t="n">
        <v>528.77</v>
      </c>
      <c r="BE339" s="1" t="n">
        <v>37.19</v>
      </c>
      <c r="BF339" s="6" t="n">
        <v>0.00054</v>
      </c>
      <c r="BG339" s="7" t="n">
        <v>-22</v>
      </c>
      <c r="BH339" s="7" t="n">
        <v>97.9</v>
      </c>
      <c r="BI339" s="7" t="n">
        <v>0.2</v>
      </c>
      <c r="BJ339" s="7" t="n">
        <v>100.8</v>
      </c>
      <c r="BK339" s="7" t="n">
        <v>10.8</v>
      </c>
      <c r="BL339" s="1" t="n">
        <v>1</v>
      </c>
      <c r="BM339" s="1" t="n">
        <v>6.7</v>
      </c>
      <c r="BN339" s="7" t="n">
        <v>10.3</v>
      </c>
      <c r="BO339" s="7" t="n">
        <f aca="false">IF(AND(P339&lt;&gt;"",AD339&lt;&gt;""),P339^0.333333333333333/AD339,"")</f>
        <v>10.3293515095187</v>
      </c>
      <c r="BP339" s="7" t="n">
        <f aca="false">BN339-BO339</f>
        <v>-0.0293515095186798</v>
      </c>
    </row>
    <row r="340" customFormat="false" ht="12.75" hidden="false" customHeight="false" outlineLevel="0" collapsed="false">
      <c r="A340" s="0" t="n">
        <v>338</v>
      </c>
      <c r="B340" s="0" t="s">
        <v>495</v>
      </c>
      <c r="C340" s="0" t="s">
        <v>494</v>
      </c>
      <c r="D340" s="0" t="n">
        <v>8</v>
      </c>
      <c r="E340" s="0" t="n">
        <v>10</v>
      </c>
      <c r="F340" s="0" t="n">
        <v>0</v>
      </c>
      <c r="G340" s="0" t="n">
        <v>0</v>
      </c>
      <c r="H340" s="0" t="n">
        <v>0</v>
      </c>
      <c r="I340" s="0" t="n">
        <v>0</v>
      </c>
      <c r="J340" s="0" t="n">
        <v>0</v>
      </c>
      <c r="K340" s="0" t="s">
        <v>490</v>
      </c>
      <c r="L340" s="1" t="n">
        <v>106.17</v>
      </c>
      <c r="M340" s="1" t="n">
        <f aca="false">+D340*$D$2+E340*$E$2+F340*$F$2+G340*$G$2+H340*$H$2+I340*$I$2+J340*$J$2</f>
        <v>106.1674</v>
      </c>
      <c r="N340" s="1" t="str">
        <f aca="false">IF(ABS(M340-L340)&gt;0.005,M340-L340,"")</f>
        <v/>
      </c>
      <c r="O340" s="1" t="n">
        <v>291.97</v>
      </c>
      <c r="P340" s="1" t="n">
        <f aca="false">+O340+459.67</f>
        <v>751.64</v>
      </c>
      <c r="Q340" s="1" t="n">
        <f aca="false">IF(AND(P340&gt;0,U340&lt;&gt;""),P340/U340,"")</f>
        <v>0.662430486396926</v>
      </c>
      <c r="R340" s="1" t="n">
        <v>-13.3</v>
      </c>
      <c r="S340" s="1" t="n">
        <f aca="false">IF(AND(R340&lt;&gt;"",U340&lt;&gt;""),(R340+459.67)/U340,"")</f>
        <v>0.393391911304608</v>
      </c>
      <c r="T340" s="1" t="n">
        <v>675</v>
      </c>
      <c r="U340" s="1" t="n">
        <f aca="false">IF(T340&lt;&gt;"",T340+459.67,"")</f>
        <v>1134.67</v>
      </c>
      <c r="V340" s="1" t="n">
        <v>541.6</v>
      </c>
      <c r="W340" s="2" t="n">
        <v>0.0557</v>
      </c>
      <c r="X340" s="2" t="n">
        <v>0.263</v>
      </c>
      <c r="Y340" s="2" t="n">
        <f aca="false">IF(U340&lt;&gt;"",V340*W340*L340/10.73165/U340,"")</f>
        <v>0.263026554176343</v>
      </c>
      <c r="Z340" s="2" t="str">
        <f aca="false">IF(Y340&lt;&gt;"",IF(ABS(Y340-X340)&gt;0.0005,Y340-X340,""),"")</f>
        <v/>
      </c>
      <c r="AA340" s="2" t="n">
        <v>0.3127</v>
      </c>
      <c r="AB340" s="2" t="n">
        <f aca="false">IF(AND(V340&gt;0,Q340&lt;&gt;""),LOG(14.69595/V340)/(1-1/Q340)*3/7-1,"")</f>
        <v>0.317423593794128</v>
      </c>
      <c r="AC340" s="2" t="str">
        <f aca="false">IF(AB340&lt;&gt;"",IF(ABS(AB340-AA340)&gt;0.05,AB340-AA340,""),"")</f>
        <v/>
      </c>
      <c r="AD340" s="2" t="n">
        <v>0.8849</v>
      </c>
      <c r="AF340" s="3" t="n">
        <f aca="false">IF(AND(L340&lt;&gt;"",AD340&lt;&gt;""),L340/(AD340*62.3664),"")</f>
        <v>1.92378682621571</v>
      </c>
      <c r="AG340" s="1" t="n">
        <v>28.4</v>
      </c>
      <c r="AH340" s="1" t="n">
        <f aca="false">IF(AD340&lt;&gt;"",141.5/AD340-131.5,"")</f>
        <v>28.4050740196632</v>
      </c>
      <c r="AI340" s="1" t="str">
        <f aca="false">IF(AH340&lt;&gt;"",IF(ABS(AH340-AG340)&gt;0.01,AH340-AG340,""),"")</f>
        <v/>
      </c>
      <c r="AJ340" s="3" t="n">
        <v>7.377</v>
      </c>
      <c r="AK340" s="3" t="n">
        <f aca="false">IF(AD340&lt;&gt;"",AD340*8.33718,"")</f>
        <v>7.377570582</v>
      </c>
      <c r="AL340" s="3" t="str">
        <f aca="false">IF(AK340&lt;&gt;"",IF(ABS(AK340-AJ340)&gt;0.001,AK340-AJ340,""),"")</f>
        <v/>
      </c>
      <c r="AM340" s="4" t="n">
        <v>1.50295</v>
      </c>
      <c r="AN340" s="2" t="n">
        <v>0.2631</v>
      </c>
      <c r="AO340" s="2" t="n">
        <f aca="false">IF(AND(V340&lt;&gt;"",AA340&lt;&gt;"",U340&lt;&gt;""),V340*10^(7/3*(1+AA340)*(1-U340/559.676)),"")</f>
        <v>0.386260598382852</v>
      </c>
      <c r="AP340" s="2" t="n">
        <f aca="false">IF(AO340&lt;&gt;"",AO340-AN340,"")</f>
        <v>0.123160598382852</v>
      </c>
      <c r="AQ340" s="2" t="n">
        <v>0.292</v>
      </c>
      <c r="AR340" s="2" t="n">
        <v>0.4133</v>
      </c>
      <c r="AS340" s="2" t="n">
        <v>0.7415</v>
      </c>
      <c r="AT340" s="2" t="n">
        <v>0.4238</v>
      </c>
      <c r="AU340" s="1" t="n">
        <v>149.85</v>
      </c>
      <c r="AV340" s="5" t="n">
        <v>17546</v>
      </c>
      <c r="AW340" s="5" t="n">
        <f aca="false">AV340*AJ340</f>
        <v>129436.842</v>
      </c>
      <c r="AX340" s="1" t="n">
        <v>29.6</v>
      </c>
      <c r="AY340" s="3" t="n">
        <v>9.018</v>
      </c>
      <c r="AZ340" s="3" t="n">
        <f aca="false">IF(AND(AU340&lt;&gt;"",T340&lt;&gt;"",O340&lt;&gt;"",AD340&lt;&gt;""),SQRT((AU340*(MAX((T340-77)/(T340-O340),0))^0.38)*(SQRT(AD340^2-0.000601*(77-60))*62.3664)*251.9958/30.48^3),"")</f>
        <v>9.30589286859201</v>
      </c>
      <c r="BA340" s="3" t="n">
        <f aca="false">IF(AND(AY340&lt;&gt;"",AZ340&lt;&gt;""),AZ340-AY340,"")</f>
        <v>0.287892868592012</v>
      </c>
      <c r="BB340" s="1" t="n">
        <v>63</v>
      </c>
      <c r="BC340" s="1" t="n">
        <v>76.92</v>
      </c>
      <c r="BD340" s="1" t="n">
        <v>494.36</v>
      </c>
      <c r="BE340" s="1" t="n">
        <v>55.06</v>
      </c>
      <c r="BF340" s="6" t="n">
        <v>0.00055</v>
      </c>
      <c r="BG340" s="7" t="n">
        <v>-4</v>
      </c>
      <c r="BH340" s="7" t="n">
        <v>100</v>
      </c>
      <c r="BI340" s="7" t="n">
        <v>100</v>
      </c>
      <c r="BL340" s="1" t="n">
        <v>1</v>
      </c>
      <c r="BM340" s="1" t="n">
        <v>6</v>
      </c>
      <c r="BN340" s="7" t="n">
        <v>10.3</v>
      </c>
      <c r="BO340" s="7" t="n">
        <f aca="false">IF(AND(P340&lt;&gt;"",AD340&lt;&gt;""),P340^0.333333333333333/AD340,"")</f>
        <v>10.2748565239861</v>
      </c>
      <c r="BP340" s="7" t="n">
        <f aca="false">BN340-BO340</f>
        <v>0.0251434760138931</v>
      </c>
    </row>
    <row r="341" customFormat="false" ht="12.75" hidden="false" customHeight="false" outlineLevel="0" collapsed="false">
      <c r="A341" s="0" t="n">
        <v>339</v>
      </c>
      <c r="B341" s="0" t="s">
        <v>496</v>
      </c>
      <c r="C341" s="0" t="s">
        <v>494</v>
      </c>
      <c r="D341" s="0" t="n">
        <v>8</v>
      </c>
      <c r="E341" s="0" t="n">
        <v>10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s">
        <v>490</v>
      </c>
      <c r="L341" s="1" t="n">
        <v>106.17</v>
      </c>
      <c r="M341" s="1" t="n">
        <f aca="false">+D341*$D$2+E341*$E$2+F341*$F$2+G341*$G$2+H341*$H$2+I341*$I$2+J341*$J$2</f>
        <v>106.1674</v>
      </c>
      <c r="N341" s="1" t="str">
        <f aca="false">IF(ABS(M341-L341)&gt;0.005,M341-L341,"")</f>
        <v/>
      </c>
      <c r="O341" s="1" t="n">
        <v>282.42</v>
      </c>
      <c r="P341" s="1" t="n">
        <f aca="false">+O341+459.67</f>
        <v>742.09</v>
      </c>
      <c r="Q341" s="1" t="n">
        <f aca="false">IF(AND(P341&gt;0,U341&lt;&gt;""),P341/U341,"")</f>
        <v>0.668134222870468</v>
      </c>
      <c r="R341" s="1" t="n">
        <v>-54.12</v>
      </c>
      <c r="S341" s="1" t="n">
        <f aca="false">IF(AND(R341&lt;&gt;"",U341&lt;&gt;""),(R341+459.67)/U341,"")</f>
        <v>0.365133385553125</v>
      </c>
      <c r="T341" s="1" t="n">
        <v>651.02</v>
      </c>
      <c r="U341" s="1" t="n">
        <f aca="false">IF(T341&lt;&gt;"",T341+459.67,"")</f>
        <v>1110.69</v>
      </c>
      <c r="V341" s="1" t="n">
        <v>513.6</v>
      </c>
      <c r="W341" s="2" t="n">
        <v>0.0567</v>
      </c>
      <c r="X341" s="2" t="n">
        <v>0.259</v>
      </c>
      <c r="Y341" s="2" t="n">
        <f aca="false">IF(U341&lt;&gt;"",V341*W341*L341/10.73165/U341,"")</f>
        <v>0.259388387483962</v>
      </c>
      <c r="Z341" s="2" t="str">
        <f aca="false">IF(Y341&lt;&gt;"",IF(ABS(Y341-X341)&gt;0.0005,Y341-X341,""),"")</f>
        <v/>
      </c>
      <c r="AA341" s="2" t="n">
        <v>0.326</v>
      </c>
      <c r="AB341" s="2" t="n">
        <f aca="false">IF(AND(V341&gt;0,Q341&lt;&gt;""),LOG(14.69595/V341)/(1-1/Q341)*3/7-1,"")</f>
        <v>0.331713047461091</v>
      </c>
      <c r="AC341" s="2" t="str">
        <f aca="false">IF(AB341&lt;&gt;"",IF(ABS(AB341-AA341)&gt;0.05,AB341-AA341,""),"")</f>
        <v/>
      </c>
      <c r="AD341" s="2" t="n">
        <v>0.8694</v>
      </c>
      <c r="AF341" s="3" t="n">
        <f aca="false">IF(AND(L341&lt;&gt;"",AD341&lt;&gt;""),L341/(AD341*62.3664),"")</f>
        <v>1.95808484301619</v>
      </c>
      <c r="AG341" s="1" t="n">
        <v>31.26</v>
      </c>
      <c r="AH341" s="1" t="n">
        <f aca="false">IF(AD341&lt;&gt;"",141.5/AD341-131.5,"")</f>
        <v>31.2559236254889</v>
      </c>
      <c r="AI341" s="1" t="str">
        <f aca="false">IF(AH341&lt;&gt;"",IF(ABS(AH341-AG341)&gt;0.01,AH341-AG341,""),"")</f>
        <v/>
      </c>
      <c r="AJ341" s="3" t="n">
        <v>7.248</v>
      </c>
      <c r="AK341" s="3" t="n">
        <f aca="false">IF(AD341&lt;&gt;"",AD341*8.33718,"")</f>
        <v>7.248344292</v>
      </c>
      <c r="AL341" s="3" t="str">
        <f aca="false">IF(AK341&lt;&gt;"",IF(ABS(AK341-AJ341)&gt;0.001,AK341-AJ341,""),"")</f>
        <v/>
      </c>
      <c r="AM341" s="4" t="n">
        <v>1.49464</v>
      </c>
      <c r="AN341" s="2" t="n">
        <v>0.3295</v>
      </c>
      <c r="AO341" s="2" t="n">
        <f aca="false">IF(AND(V341&lt;&gt;"",AA341&lt;&gt;"",U341&lt;&gt;""),V341*10^(7/3*(1+AA341)*(1-U341/559.676)),"")</f>
        <v>0.461859913728644</v>
      </c>
      <c r="AP341" s="2" t="n">
        <f aca="false">IF(AO341&lt;&gt;"",AO341-AN341,"")</f>
        <v>0.132359913728644</v>
      </c>
      <c r="AQ341" s="2" t="n">
        <v>0.2787</v>
      </c>
      <c r="AR341" s="2" t="n">
        <v>0.4044</v>
      </c>
      <c r="AS341" s="2" t="n">
        <v>0.5934</v>
      </c>
      <c r="AT341" s="2" t="n">
        <v>0.3642</v>
      </c>
      <c r="AU341" s="1" t="n">
        <v>147.14</v>
      </c>
      <c r="AV341" s="5" t="n">
        <v>17542</v>
      </c>
      <c r="AW341" s="5" t="n">
        <f aca="false">AV341*AJ341</f>
        <v>127144.416</v>
      </c>
      <c r="AX341" s="1" t="n">
        <v>28.26</v>
      </c>
      <c r="AY341" s="3" t="n">
        <v>8.842</v>
      </c>
      <c r="AZ341" s="3" t="n">
        <f aca="false">IF(AND(AU341&lt;&gt;"",T341&lt;&gt;"",O341&lt;&gt;"",AD341&lt;&gt;""),SQRT((AU341*(MAX((T341-77)/(T341-O341),0))^0.38)*(SQRT(AD341^2-0.000601*(77-60))*62.3664)*251.9958/30.48^3),"")</f>
        <v>9.13477277817922</v>
      </c>
      <c r="BA341" s="3" t="n">
        <f aca="false">IF(AND(AY341&lt;&gt;"",AZ341&lt;&gt;""),AZ341-AY341,"")</f>
        <v>0.292772778179222</v>
      </c>
      <c r="BB341" s="1" t="n">
        <v>77</v>
      </c>
      <c r="BC341" s="1" t="n">
        <v>70.14</v>
      </c>
      <c r="BD341" s="1" t="n">
        <v>481.28</v>
      </c>
      <c r="BE341" s="1" t="n">
        <v>46.85</v>
      </c>
      <c r="BF341" s="6" t="n">
        <v>0.00054</v>
      </c>
      <c r="BG341" s="7" t="n">
        <v>-22</v>
      </c>
      <c r="BH341" s="7" t="n">
        <v>102.8</v>
      </c>
      <c r="BI341" s="7" t="n">
        <v>6</v>
      </c>
      <c r="BJ341" s="7" t="n">
        <v>104</v>
      </c>
      <c r="BK341" s="7" t="n">
        <v>6</v>
      </c>
      <c r="BL341" s="1" t="n">
        <v>1.1</v>
      </c>
      <c r="BM341" s="1" t="n">
        <v>7</v>
      </c>
      <c r="BN341" s="7" t="n">
        <v>10.4</v>
      </c>
      <c r="BO341" s="7" t="n">
        <f aca="false">IF(AND(P341&lt;&gt;"",AD341&lt;&gt;""),P341^0.333333333333333/AD341,"")</f>
        <v>10.4135600062448</v>
      </c>
      <c r="BP341" s="7" t="n">
        <f aca="false">BN341-BO341</f>
        <v>-0.0135600062447612</v>
      </c>
    </row>
    <row r="342" customFormat="false" ht="12.75" hidden="false" customHeight="false" outlineLevel="0" collapsed="false">
      <c r="A342" s="0" t="n">
        <v>340</v>
      </c>
      <c r="B342" s="0" t="s">
        <v>497</v>
      </c>
      <c r="C342" s="0" t="s">
        <v>494</v>
      </c>
      <c r="D342" s="0" t="n">
        <v>8</v>
      </c>
      <c r="E342" s="0" t="n">
        <v>10</v>
      </c>
      <c r="F342" s="0" t="n">
        <v>0</v>
      </c>
      <c r="G342" s="0" t="n">
        <v>0</v>
      </c>
      <c r="H342" s="0" t="n">
        <v>0</v>
      </c>
      <c r="I342" s="0" t="n">
        <v>0</v>
      </c>
      <c r="J342" s="0" t="n">
        <v>0</v>
      </c>
      <c r="K342" s="0" t="s">
        <v>490</v>
      </c>
      <c r="L342" s="1" t="n">
        <v>106.17</v>
      </c>
      <c r="M342" s="1" t="n">
        <f aca="false">+D342*$D$2+E342*$E$2+F342*$F$2+G342*$G$2+H342*$H$2+I342*$I$2+J342*$J$2</f>
        <v>106.1674</v>
      </c>
      <c r="N342" s="1" t="str">
        <f aca="false">IF(ABS(M342-L342)&gt;0.005,M342-L342,"")</f>
        <v/>
      </c>
      <c r="O342" s="1" t="n">
        <v>281.05</v>
      </c>
      <c r="P342" s="1" t="n">
        <f aca="false">+O342+459.67</f>
        <v>740.72</v>
      </c>
      <c r="Q342" s="1" t="n">
        <f aca="false">IF(AND(P342&gt;0,U342&lt;&gt;""),P342/U342,"")</f>
        <v>0.667754469155391</v>
      </c>
      <c r="R342" s="1" t="n">
        <v>55.86</v>
      </c>
      <c r="S342" s="1" t="n">
        <f aca="false">IF(AND(R342&lt;&gt;"",U342&lt;&gt;""),(R342+459.67)/U342,"")</f>
        <v>0.464747085921372</v>
      </c>
      <c r="T342" s="1" t="n">
        <v>649.6</v>
      </c>
      <c r="U342" s="1" t="n">
        <f aca="false">IF(T342&lt;&gt;"",T342+459.67,"")</f>
        <v>1109.27</v>
      </c>
      <c r="V342" s="1" t="n">
        <v>509.2</v>
      </c>
      <c r="W342" s="2" t="n">
        <v>0.0572</v>
      </c>
      <c r="X342" s="2" t="n">
        <v>0.26</v>
      </c>
      <c r="Y342" s="2" t="n">
        <f aca="false">IF(U342&lt;&gt;"",V342*W342*L342/10.73165/U342,"")</f>
        <v>0.259766099422965</v>
      </c>
      <c r="Z342" s="2" t="str">
        <f aca="false">IF(Y342&lt;&gt;"",IF(ABS(Y342-X342)&gt;0.0005,Y342-X342,""),"")</f>
        <v/>
      </c>
      <c r="AA342" s="2" t="n">
        <v>0.3259</v>
      </c>
      <c r="AB342" s="2" t="n">
        <f aca="false">IF(AND(V342&gt;0,Q342&lt;&gt;""),LOG(14.69595/V342)/(1-1/Q342)*3/7-1,"")</f>
        <v>0.326216311404962</v>
      </c>
      <c r="AC342" s="2" t="str">
        <f aca="false">IF(AB342&lt;&gt;"",IF(ABS(AB342-AA342)&gt;0.05,AB342-AA342,""),"")</f>
        <v/>
      </c>
      <c r="AD342" s="2" t="n">
        <v>0.8666</v>
      </c>
      <c r="AF342" s="3" t="n">
        <f aca="false">IF(AND(L342&lt;&gt;"",AD342&lt;&gt;""),L342/(AD342*62.3664),"")</f>
        <v>1.96441144994032</v>
      </c>
      <c r="AG342" s="1" t="n">
        <v>31.78</v>
      </c>
      <c r="AH342" s="1" t="n">
        <f aca="false">IF(AD342&lt;&gt;"",141.5/AD342-131.5,"")</f>
        <v>31.7817909069928</v>
      </c>
      <c r="AI342" s="1" t="str">
        <f aca="false">IF(AH342&lt;&gt;"",IF(ABS(AH342-AG342)&gt;0.01,AH342-AG342,""),"")</f>
        <v/>
      </c>
      <c r="AJ342" s="3" t="n">
        <v>7.225</v>
      </c>
      <c r="AK342" s="3" t="n">
        <f aca="false">IF(AD342&lt;&gt;"",AD342*8.33718,"")</f>
        <v>7.225000188</v>
      </c>
      <c r="AL342" s="3" t="str">
        <f aca="false">IF(AK342&lt;&gt;"",IF(ABS(AK342-AJ342)&gt;0.001,AK342-AJ342,""),"")</f>
        <v/>
      </c>
      <c r="AM342" s="4" t="n">
        <v>1.49325</v>
      </c>
      <c r="AN342" s="2" t="n">
        <v>0.3473</v>
      </c>
      <c r="AO342" s="2" t="n">
        <f aca="false">IF(AND(V342&lt;&gt;"",AA342&lt;&gt;"",U342&lt;&gt;""),V342*10^(7/3*(1+AA342)*(1-U342/559.676)),"")</f>
        <v>0.466501260864784</v>
      </c>
      <c r="AP342" s="2" t="n">
        <f aca="false">IF(AO342&lt;&gt;"",AO342-AN342,"")</f>
        <v>0.119201260864784</v>
      </c>
      <c r="AQ342" s="2" t="n">
        <v>0.2774</v>
      </c>
      <c r="AR342" s="2" t="n">
        <v>0.4002</v>
      </c>
      <c r="AS342" s="2" t="n">
        <v>0.6152</v>
      </c>
      <c r="AT342" s="2" t="n">
        <v>0.37</v>
      </c>
      <c r="AU342" s="1" t="n">
        <v>145.06</v>
      </c>
      <c r="AV342" s="5" t="n">
        <v>17546</v>
      </c>
      <c r="AW342" s="5" t="n">
        <f aca="false">AV342*AJ342</f>
        <v>126769.85</v>
      </c>
      <c r="AX342" s="1" t="n">
        <v>27.92</v>
      </c>
      <c r="AY342" s="3" t="n">
        <v>8.722</v>
      </c>
      <c r="AZ342" s="3" t="n">
        <f aca="false">IF(AND(AU342&lt;&gt;"",T342&lt;&gt;"",O342&lt;&gt;"",AD342&lt;&gt;""),SQRT((AU342*(MAX((T342-77)/(T342-O342),0))^0.38)*(SQRT(AD342^2-0.000601*(77-60))*62.3664)*251.9958/30.48^3),"")</f>
        <v>9.05113242770773</v>
      </c>
      <c r="BA342" s="3" t="n">
        <f aca="false">IF(AND(AY342&lt;&gt;"",AZ342&lt;&gt;""),AZ342-AY342,"")</f>
        <v>0.329132427707732</v>
      </c>
      <c r="BB342" s="1" t="n">
        <v>77</v>
      </c>
      <c r="BC342" s="1" t="n">
        <v>73.01</v>
      </c>
      <c r="BD342" s="1" t="n">
        <v>491.09</v>
      </c>
      <c r="BE342" s="1" t="n">
        <v>69.3</v>
      </c>
      <c r="BF342" s="6" t="n">
        <v>0.00054</v>
      </c>
      <c r="BG342" s="7" t="n">
        <v>-22</v>
      </c>
      <c r="BH342" s="7" t="n">
        <v>101.2</v>
      </c>
      <c r="BI342" s="7" t="n">
        <v>15.1</v>
      </c>
      <c r="BJ342" s="7" t="n">
        <v>103.4</v>
      </c>
      <c r="BK342" s="7" t="n">
        <v>6</v>
      </c>
      <c r="BL342" s="1" t="n">
        <v>1.1</v>
      </c>
      <c r="BM342" s="1" t="n">
        <v>7</v>
      </c>
      <c r="BN342" s="7" t="n">
        <v>10.4</v>
      </c>
      <c r="BO342" s="7" t="n">
        <f aca="false">IF(AND(P342&lt;&gt;"",AD342&lt;&gt;""),P342^0.333333333333333/AD342,"")</f>
        <v>10.4407734510117</v>
      </c>
      <c r="BP342" s="7" t="n">
        <f aca="false">BN342-BO342</f>
        <v>-0.0407734510116882</v>
      </c>
    </row>
    <row r="343" customFormat="false" ht="12.75" hidden="false" customHeight="false" outlineLevel="0" collapsed="false">
      <c r="A343" s="0" t="n">
        <v>341</v>
      </c>
      <c r="B343" s="0" t="s">
        <v>498</v>
      </c>
      <c r="C343" s="0" t="s">
        <v>499</v>
      </c>
      <c r="D343" s="0" t="n">
        <v>9</v>
      </c>
      <c r="E343" s="0" t="n">
        <v>12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s">
        <v>490</v>
      </c>
      <c r="L343" s="1" t="n">
        <v>120.19</v>
      </c>
      <c r="M343" s="1" t="n">
        <f aca="false">+D343*$D$2+E343*$E$2+F343*$F$2+G343*$G$2+H343*$H$2+I343*$I$2+J343*$J$2</f>
        <v>120.19428</v>
      </c>
      <c r="N343" s="1" t="str">
        <f aca="false">IF(ABS(M343-L343)&gt;0.005,M343-L343,"")</f>
        <v/>
      </c>
      <c r="O343" s="1" t="n">
        <v>318.64</v>
      </c>
      <c r="P343" s="1" t="n">
        <f aca="false">+O343+459.67</f>
        <v>778.31</v>
      </c>
      <c r="Q343" s="1" t="n">
        <f aca="false">IF(AND(P343&gt;0,U343&lt;&gt;""),P343/U343,"")</f>
        <v>0.677333170884534</v>
      </c>
      <c r="R343" s="1" t="n">
        <v>-147.06</v>
      </c>
      <c r="S343" s="1" t="n">
        <f aca="false">IF(AND(R343&lt;&gt;"",U343&lt;&gt;""),(R343+459.67)/U343,"")</f>
        <v>0.272052424548334</v>
      </c>
      <c r="T343" s="1" t="n">
        <v>689.41</v>
      </c>
      <c r="U343" s="1" t="n">
        <f aca="false">IF(T343&lt;&gt;"",T343+459.67,"")</f>
        <v>1149.08</v>
      </c>
      <c r="V343" s="1" t="n">
        <v>464.1</v>
      </c>
      <c r="W343" s="2" t="n">
        <v>0.0586</v>
      </c>
      <c r="X343" s="2" t="n">
        <v>0.265</v>
      </c>
      <c r="Y343" s="2" t="n">
        <f aca="false">IF(U343&lt;&gt;"",V343*W343*L343/10.73165/U343,"")</f>
        <v>0.265070107161387</v>
      </c>
      <c r="Z343" s="2" t="str">
        <f aca="false">IF(Y343&lt;&gt;"",IF(ABS(Y343-X343)&gt;0.0005,Y343-X343,""),"")</f>
        <v/>
      </c>
      <c r="AA343" s="2" t="n">
        <v>0.3462</v>
      </c>
      <c r="AB343" s="2" t="n">
        <f aca="false">IF(AND(V343&gt;0,Q343&lt;&gt;""),LOG(14.69595/V343)/(1-1/Q343)*3/7-1,"")</f>
        <v>0.348940430483772</v>
      </c>
      <c r="AC343" s="2" t="str">
        <f aca="false">IF(AB343&lt;&gt;"",IF(ABS(AB343-AA343)&gt;0.05,AB343-AA343,""),"")</f>
        <v/>
      </c>
      <c r="AD343" s="2" t="n">
        <v>0.8683</v>
      </c>
      <c r="AF343" s="3" t="n">
        <f aca="false">IF(AND(L343&lt;&gt;"",AD343&lt;&gt;""),L343/(AD343*62.3664),"")</f>
        <v>2.21946273884481</v>
      </c>
      <c r="AG343" s="1" t="n">
        <v>31.45</v>
      </c>
      <c r="AH343" s="1" t="n">
        <f aca="false">IF(AD343&lt;&gt;"",141.5/AD343-131.5,"")</f>
        <v>31.4621098698607</v>
      </c>
      <c r="AI343" s="1" t="n">
        <f aca="false">IF(AH343&lt;&gt;"",IF(ABS(AH343-AG343)&gt;0.01,AH343-AG343,""),"")</f>
        <v>0.0121098698606552</v>
      </c>
      <c r="AJ343" s="3" t="n">
        <v>7.239</v>
      </c>
      <c r="AK343" s="3" t="n">
        <f aca="false">IF(AD343&lt;&gt;"",AD343*8.33718,"")</f>
        <v>7.239173394</v>
      </c>
      <c r="AL343" s="3" t="str">
        <f aca="false">IF(AK343&lt;&gt;"",IF(ABS(AK343-AJ343)&gt;0.001,AK343-AJ343,""),"")</f>
        <v/>
      </c>
      <c r="AM343" s="4" t="n">
        <v>1.48951</v>
      </c>
      <c r="AN343" s="2" t="n">
        <v>0.1418</v>
      </c>
      <c r="AO343" s="2" t="n">
        <f aca="false">IF(AND(V343&lt;&gt;"",AA343&lt;&gt;"",U343&lt;&gt;""),V343*10^(7/3*(1+AA343)*(1-U343/559.676)),"")</f>
        <v>0.228366500179341</v>
      </c>
      <c r="AP343" s="2" t="n">
        <f aca="false">IF(AO343&lt;&gt;"",AO343-AN343,"")</f>
        <v>0.0865665001793409</v>
      </c>
      <c r="AQ343" s="2" t="n">
        <v>0.2936</v>
      </c>
      <c r="AR343" s="2" t="n">
        <v>0.419</v>
      </c>
      <c r="AS343" s="2" t="n">
        <v>0.7966</v>
      </c>
      <c r="AT343" s="2" t="n">
        <v>0.4524</v>
      </c>
      <c r="AU343" s="1" t="n">
        <v>137.22</v>
      </c>
      <c r="AV343" s="5" t="n">
        <v>17721</v>
      </c>
      <c r="AW343" s="5" t="n">
        <f aca="false">AV343*AJ343</f>
        <v>128282.319</v>
      </c>
      <c r="AX343" s="1" t="n">
        <v>28.43</v>
      </c>
      <c r="AY343" s="3" t="n">
        <v>8.705</v>
      </c>
      <c r="AZ343" s="3" t="n">
        <f aca="false">IF(AND(AU343&lt;&gt;"",T343&lt;&gt;"",O343&lt;&gt;"",AD343&lt;&gt;""),SQRT((AU343*(MAX((T343-77)/(T343-O343),0))^0.38)*(SQRT(AD343^2-0.000601*(77-60))*62.3664)*251.9958/30.48^3),"")</f>
        <v>8.91497090420281</v>
      </c>
      <c r="BA343" s="3" t="n">
        <f aca="false">IF(AND(AY343&lt;&gt;"",AZ343&lt;&gt;""),AZ343-AY343,"")</f>
        <v>0.209970904202811</v>
      </c>
      <c r="BB343" s="1" t="n">
        <v>86</v>
      </c>
      <c r="BC343" s="1" t="n">
        <v>28.26</v>
      </c>
      <c r="BD343" s="1" t="n">
        <v>493.95</v>
      </c>
      <c r="BE343" s="1" t="n">
        <v>33.15</v>
      </c>
      <c r="BF343" s="6" t="n">
        <v>0.00054</v>
      </c>
      <c r="BG343" s="7" t="n">
        <v>-22</v>
      </c>
      <c r="BH343" s="7" t="n">
        <v>98.7</v>
      </c>
      <c r="BI343" s="7" t="n">
        <v>2</v>
      </c>
      <c r="BJ343" s="7" t="n">
        <v>101.5</v>
      </c>
      <c r="BK343" s="7" t="n">
        <v>4.3</v>
      </c>
      <c r="BL343" s="1" t="n">
        <v>0.88</v>
      </c>
      <c r="BM343" s="1" t="n">
        <v>8.57</v>
      </c>
      <c r="BN343" s="7" t="n">
        <v>10.6</v>
      </c>
      <c r="BO343" s="7" t="n">
        <f aca="false">IF(AND(P343&lt;&gt;"",AD343&lt;&gt;""),P343^0.333333333333333/AD343,"")</f>
        <v>10.593701602222</v>
      </c>
      <c r="BP343" s="7" t="n">
        <f aca="false">BN343-BO343</f>
        <v>0.00629839777803198</v>
      </c>
    </row>
    <row r="344" customFormat="false" ht="12.75" hidden="false" customHeight="false" outlineLevel="0" collapsed="false">
      <c r="A344" s="0" t="n">
        <v>342</v>
      </c>
      <c r="B344" s="0" t="s">
        <v>500</v>
      </c>
      <c r="C344" s="0" t="s">
        <v>499</v>
      </c>
      <c r="D344" s="0" t="n">
        <v>9</v>
      </c>
      <c r="E344" s="0" t="n">
        <v>12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s">
        <v>490</v>
      </c>
      <c r="L344" s="1" t="n">
        <v>120.19</v>
      </c>
      <c r="M344" s="1" t="n">
        <f aca="false">+D344*$D$2+E344*$E$2+F344*$F$2+G344*$G$2+H344*$H$2+I344*$I$2+J344*$J$2</f>
        <v>120.19428</v>
      </c>
      <c r="N344" s="1" t="str">
        <f aca="false">IF(ABS(M344-L344)&gt;0.005,M344-L344,"")</f>
        <v/>
      </c>
      <c r="O344" s="1" t="n">
        <v>306.34</v>
      </c>
      <c r="P344" s="1" t="n">
        <f aca="false">+O344+459.67</f>
        <v>766.01</v>
      </c>
      <c r="Q344" s="1" t="n">
        <f aca="false">IF(AND(P344&gt;0,U344&lt;&gt;""),P344/U344,"")</f>
        <v>0.67426302956684</v>
      </c>
      <c r="R344" s="1" t="n">
        <v>-140.81</v>
      </c>
      <c r="S344" s="1" t="n">
        <f aca="false">IF(AND(R344&lt;&gt;"",U344&lt;&gt;""),(R344+459.67)/U344,"")</f>
        <v>0.280669324953568</v>
      </c>
      <c r="T344" s="1" t="n">
        <v>676.4</v>
      </c>
      <c r="U344" s="1" t="n">
        <f aca="false">IF(T344&lt;&gt;"",T344+459.67,"")</f>
        <v>1136.07</v>
      </c>
      <c r="V344" s="1" t="n">
        <v>465.4</v>
      </c>
      <c r="W344" s="2" t="n">
        <v>0.057</v>
      </c>
      <c r="X344" s="2" t="n">
        <v>0.262</v>
      </c>
      <c r="Y344" s="2" t="n">
        <f aca="false">IF(U344&lt;&gt;"",V344*W344*L344/10.73165/U344,"")</f>
        <v>0.261515827185088</v>
      </c>
      <c r="Z344" s="2" t="str">
        <f aca="false">IF(Y344&lt;&gt;"",IF(ABS(Y344-X344)&gt;0.0005,Y344-X344,""),"")</f>
        <v/>
      </c>
      <c r="AA344" s="2" t="n">
        <v>0.3377</v>
      </c>
      <c r="AB344" s="2" t="n">
        <f aca="false">IF(AND(V344&gt;0,Q344&lt;&gt;""),LOG(14.69595/V344)/(1-1/Q344)*3/7-1,"")</f>
        <v>0.331247366029101</v>
      </c>
      <c r="AC344" s="2" t="str">
        <f aca="false">IF(AB344&lt;&gt;"",IF(ABS(AB344-AA344)&gt;0.05,AB344-AA344,""),"")</f>
        <v/>
      </c>
      <c r="AD344" s="2" t="n">
        <v>0.8685</v>
      </c>
      <c r="AF344" s="3" t="n">
        <f aca="false">IF(AND(L344&lt;&gt;"",AD344&lt;&gt;""),L344/(AD344*62.3664),"")</f>
        <v>2.21895163631427</v>
      </c>
      <c r="AG344" s="1" t="n">
        <v>31.43</v>
      </c>
      <c r="AH344" s="1" t="n">
        <f aca="false">IF(AD344&lt;&gt;"",141.5/AD344-131.5,"")</f>
        <v>31.4245826137018</v>
      </c>
      <c r="AI344" s="1" t="str">
        <f aca="false">IF(AH344&lt;&gt;"",IF(ABS(AH344-AG344)&gt;0.01,AH344-AG344,""),"")</f>
        <v/>
      </c>
      <c r="AJ344" s="3" t="n">
        <v>7.24</v>
      </c>
      <c r="AK344" s="3" t="n">
        <f aca="false">IF(AD344&lt;&gt;"",AD344*8.33718,"")</f>
        <v>7.24084083</v>
      </c>
      <c r="AL344" s="3" t="str">
        <f aca="false">IF(AK344&lt;&gt;"",IF(ABS(AK344-AJ344)&gt;0.001,AK344-AJ344,""),"")</f>
        <v/>
      </c>
      <c r="AM344" s="4" t="n">
        <v>1.4889</v>
      </c>
      <c r="AN344" s="2" t="n">
        <v>0.1865</v>
      </c>
      <c r="AO344" s="2" t="n">
        <f aca="false">IF(AND(V344&lt;&gt;"",AA344&lt;&gt;"",U344&lt;&gt;""),V344*10^(7/3*(1+AA344)*(1-U344/559.676)),"")</f>
        <v>0.283981783795025</v>
      </c>
      <c r="AP344" s="2" t="n">
        <f aca="false">IF(AO344&lt;&gt;"",AO344-AN344,"")</f>
        <v>0.0974817837950249</v>
      </c>
      <c r="AQ344" s="2" t="n">
        <v>0.2919</v>
      </c>
      <c r="AR344" s="2" t="n">
        <v>0.4135</v>
      </c>
      <c r="AS344" s="2" t="n">
        <v>0.7376</v>
      </c>
      <c r="AT344" s="2" t="n">
        <v>0.4367</v>
      </c>
      <c r="AU344" s="1" t="n">
        <v>136.17</v>
      </c>
      <c r="AV344" s="5" t="n">
        <v>17711</v>
      </c>
      <c r="AW344" s="5" t="n">
        <f aca="false">AV344*AJ344</f>
        <v>128227.64</v>
      </c>
      <c r="AX344" s="1" t="n">
        <v>27.69</v>
      </c>
      <c r="AY344" s="3" t="n">
        <v>8.561</v>
      </c>
      <c r="AZ344" s="3" t="n">
        <f aca="false">IF(AND(AU344&lt;&gt;"",T344&lt;&gt;"",O344&lt;&gt;"",AD344&lt;&gt;""),SQRT((AU344*(MAX((T344-77)/(T344-O344),0))^0.38)*(SQRT(AD344^2-0.000601*(77-60))*62.3664)*251.9958/30.48^3),"")</f>
        <v>8.84889315924725</v>
      </c>
      <c r="BA344" s="3" t="n">
        <f aca="false">IF(AND(AY344&lt;&gt;"",AZ344&lt;&gt;""),AZ344-AY344,"")</f>
        <v>0.287893159247254</v>
      </c>
      <c r="BB344" s="1" t="n">
        <v>111</v>
      </c>
      <c r="BC344" s="1" t="n">
        <v>14.07</v>
      </c>
      <c r="BD344" s="1" t="n">
        <v>496.82</v>
      </c>
      <c r="BE344" s="1" t="n">
        <v>27.85</v>
      </c>
      <c r="BF344" s="6" t="n">
        <v>0.00054</v>
      </c>
      <c r="BG344" s="7" t="n">
        <v>5</v>
      </c>
      <c r="BH344" s="7" t="n">
        <v>99.3</v>
      </c>
      <c r="BI344" s="7" t="n">
        <v>0.5</v>
      </c>
      <c r="BJ344" s="7" t="n">
        <v>102.1</v>
      </c>
      <c r="BK344" s="7" t="n">
        <v>4.3</v>
      </c>
      <c r="BL344" s="1" t="n">
        <v>0.88</v>
      </c>
      <c r="BM344" s="1" t="n">
        <v>6.5</v>
      </c>
      <c r="BN344" s="7" t="n">
        <v>10.5</v>
      </c>
      <c r="BO344" s="7" t="n">
        <f aca="false">IF(AND(P344&lt;&gt;"",AD344&lt;&gt;""),P344^0.333333333333333/AD344,"")</f>
        <v>10.535172644149</v>
      </c>
      <c r="BP344" s="7" t="n">
        <f aca="false">BN344-BO344</f>
        <v>-0.0351726441489699</v>
      </c>
    </row>
    <row r="345" customFormat="false" ht="12.75" hidden="false" customHeight="false" outlineLevel="0" collapsed="false">
      <c r="A345" s="0" t="n">
        <v>343</v>
      </c>
      <c r="B345" s="0" t="s">
        <v>501</v>
      </c>
      <c r="C345" s="0" t="s">
        <v>499</v>
      </c>
      <c r="D345" s="0" t="n">
        <v>9</v>
      </c>
      <c r="E345" s="0" t="n">
        <v>12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s">
        <v>490</v>
      </c>
      <c r="L345" s="1" t="n">
        <v>120.19</v>
      </c>
      <c r="M345" s="1" t="n">
        <f aca="false">+D345*$D$2+E345*$E$2+F345*$F$2+G345*$G$2+H345*$H$2+I345*$I$2+J345*$J$2</f>
        <v>120.19428</v>
      </c>
      <c r="N345" s="1" t="str">
        <f aca="false">IF(ABS(M345-L345)&gt;0.005,M345-L345,"")</f>
        <v/>
      </c>
      <c r="O345" s="1" t="n">
        <v>329.32</v>
      </c>
      <c r="P345" s="1" t="n">
        <f aca="false">+O345+459.67</f>
        <v>788.99</v>
      </c>
      <c r="Q345" s="1" t="n">
        <f aca="false">IF(AND(P345&gt;0,U345&lt;&gt;""),P345/U345,"")</f>
        <v>0.673159452933698</v>
      </c>
      <c r="R345" s="1" t="n">
        <v>-113.44</v>
      </c>
      <c r="S345" s="1" t="n">
        <f aca="false">IF(AND(R345&lt;&gt;"",U345&lt;&gt;""),(R345+459.67)/U345,"")</f>
        <v>0.295400445365891</v>
      </c>
      <c r="T345" s="1" t="n">
        <v>712.4</v>
      </c>
      <c r="U345" s="1" t="n">
        <f aca="false">IF(T345&lt;&gt;"",T345+459.67,"")</f>
        <v>1172.07</v>
      </c>
      <c r="V345" s="1" t="n">
        <v>490</v>
      </c>
      <c r="W345" s="2" t="n">
        <v>0.0574</v>
      </c>
      <c r="X345" s="2" t="n">
        <v>0.2688</v>
      </c>
      <c r="Y345" s="2" t="n">
        <f aca="false">IF(U345&lt;&gt;"",V345*W345*L345/10.73165/U345,"")</f>
        <v>0.268754817212918</v>
      </c>
      <c r="Z345" s="2" t="str">
        <f aca="false">IF(Y345&lt;&gt;"",IF(ABS(Y345-X345)&gt;0.0005,Y345-X345,""),"")</f>
        <v/>
      </c>
      <c r="AA345" s="2" t="n">
        <v>0.2932</v>
      </c>
      <c r="AB345" s="2" t="n">
        <f aca="false">IF(AND(V345&gt;0,Q345&lt;&gt;""),LOG(14.69595/V345)/(1-1/Q345)*3/7-1,"")</f>
        <v>0.344326271558593</v>
      </c>
      <c r="AC345" s="2" t="n">
        <f aca="false">IF(AB345&lt;&gt;"",IF(ABS(AB345-AA345)&gt;0.05,AB345-AA345,""),"")</f>
        <v>0.0511262715585928</v>
      </c>
      <c r="AD345" s="2" t="n">
        <v>0.8847</v>
      </c>
      <c r="AF345" s="3" t="n">
        <f aca="false">IF(AND(L345&lt;&gt;"",AD345&lt;&gt;""),L345/(AD345*62.3664),"")</f>
        <v>2.17831976504911</v>
      </c>
      <c r="AG345" s="1" t="n">
        <v>28.43</v>
      </c>
      <c r="AH345" s="1" t="n">
        <f aca="false">IF(AD345&lt;&gt;"",141.5/AD345-131.5,"")</f>
        <v>28.4412230134509</v>
      </c>
      <c r="AI345" s="1" t="n">
        <f aca="false">IF(AH345&lt;&gt;"",IF(ABS(AH345-AG345)&gt;0.01,AH345-AG345,""),"")</f>
        <v>0.0112230134508664</v>
      </c>
      <c r="AJ345" s="3" t="n">
        <v>7.376</v>
      </c>
      <c r="AK345" s="3" t="n">
        <f aca="false">IF(AD345&lt;&gt;"",AD345*8.33718,"")</f>
        <v>7.375903146</v>
      </c>
      <c r="AL345" s="3" t="str">
        <f aca="false">IF(AK345&lt;&gt;"",IF(ABS(AK345-AJ345)&gt;0.001,AK345-AJ345,""),"")</f>
        <v/>
      </c>
      <c r="AM345" s="4" t="n">
        <v>1.50208</v>
      </c>
      <c r="AN345" s="2" t="n">
        <v>0.1088</v>
      </c>
      <c r="AO345" s="2" t="n">
        <f aca="false">IF(AND(V345&lt;&gt;"",AA345&lt;&gt;"",U345&lt;&gt;""),V345*10^(7/3*(1+AA345)*(1-U345/559.676)),"")</f>
        <v>0.244626111130052</v>
      </c>
      <c r="AP345" s="2" t="n">
        <f aca="false">IF(AO345&lt;&gt;"",AO345-AN345,"")</f>
        <v>0.135826111130052</v>
      </c>
      <c r="AQ345" s="2" t="n">
        <v>0.3035</v>
      </c>
      <c r="AR345" s="2" t="n">
        <v>0.4133</v>
      </c>
      <c r="AS345" s="2" t="n">
        <v>0.8354</v>
      </c>
      <c r="AT345" s="2" t="n">
        <v>0.4201</v>
      </c>
      <c r="AU345" s="1" t="n">
        <v>136.17</v>
      </c>
      <c r="AV345" s="5" t="n">
        <v>17692</v>
      </c>
      <c r="AW345" s="5" t="n">
        <f aca="false">AV345*AJ345</f>
        <v>130496.192</v>
      </c>
      <c r="AX345" s="1" t="n">
        <v>29.66</v>
      </c>
      <c r="AY345" s="3" t="n">
        <v>8.804</v>
      </c>
      <c r="AZ345" s="3" t="n">
        <f aca="false">IF(AND(AU345&lt;&gt;"",T345&lt;&gt;"",O345&lt;&gt;"",AD345&lt;&gt;""),SQRT((AU345*(MAX((T345-77)/(T345-O345),0))^0.38)*(SQRT(AD345^2-0.000601*(77-60))*62.3664)*251.9958/30.48^3),"")</f>
        <v>8.97254478924992</v>
      </c>
      <c r="BA345" s="3" t="n">
        <f aca="false">IF(AND(AY345&lt;&gt;"",AZ345&lt;&gt;""),AZ345-AY345,"")</f>
        <v>0.168544789249918</v>
      </c>
      <c r="BC345" s="1" t="n">
        <v>4.65</v>
      </c>
      <c r="BD345" s="1" t="n">
        <v>469.3</v>
      </c>
      <c r="BE345" s="1" t="n">
        <v>35.63</v>
      </c>
      <c r="BF345" s="6" t="n">
        <v>0.0005</v>
      </c>
      <c r="BH345" s="7" t="n">
        <v>92.1</v>
      </c>
      <c r="BI345" s="7" t="n">
        <v>92.9</v>
      </c>
      <c r="BJ345" s="7" t="n">
        <v>100.2</v>
      </c>
      <c r="BK345" s="7" t="n">
        <v>0.3</v>
      </c>
      <c r="BL345" s="1" t="n">
        <v>0.93</v>
      </c>
      <c r="BM345" s="1" t="n">
        <v>8.59</v>
      </c>
      <c r="BN345" s="7" t="n">
        <v>10.4</v>
      </c>
      <c r="BO345" s="7" t="n">
        <f aca="false">IF(AND(P345&lt;&gt;"",AD345&lt;&gt;""),P345^0.333333333333333/AD345,"")</f>
        <v>10.4446639721629</v>
      </c>
      <c r="BP345" s="7" t="n">
        <f aca="false">BN345-BO345</f>
        <v>-0.0446639721628799</v>
      </c>
    </row>
    <row r="346" customFormat="false" ht="12.75" hidden="false" customHeight="false" outlineLevel="0" collapsed="false">
      <c r="A346" s="0" t="n">
        <v>344</v>
      </c>
      <c r="B346" s="0" t="s">
        <v>502</v>
      </c>
      <c r="C346" s="0" t="s">
        <v>499</v>
      </c>
      <c r="D346" s="0" t="n">
        <v>9</v>
      </c>
      <c r="E346" s="0" t="n">
        <v>12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s">
        <v>490</v>
      </c>
      <c r="L346" s="1" t="n">
        <v>120.19</v>
      </c>
      <c r="M346" s="1" t="n">
        <f aca="false">+D346*$D$2+E346*$E$2+F346*$F$2+G346*$G$2+H346*$H$2+I346*$I$2+J346*$J$2</f>
        <v>120.19428</v>
      </c>
      <c r="N346" s="1" t="str">
        <f aca="false">IF(ABS(M346-L346)&gt;0.005,M346-L346,"")</f>
        <v/>
      </c>
      <c r="O346" s="1" t="n">
        <v>322.39</v>
      </c>
      <c r="P346" s="1" t="n">
        <f aca="false">+O346+459.67</f>
        <v>782.06</v>
      </c>
      <c r="Q346" s="1" t="n">
        <f aca="false">IF(AND(P346&gt;0,U346&lt;&gt;""),P346/U346,"")</f>
        <v>0.681908150008283</v>
      </c>
      <c r="R346" s="1" t="n">
        <v>-139.98</v>
      </c>
      <c r="S346" s="1" t="n">
        <f aca="false">IF(AND(R346&lt;&gt;"",U346&lt;&gt;""),(R346+459.67)/U346,"")</f>
        <v>0.27874998910077</v>
      </c>
      <c r="T346" s="1" t="n">
        <v>687.2</v>
      </c>
      <c r="U346" s="1" t="n">
        <f aca="false">IF(T346&lt;&gt;"",T346+459.67,"")</f>
        <v>1146.87</v>
      </c>
      <c r="V346" s="1" t="n">
        <v>471</v>
      </c>
      <c r="W346" s="2" t="n">
        <v>0.058</v>
      </c>
      <c r="X346" s="2" t="n">
        <v>0.2668</v>
      </c>
      <c r="Y346" s="2" t="n">
        <f aca="false">IF(U346&lt;&gt;"",V346*W346*L346/10.73165/U346,"")</f>
        <v>0.266769726225134</v>
      </c>
      <c r="Z346" s="2" t="str">
        <f aca="false">IF(Y346&lt;&gt;"",IF(ABS(Y346-X346)&gt;0.0005,Y346-X346,""),"")</f>
        <v/>
      </c>
      <c r="AA346" s="2" t="n">
        <v>0.3221</v>
      </c>
      <c r="AB346" s="2" t="n">
        <f aca="false">IF(AND(V346&gt;0,Q346&lt;&gt;""),LOG(14.69595/V346)/(1-1/Q346)*3/7-1,"")</f>
        <v>0.38347256010885</v>
      </c>
      <c r="AC346" s="2" t="n">
        <f aca="false">IF(AB346&lt;&gt;"",IF(ABS(AB346-AA346)&gt;0.05,AB346-AA346,""),"")</f>
        <v>0.0613725601088505</v>
      </c>
      <c r="AD346" s="2" t="n">
        <v>0.8685</v>
      </c>
      <c r="AF346" s="3" t="n">
        <f aca="false">IF(AND(L346&lt;&gt;"",AD346&lt;&gt;""),L346/(AD346*62.3664),"")</f>
        <v>2.21895163631427</v>
      </c>
      <c r="AG346" s="1" t="n">
        <v>31.43</v>
      </c>
      <c r="AH346" s="1" t="n">
        <f aca="false">IF(AD346&lt;&gt;"",141.5/AD346-131.5,"")</f>
        <v>31.4245826137018</v>
      </c>
      <c r="AI346" s="1" t="str">
        <f aca="false">IF(AH346&lt;&gt;"",IF(ABS(AH346-AG346)&gt;0.01,AH346-AG346,""),"")</f>
        <v/>
      </c>
      <c r="AJ346" s="3" t="n">
        <v>7.24</v>
      </c>
      <c r="AK346" s="3" t="n">
        <f aca="false">IF(AD346&lt;&gt;"",AD346*8.33718,"")</f>
        <v>7.24084083</v>
      </c>
      <c r="AL346" s="3" t="str">
        <f aca="false">IF(AK346&lt;&gt;"",IF(ABS(AK346-AJ346)&gt;0.001,AK346-AJ346,""),"")</f>
        <v/>
      </c>
      <c r="AM346" s="4" t="n">
        <v>1.49406</v>
      </c>
      <c r="AN346" s="2" t="n">
        <v>0.1264</v>
      </c>
      <c r="AO346" s="2" t="n">
        <f aca="false">IF(AND(V346&lt;&gt;"",AA346&lt;&gt;"",U346&lt;&gt;""),V346*10^(7/3*(1+AA346)*(1-U346/559.676)),"")</f>
        <v>0.273176520060248</v>
      </c>
      <c r="AP346" s="2" t="n">
        <f aca="false">IF(AO346&lt;&gt;"",AO346-AN346,"")</f>
        <v>0.146776520060248</v>
      </c>
      <c r="AQ346" s="2" t="n">
        <v>0.2913</v>
      </c>
      <c r="AR346" s="2" t="n">
        <v>0.4082</v>
      </c>
      <c r="AS346" s="2" t="n">
        <v>0.787</v>
      </c>
      <c r="AT346" s="2" t="n">
        <v>0.4215</v>
      </c>
      <c r="AU346" s="1" t="n">
        <v>135.68</v>
      </c>
      <c r="AV346" s="5" t="n">
        <v>17684</v>
      </c>
      <c r="AW346" s="5" t="n">
        <f aca="false">AV346*AJ346</f>
        <v>128032.16</v>
      </c>
      <c r="AX346" s="1" t="n">
        <v>28.54</v>
      </c>
      <c r="AY346" s="3" t="n">
        <v>8.726</v>
      </c>
      <c r="AZ346" s="3" t="n">
        <f aca="false">IF(AND(AU346&lt;&gt;"",T346&lt;&gt;"",O346&lt;&gt;"",AD346&lt;&gt;""),SQRT((AU346*(MAX((T346-77)/(T346-O346),0))^0.38)*(SQRT(AD346^2-0.000601*(77-60))*62.3664)*251.9958/30.48^3),"")</f>
        <v>8.8870723628168</v>
      </c>
      <c r="BA346" s="3" t="n">
        <f aca="false">IF(AND(AY346&lt;&gt;"",AZ346&lt;&gt;""),AZ346-AY346,"")</f>
        <v>0.1610723628168</v>
      </c>
      <c r="BC346" s="1" t="n">
        <v>-6.44</v>
      </c>
      <c r="BD346" s="1" t="n">
        <v>452.27</v>
      </c>
      <c r="BE346" s="1" t="n">
        <v>27.24</v>
      </c>
      <c r="BF346" s="6" t="n">
        <v>0.00054</v>
      </c>
      <c r="BH346" s="7" t="n">
        <v>100</v>
      </c>
      <c r="BJ346" s="7" t="n">
        <v>101.8</v>
      </c>
      <c r="BL346" s="1" t="n">
        <v>0.93</v>
      </c>
      <c r="BM346" s="1" t="n">
        <v>6.89</v>
      </c>
      <c r="BN346" s="7" t="n">
        <v>10.6</v>
      </c>
      <c r="BO346" s="7" t="n">
        <f aca="false">IF(AND(P346&lt;&gt;"",AD346&lt;&gt;""),P346^0.333333333333333/AD346,"")</f>
        <v>10.6082448479022</v>
      </c>
      <c r="BP346" s="7" t="n">
        <f aca="false">BN346-BO346</f>
        <v>-0.00824484790218349</v>
      </c>
    </row>
    <row r="347" customFormat="false" ht="12.75" hidden="false" customHeight="false" outlineLevel="0" collapsed="false">
      <c r="A347" s="0" t="n">
        <v>345</v>
      </c>
      <c r="B347" s="0" t="s">
        <v>503</v>
      </c>
      <c r="C347" s="0" t="s">
        <v>499</v>
      </c>
      <c r="D347" s="0" t="n">
        <v>9</v>
      </c>
      <c r="E347" s="0" t="n">
        <v>12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s">
        <v>490</v>
      </c>
      <c r="L347" s="1" t="n">
        <v>120.19</v>
      </c>
      <c r="M347" s="1" t="n">
        <f aca="false">+D347*$D$2+E347*$E$2+F347*$F$2+G347*$G$2+H347*$H$2+I347*$I$2+J347*$J$2</f>
        <v>120.19428</v>
      </c>
      <c r="N347" s="1" t="str">
        <f aca="false">IF(ABS(M347-L347)&gt;0.005,M347-L347,"")</f>
        <v/>
      </c>
      <c r="O347" s="1" t="n">
        <v>323.63</v>
      </c>
      <c r="P347" s="1" t="n">
        <f aca="false">+O347+459.67</f>
        <v>783.3</v>
      </c>
      <c r="Q347" s="1" t="n">
        <f aca="false">IF(AND(P347&gt;0,U347&lt;&gt;""),P347/U347,"")</f>
        <v>0.679788591215601</v>
      </c>
      <c r="R347" s="1" t="n">
        <v>-80.16</v>
      </c>
      <c r="S347" s="1" t="n">
        <f aca="false">IF(AND(R347&lt;&gt;"",U347&lt;&gt;""),(R347+459.67)/U347,"")</f>
        <v>0.329358570473934</v>
      </c>
      <c r="T347" s="1" t="n">
        <v>692.6</v>
      </c>
      <c r="U347" s="1" t="n">
        <f aca="false">IF(T347&lt;&gt;"",T347+459.67,"")</f>
        <v>1152.27</v>
      </c>
      <c r="V347" s="1" t="n">
        <v>469</v>
      </c>
      <c r="W347" s="2" t="n">
        <v>0.0584</v>
      </c>
      <c r="X347" s="2" t="n">
        <v>0.2663</v>
      </c>
      <c r="Y347" s="2" t="n">
        <f aca="false">IF(U347&lt;&gt;"",V347*W347*L347/10.73165/U347,"")</f>
        <v>0.266215458205034</v>
      </c>
      <c r="Z347" s="2" t="str">
        <f aca="false">IF(Y347&lt;&gt;"",IF(ABS(Y347-X347)&gt;0.0005,Y347-X347,""),"")</f>
        <v/>
      </c>
      <c r="AA347" s="2" t="n">
        <v>0.3242</v>
      </c>
      <c r="AB347" s="2" t="n">
        <f aca="false">IF(AND(V347&gt;0,Q347&lt;&gt;""),LOG(14.69595/V347)/(1-1/Q347)*3/7-1,"")</f>
        <v>0.36836183679868</v>
      </c>
      <c r="AC347" s="2" t="str">
        <f aca="false">IF(AB347&lt;&gt;"",IF(ABS(AB347-AA347)&gt;0.05,AB347-AA347,""),"")</f>
        <v/>
      </c>
      <c r="AD347" s="2" t="n">
        <v>0.8652</v>
      </c>
      <c r="AF347" s="3" t="n">
        <f aca="false">IF(AND(L347&lt;&gt;"",AD347&lt;&gt;""),L347/(AD347*62.3664),"")</f>
        <v>2.22741504408108</v>
      </c>
      <c r="AG347" s="1" t="n">
        <v>32.04</v>
      </c>
      <c r="AH347" s="1" t="n">
        <f aca="false">IF(AD347&lt;&gt;"",141.5/AD347-131.5,"")</f>
        <v>32.0460009246417</v>
      </c>
      <c r="AI347" s="1" t="str">
        <f aca="false">IF(AH347&lt;&gt;"",IF(ABS(AH347-AG347)&gt;0.01,AH347-AG347,""),"")</f>
        <v/>
      </c>
      <c r="AJ347" s="3" t="n">
        <v>7.213</v>
      </c>
      <c r="AK347" s="3" t="n">
        <f aca="false">IF(AD347&lt;&gt;"",AD347*8.33718,"")</f>
        <v>7.213328136</v>
      </c>
      <c r="AL347" s="3" t="str">
        <f aca="false">IF(AK347&lt;&gt;"",IF(ABS(AK347-AJ347)&gt;0.001,AK347-AJ347,""),"")</f>
        <v/>
      </c>
      <c r="AM347" s="4" t="n">
        <v>1.49244</v>
      </c>
      <c r="AN347" s="2" t="n">
        <v>0.1249</v>
      </c>
      <c r="AO347" s="2" t="n">
        <f aca="false">IF(AND(V347&lt;&gt;"",AA347&lt;&gt;"",U347&lt;&gt;""),V347*10^(7/3*(1+AA347)*(1-U347/559.676)),"")</f>
        <v>0.250982033558193</v>
      </c>
      <c r="AP347" s="2" t="n">
        <f aca="false">IF(AO347&lt;&gt;"",AO347-AN347,"")</f>
        <v>0.126082033558193</v>
      </c>
      <c r="AQ347" s="2" t="n">
        <v>0.2926</v>
      </c>
      <c r="AR347" s="2" t="n">
        <v>0.4067</v>
      </c>
      <c r="AS347" s="2" t="n">
        <v>0.6717</v>
      </c>
      <c r="AT347" s="2" t="n">
        <v>0.4184</v>
      </c>
      <c r="AU347" s="1" t="n">
        <v>136.52</v>
      </c>
      <c r="AV347" s="5" t="n">
        <v>17680</v>
      </c>
      <c r="AW347" s="5" t="n">
        <f aca="false">AV347*AJ347</f>
        <v>127525.84</v>
      </c>
      <c r="AX347" s="1" t="n">
        <v>28.3</v>
      </c>
      <c r="AY347" s="3" t="n">
        <v>8.723</v>
      </c>
      <c r="AZ347" s="3" t="n">
        <f aca="false">IF(AND(AU347&lt;&gt;"",T347&lt;&gt;"",O347&lt;&gt;"",AD347&lt;&gt;""),SQRT((AU347*(MAX((T347-77)/(T347-O347),0))^0.38)*(SQRT(AD347^2-0.000601*(77-60))*62.3664)*251.9958/30.48^3),"")</f>
        <v>8.89308174321216</v>
      </c>
      <c r="BA347" s="3" t="n">
        <f aca="false">IF(AND(AY347&lt;&gt;"",AZ347&lt;&gt;""),AZ347-AY347,"")</f>
        <v>0.170081743212158</v>
      </c>
      <c r="BB347" s="1" t="n">
        <v>107.6</v>
      </c>
      <c r="BC347" s="1" t="n">
        <v>-11.45</v>
      </c>
      <c r="BD347" s="1" t="n">
        <v>465.4</v>
      </c>
      <c r="BE347" s="1" t="n">
        <v>47.77</v>
      </c>
      <c r="BF347" s="6" t="n">
        <v>0.00054</v>
      </c>
      <c r="BH347" s="7" t="n">
        <v>97</v>
      </c>
      <c r="BL347" s="1" t="n">
        <v>0.93</v>
      </c>
      <c r="BM347" s="1" t="n">
        <v>6.89</v>
      </c>
      <c r="BN347" s="7" t="n">
        <v>10.7</v>
      </c>
      <c r="BO347" s="7" t="n">
        <f aca="false">IF(AND(P347&lt;&gt;"",AD347&lt;&gt;""),P347^0.333333333333333/AD347,"")</f>
        <v>10.6543313218177</v>
      </c>
      <c r="BP347" s="7" t="n">
        <f aca="false">BN347-BO347</f>
        <v>0.0456686781823148</v>
      </c>
    </row>
    <row r="348" customFormat="false" ht="12.75" hidden="false" customHeight="false" outlineLevel="0" collapsed="false">
      <c r="A348" s="0" t="n">
        <v>346</v>
      </c>
      <c r="B348" s="0" t="s">
        <v>504</v>
      </c>
      <c r="C348" s="0" t="s">
        <v>499</v>
      </c>
      <c r="D348" s="0" t="n">
        <v>9</v>
      </c>
      <c r="E348" s="0" t="n">
        <v>12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s">
        <v>490</v>
      </c>
      <c r="L348" s="1" t="n">
        <v>120.19</v>
      </c>
      <c r="M348" s="1" t="n">
        <f aca="false">+D348*$D$2+E348*$E$2+F348*$F$2+G348*$G$2+H348*$H$2+I348*$I$2+J348*$J$2</f>
        <v>120.19428</v>
      </c>
      <c r="N348" s="1" t="str">
        <f aca="false">IF(ABS(M348-L348)&gt;0.005,M348-L348,"")</f>
        <v/>
      </c>
      <c r="O348" s="1" t="n">
        <v>349.01</v>
      </c>
      <c r="P348" s="1" t="n">
        <f aca="false">+O348+459.67</f>
        <v>808.68</v>
      </c>
      <c r="Q348" s="1" t="n">
        <f aca="false">IF(AND(P348&gt;0,U348&lt;&gt;""),P348/U348,"")</f>
        <v>0.676069054884421</v>
      </c>
      <c r="R348" s="1" t="n">
        <v>-13.62</v>
      </c>
      <c r="S348" s="1" t="n">
        <f aca="false">IF(AND(R348&lt;&gt;"",U348&lt;&gt;""),(R348+459.67)/U348,"")</f>
        <v>0.37290473602809</v>
      </c>
      <c r="T348" s="1" t="n">
        <v>736.48</v>
      </c>
      <c r="U348" s="1" t="n">
        <f aca="false">IF(T348&lt;&gt;"",T348+459.67,"")</f>
        <v>1196.15</v>
      </c>
      <c r="V348" s="1" t="n">
        <v>500.99</v>
      </c>
      <c r="W348" s="2" t="n">
        <v>0.0552</v>
      </c>
      <c r="X348" s="2" t="n">
        <v>0.259</v>
      </c>
      <c r="Y348" s="2" t="n">
        <f aca="false">IF(U348&lt;&gt;"",V348*W348*L348/10.73165/U348,"")</f>
        <v>0.258931164970807</v>
      </c>
      <c r="Z348" s="2" t="str">
        <f aca="false">IF(Y348&lt;&gt;"",IF(ABS(Y348-X348)&gt;0.0005,Y348-X348,""),"")</f>
        <v/>
      </c>
      <c r="AA348" s="2" t="n">
        <v>0.3664</v>
      </c>
      <c r="AB348" s="2" t="n">
        <f aca="false">IF(AND(V348&gt;0,Q348&lt;&gt;""),LOG(14.69595/V348)/(1-1/Q348)*3/7-1,"")</f>
        <v>0.370880348746081</v>
      </c>
      <c r="AC348" s="2" t="str">
        <f aca="false">IF(AB348&lt;&gt;"",IF(ABS(AB348-AA348)&gt;0.05,AB348-AA348,""),"")</f>
        <v/>
      </c>
      <c r="AD348" s="2" t="n">
        <v>0.8985</v>
      </c>
      <c r="AF348" s="3" t="n">
        <f aca="false">IF(AND(L348&lt;&gt;"",AD348&lt;&gt;""),L348/(AD348*62.3664),"")</f>
        <v>2.14486310087807</v>
      </c>
      <c r="AG348" s="1" t="n">
        <v>25.99</v>
      </c>
      <c r="AH348" s="1" t="n">
        <f aca="false">IF(AD348&lt;&gt;"",141.5/AD348-131.5,"")</f>
        <v>25.9846967167501</v>
      </c>
      <c r="AI348" s="1" t="str">
        <f aca="false">IF(AH348&lt;&gt;"",IF(ABS(AH348-AG348)&gt;0.01,AH348-AG348,""),"")</f>
        <v/>
      </c>
      <c r="AJ348" s="3" t="n">
        <v>7.491</v>
      </c>
      <c r="AK348" s="3" t="n">
        <f aca="false">IF(AD348&lt;&gt;"",AD348*8.33718,"")</f>
        <v>7.49095623</v>
      </c>
      <c r="AL348" s="3" t="str">
        <f aca="false">IF(AK348&lt;&gt;"",IF(ABS(AK348-AJ348)&gt;0.001,AK348-AJ348,""),"")</f>
        <v/>
      </c>
      <c r="AM348" s="4" t="n">
        <v>1.5115</v>
      </c>
      <c r="AN348" s="2" t="n">
        <v>0.0713</v>
      </c>
      <c r="AO348" s="2" t="n">
        <f aca="false">IF(AND(V348&lt;&gt;"",AA348&lt;&gt;"",U348&lt;&gt;""),V348*10^(7/3*(1+AA348)*(1-U348/559.676)),"")</f>
        <v>0.118596714579087</v>
      </c>
      <c r="AP348" s="2" t="n">
        <f aca="false">IF(AO348&lt;&gt;"",AO348-AN348,"")</f>
        <v>0.0472967145790866</v>
      </c>
      <c r="AQ348" s="2" t="n">
        <v>0.2992</v>
      </c>
      <c r="AR348" s="2" t="n">
        <v>0.4236</v>
      </c>
      <c r="AS348" s="2" t="n">
        <v>0.8317</v>
      </c>
      <c r="AT348" s="2" t="n">
        <v>0.3979</v>
      </c>
      <c r="AU348" s="1" t="n">
        <v>142.53</v>
      </c>
      <c r="AV348" s="5" t="n">
        <v>17649</v>
      </c>
      <c r="AW348" s="5" t="n">
        <f aca="false">AV348*AJ348</f>
        <v>132208.659</v>
      </c>
      <c r="AX348" s="1" t="n">
        <v>30.75</v>
      </c>
      <c r="AY348" s="3" t="n">
        <v>8.968</v>
      </c>
      <c r="AZ348" s="3" t="n">
        <f aca="false">IF(AND(AU348&lt;&gt;"",T348&lt;&gt;"",O348&lt;&gt;"",AD348&lt;&gt;""),SQRT((AU348*(MAX((T348-77)/(T348-O348),0))^0.38)*(SQRT(AD348^2-0.000601*(77-60))*62.3664)*251.9958/30.48^3),"")</f>
        <v>9.29740939381227</v>
      </c>
      <c r="BA348" s="3" t="n">
        <f aca="false">IF(AND(AY348&lt;&gt;"",AZ348&lt;&gt;""),AZ348-AY348,"")</f>
        <v>0.329409393812274</v>
      </c>
      <c r="BB348" s="1" t="n">
        <v>123.98</v>
      </c>
      <c r="BC348" s="1" t="n">
        <v>-33.98</v>
      </c>
      <c r="BD348" s="1" t="n">
        <v>446.4</v>
      </c>
      <c r="BE348" s="1" t="n">
        <v>29.26</v>
      </c>
      <c r="BF348" s="6" t="n">
        <v>0.00045</v>
      </c>
      <c r="BH348" s="7" t="n">
        <v>101.06</v>
      </c>
      <c r="BI348" s="7" t="n">
        <v>0.05</v>
      </c>
      <c r="BJ348" s="7" t="n">
        <v>100.5</v>
      </c>
      <c r="BK348" s="7" t="n">
        <v>10.5</v>
      </c>
      <c r="BL348" s="1" t="n">
        <v>0.88</v>
      </c>
      <c r="BM348" s="1" t="n">
        <v>8.62</v>
      </c>
      <c r="BN348" s="7" t="n">
        <v>10.4</v>
      </c>
      <c r="BO348" s="7" t="n">
        <f aca="false">IF(AND(P348&lt;&gt;"",AD348&lt;&gt;""),P348^0.333333333333333/AD348,"")</f>
        <v>10.3690941865247</v>
      </c>
      <c r="BP348" s="7" t="n">
        <f aca="false">BN348-BO348</f>
        <v>0.0309058134752753</v>
      </c>
    </row>
    <row r="349" customFormat="false" ht="12.75" hidden="false" customHeight="false" outlineLevel="0" collapsed="false">
      <c r="A349" s="0" t="n">
        <v>347</v>
      </c>
      <c r="B349" s="0" t="s">
        <v>505</v>
      </c>
      <c r="C349" s="0" t="s">
        <v>499</v>
      </c>
      <c r="D349" s="0" t="n">
        <v>9</v>
      </c>
      <c r="E349" s="0" t="n">
        <v>12</v>
      </c>
      <c r="F349" s="0" t="n">
        <v>0</v>
      </c>
      <c r="G349" s="0" t="n">
        <v>0</v>
      </c>
      <c r="H349" s="0" t="n">
        <v>0</v>
      </c>
      <c r="I349" s="0" t="n">
        <v>0</v>
      </c>
      <c r="J349" s="0" t="n">
        <v>0</v>
      </c>
      <c r="K349" s="0" t="s">
        <v>490</v>
      </c>
      <c r="L349" s="1" t="n">
        <v>120.19</v>
      </c>
      <c r="M349" s="1" t="n">
        <f aca="false">+D349*$D$2+E349*$E$2+F349*$F$2+G349*$G$2+H349*$H$2+I349*$I$2+J349*$J$2</f>
        <v>120.19428</v>
      </c>
      <c r="N349" s="1" t="str">
        <f aca="false">IF(ABS(M349-L349)&gt;0.005,M349-L349,"")</f>
        <v/>
      </c>
      <c r="O349" s="1" t="n">
        <v>336.88</v>
      </c>
      <c r="P349" s="1" t="n">
        <f aca="false">+O349+459.67</f>
        <v>796.55</v>
      </c>
      <c r="Q349" s="1" t="n">
        <f aca="false">IF(AND(P349&gt;0,U349&lt;&gt;""),P349/U349,"")</f>
        <v>0.681726761551826</v>
      </c>
      <c r="R349" s="1" t="n">
        <v>-46.99</v>
      </c>
      <c r="S349" s="1" t="n">
        <f aca="false">IF(AND(R349&lt;&gt;"",U349&lt;&gt;""),(R349+459.67)/U349,"")</f>
        <v>0.353191889972014</v>
      </c>
      <c r="T349" s="1" t="n">
        <v>708.76</v>
      </c>
      <c r="U349" s="1" t="n">
        <f aca="false">IF(T349&lt;&gt;"",T349+459.67,"")</f>
        <v>1168.43</v>
      </c>
      <c r="V349" s="1" t="n">
        <v>468.8</v>
      </c>
      <c r="W349" s="2" t="n">
        <v>0.0573</v>
      </c>
      <c r="X349" s="2" t="n">
        <v>0.258</v>
      </c>
      <c r="Y349" s="2" t="n">
        <f aca="false">IF(U349&lt;&gt;"",V349*W349*L349/10.73165/U349,"")</f>
        <v>0.257478731439555</v>
      </c>
      <c r="Z349" s="2" t="n">
        <f aca="false">IF(Y349&lt;&gt;"",IF(ABS(Y349-X349)&gt;0.0005,Y349-X349,""),"")</f>
        <v>-0.00052126856044532</v>
      </c>
      <c r="AA349" s="2" t="n">
        <v>0.3792</v>
      </c>
      <c r="AB349" s="2" t="n">
        <f aca="false">IF(AND(V349&gt;0,Q349&lt;&gt;""),LOG(14.69595/V349)/(1-1/Q349)*3/7-1,"")</f>
        <v>0.380449770160265</v>
      </c>
      <c r="AC349" s="2" t="str">
        <f aca="false">IF(AB349&lt;&gt;"",IF(ABS(AB349-AA349)&gt;0.05,AB349-AA349,""),"")</f>
        <v/>
      </c>
      <c r="AD349" s="2" t="n">
        <v>0.8806</v>
      </c>
      <c r="AF349" s="3" t="n">
        <f aca="false">IF(AND(L349&lt;&gt;"",AD349&lt;&gt;""),L349/(AD349*62.3664),"")</f>
        <v>2.18846183981257</v>
      </c>
      <c r="AG349" s="1" t="n">
        <v>29.19</v>
      </c>
      <c r="AH349" s="1" t="n">
        <f aca="false">IF(AD349&lt;&gt;"",141.5/AD349-131.5,"")</f>
        <v>29.1858959800136</v>
      </c>
      <c r="AI349" s="1" t="str">
        <f aca="false">IF(AH349&lt;&gt;"",IF(ABS(AH349-AG349)&gt;0.01,AH349-AG349,""),"")</f>
        <v/>
      </c>
      <c r="AJ349" s="3" t="n">
        <v>7.342</v>
      </c>
      <c r="AK349" s="3" t="n">
        <f aca="false">IF(AD349&lt;&gt;"",AD349*8.33718,"")</f>
        <v>7.341720708</v>
      </c>
      <c r="AL349" s="3" t="str">
        <f aca="false">IF(AK349&lt;&gt;"",IF(ABS(AK349-AJ349)&gt;0.001,AK349-AJ349,""),"")</f>
        <v/>
      </c>
      <c r="AM349" s="4" t="n">
        <v>1.50237</v>
      </c>
      <c r="AN349" s="2" t="n">
        <v>0.0942</v>
      </c>
      <c r="AO349" s="2" t="n">
        <f aca="false">IF(AND(V349&lt;&gt;"",AA349&lt;&gt;"",U349&lt;&gt;""),V349*10^(7/3*(1+AA349)*(1-U349/559.676)),"")</f>
        <v>0.148134457452151</v>
      </c>
      <c r="AP349" s="2" t="n">
        <f aca="false">IF(AO349&lt;&gt;"",AO349-AN349,"")</f>
        <v>0.053934457452151</v>
      </c>
      <c r="AQ349" s="2" t="n">
        <v>0.3014</v>
      </c>
      <c r="AR349" s="2" t="n">
        <v>0.4205</v>
      </c>
      <c r="AS349" s="2" t="n">
        <v>0.8547</v>
      </c>
      <c r="AT349" s="2" t="n">
        <v>0.4383</v>
      </c>
      <c r="AU349" s="1" t="n">
        <v>139.82</v>
      </c>
      <c r="AV349" s="5" t="n">
        <v>17637</v>
      </c>
      <c r="AW349" s="5" t="n">
        <f aca="false">AV349*AJ349</f>
        <v>129490.854</v>
      </c>
      <c r="AX349" s="1" t="n">
        <v>29.19</v>
      </c>
      <c r="AY349" s="3" t="n">
        <v>8.773</v>
      </c>
      <c r="AZ349" s="3" t="n">
        <f aca="false">IF(AND(AU349&lt;&gt;"",T349&lt;&gt;"",O349&lt;&gt;"",AD349&lt;&gt;""),SQRT((AU349*(MAX((T349-77)/(T349-O349),0))^0.38)*(SQRT(AD349^2-0.000601*(77-60))*62.3664)*251.9958/30.48^3),"")</f>
        <v>9.11196171885795</v>
      </c>
      <c r="BA349" s="3" t="n">
        <f aca="false">IF(AND(AY349&lt;&gt;"",AZ349&lt;&gt;""),AZ349-AY349,"")</f>
        <v>0.338961718857949</v>
      </c>
      <c r="BB349" s="1" t="n">
        <v>113.9</v>
      </c>
      <c r="BC349" s="1" t="n">
        <v>-49.36</v>
      </c>
      <c r="BD349" s="1" t="n">
        <v>418.5</v>
      </c>
      <c r="BE349" s="1" t="n">
        <v>47.19</v>
      </c>
      <c r="BF349" s="6" t="n">
        <v>0.00049</v>
      </c>
      <c r="BH349" s="7" t="n">
        <v>110.6</v>
      </c>
      <c r="BI349" s="7" t="n">
        <v>0.6</v>
      </c>
      <c r="BJ349" s="7" t="n">
        <v>101.4</v>
      </c>
      <c r="BK349" s="7" t="n">
        <v>1.5</v>
      </c>
      <c r="BL349" s="1" t="n">
        <v>0.88</v>
      </c>
      <c r="BM349" s="1" t="n">
        <v>8.62</v>
      </c>
      <c r="BN349" s="7" t="n">
        <v>10.5</v>
      </c>
      <c r="BO349" s="7" t="n">
        <f aca="false">IF(AND(P349&lt;&gt;"",AD349&lt;&gt;""),P349^0.333333333333333/AD349,"")</f>
        <v>10.5267021013186</v>
      </c>
      <c r="BP349" s="7" t="n">
        <f aca="false">BN349-BO349</f>
        <v>-0.0267021013186071</v>
      </c>
    </row>
    <row r="350" customFormat="false" ht="12.75" hidden="false" customHeight="false" outlineLevel="0" collapsed="false">
      <c r="A350" s="0" t="n">
        <v>348</v>
      </c>
      <c r="B350" s="0" t="s">
        <v>506</v>
      </c>
      <c r="C350" s="0" t="s">
        <v>499</v>
      </c>
      <c r="D350" s="0" t="n">
        <v>9</v>
      </c>
      <c r="E350" s="0" t="n">
        <v>12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s">
        <v>490</v>
      </c>
      <c r="L350" s="1" t="n">
        <v>120.19</v>
      </c>
      <c r="M350" s="1" t="n">
        <f aca="false">+D350*$D$2+E350*$E$2+F350*$F$2+G350*$G$2+H350*$H$2+I350*$I$2+J350*$J$2</f>
        <v>120.19428</v>
      </c>
      <c r="N350" s="1" t="str">
        <f aca="false">IF(ABS(M350-L350)&gt;0.005,M350-L350,"")</f>
        <v/>
      </c>
      <c r="O350" s="1" t="n">
        <v>328.54</v>
      </c>
      <c r="P350" s="1" t="n">
        <f aca="false">+O350+459.67</f>
        <v>788.21</v>
      </c>
      <c r="Q350" s="1" t="n">
        <f aca="false">IF(AND(P350&gt;0,U350&lt;&gt;""),P350/U350,"")</f>
        <v>0.687042928742646</v>
      </c>
      <c r="R350" s="1" t="n">
        <v>-48.45</v>
      </c>
      <c r="S350" s="1" t="n">
        <f aca="false">IF(AND(R350&lt;&gt;"",U350&lt;&gt;""),(R350+459.67)/U350,"")</f>
        <v>0.358439747221617</v>
      </c>
      <c r="T350" s="1" t="n">
        <v>687.58</v>
      </c>
      <c r="U350" s="1" t="n">
        <f aca="false">IF(T350&lt;&gt;"",T350+459.67,"")</f>
        <v>1147.25</v>
      </c>
      <c r="V350" s="1" t="n">
        <v>453.52</v>
      </c>
      <c r="W350" s="2" t="n">
        <v>0.0577</v>
      </c>
      <c r="X350" s="2" t="n">
        <v>0.256</v>
      </c>
      <c r="Y350" s="2" t="n">
        <f aca="false">IF(U350&lt;&gt;"",V350*W350*L350/10.73165/U350,"")</f>
        <v>0.25545595183935</v>
      </c>
      <c r="Z350" s="2" t="n">
        <f aca="false">IF(Y350&lt;&gt;"",IF(ABS(Y350-X350)&gt;0.0005,Y350-X350,""),"")</f>
        <v>-0.000544048160649513</v>
      </c>
      <c r="AA350" s="2" t="n">
        <v>0.3985</v>
      </c>
      <c r="AB350" s="2" t="n">
        <f aca="false">IF(AND(V350&gt;0,Q350&lt;&gt;""),LOG(14.69595/V350)/(1-1/Q350)*3/7-1,"")</f>
        <v>0.40130707007919</v>
      </c>
      <c r="AC350" s="2" t="str">
        <f aca="false">IF(AB350&lt;&gt;"",IF(ABS(AB350-AA350)&gt;0.05,AB350-AA350,""),"")</f>
        <v/>
      </c>
      <c r="AD350" s="2" t="n">
        <v>0.8699</v>
      </c>
      <c r="AF350" s="3" t="n">
        <f aca="false">IF(AND(L350&lt;&gt;"",AD350&lt;&gt;""),L350/(AD350*62.3664),"")</f>
        <v>2.21538049906765</v>
      </c>
      <c r="AG350" s="1" t="n">
        <v>31.17</v>
      </c>
      <c r="AH350" s="1" t="n">
        <f aca="false">IF(AD350&lt;&gt;"",141.5/AD350-131.5,"")</f>
        <v>31.1623749856305</v>
      </c>
      <c r="AI350" s="1" t="str">
        <f aca="false">IF(AH350&lt;&gt;"",IF(ABS(AH350-AG350)&gt;0.01,AH350-AG350,""),"")</f>
        <v/>
      </c>
      <c r="AJ350" s="3" t="n">
        <v>7.252</v>
      </c>
      <c r="AK350" s="3" t="n">
        <f aca="false">IF(AD350&lt;&gt;"",AD350*8.33718,"")</f>
        <v>7.252512882</v>
      </c>
      <c r="AL350" s="3" t="str">
        <f aca="false">IF(AK350&lt;&gt;"",IF(ABS(AK350-AJ350)&gt;0.001,AK350-AJ350,""),"")</f>
        <v/>
      </c>
      <c r="AM350" s="4" t="n">
        <v>1.49684</v>
      </c>
      <c r="AN350" s="2" t="n">
        <v>0.1076</v>
      </c>
      <c r="AO350" s="2" t="n">
        <f aca="false">IF(AND(V350&lt;&gt;"",AA350&lt;&gt;"",U350&lt;&gt;""),V350*10^(7/3*(1+AA350)*(1-U350/559.676)),"")</f>
        <v>0.170126394145005</v>
      </c>
      <c r="AP350" s="2" t="n">
        <f aca="false">IF(AO350&lt;&gt;"",AO350-AN350,"")</f>
        <v>0.0625263941450047</v>
      </c>
      <c r="AQ350" s="2" t="n">
        <v>0.2908</v>
      </c>
      <c r="AR350" s="2" t="n">
        <v>0.4086</v>
      </c>
      <c r="AS350" s="2" t="n">
        <v>0.8449</v>
      </c>
      <c r="AT350" s="2" t="n">
        <v>0.4139</v>
      </c>
      <c r="AU350" s="1" t="n">
        <v>140.08</v>
      </c>
      <c r="AV350" s="5" t="n">
        <v>17631</v>
      </c>
      <c r="AW350" s="5" t="n">
        <f aca="false">AV350*AJ350</f>
        <v>127860.012</v>
      </c>
      <c r="AX350" s="1" t="n">
        <v>28.05</v>
      </c>
      <c r="AY350" s="3" t="n">
        <v>8.765</v>
      </c>
      <c r="AZ350" s="3" t="n">
        <f aca="false">IF(AND(AU350&lt;&gt;"",T350&lt;&gt;"",O350&lt;&gt;"",AD350&lt;&gt;""),SQRT((AU350*(MAX((T350-77)/(T350-O350),0))^0.38)*(SQRT(AD350^2-0.000601*(77-60))*62.3664)*251.9958/30.48^3),"")</f>
        <v>9.06588750176267</v>
      </c>
      <c r="BA350" s="3" t="n">
        <f aca="false">IF(AND(AY350&lt;&gt;"",AZ350&lt;&gt;""),AZ350-AY350,"")</f>
        <v>0.30088750176267</v>
      </c>
      <c r="BB350" s="1" t="n">
        <v>111.92</v>
      </c>
      <c r="BC350" s="1" t="n">
        <v>-56.87</v>
      </c>
      <c r="BD350" s="1" t="n">
        <v>422.44</v>
      </c>
      <c r="BE350" s="1" t="n">
        <v>34.03</v>
      </c>
      <c r="BF350" s="6" t="n">
        <v>0.00054</v>
      </c>
      <c r="BG350" s="7" t="n">
        <v>-22</v>
      </c>
      <c r="BH350" s="7" t="n">
        <v>100.6</v>
      </c>
      <c r="BJ350" s="7" t="n">
        <v>106</v>
      </c>
      <c r="BL350" s="1" t="n">
        <v>0.93</v>
      </c>
      <c r="BM350" s="1" t="n">
        <v>8.62</v>
      </c>
      <c r="BN350" s="7" t="n">
        <v>10.6</v>
      </c>
      <c r="BO350" s="7" t="n">
        <f aca="false">IF(AND(P350&lt;&gt;"",AD350&lt;&gt;""),P350^0.333333333333333/AD350,"")</f>
        <v>10.6188621413431</v>
      </c>
      <c r="BP350" s="7" t="n">
        <f aca="false">BN350-BO350</f>
        <v>-0.0188621413430852</v>
      </c>
    </row>
    <row r="351" customFormat="false" ht="12.75" hidden="false" customHeight="false" outlineLevel="0" collapsed="false">
      <c r="A351" s="0" t="n">
        <v>349</v>
      </c>
      <c r="B351" s="0" t="s">
        <v>507</v>
      </c>
      <c r="C351" s="0" t="s">
        <v>508</v>
      </c>
      <c r="D351" s="0" t="n">
        <v>10</v>
      </c>
      <c r="E351" s="0" t="n">
        <v>14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s">
        <v>490</v>
      </c>
      <c r="L351" s="1" t="n">
        <v>134.22</v>
      </c>
      <c r="M351" s="1" t="n">
        <f aca="false">+D351*$D$2+E351*$E$2+F351*$F$2+G351*$G$2+H351*$H$2+I351*$I$2+J351*$J$2</f>
        <v>134.22116</v>
      </c>
      <c r="N351" s="1" t="str">
        <f aca="false">IF(ABS(M351-L351)&gt;0.005,M351-L351,"")</f>
        <v/>
      </c>
      <c r="O351" s="1" t="n">
        <v>361.89</v>
      </c>
      <c r="P351" s="1" t="n">
        <f aca="false">+O351+459.67</f>
        <v>821.56</v>
      </c>
      <c r="Q351" s="1" t="n">
        <f aca="false">IF(AND(P351&gt;0,U351&lt;&gt;""),P351/U351,"")</f>
        <v>0.690973010706566</v>
      </c>
      <c r="R351" s="1" t="n">
        <v>-126.35</v>
      </c>
      <c r="S351" s="1" t="n">
        <f aca="false">IF(AND(R351&lt;&gt;"",U351&lt;&gt;""),(R351+459.67)/U351,"")</f>
        <v>0.280338774926618</v>
      </c>
      <c r="T351" s="1" t="n">
        <v>729.32</v>
      </c>
      <c r="U351" s="1" t="n">
        <f aca="false">IF(T351&lt;&gt;"",T351+459.67,"")</f>
        <v>1188.99</v>
      </c>
      <c r="V351" s="1" t="n">
        <v>418.69</v>
      </c>
      <c r="W351" s="2" t="n">
        <v>0.0593</v>
      </c>
      <c r="X351" s="2" t="n">
        <v>0.261</v>
      </c>
      <c r="Y351" s="2" t="n">
        <f aca="false">IF(U351&lt;&gt;"",V351*W351*L351/10.73165/U351,"")</f>
        <v>0.261167910184883</v>
      </c>
      <c r="Z351" s="2" t="str">
        <f aca="false">IF(Y351&lt;&gt;"",IF(ABS(Y351-X351)&gt;0.0005,Y351-X351,""),"")</f>
        <v/>
      </c>
      <c r="AA351" s="2" t="n">
        <v>0.3917</v>
      </c>
      <c r="AB351" s="2" t="n">
        <f aca="false">IF(AND(V351&gt;0,Q351&lt;&gt;""),LOG(14.69595/V351)/(1-1/Q351)*3/7-1,"")</f>
        <v>0.393990490656698</v>
      </c>
      <c r="AC351" s="2" t="str">
        <f aca="false">IF(AB351&lt;&gt;"",IF(ABS(AB351-AA351)&gt;0.05,AB351-AA351,""),"")</f>
        <v/>
      </c>
      <c r="AD351" s="2" t="n">
        <v>0.866</v>
      </c>
      <c r="AF351" s="3" t="n">
        <f aca="false">IF(AND(L351&lt;&gt;"",AD351&lt;&gt;""),L351/(AD351*62.3664),"")</f>
        <v>2.48512745093334</v>
      </c>
      <c r="AG351" s="1" t="n">
        <v>31.9</v>
      </c>
      <c r="AH351" s="1" t="n">
        <f aca="false">IF(AD351&lt;&gt;"",141.5/AD351-131.5,"")</f>
        <v>31.8949191685912</v>
      </c>
      <c r="AI351" s="1" t="str">
        <f aca="false">IF(AH351&lt;&gt;"",IF(ABS(AH351-AG351)&gt;0.01,AH351-AG351,""),"")</f>
        <v/>
      </c>
      <c r="AJ351" s="3" t="n">
        <v>7.22</v>
      </c>
      <c r="AK351" s="3" t="n">
        <f aca="false">IF(AD351&lt;&gt;"",AD351*8.33718,"")</f>
        <v>7.21999788</v>
      </c>
      <c r="AL351" s="3" t="str">
        <f aca="false">IF(AK351&lt;&gt;"",IF(ABS(AK351-AJ351)&gt;0.001,AK351-AJ351,""),"")</f>
        <v/>
      </c>
      <c r="AM351" s="4" t="n">
        <v>1.48742</v>
      </c>
      <c r="AN351" s="2" t="n">
        <v>0.0465</v>
      </c>
      <c r="AO351" s="2" t="n">
        <f aca="false">IF(AND(V351&lt;&gt;"",AA351&lt;&gt;"",U351&lt;&gt;""),V351*10^(7/3*(1+AA351)*(1-U351/559.676)),"")</f>
        <v>0.0934427187043493</v>
      </c>
      <c r="AP351" s="2" t="n">
        <f aca="false">IF(AO351&lt;&gt;"",AO351-AN351,"")</f>
        <v>0.0469427187043493</v>
      </c>
      <c r="AQ351" s="2" t="n">
        <v>0.3025</v>
      </c>
      <c r="AR351" s="2" t="n">
        <v>0.4241</v>
      </c>
      <c r="AS351" s="2" t="n">
        <v>0.9433</v>
      </c>
      <c r="AT351" s="2" t="n">
        <v>0.5165</v>
      </c>
      <c r="AU351" s="1" t="n">
        <v>129.33</v>
      </c>
      <c r="AV351" s="5" t="n">
        <v>17824</v>
      </c>
      <c r="AW351" s="5" t="n">
        <f aca="false">AV351*AJ351</f>
        <v>128689.28</v>
      </c>
      <c r="AX351" s="1" t="n">
        <v>28.63</v>
      </c>
      <c r="AY351" s="3" t="n">
        <v>8.53</v>
      </c>
      <c r="AZ351" s="3" t="n">
        <f aca="false">IF(AND(AU351&lt;&gt;"",T351&lt;&gt;"",O351&lt;&gt;"",AD351&lt;&gt;""),SQRT((AU351*(MAX((T351-77)/(T351-O351),0))^0.38)*(SQRT(AD351^2-0.000601*(77-60))*62.3664)*251.9958/30.48^3),"")</f>
        <v>8.76260365452935</v>
      </c>
      <c r="BA351" s="3" t="n">
        <f aca="false">IF(AND(AY351&lt;&gt;"",AZ351&lt;&gt;""),AZ351-AY351,"")</f>
        <v>0.232603654529345</v>
      </c>
      <c r="BB351" s="1" t="n">
        <v>160</v>
      </c>
      <c r="BC351" s="1" t="n">
        <v>-42.09</v>
      </c>
      <c r="BD351" s="1" t="n">
        <v>465.86</v>
      </c>
      <c r="BE351" s="1" t="n">
        <v>35.94</v>
      </c>
      <c r="BF351" s="6" t="n">
        <v>0.00054</v>
      </c>
      <c r="BG351" s="7" t="n">
        <v>-22</v>
      </c>
      <c r="BH351" s="7" t="n">
        <v>94.5</v>
      </c>
      <c r="BI351" s="7" t="n">
        <v>0.1</v>
      </c>
      <c r="BJ351" s="7" t="n">
        <v>100.4</v>
      </c>
      <c r="BK351" s="7" t="n">
        <v>1.5</v>
      </c>
      <c r="BL351" s="1" t="n">
        <v>0.8</v>
      </c>
      <c r="BM351" s="1" t="n">
        <v>5.8</v>
      </c>
      <c r="BN351" s="7" t="n">
        <v>10.8</v>
      </c>
      <c r="BO351" s="7" t="n">
        <f aca="false">IF(AND(P351&lt;&gt;"",AD351&lt;&gt;""),P351^0.333333333333333/AD351,"")</f>
        <v>10.8150501275744</v>
      </c>
      <c r="BP351" s="7" t="n">
        <f aca="false">BN351-BO351</f>
        <v>-0.0150501275744048</v>
      </c>
    </row>
    <row r="352" customFormat="false" ht="12.75" hidden="false" customHeight="false" outlineLevel="0" collapsed="false">
      <c r="A352" s="0" t="n">
        <v>350</v>
      </c>
      <c r="B352" s="0" t="s">
        <v>509</v>
      </c>
      <c r="C352" s="0" t="s">
        <v>508</v>
      </c>
      <c r="D352" s="0" t="n">
        <v>10</v>
      </c>
      <c r="E352" s="0" t="n">
        <v>14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s">
        <v>490</v>
      </c>
      <c r="L352" s="1" t="n">
        <v>134.22</v>
      </c>
      <c r="M352" s="1" t="n">
        <f aca="false">+D352*$D$2+E352*$E$2+F352*$F$2+G352*$G$2+H352*$H$2+I352*$I$2+J352*$J$2</f>
        <v>134.22116</v>
      </c>
      <c r="N352" s="1" t="str">
        <f aca="false">IF(ABS(M352-L352)&gt;0.005,M352-L352,"")</f>
        <v/>
      </c>
      <c r="O352" s="1" t="n">
        <v>343.02</v>
      </c>
      <c r="P352" s="1" t="n">
        <f aca="false">+O352+459.67</f>
        <v>802.69</v>
      </c>
      <c r="Q352" s="1" t="n">
        <f aca="false">IF(AND(P352&gt;0,U352&lt;&gt;""),P352/U352,"")</f>
        <v>0.685901544088116</v>
      </c>
      <c r="R352" s="1" t="n">
        <v>-60.66</v>
      </c>
      <c r="S352" s="1" t="n">
        <f aca="false">IF(AND(R352&lt;&gt;"",U352&lt;&gt;""),(R352+459.67)/U352,"")</f>
        <v>0.340955505994343</v>
      </c>
      <c r="T352" s="1" t="n">
        <v>710.6</v>
      </c>
      <c r="U352" s="1" t="n">
        <f aca="false">IF(T352&lt;&gt;"",T352+459.67,"")</f>
        <v>1170.27</v>
      </c>
      <c r="V352" s="1" t="n">
        <v>440.88</v>
      </c>
      <c r="W352" s="2" t="n">
        <v>0.0544</v>
      </c>
      <c r="X352" s="2" t="n">
        <v>0.256</v>
      </c>
      <c r="Y352" s="2" t="n">
        <f aca="false">IF(U352&lt;&gt;"",V352*W352*L352/10.73165/U352,"")</f>
        <v>0.25632086497967</v>
      </c>
      <c r="Z352" s="2" t="str">
        <f aca="false">IF(Y352&lt;&gt;"",IF(ABS(Y352-X352)&gt;0.0005,Y352-X352,""),"")</f>
        <v/>
      </c>
      <c r="AA352" s="2" t="n">
        <v>0.3811</v>
      </c>
      <c r="AB352" s="2" t="n">
        <f aca="false">IF(AND(V352&gt;0,Q352&lt;&gt;""),LOG(14.69595/V352)/(1-1/Q352)*3/7-1,"")</f>
        <v>0.382406526862589</v>
      </c>
      <c r="AC352" s="2" t="str">
        <f aca="false">IF(AB352&lt;&gt;"",IF(ABS(AB352-AA352)&gt;0.05,AB352-AA352,""),"")</f>
        <v/>
      </c>
      <c r="AD352" s="2" t="n">
        <v>0.8575</v>
      </c>
      <c r="AF352" s="3" t="n">
        <f aca="false">IF(AND(L352&lt;&gt;"",AD352&lt;&gt;""),L352/(AD352*62.3664),"")</f>
        <v>2.50976136735659</v>
      </c>
      <c r="AG352" s="1" t="n">
        <v>33.52</v>
      </c>
      <c r="AH352" s="1" t="n">
        <f aca="false">IF(AD352&lt;&gt;"",141.5/AD352-131.5,"")</f>
        <v>33.5145772594752</v>
      </c>
      <c r="AI352" s="1" t="str">
        <f aca="false">IF(AH352&lt;&gt;"",IF(ABS(AH352-AG352)&gt;0.01,AH352-AG352,""),"")</f>
        <v/>
      </c>
      <c r="AJ352" s="3" t="n">
        <v>7.149</v>
      </c>
      <c r="AK352" s="3" t="n">
        <f aca="false">IF(AD352&lt;&gt;"",AD352*8.33718,"")</f>
        <v>7.14913185</v>
      </c>
      <c r="AL352" s="3" t="str">
        <f aca="false">IF(AK352&lt;&gt;"",IF(ABS(AK352-AJ352)&gt;0.001,AK352-AJ352,""),"")</f>
        <v/>
      </c>
      <c r="AM352" s="4" t="n">
        <v>1.484</v>
      </c>
      <c r="AN352" s="2" t="n">
        <v>0.0822</v>
      </c>
      <c r="AO352" s="2" t="n">
        <f aca="false">IF(AND(V352&lt;&gt;"",AA352&lt;&gt;"",U352&lt;&gt;""),V352*10^(7/3*(1+AA352)*(1-U352/559.676)),"")</f>
        <v>0.13445353677506</v>
      </c>
      <c r="AP352" s="2" t="n">
        <f aca="false">IF(AO352&lt;&gt;"",AO352-AN352,"")</f>
        <v>0.0522535367750602</v>
      </c>
      <c r="AQ352" s="2" t="n">
        <v>0.2978</v>
      </c>
      <c r="AR352" s="2" t="n">
        <v>0.4218</v>
      </c>
      <c r="AS352" s="2" t="n">
        <v>0.9882</v>
      </c>
      <c r="AT352" s="2" t="n">
        <v>0.5136</v>
      </c>
      <c r="AU352" s="1" t="n">
        <v>124.06</v>
      </c>
      <c r="AV352" s="5" t="n">
        <v>17803</v>
      </c>
      <c r="AW352" s="5" t="n">
        <f aca="false">AV352*AJ352</f>
        <v>127273.647</v>
      </c>
      <c r="AX352" s="1" t="n">
        <v>26.98</v>
      </c>
      <c r="AY352" s="3" t="n">
        <v>8.308</v>
      </c>
      <c r="AZ352" s="3" t="n">
        <f aca="false">IF(AND(AU352&lt;&gt;"",T352&lt;&gt;"",O352&lt;&gt;"",AD352&lt;&gt;""),SQRT((AU352*(MAX((T352-77)/(T352-O352),0))^0.38)*(SQRT(AD352^2-0.000601*(77-60))*62.3664)*251.9958/30.48^3),"")</f>
        <v>8.49163515337141</v>
      </c>
      <c r="BA352" s="3" t="n">
        <f aca="false">IF(AND(AY352&lt;&gt;"",AZ352&lt;&gt;""),AZ352-AY352,"")</f>
        <v>0.183635153371407</v>
      </c>
      <c r="BB352" s="1" t="n">
        <v>131</v>
      </c>
      <c r="BC352" s="1" t="n">
        <v>-65.15</v>
      </c>
      <c r="BD352" s="1" t="n">
        <v>448.44</v>
      </c>
      <c r="BE352" s="1" t="n">
        <v>40.07</v>
      </c>
      <c r="BF352" s="6" t="n">
        <v>0.00053</v>
      </c>
      <c r="BH352" s="7" t="n">
        <v>98</v>
      </c>
      <c r="BI352" s="7" t="n">
        <v>0.3</v>
      </c>
      <c r="BJ352" s="7" t="n">
        <v>101.6</v>
      </c>
      <c r="BK352" s="7" t="n">
        <v>3</v>
      </c>
      <c r="BL352" s="1" t="n">
        <v>0.8</v>
      </c>
      <c r="BM352" s="1" t="n">
        <v>6</v>
      </c>
      <c r="BN352" s="7" t="n">
        <v>10.8</v>
      </c>
      <c r="BO352" s="7" t="n">
        <f aca="false">IF(AND(P352&lt;&gt;"",AD352&lt;&gt;""),P352^0.333333333333333/AD352,"")</f>
        <v>10.8379835822483</v>
      </c>
      <c r="BP352" s="7" t="n">
        <f aca="false">BN352-BO352</f>
        <v>-0.0379835822483283</v>
      </c>
    </row>
    <row r="353" customFormat="false" ht="12.75" hidden="false" customHeight="false" outlineLevel="0" collapsed="false">
      <c r="A353" s="0" t="n">
        <v>351</v>
      </c>
      <c r="B353" s="0" t="s">
        <v>510</v>
      </c>
      <c r="C353" s="0" t="s">
        <v>508</v>
      </c>
      <c r="D353" s="0" t="n">
        <v>10</v>
      </c>
      <c r="E353" s="0" t="n">
        <v>14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s">
        <v>490</v>
      </c>
      <c r="L353" s="1" t="n">
        <v>134.22</v>
      </c>
      <c r="M353" s="1" t="n">
        <f aca="false">+D353*$D$2+E353*$E$2+F353*$F$2+G353*$G$2+H353*$H$2+I353*$I$2+J353*$J$2</f>
        <v>134.22116</v>
      </c>
      <c r="N353" s="1" t="str">
        <f aca="false">IF(ABS(M353-L353)&gt;0.005,M353-L353,"")</f>
        <v/>
      </c>
      <c r="O353" s="1" t="n">
        <v>343.95</v>
      </c>
      <c r="P353" s="1" t="n">
        <f aca="false">+O353+459.67</f>
        <v>803.62</v>
      </c>
      <c r="Q353" s="1" t="n">
        <f aca="false">IF(AND(P353&gt;0,U353&lt;&gt;""),P353/U353,"")</f>
        <v>0.671827583035856</v>
      </c>
      <c r="R353" s="1" t="n">
        <v>-103.85</v>
      </c>
      <c r="S353" s="1" t="n">
        <f aca="false">IF(AND(R353&lt;&gt;"",U353&lt;&gt;""),(R353+459.67)/U353,"")</f>
        <v>0.297466079236229</v>
      </c>
      <c r="T353" s="1" t="n">
        <v>736.5</v>
      </c>
      <c r="U353" s="1" t="n">
        <f aca="false">IF(T353&lt;&gt;"",T353+459.67,"")</f>
        <v>1196.17</v>
      </c>
      <c r="V353" s="1" t="n">
        <v>428</v>
      </c>
      <c r="W353" s="2" t="n">
        <v>0.0593</v>
      </c>
      <c r="X353" s="2" t="n">
        <v>0.265</v>
      </c>
      <c r="Y353" s="2" t="n">
        <f aca="false">IF(U353&lt;&gt;"",V353*W353*L353/10.73165/U353,"")</f>
        <v>0.265372728964886</v>
      </c>
      <c r="Z353" s="2" t="str">
        <f aca="false">IF(Y353&lt;&gt;"",IF(ABS(Y353-X353)&gt;0.0005,Y353-X353,""),"")</f>
        <v/>
      </c>
      <c r="AA353" s="2" t="n">
        <v>0.2756</v>
      </c>
      <c r="AB353" s="2" t="n">
        <f aca="false">IF(AND(V353&gt;0,Q353&lt;&gt;""),LOG(14.69595/V353)/(1-1/Q353)*3/7-1,"")</f>
        <v>0.284674331070126</v>
      </c>
      <c r="AC353" s="2" t="str">
        <f aca="false">IF(AB353&lt;&gt;"",IF(ABS(AB353-AA353)&gt;0.05,AB353-AA353,""),"")</f>
        <v/>
      </c>
      <c r="AD353" s="2" t="n">
        <v>0.8662</v>
      </c>
      <c r="AF353" s="3" t="n">
        <f aca="false">IF(AND(L353&lt;&gt;"",AD353&lt;&gt;""),L353/(AD353*62.3664),"")</f>
        <v>2.48455365101394</v>
      </c>
      <c r="AG353" s="1" t="n">
        <v>31.86</v>
      </c>
      <c r="AH353" s="1" t="n">
        <f aca="false">IF(AD353&lt;&gt;"",141.5/AD353-131.5,"")</f>
        <v>31.8571923343339</v>
      </c>
      <c r="AI353" s="1" t="str">
        <f aca="false">IF(AH353&lt;&gt;"",IF(ABS(AH353-AG353)&gt;0.01,AH353-AG353,""),"")</f>
        <v/>
      </c>
      <c r="AJ353" s="3" t="n">
        <v>7.221</v>
      </c>
      <c r="AK353" s="3" t="n">
        <f aca="false">IF(AD353&lt;&gt;"",AD353*8.33718,"")</f>
        <v>7.221665316</v>
      </c>
      <c r="AL353" s="3" t="str">
        <f aca="false">IF(AK353&lt;&gt;"",IF(ABS(AK353-AJ353)&gt;0.001,AK353-AJ353,""),"")</f>
        <v/>
      </c>
      <c r="AM353" s="4" t="n">
        <v>1.48779</v>
      </c>
      <c r="AN353" s="2" t="n">
        <v>0.0767</v>
      </c>
      <c r="AO353" s="2" t="n">
        <f aca="false">IF(AND(V353&lt;&gt;"",AA353&lt;&gt;"",U353&lt;&gt;""),V353*10^(7/3*(1+AA353)*(1-U353/559.676)),"")</f>
        <v>0.176408594034875</v>
      </c>
      <c r="AP353" s="2" t="n">
        <f aca="false">IF(AO353&lt;&gt;"",AO353-AN353,"")</f>
        <v>0.0997085940348749</v>
      </c>
      <c r="AQ353" s="2" t="n">
        <v>0.3027</v>
      </c>
      <c r="AR353" s="2" t="n">
        <v>0.4054</v>
      </c>
      <c r="AS353" s="2" t="n">
        <v>0.9502</v>
      </c>
      <c r="AT353" s="2" t="n">
        <v>0.4997</v>
      </c>
      <c r="AU353" s="1" t="n">
        <v>125.3</v>
      </c>
      <c r="AV353" s="5" t="n">
        <v>17814</v>
      </c>
      <c r="AW353" s="5" t="n">
        <f aca="false">AV353*AJ353</f>
        <v>128634.894</v>
      </c>
      <c r="AX353" s="1" t="n">
        <v>28.02</v>
      </c>
      <c r="AY353" s="3" t="n">
        <v>8.52</v>
      </c>
      <c r="AZ353" s="3" t="n">
        <f aca="false">IF(AND(AU353&lt;&gt;"",T353&lt;&gt;"",O353&lt;&gt;"",AD353&lt;&gt;""),SQRT((AU353*(MAX((T353-77)/(T353-O353),0))^0.38)*(SQRT(AD353^2-0.000601*(77-60))*62.3664)*251.9958/30.48^3),"")</f>
        <v>8.53603743764809</v>
      </c>
      <c r="BA353" s="3" t="n">
        <f aca="false">IF(AND(AY353&lt;&gt;"",AZ353&lt;&gt;""),AZ353-AY353,"")</f>
        <v>0.0160374376480856</v>
      </c>
      <c r="BB353" s="1" t="n">
        <v>126</v>
      </c>
      <c r="BC353" s="1" t="n">
        <v>-54.13</v>
      </c>
      <c r="BD353" s="1" t="n">
        <v>465.1</v>
      </c>
      <c r="BE353" s="1" t="n">
        <v>31.49</v>
      </c>
      <c r="BF353" s="6" t="n">
        <v>0.00054</v>
      </c>
      <c r="BH353" s="7" t="n">
        <v>95.7</v>
      </c>
      <c r="BI353" s="7" t="n">
        <v>0.1</v>
      </c>
      <c r="BJ353" s="7" t="n">
        <v>100.7</v>
      </c>
      <c r="BK353" s="7" t="n">
        <v>1.5</v>
      </c>
      <c r="BL353" s="1" t="n">
        <v>0.8</v>
      </c>
      <c r="BM353" s="1" t="n">
        <v>6.9</v>
      </c>
      <c r="BN353" s="7" t="n">
        <v>10.7</v>
      </c>
      <c r="BO353" s="7" t="n">
        <f aca="false">IF(AND(P353&lt;&gt;"",AD353&lt;&gt;""),P353^0.333333333333333/AD353,"")</f>
        <v>10.7332702916183</v>
      </c>
      <c r="BP353" s="7" t="n">
        <f aca="false">BN353-BO353</f>
        <v>-0.0332702916183241</v>
      </c>
    </row>
    <row r="354" customFormat="false" ht="12.75" hidden="false" customHeight="false" outlineLevel="0" collapsed="false">
      <c r="A354" s="0" t="n">
        <v>352</v>
      </c>
      <c r="B354" s="0" t="s">
        <v>511</v>
      </c>
      <c r="C354" s="0" t="s">
        <v>508</v>
      </c>
      <c r="D354" s="0" t="n">
        <v>10</v>
      </c>
      <c r="E354" s="0" t="n">
        <v>14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s">
        <v>490</v>
      </c>
      <c r="L354" s="1" t="n">
        <v>134.22</v>
      </c>
      <c r="M354" s="1" t="n">
        <f aca="false">+D354*$D$2+E354*$E$2+F354*$F$2+G354*$G$2+H354*$H$2+I354*$I$2+J354*$J$2</f>
        <v>134.22116</v>
      </c>
      <c r="N354" s="1" t="str">
        <f aca="false">IF(ABS(M354-L354)&gt;0.005,M354-L354,"")</f>
        <v/>
      </c>
      <c r="O354" s="1" t="n">
        <v>336.41</v>
      </c>
      <c r="P354" s="1" t="n">
        <f aca="false">+O354+459.67</f>
        <v>796.08</v>
      </c>
      <c r="Q354" s="1" t="n">
        <f aca="false">IF(AND(P354&gt;0,U354&lt;&gt;""),P354/U354,"")</f>
        <v>0.67010101010101</v>
      </c>
      <c r="R354" s="1" t="n">
        <v>-72.13</v>
      </c>
      <c r="S354" s="1" t="n">
        <f aca="false">IF(AND(R354&lt;&gt;"",U354&lt;&gt;""),(R354+459.67)/U354,"")</f>
        <v>0.326212121212121</v>
      </c>
      <c r="T354" s="1" t="n">
        <v>728.33</v>
      </c>
      <c r="U354" s="1" t="n">
        <f aca="false">IF(T354&lt;&gt;"",T354+459.67,"")</f>
        <v>1188</v>
      </c>
      <c r="V354" s="1" t="n">
        <v>430.8</v>
      </c>
      <c r="W354" s="2" t="n">
        <v>0.0587</v>
      </c>
      <c r="X354" s="2" t="n">
        <v>0.266</v>
      </c>
      <c r="Y354" s="2" t="n">
        <f aca="false">IF(U354&lt;&gt;"",V354*W354*L354/10.73165/U354,"")</f>
        <v>0.266224542556011</v>
      </c>
      <c r="Z354" s="2" t="str">
        <f aca="false">IF(Y354&lt;&gt;"",IF(ABS(Y354-X354)&gt;0.0005,Y354-X354,""),"")</f>
        <v/>
      </c>
      <c r="AA354" s="2" t="n">
        <v>0.2672</v>
      </c>
      <c r="AB354" s="2" t="n">
        <f aca="false">IF(AND(V354&gt;0,Q354&lt;&gt;""),LOG(14.69595/V354)/(1-1/Q354)*3/7-1,"")</f>
        <v>0.277131787755363</v>
      </c>
      <c r="AC354" s="2" t="str">
        <f aca="false">IF(AB354&lt;&gt;"",IF(ABS(AB354-AA354)&gt;0.05,AB354-AA354,""),"")</f>
        <v/>
      </c>
      <c r="AD354" s="2" t="n">
        <v>0.8707</v>
      </c>
      <c r="AF354" s="3" t="n">
        <f aca="false">IF(AND(L354&lt;&gt;"",AD354&lt;&gt;""),L354/(AD354*62.3664),"")</f>
        <v>2.47171284312424</v>
      </c>
      <c r="AG354" s="1" t="n">
        <v>31.01</v>
      </c>
      <c r="AH354" s="1" t="n">
        <f aca="false">IF(AD354&lt;&gt;"",141.5/AD354-131.5,"")</f>
        <v>31.0129206385667</v>
      </c>
      <c r="AI354" s="1" t="str">
        <f aca="false">IF(AH354&lt;&gt;"",IF(ABS(AH354-AG354)&gt;0.01,AH354-AG354,""),"")</f>
        <v/>
      </c>
      <c r="AJ354" s="3" t="n">
        <v>7.259</v>
      </c>
      <c r="AK354" s="3" t="n">
        <f aca="false">IF(AD354&lt;&gt;"",AD354*8.33718,"")</f>
        <v>7.259182626</v>
      </c>
      <c r="AL354" s="3" t="str">
        <f aca="false">IF(AK354&lt;&gt;"",IF(ABS(AK354-AJ354)&gt;0.001,AK354-AJ354,""),"")</f>
        <v/>
      </c>
      <c r="AM354" s="4" t="n">
        <v>1.49024</v>
      </c>
      <c r="AN354" s="2" t="n">
        <v>0.0919</v>
      </c>
      <c r="AO354" s="2" t="n">
        <f aca="false">IF(AND(V354&lt;&gt;"",AA354&lt;&gt;"",U354&lt;&gt;""),V354*10^(7/3*(1+AA354)*(1-U354/559.676)),"")</f>
        <v>0.20644502588736</v>
      </c>
      <c r="AP354" s="2" t="n">
        <f aca="false">IF(AO354&lt;&gt;"",AO354-AN354,"")</f>
        <v>0.11454502588736</v>
      </c>
      <c r="AQ354" s="2" t="n">
        <v>0.3053</v>
      </c>
      <c r="AR354" s="2" t="n">
        <v>0.4179</v>
      </c>
      <c r="AS354" s="2" t="n">
        <v>0.9736</v>
      </c>
      <c r="AT354" s="2" t="n">
        <v>0.5054</v>
      </c>
      <c r="AU354" s="1" t="n">
        <v>123.14</v>
      </c>
      <c r="AV354" s="5" t="n">
        <v>17800</v>
      </c>
      <c r="AW354" s="5" t="n">
        <f aca="false">AV354*AJ354</f>
        <v>129210.2</v>
      </c>
      <c r="AX354" s="1" t="n">
        <v>27.63</v>
      </c>
      <c r="AY354" s="3" t="n">
        <v>8.422</v>
      </c>
      <c r="AZ354" s="3" t="n">
        <f aca="false">IF(AND(AU354&lt;&gt;"",T354&lt;&gt;"",O354&lt;&gt;"",AD354&lt;&gt;""),SQRT((AU354*(MAX((T354-77)/(T354-O354),0))^0.38)*(SQRT(AD354^2-0.000601*(77-60))*62.3664)*251.9958/30.48^3),"")</f>
        <v>8.46690942573785</v>
      </c>
      <c r="BA354" s="3" t="n">
        <f aca="false">IF(AND(AY354&lt;&gt;"",AZ354&lt;&gt;""),AZ354-AY354,"")</f>
        <v>0.0449094257378526</v>
      </c>
      <c r="BB354" s="1" t="n">
        <v>140</v>
      </c>
      <c r="BC354" s="1" t="n">
        <v>-69.28</v>
      </c>
      <c r="BD354" s="1" t="n">
        <v>480.15</v>
      </c>
      <c r="BE354" s="1" t="n">
        <v>26.88</v>
      </c>
      <c r="BF354" s="6" t="n">
        <v>0.00054</v>
      </c>
      <c r="BH354" s="7" t="n">
        <v>100.8</v>
      </c>
      <c r="BJ354" s="7" t="n">
        <v>103</v>
      </c>
      <c r="BL354" s="1" t="n">
        <v>0.7</v>
      </c>
      <c r="BM354" s="1" t="n">
        <v>5.7</v>
      </c>
      <c r="BN354" s="7" t="n">
        <v>10.6</v>
      </c>
      <c r="BO354" s="7" t="n">
        <f aca="false">IF(AND(P354&lt;&gt;"",AD354&lt;&gt;""),P354^0.333333333333333/AD354,"")</f>
        <v>10.6442980482476</v>
      </c>
      <c r="BP354" s="7" t="n">
        <f aca="false">BN354-BO354</f>
        <v>-0.0442980482476365</v>
      </c>
    </row>
    <row r="355" customFormat="false" ht="12.75" hidden="false" customHeight="false" outlineLevel="0" collapsed="false">
      <c r="A355" s="0" t="n">
        <v>353</v>
      </c>
      <c r="B355" s="0" t="s">
        <v>512</v>
      </c>
      <c r="C355" s="0" t="s">
        <v>508</v>
      </c>
      <c r="D355" s="0" t="n">
        <v>10</v>
      </c>
      <c r="E355" s="0" t="n">
        <v>14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s">
        <v>490</v>
      </c>
      <c r="L355" s="1" t="n">
        <v>134.22</v>
      </c>
      <c r="M355" s="1" t="n">
        <f aca="false">+D355*$D$2+E355*$E$2+F355*$F$2+G355*$G$2+H355*$H$2+I355*$I$2+J355*$J$2</f>
        <v>134.22116</v>
      </c>
      <c r="N355" s="1" t="str">
        <f aca="false">IF(ABS(M355-L355)&gt;0.005,M355-L355,"")</f>
        <v/>
      </c>
      <c r="O355" s="1" t="n">
        <v>364.87</v>
      </c>
      <c r="P355" s="1" t="n">
        <f aca="false">+O355+459.67</f>
        <v>824.54</v>
      </c>
      <c r="Q355" s="1" t="n">
        <f aca="false">IF(AND(P355&gt;0,U355&lt;&gt;""),P355/U355,"")</f>
        <v>0.691542538915727</v>
      </c>
      <c r="R355" s="1" t="n">
        <v>-76.55</v>
      </c>
      <c r="S355" s="1" t="n">
        <f aca="false">IF(AND(R355&lt;&gt;"",U355&lt;&gt;""),(R355+459.67)/U355,"")</f>
        <v>0.321323134728932</v>
      </c>
      <c r="T355" s="1" t="n">
        <v>732.65</v>
      </c>
      <c r="U355" s="1" t="n">
        <f aca="false">IF(T355&lt;&gt;"",T355+459.67,"")</f>
        <v>1192.32</v>
      </c>
      <c r="V355" s="1" t="n">
        <v>426.28</v>
      </c>
      <c r="W355" s="2" t="n">
        <v>0.0576</v>
      </c>
      <c r="X355" s="2" t="n">
        <v>0.2574</v>
      </c>
      <c r="Y355" s="2" t="n">
        <f aca="false">IF(U355&lt;&gt;"",V355*W355*L355/10.73165/U355,"")</f>
        <v>0.25755817902038</v>
      </c>
      <c r="Z355" s="2" t="str">
        <f aca="false">IF(Y355&lt;&gt;"",IF(ABS(Y355-X355)&gt;0.0005,Y355-X355,""),"")</f>
        <v/>
      </c>
      <c r="AA355" s="2" t="n">
        <v>0.4051</v>
      </c>
      <c r="AB355" s="2" t="n">
        <f aca="false">IF(AND(V355&gt;0,Q355&lt;&gt;""),LOG(14.69595/V355)/(1-1/Q355)*3/7-1,"")</f>
        <v>0.405212180404386</v>
      </c>
      <c r="AC355" s="2" t="str">
        <f aca="false">IF(AB355&lt;&gt;"",IF(ABS(AB355-AA355)&gt;0.05,AB355-AA355,""),"")</f>
        <v/>
      </c>
      <c r="AD355" s="2" t="n">
        <v>0.878</v>
      </c>
      <c r="AF355" s="3" t="n">
        <f aca="false">IF(AND(L355&lt;&gt;"",AD355&lt;&gt;""),L355/(AD355*62.3664),"")</f>
        <v>2.45116215547639</v>
      </c>
      <c r="AG355" s="1" t="n">
        <v>29.66</v>
      </c>
      <c r="AH355" s="1" t="n">
        <f aca="false">IF(AD355&lt;&gt;"",141.5/AD355-131.5,"")</f>
        <v>29.6617312072893</v>
      </c>
      <c r="AI355" s="1" t="str">
        <f aca="false">IF(AH355&lt;&gt;"",IF(ABS(AH355-AG355)&gt;0.01,AH355-AG355,""),"")</f>
        <v/>
      </c>
      <c r="AJ355" s="3" t="n">
        <v>7.32</v>
      </c>
      <c r="AK355" s="3" t="n">
        <f aca="false">IF(AD355&lt;&gt;"",AD355*8.33718,"")</f>
        <v>7.32004404</v>
      </c>
      <c r="AL355" s="3" t="str">
        <f aca="false">IF(AK355&lt;&gt;"",IF(ABS(AK355-AJ355)&gt;0.001,AK355-AJ355,""),"")</f>
        <v/>
      </c>
      <c r="AM355" s="4" t="n">
        <v>1.4975</v>
      </c>
      <c r="AO355" s="2" t="n">
        <f aca="false">IF(AND(V355&lt;&gt;"",AA355&lt;&gt;"",U355&lt;&gt;""),V355*10^(7/3*(1+AA355)*(1-U355/559.676)),"")</f>
        <v>0.0838848913915421</v>
      </c>
      <c r="AP355" s="2" t="n">
        <f aca="false">IF(AO355&lt;&gt;"",AO355-AN355,"")</f>
        <v>0.0838848913915421</v>
      </c>
      <c r="AR355" s="2" t="n">
        <v>0.3674</v>
      </c>
      <c r="AV355" s="5" t="n">
        <v>17795</v>
      </c>
      <c r="AW355" s="5" t="n">
        <f aca="false">AV355*AJ355</f>
        <v>130259.4</v>
      </c>
      <c r="AX355" s="1" t="n">
        <v>30.52</v>
      </c>
      <c r="AY355" s="3" t="n">
        <v>8.817</v>
      </c>
      <c r="AZ355" s="3" t="str">
        <f aca="false">IF(AND(AU355&lt;&gt;"",T355&lt;&gt;"",O355&lt;&gt;"",AD355&lt;&gt;""),SQRT((AU355*(MAX((T355-77)/(T355-O355),0))^0.38)*(SQRT(AD355^2-0.000601*(77-60))*62.3664)*251.9958/30.48^3),"")</f>
        <v/>
      </c>
      <c r="BA355" s="3" t="str">
        <f aca="false">IF(AND(AY355&lt;&gt;"",AZ355&lt;&gt;""),AZ355-AY355,"")</f>
        <v/>
      </c>
      <c r="BC355" s="1" t="n">
        <v>-63.36</v>
      </c>
      <c r="BD355" s="1" t="n">
        <v>451.64</v>
      </c>
      <c r="BE355" s="1" t="n">
        <v>47.31</v>
      </c>
      <c r="BF355" s="6" t="n">
        <v>0.00049</v>
      </c>
      <c r="BH355" s="7" t="n">
        <v>92.2</v>
      </c>
      <c r="BI355" s="7" t="n">
        <v>95.7</v>
      </c>
      <c r="BJ355" s="7" t="n">
        <v>100.3</v>
      </c>
      <c r="BK355" s="7" t="n">
        <v>0.6</v>
      </c>
      <c r="BL355" s="1" t="n">
        <v>0.82</v>
      </c>
      <c r="BM355" s="1" t="n">
        <v>7.74</v>
      </c>
      <c r="BN355" s="7" t="n">
        <v>10.7</v>
      </c>
      <c r="BO355" s="7" t="n">
        <f aca="false">IF(AND(P355&lt;&gt;"",AD355&lt;&gt;""),P355^0.333333333333333/AD355,"")</f>
        <v>10.6801182301015</v>
      </c>
      <c r="BP355" s="7" t="n">
        <f aca="false">BN355-BO355</f>
        <v>0.0198817698985003</v>
      </c>
    </row>
    <row r="356" customFormat="false" ht="12.75" hidden="false" customHeight="false" outlineLevel="0" collapsed="false">
      <c r="A356" s="0" t="n">
        <v>354</v>
      </c>
      <c r="B356" s="0" t="s">
        <v>513</v>
      </c>
      <c r="C356" s="0" t="s">
        <v>508</v>
      </c>
      <c r="D356" s="0" t="n">
        <v>10</v>
      </c>
      <c r="E356" s="0" t="n">
        <v>14</v>
      </c>
      <c r="F356" s="0" t="n">
        <v>0</v>
      </c>
      <c r="G356" s="0" t="n">
        <v>0</v>
      </c>
      <c r="H356" s="0" t="n">
        <v>0</v>
      </c>
      <c r="I356" s="0" t="n">
        <v>0</v>
      </c>
      <c r="J356" s="0" t="n">
        <v>0</v>
      </c>
      <c r="K356" s="0" t="s">
        <v>490</v>
      </c>
      <c r="L356" s="1" t="n">
        <v>134.22</v>
      </c>
      <c r="M356" s="1" t="n">
        <f aca="false">+D356*$D$2+E356*$E$2+F356*$F$2+G356*$G$2+H356*$H$2+I356*$I$2+J356*$J$2</f>
        <v>134.22116</v>
      </c>
      <c r="N356" s="1" t="str">
        <f aca="false">IF(ABS(M356-L356)&gt;0.005,M356-L356,"")</f>
        <v/>
      </c>
      <c r="O356" s="1" t="n">
        <v>359.56</v>
      </c>
      <c r="P356" s="1" t="n">
        <f aca="false">+O356+459.67</f>
        <v>819.23</v>
      </c>
      <c r="Q356" s="1" t="n">
        <f aca="false">IF(AND(P356&gt;0,U356&lt;&gt;""),P356/U356,"")</f>
        <v>0.695305670369962</v>
      </c>
      <c r="R356" s="1" t="n">
        <v>-116.64</v>
      </c>
      <c r="S356" s="1" t="n">
        <f aca="false">IF(AND(R356&lt;&gt;"",U356&lt;&gt;""),(R356+459.67)/U356,"")</f>
        <v>0.291140099980479</v>
      </c>
      <c r="T356" s="1" t="n">
        <v>718.56</v>
      </c>
      <c r="U356" s="1" t="n">
        <f aca="false">IF(T356&lt;&gt;"",T356+459.67,"")</f>
        <v>1178.23</v>
      </c>
      <c r="V356" s="1" t="n">
        <v>407.01</v>
      </c>
      <c r="W356" s="2" t="n">
        <v>0.0576</v>
      </c>
      <c r="X356" s="2" t="n">
        <v>0.2487</v>
      </c>
      <c r="Y356" s="2" t="n">
        <f aca="false">IF(U356&lt;&gt;"",V356*W356*L356/10.73165/U356,"")</f>
        <v>0.248856059988013</v>
      </c>
      <c r="Z356" s="2" t="str">
        <f aca="false">IF(Y356&lt;&gt;"",IF(ABS(Y356-X356)&gt;0.0005,Y356-X356,""),"")</f>
        <v/>
      </c>
      <c r="AA356" s="2" t="n">
        <v>0.4098</v>
      </c>
      <c r="AB356" s="2" t="n">
        <f aca="false">IF(AND(V356&gt;0,Q356&lt;&gt;""),LOG(14.69595/V356)/(1-1/Q356)*3/7-1,"")</f>
        <v>0.410660675432061</v>
      </c>
      <c r="AC356" s="2" t="str">
        <f aca="false">IF(AB356&lt;&gt;"",IF(ABS(AB356-AA356)&gt;0.05,AB356-AA356,""),"")</f>
        <v/>
      </c>
      <c r="AD356" s="2" t="n">
        <v>0.8653</v>
      </c>
      <c r="AF356" s="3" t="n">
        <f aca="false">IF(AND(L356&lt;&gt;"",AD356&lt;&gt;""),L356/(AD356*62.3664),"")</f>
        <v>2.4871378394872</v>
      </c>
      <c r="AG356" s="1" t="n">
        <v>32.03</v>
      </c>
      <c r="AH356" s="1" t="n">
        <f aca="false">IF(AD356&lt;&gt;"",141.5/AD356-131.5,"")</f>
        <v>32.0271004275974</v>
      </c>
      <c r="AI356" s="1" t="str">
        <f aca="false">IF(AH356&lt;&gt;"",IF(ABS(AH356-AG356)&gt;0.01,AH356-AG356,""),"")</f>
        <v/>
      </c>
      <c r="AJ356" s="3" t="n">
        <v>7.214</v>
      </c>
      <c r="AK356" s="3" t="n">
        <f aca="false">IF(AD356&lt;&gt;"",AD356*8.33718,"")</f>
        <v>7.214161854</v>
      </c>
      <c r="AL356" s="3" t="str">
        <f aca="false">IF(AK356&lt;&gt;"",IF(ABS(AK356-AJ356)&gt;0.001,AK356-AJ356,""),"")</f>
        <v/>
      </c>
      <c r="AM356" s="4" t="n">
        <v>1.4911</v>
      </c>
      <c r="AO356" s="2" t="n">
        <f aca="false">IF(AND(V356&lt;&gt;"",AA356&lt;&gt;"",U356&lt;&gt;""),V356*10^(7/3*(1+AA356)*(1-U356/559.676)),"")</f>
        <v>0.0941916362484878</v>
      </c>
      <c r="AP356" s="2" t="n">
        <f aca="false">IF(AO356&lt;&gt;"",AO356-AN356,"")</f>
        <v>0.0941916362484878</v>
      </c>
      <c r="AR356" s="2" t="n">
        <v>0.3676</v>
      </c>
      <c r="AV356" s="5" t="n">
        <v>17783</v>
      </c>
      <c r="AW356" s="5" t="n">
        <f aca="false">AV356*AJ356</f>
        <v>128286.562</v>
      </c>
      <c r="AX356" s="1" t="n">
        <v>28.76</v>
      </c>
      <c r="AY356" s="3" t="n">
        <v>8.7</v>
      </c>
      <c r="AZ356" s="3" t="str">
        <f aca="false">IF(AND(AU356&lt;&gt;"",T356&lt;&gt;"",O356&lt;&gt;"",AD356&lt;&gt;""),SQRT((AU356*(MAX((T356-77)/(T356-O356),0))^0.38)*(SQRT(AD356^2-0.000601*(77-60))*62.3664)*251.9958/30.48^3),"")</f>
        <v/>
      </c>
      <c r="BA356" s="3" t="str">
        <f aca="false">IF(AND(AY356&lt;&gt;"",AZ356&lt;&gt;""),AZ356-AY356,"")</f>
        <v/>
      </c>
      <c r="BC356" s="1" t="n">
        <v>-77.32</v>
      </c>
      <c r="BD356" s="1" t="n">
        <v>433.06</v>
      </c>
      <c r="BE356" s="1" t="n">
        <v>33.91</v>
      </c>
      <c r="BF356" s="6" t="n">
        <v>0.00054</v>
      </c>
      <c r="BH356" s="7" t="n">
        <v>100.04</v>
      </c>
      <c r="BI356" s="7" t="n">
        <v>0.6</v>
      </c>
      <c r="BJ356" s="7" t="n">
        <v>101.8</v>
      </c>
      <c r="BK356" s="7" t="n">
        <v>3.8</v>
      </c>
      <c r="BL356" s="1" t="n">
        <v>0.82</v>
      </c>
      <c r="BM356" s="1" t="n">
        <v>7.74</v>
      </c>
      <c r="BN356" s="7" t="n">
        <v>10.8</v>
      </c>
      <c r="BO356" s="7" t="n">
        <f aca="false">IF(AND(P356&lt;&gt;"",AD356&lt;&gt;""),P356^0.333333333333333/AD356,"")</f>
        <v>10.8135571250778</v>
      </c>
      <c r="BP356" s="7" t="n">
        <f aca="false">BN356-BO356</f>
        <v>-0.0135571250777726</v>
      </c>
    </row>
    <row r="357" customFormat="false" ht="12.75" hidden="false" customHeight="false" outlineLevel="0" collapsed="false">
      <c r="A357" s="0" t="n">
        <v>355</v>
      </c>
      <c r="B357" s="0" t="s">
        <v>514</v>
      </c>
      <c r="C357" s="0" t="s">
        <v>508</v>
      </c>
      <c r="D357" s="0" t="n">
        <v>10</v>
      </c>
      <c r="E357" s="0" t="n">
        <v>14</v>
      </c>
      <c r="F357" s="0" t="n">
        <v>0</v>
      </c>
      <c r="G357" s="0" t="n">
        <v>0</v>
      </c>
      <c r="H357" s="0" t="n">
        <v>0</v>
      </c>
      <c r="I357" s="0" t="n">
        <v>0</v>
      </c>
      <c r="J357" s="0" t="n">
        <v>0</v>
      </c>
      <c r="K357" s="0" t="s">
        <v>490</v>
      </c>
      <c r="L357" s="1" t="n">
        <v>134.22</v>
      </c>
      <c r="M357" s="1" t="n">
        <f aca="false">+D357*$D$2+E357*$E$2+F357*$F$2+G357*$G$2+H357*$H$2+I357*$I$2+J357*$J$2</f>
        <v>134.22116</v>
      </c>
      <c r="N357" s="1" t="str">
        <f aca="false">IF(ABS(M357-L357)&gt;0.005,M357-L357,"")</f>
        <v/>
      </c>
      <c r="O357" s="1" t="n">
        <v>362.08</v>
      </c>
      <c r="P357" s="1" t="n">
        <f aca="false">+O357+459.67</f>
        <v>821.75</v>
      </c>
      <c r="Q357" s="1" t="n">
        <f aca="false">IF(AND(P357&gt;0,U357&lt;&gt;""),P357/U357,"")</f>
        <v>0.695302320071751</v>
      </c>
      <c r="R357" s="1" t="n">
        <v>-82.65</v>
      </c>
      <c r="S357" s="1" t="n">
        <f aca="false">IF(AND(R357&lt;&gt;"",U357&lt;&gt;""),(R357+459.67)/U357,"")</f>
        <v>0.319005635185216</v>
      </c>
      <c r="T357" s="1" t="n">
        <v>722.19</v>
      </c>
      <c r="U357" s="1" t="n">
        <f aca="false">IF(T357&lt;&gt;"",T357+459.67,"")</f>
        <v>1181.86</v>
      </c>
      <c r="V357" s="1" t="n">
        <v>407.01</v>
      </c>
      <c r="W357" s="2" t="n">
        <v>0.0576</v>
      </c>
      <c r="X357" s="2" t="n">
        <v>0.248</v>
      </c>
      <c r="Y357" s="2" t="n">
        <f aca="false">IF(U357&lt;&gt;"",V357*W357*L357/10.73165/U357,"")</f>
        <v>0.248091716074388</v>
      </c>
      <c r="Z357" s="2" t="str">
        <f aca="false">IF(Y357&lt;&gt;"",IF(ABS(Y357-X357)&gt;0.0005,Y357-X357,""),"")</f>
        <v/>
      </c>
      <c r="AA357" s="2" t="n">
        <v>0.4094</v>
      </c>
      <c r="AB357" s="2" t="n">
        <f aca="false">IF(AND(V357&gt;0,Q357&lt;&gt;""),LOG(14.69595/V357)/(1-1/Q357)*3/7-1,"")</f>
        <v>0.410638367407876</v>
      </c>
      <c r="AC357" s="2" t="str">
        <f aca="false">IF(AB357&lt;&gt;"",IF(ABS(AB357-AA357)&gt;0.05,AB357-AA357,""),"")</f>
        <v/>
      </c>
      <c r="AD357" s="2" t="n">
        <v>0.8629</v>
      </c>
      <c r="AF357" s="3" t="n">
        <f aca="false">IF(AND(L357&lt;&gt;"",AD357&lt;&gt;""),L357/(AD357*62.3664),"")</f>
        <v>2.49405536273992</v>
      </c>
      <c r="AG357" s="1" t="n">
        <v>32.49</v>
      </c>
      <c r="AH357" s="1" t="n">
        <f aca="false">IF(AD357&lt;&gt;"",141.5/AD357-131.5,"")</f>
        <v>32.4819214277437</v>
      </c>
      <c r="AI357" s="1" t="str">
        <f aca="false">IF(AH357&lt;&gt;"",IF(ABS(AH357-AG357)&gt;0.01,AH357-AG357,""),"")</f>
        <v/>
      </c>
      <c r="AJ357" s="3" t="n">
        <v>7.194</v>
      </c>
      <c r="AK357" s="3" t="n">
        <f aca="false">IF(AD357&lt;&gt;"",AD357*8.33718,"")</f>
        <v>7.194152622</v>
      </c>
      <c r="AL357" s="3" t="str">
        <f aca="false">IF(AK357&lt;&gt;"",IF(ABS(AK357-AJ357)&gt;0.001,AK357-AJ357,""),"")</f>
        <v/>
      </c>
      <c r="AM357" s="4" t="n">
        <v>1.4898</v>
      </c>
      <c r="AO357" s="2" t="n">
        <f aca="false">IF(AND(V357&lt;&gt;"",AA357&lt;&gt;"",U357&lt;&gt;""),V357*10^(7/3*(1+AA357)*(1-U357/559.676)),"")</f>
        <v>0.0898906137721162</v>
      </c>
      <c r="AP357" s="2" t="n">
        <f aca="false">IF(AO357&lt;&gt;"",AO357-AN357,"")</f>
        <v>0.0898906137721162</v>
      </c>
      <c r="AR357" s="2" t="n">
        <v>0.3675</v>
      </c>
      <c r="AV357" s="5" t="n">
        <v>17786</v>
      </c>
      <c r="AW357" s="5" t="n">
        <f aca="false">AV357*AJ357</f>
        <v>127952.484</v>
      </c>
      <c r="AX357" s="1" t="n">
        <v>28.47</v>
      </c>
      <c r="AY357" s="3" t="n">
        <v>8.675</v>
      </c>
      <c r="AZ357" s="3" t="str">
        <f aca="false">IF(AND(AU357&lt;&gt;"",T357&lt;&gt;"",O357&lt;&gt;"",AD357&lt;&gt;""),SQRT((AU357*(MAX((T357-77)/(T357-O357),0))^0.38)*(SQRT(AD357^2-0.000601*(77-60))*62.3664)*251.9958/30.48^3),"")</f>
        <v/>
      </c>
      <c r="BA357" s="3" t="str">
        <f aca="false">IF(AND(AY357&lt;&gt;"",AZ357&lt;&gt;""),AZ357-AY357,"")</f>
        <v/>
      </c>
      <c r="BC357" s="1" t="n">
        <v>-74.12</v>
      </c>
      <c r="BD357" s="1" t="n">
        <v>442.67</v>
      </c>
      <c r="BE357" s="1" t="n">
        <v>36.86</v>
      </c>
      <c r="BF357" s="6" t="n">
        <v>0.00054</v>
      </c>
      <c r="BL357" s="1" t="n">
        <v>0.82</v>
      </c>
      <c r="BM357" s="1" t="n">
        <v>7.74</v>
      </c>
      <c r="BN357" s="7" t="n">
        <v>10.9</v>
      </c>
      <c r="BO357" s="7" t="n">
        <f aca="false">IF(AND(P357&lt;&gt;"",AD357&lt;&gt;""),P357^0.333333333333333/AD357,"")</f>
        <v>10.8547402464213</v>
      </c>
      <c r="BP357" s="7" t="n">
        <f aca="false">BN357-BO357</f>
        <v>0.0452597535786747</v>
      </c>
    </row>
    <row r="358" customFormat="false" ht="12.75" hidden="false" customHeight="false" outlineLevel="0" collapsed="false">
      <c r="A358" s="0" t="n">
        <v>356</v>
      </c>
      <c r="B358" s="0" t="s">
        <v>515</v>
      </c>
      <c r="C358" s="0" t="s">
        <v>508</v>
      </c>
      <c r="D358" s="0" t="n">
        <v>10</v>
      </c>
      <c r="E358" s="0" t="n">
        <v>14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0</v>
      </c>
      <c r="K358" s="0" t="s">
        <v>490</v>
      </c>
      <c r="L358" s="1" t="n">
        <v>134.22</v>
      </c>
      <c r="M358" s="1" t="n">
        <f aca="false">+D358*$D$2+E358*$E$2+F358*$F$2+G358*$G$2+H358*$H$2+I358*$I$2+J358*$J$2</f>
        <v>134.22116</v>
      </c>
      <c r="N358" s="1" t="str">
        <f aca="false">IF(ABS(M358-L358)&gt;0.005,M358-L358,"")</f>
        <v/>
      </c>
      <c r="O358" s="1" t="n">
        <v>352.67</v>
      </c>
      <c r="P358" s="1" t="n">
        <f aca="false">+O358+459.67</f>
        <v>812.34</v>
      </c>
      <c r="Q358" s="1" t="n">
        <f aca="false">IF(AND(P358&gt;0,U358&lt;&gt;""),P358/U358,"")</f>
        <v>0.681722054380665</v>
      </c>
      <c r="R358" s="1" t="n">
        <v>-96.77</v>
      </c>
      <c r="S358" s="1" t="n">
        <f aca="false">IF(AND(R358&lt;&gt;"",U358&lt;&gt;""),(R358+459.67)/U358,"")</f>
        <v>0.304548506210138</v>
      </c>
      <c r="T358" s="1" t="n">
        <v>731.93</v>
      </c>
      <c r="U358" s="1" t="n">
        <f aca="false">IF(T358&lt;&gt;"",T358+459.67,"")</f>
        <v>1191.6</v>
      </c>
      <c r="V358" s="1" t="n">
        <v>424.96</v>
      </c>
      <c r="W358" s="2" t="n">
        <v>0.0584</v>
      </c>
      <c r="X358" s="2" t="n">
        <v>0.26</v>
      </c>
      <c r="Y358" s="2" t="n">
        <f aca="false">IF(U358&lt;&gt;"",V358*W358*L358/10.73165/U358,"")</f>
        <v>0.260484052702923</v>
      </c>
      <c r="Z358" s="2" t="str">
        <f aca="false">IF(Y358&lt;&gt;"",IF(ABS(Y358-X358)&gt;0.0005,Y358-X358,""),"")</f>
        <v/>
      </c>
      <c r="AA358" s="2" t="n">
        <v>0.3372</v>
      </c>
      <c r="AB358" s="2" t="n">
        <f aca="false">IF(AND(V358&gt;0,Q358&lt;&gt;""),LOG(14.69595/V358)/(1-1/Q358)*3/7-1,"")</f>
        <v>0.34127839842734</v>
      </c>
      <c r="AC358" s="2" t="str">
        <f aca="false">IF(AB358&lt;&gt;"",IF(ABS(AB358-AA358)&gt;0.05,AB358-AA358,""),"")</f>
        <v/>
      </c>
      <c r="AD358" s="2" t="n">
        <v>0.8807</v>
      </c>
      <c r="AF358" s="3" t="n">
        <f aca="false">IF(AND(L358&lt;&gt;"",AD358&lt;&gt;""),L358/(AD358*62.3664),"")</f>
        <v>2.44364752186701</v>
      </c>
      <c r="AG358" s="1" t="n">
        <v>29.16</v>
      </c>
      <c r="AH358" s="1" t="n">
        <f aca="false">IF(AD358&lt;&gt;"",141.5/AD358-131.5,"")</f>
        <v>29.167650732372</v>
      </c>
      <c r="AI358" s="1" t="str">
        <f aca="false">IF(AH358&lt;&gt;"",IF(ABS(AH358-AG358)&gt;0.01,AH358-AG358,""),"")</f>
        <v/>
      </c>
      <c r="AJ358" s="3" t="n">
        <v>7.343</v>
      </c>
      <c r="AK358" s="3" t="n">
        <f aca="false">IF(AD358&lt;&gt;"",AD358*8.33718,"")</f>
        <v>7.342554426</v>
      </c>
      <c r="AL358" s="3" t="str">
        <f aca="false">IF(AK358&lt;&gt;"",IF(ABS(AK358-AJ358)&gt;0.001,AK358-AJ358,""),"")</f>
        <v/>
      </c>
      <c r="AM358" s="4" t="n">
        <v>1.4983</v>
      </c>
      <c r="AN358" s="2" t="n">
        <v>0.0648</v>
      </c>
      <c r="AO358" s="2" t="n">
        <f aca="false">IF(AND(V358&lt;&gt;"",AA358&lt;&gt;"",U358&lt;&gt;""),V358*10^(7/3*(1+AA358)*(1-U358/559.676)),"")</f>
        <v>0.127479371219779</v>
      </c>
      <c r="AP358" s="2" t="n">
        <f aca="false">IF(AO358&lt;&gt;"",AO358-AN358,"")</f>
        <v>0.0626793712197791</v>
      </c>
      <c r="AQ358" s="2" t="n">
        <v>0.3048</v>
      </c>
      <c r="AR358" s="2" t="n">
        <v>0.4164</v>
      </c>
      <c r="AS358" s="2" t="n">
        <v>0.974</v>
      </c>
      <c r="AT358" s="2" t="n">
        <v>0.5973</v>
      </c>
      <c r="AU358" s="1" t="n">
        <v>126.14</v>
      </c>
      <c r="AV358" s="5" t="n">
        <v>17792</v>
      </c>
      <c r="AW358" s="5" t="n">
        <f aca="false">AV358*AJ358</f>
        <v>130646.656</v>
      </c>
      <c r="AX358" s="1" t="n">
        <v>31.01</v>
      </c>
      <c r="AY358" s="3" t="n">
        <v>8.498</v>
      </c>
      <c r="AZ358" s="3" t="n">
        <f aca="false">IF(AND(AU358&lt;&gt;"",T358&lt;&gt;"",O358&lt;&gt;"",AD358&lt;&gt;""),SQRT((AU358*(MAX((T358-77)/(T358-O358),0))^0.38)*(SQRT(AD358^2-0.000601*(77-60))*62.3664)*251.9958/30.48^3),"")</f>
        <v>8.68218949736917</v>
      </c>
      <c r="BA358" s="3" t="n">
        <f aca="false">IF(AND(AY358&lt;&gt;"",AZ358&lt;&gt;""),AZ358-AY358,"")</f>
        <v>0.184189497369173</v>
      </c>
      <c r="BB358" s="1" t="n">
        <v>127.4</v>
      </c>
      <c r="BC358" s="1" t="n">
        <v>-72.62</v>
      </c>
      <c r="BD358" s="1" t="n">
        <v>451.64</v>
      </c>
      <c r="BE358" s="1" t="n">
        <v>32.03</v>
      </c>
      <c r="BF358" s="6" t="n">
        <v>0.00055</v>
      </c>
      <c r="BH358" s="7" t="n">
        <v>96</v>
      </c>
      <c r="BI358" s="7" t="n">
        <v>97.7</v>
      </c>
      <c r="BJ358" s="7" t="n">
        <v>100.6</v>
      </c>
      <c r="BK358" s="7" t="n">
        <v>11.5</v>
      </c>
      <c r="BL358" s="1" t="n">
        <v>0.82</v>
      </c>
      <c r="BM358" s="1" t="n">
        <v>7.74</v>
      </c>
      <c r="BN358" s="7" t="n">
        <v>10.6</v>
      </c>
      <c r="BO358" s="7" t="n">
        <f aca="false">IF(AND(P358&lt;&gt;"",AD358&lt;&gt;""),P358^0.333333333333333/AD358,"")</f>
        <v>10.5946012685151</v>
      </c>
      <c r="BP358" s="7" t="n">
        <f aca="false">BN358-BO358</f>
        <v>0.00539873148491665</v>
      </c>
    </row>
    <row r="359" customFormat="false" ht="12.75" hidden="false" customHeight="false" outlineLevel="0" collapsed="false">
      <c r="A359" s="0" t="n">
        <v>357</v>
      </c>
      <c r="B359" s="0" t="s">
        <v>516</v>
      </c>
      <c r="C359" s="0" t="s">
        <v>508</v>
      </c>
      <c r="D359" s="0" t="n">
        <v>10</v>
      </c>
      <c r="E359" s="0" t="n">
        <v>14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0</v>
      </c>
      <c r="K359" s="0" t="s">
        <v>490</v>
      </c>
      <c r="L359" s="1" t="n">
        <v>134.22</v>
      </c>
      <c r="M359" s="1" t="n">
        <f aca="false">+D359*$D$2+E359*$E$2+F359*$F$2+G359*$G$2+H359*$H$2+I359*$I$2+J359*$J$2</f>
        <v>134.22116</v>
      </c>
      <c r="N359" s="1" t="str">
        <f aca="false">IF(ABS(M359-L359)&gt;0.005,M359-L359,"")</f>
        <v/>
      </c>
      <c r="O359" s="1" t="n">
        <v>347.09</v>
      </c>
      <c r="P359" s="1" t="n">
        <f aca="false">+O359+459.67</f>
        <v>806.76</v>
      </c>
      <c r="Q359" s="1" t="n">
        <f aca="false">IF(AND(P359&gt;0,U359&lt;&gt;""),P359/U359,"")</f>
        <v>0.682191780821918</v>
      </c>
      <c r="R359" s="1" t="n">
        <v>-82.74</v>
      </c>
      <c r="S359" s="1" t="n">
        <f aca="false">IF(AND(R359&lt;&gt;"",U359&lt;&gt;""),(R359+459.67)/U359,"")</f>
        <v>0.318729917131744</v>
      </c>
      <c r="T359" s="1" t="n">
        <v>722.93</v>
      </c>
      <c r="U359" s="1" t="n">
        <f aca="false">IF(T359&lt;&gt;"",T359+459.67,"")</f>
        <v>1182.6</v>
      </c>
      <c r="V359" s="1" t="n">
        <v>424.96</v>
      </c>
      <c r="W359" s="2" t="n">
        <v>0.0579</v>
      </c>
      <c r="X359" s="2" t="n">
        <v>0.26</v>
      </c>
      <c r="Y359" s="2" t="n">
        <f aca="false">IF(U359&lt;&gt;"",V359*W359*L359/10.73165/U359,"")</f>
        <v>0.260219283461888</v>
      </c>
      <c r="Z359" s="2" t="str">
        <f aca="false">IF(Y359&lt;&gt;"",IF(ABS(Y359-X359)&gt;0.0005,Y359-X359,""),"")</f>
        <v/>
      </c>
      <c r="AA359" s="2" t="n">
        <v>0.3411</v>
      </c>
      <c r="AB359" s="2" t="n">
        <f aca="false">IF(AND(V359&gt;0,Q359&lt;&gt;""),LOG(14.69595/V359)/(1-1/Q359)*3/7-1,"")</f>
        <v>0.344186378787172</v>
      </c>
      <c r="AC359" s="2" t="str">
        <f aca="false">IF(AB359&lt;&gt;"",IF(ABS(AB359-AA359)&gt;0.05,AB359-AA359,""),"")</f>
        <v/>
      </c>
      <c r="AD359" s="2" t="n">
        <v>0.8653</v>
      </c>
      <c r="AF359" s="3" t="n">
        <f aca="false">IF(AND(L359&lt;&gt;"",AD359&lt;&gt;""),L359/(AD359*62.3664),"")</f>
        <v>2.4871378394872</v>
      </c>
      <c r="AG359" s="1" t="n">
        <v>32.03</v>
      </c>
      <c r="AH359" s="1" t="n">
        <f aca="false">IF(AD359&lt;&gt;"",141.5/AD359-131.5,"")</f>
        <v>32.0271004275974</v>
      </c>
      <c r="AI359" s="1" t="str">
        <f aca="false">IF(AH359&lt;&gt;"",IF(ABS(AH359-AG359)&gt;0.01,AH359-AG359,""),"")</f>
        <v/>
      </c>
      <c r="AJ359" s="3" t="n">
        <v>7.214</v>
      </c>
      <c r="AK359" s="3" t="n">
        <f aca="false">IF(AD359&lt;&gt;"",AD359*8.33718,"")</f>
        <v>7.214161854</v>
      </c>
      <c r="AL359" s="3" t="str">
        <f aca="false">IF(AK359&lt;&gt;"",IF(ABS(AK359-AJ359)&gt;0.001,AK359-AJ359,""),"")</f>
        <v/>
      </c>
      <c r="AM359" s="4" t="n">
        <v>1.4905</v>
      </c>
      <c r="AN359" s="2" t="n">
        <v>0.0739</v>
      </c>
      <c r="AO359" s="2" t="n">
        <f aca="false">IF(AND(V359&lt;&gt;"",AA359&lt;&gt;"",U359&lt;&gt;""),V359*10^(7/3*(1+AA359)*(1-U359/559.676)),"")</f>
        <v>0.139793045670783</v>
      </c>
      <c r="AP359" s="2" t="n">
        <f aca="false">IF(AO359&lt;&gt;"",AO359-AN359,"")</f>
        <v>0.0658930456707828</v>
      </c>
      <c r="AQ359" s="2" t="n">
        <v>0.3006</v>
      </c>
      <c r="AR359" s="2" t="n">
        <v>0.4144</v>
      </c>
      <c r="AS359" s="2" t="n">
        <v>0.8063</v>
      </c>
      <c r="AT359" s="2" t="n">
        <v>0.5117</v>
      </c>
      <c r="AU359" s="1" t="n">
        <v>125.25</v>
      </c>
      <c r="AV359" s="5" t="n">
        <v>17775</v>
      </c>
      <c r="AW359" s="5" t="n">
        <f aca="false">AV359*AJ359</f>
        <v>128228.85</v>
      </c>
      <c r="AX359" s="1" t="n">
        <v>28.88</v>
      </c>
      <c r="AY359" s="3" t="n">
        <v>8.374</v>
      </c>
      <c r="AZ359" s="3" t="n">
        <f aca="false">IF(AND(AU359&lt;&gt;"",T359&lt;&gt;"",O359&lt;&gt;"",AD359&lt;&gt;""),SQRT((AU359*(MAX((T359-77)/(T359-O359),0))^0.38)*(SQRT(AD359^2-0.000601*(77-60))*62.3664)*251.9958/30.48^3),"")</f>
        <v>8.56672225485044</v>
      </c>
      <c r="BA359" s="3" t="n">
        <f aca="false">IF(AND(AY359&lt;&gt;"",AZ359&lt;&gt;""),AZ359-AY359,"")</f>
        <v>0.192722254850441</v>
      </c>
      <c r="BB359" s="1" t="n">
        <v>122</v>
      </c>
      <c r="BC359" s="1" t="n">
        <v>-91.93</v>
      </c>
      <c r="BD359" s="1" t="n">
        <v>427.94</v>
      </c>
      <c r="BE359" s="1" t="n">
        <v>43.82</v>
      </c>
      <c r="BF359" s="6" t="n">
        <v>0.00054</v>
      </c>
      <c r="BL359" s="1" t="n">
        <v>0.82</v>
      </c>
      <c r="BM359" s="1" t="n">
        <v>7.74</v>
      </c>
      <c r="BN359" s="7" t="n">
        <v>10.8</v>
      </c>
      <c r="BO359" s="7" t="n">
        <f aca="false">IF(AND(P359&lt;&gt;"",AD359&lt;&gt;""),P359^0.333333333333333/AD359,"")</f>
        <v>10.7584097758073</v>
      </c>
      <c r="BP359" s="7" t="n">
        <f aca="false">BN359-BO359</f>
        <v>0.0415902241926638</v>
      </c>
    </row>
    <row r="360" customFormat="false" ht="12.75" hidden="false" customHeight="false" outlineLevel="0" collapsed="false">
      <c r="A360" s="0" t="n">
        <v>358</v>
      </c>
      <c r="B360" s="0" t="s">
        <v>517</v>
      </c>
      <c r="C360" s="0" t="s">
        <v>508</v>
      </c>
      <c r="D360" s="0" t="n">
        <v>10</v>
      </c>
      <c r="E360" s="0" t="n">
        <v>14</v>
      </c>
      <c r="F360" s="0" t="n">
        <v>0</v>
      </c>
      <c r="G360" s="0" t="n">
        <v>0</v>
      </c>
      <c r="H360" s="0" t="n">
        <v>0</v>
      </c>
      <c r="I360" s="0" t="n">
        <v>0</v>
      </c>
      <c r="J360" s="0" t="n">
        <v>0</v>
      </c>
      <c r="K360" s="0" t="s">
        <v>490</v>
      </c>
      <c r="L360" s="1" t="n">
        <v>134.22</v>
      </c>
      <c r="M360" s="1" t="n">
        <f aca="false">+D360*$D$2+E360*$E$2+F360*$F$2+G360*$G$2+H360*$H$2+I360*$I$2+J360*$J$2</f>
        <v>134.22116</v>
      </c>
      <c r="N360" s="1" t="str">
        <f aca="false">IF(ABS(M360-L360)&gt;0.005,M360-L360,"")</f>
        <v/>
      </c>
      <c r="O360" s="1" t="n">
        <v>350.78</v>
      </c>
      <c r="P360" s="1" t="n">
        <f aca="false">+O360+459.67</f>
        <v>810.45</v>
      </c>
      <c r="Q360" s="1" t="n">
        <f aca="false">IF(AND(P360&gt;0,U360&lt;&gt;""),P360/U360,"")</f>
        <v>0.689351603766363</v>
      </c>
      <c r="R360" s="1" t="n">
        <v>-90.28</v>
      </c>
      <c r="S360" s="1" t="n">
        <f aca="false">IF(AND(R360&lt;&gt;"",U360&lt;&gt;""),(R360+459.67)/U360,"")</f>
        <v>0.314195309908393</v>
      </c>
      <c r="T360" s="1" t="n">
        <v>716</v>
      </c>
      <c r="U360" s="1" t="n">
        <f aca="false">IF(T360&lt;&gt;"",T360+459.67,"")</f>
        <v>1175.67</v>
      </c>
      <c r="V360" s="1" t="n">
        <v>411.49</v>
      </c>
      <c r="W360" s="2" t="n">
        <v>0.0587</v>
      </c>
      <c r="X360" s="2" t="n">
        <v>0.257</v>
      </c>
      <c r="Y360" s="2" t="n">
        <f aca="false">IF(U360&lt;&gt;"",V360*W360*L360/10.73165/U360,"")</f>
        <v>0.256958320302085</v>
      </c>
      <c r="Z360" s="2" t="str">
        <f aca="false">IF(Y360&lt;&gt;"",IF(ABS(Y360-X360)&gt;0.0005,Y360-X360,""),"")</f>
        <v/>
      </c>
      <c r="AA360" s="2" t="n">
        <v>0.3722</v>
      </c>
      <c r="AB360" s="2" t="n">
        <f aca="false">IF(AND(V360&gt;0,Q360&lt;&gt;""),LOG(14.69595/V360)/(1-1/Q360)*3/7-1,"")</f>
        <v>0.376296245808186</v>
      </c>
      <c r="AC360" s="2" t="str">
        <f aca="false">IF(AB360&lt;&gt;"",IF(ABS(AB360-AA360)&gt;0.05,AB360-AA360,""),"")</f>
        <v/>
      </c>
      <c r="AD360" s="2" t="n">
        <v>0.8607</v>
      </c>
      <c r="AF360" s="3" t="n">
        <f aca="false">IF(AND(L360&lt;&gt;"",AD360&lt;&gt;""),L360/(AD360*62.3664),"")</f>
        <v>2.50043031545053</v>
      </c>
      <c r="AG360" s="1" t="n">
        <v>32.89</v>
      </c>
      <c r="AH360" s="1" t="n">
        <f aca="false">IF(AD360&lt;&gt;"",141.5/AD360-131.5,"")</f>
        <v>32.9010688974091</v>
      </c>
      <c r="AI360" s="1" t="n">
        <f aca="false">IF(AH360&lt;&gt;"",IF(ABS(AH360-AG360)&gt;0.01,AH360-AG360,""),"")</f>
        <v>0.0110688974090891</v>
      </c>
      <c r="AJ360" s="3" t="n">
        <v>7.176</v>
      </c>
      <c r="AK360" s="3" t="n">
        <f aca="false">IF(AD360&lt;&gt;"",AD360*8.33718,"")</f>
        <v>7.175810826</v>
      </c>
      <c r="AL360" s="3" t="str">
        <f aca="false">IF(AK360&lt;&gt;"",IF(ABS(AK360-AJ360)&gt;0.001,AK360-AJ360,""),"")</f>
        <v/>
      </c>
      <c r="AM360" s="4" t="n">
        <v>1.4885</v>
      </c>
      <c r="AN360" s="2" t="n">
        <v>0.0648</v>
      </c>
      <c r="AO360" s="2" t="n">
        <f aca="false">IF(AND(V360&lt;&gt;"",AA360&lt;&gt;"",U360&lt;&gt;""),V360*10^(7/3*(1+AA360)*(1-U360/559.676)),"")</f>
        <v>0.123133071728275</v>
      </c>
      <c r="AP360" s="2" t="n">
        <f aca="false">IF(AO360&lt;&gt;"",AO360-AN360,"")</f>
        <v>0.0583330717282754</v>
      </c>
      <c r="AQ360" s="2" t="n">
        <v>0.2671</v>
      </c>
      <c r="AR360" s="2" t="n">
        <v>0.4146</v>
      </c>
      <c r="AS360" s="2" t="n">
        <v>0.8074</v>
      </c>
      <c r="AT360" s="2" t="n">
        <v>0.512</v>
      </c>
      <c r="AU360" s="1" t="n">
        <v>127.32</v>
      </c>
      <c r="AV360" s="5" t="n">
        <v>17777</v>
      </c>
      <c r="AW360" s="5" t="n">
        <f aca="false">AV360*AJ360</f>
        <v>127567.752</v>
      </c>
      <c r="AX360" s="1" t="n">
        <v>28.35</v>
      </c>
      <c r="AY360" s="3" t="n">
        <v>8.495</v>
      </c>
      <c r="AZ360" s="3" t="n">
        <f aca="false">IF(AND(AU360&lt;&gt;"",T360&lt;&gt;"",O360&lt;&gt;"",AD360&lt;&gt;""),SQRT((AU360*(MAX((T360-77)/(T360-O360),0))^0.38)*(SQRT(AD360^2-0.000601*(77-60))*62.3664)*251.9958/30.48^3),"")</f>
        <v>8.64322295901027</v>
      </c>
      <c r="BA360" s="3" t="n">
        <f aca="false">IF(AND(AY360&lt;&gt;"",AZ360&lt;&gt;""),AZ360-AY360,"")</f>
        <v>0.148222959010274</v>
      </c>
      <c r="BB360" s="1" t="n">
        <v>117</v>
      </c>
      <c r="BC360" s="1" t="n">
        <v>-88.86</v>
      </c>
      <c r="BD360" s="1" t="n">
        <v>437.23</v>
      </c>
      <c r="BE360" s="1" t="n">
        <v>30.94</v>
      </c>
      <c r="BF360" s="6" t="n">
        <v>0.00054</v>
      </c>
      <c r="BH360" s="7" t="n">
        <v>97.7</v>
      </c>
      <c r="BJ360" s="7" t="n">
        <v>101.4</v>
      </c>
      <c r="BL360" s="1" t="n">
        <v>0.7</v>
      </c>
      <c r="BM360" s="1" t="n">
        <v>5.6</v>
      </c>
      <c r="BN360" s="7" t="n">
        <v>10.8</v>
      </c>
      <c r="BO360" s="7" t="n">
        <f aca="false">IF(AND(P360&lt;&gt;"",AD360&lt;&gt;""),P360^0.333333333333333/AD360,"")</f>
        <v>10.8323729970572</v>
      </c>
      <c r="BP360" s="7" t="n">
        <f aca="false">BN360-BO360</f>
        <v>-0.0323729970572106</v>
      </c>
    </row>
    <row r="361" customFormat="false" ht="12.75" hidden="false" customHeight="false" outlineLevel="0" collapsed="false">
      <c r="A361" s="0" t="n">
        <v>359</v>
      </c>
      <c r="B361" s="0" t="s">
        <v>518</v>
      </c>
      <c r="C361" s="0" t="s">
        <v>508</v>
      </c>
      <c r="D361" s="0" t="n">
        <v>10</v>
      </c>
      <c r="E361" s="0" t="n">
        <v>14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s">
        <v>490</v>
      </c>
      <c r="L361" s="1" t="n">
        <v>134.22</v>
      </c>
      <c r="M361" s="1" t="n">
        <f aca="false">+D361*$D$2+E361*$E$2+F361*$F$2+G361*$G$2+H361*$H$2+I361*$I$2+J361*$J$2</f>
        <v>134.22116</v>
      </c>
      <c r="N361" s="1" t="str">
        <f aca="false">IF(ABS(M361-L361)&gt;0.005,M361-L361,"")</f>
        <v/>
      </c>
      <c r="O361" s="1" t="n">
        <v>362.16</v>
      </c>
      <c r="P361" s="1" t="n">
        <f aca="false">+O361+459.67</f>
        <v>821.83</v>
      </c>
      <c r="Q361" s="1" t="n">
        <f aca="false">IF(AND(P361&gt;0,U361&lt;&gt;""),P361/U361,"")</f>
        <v>0.683491350632069</v>
      </c>
      <c r="R361" s="1" t="n">
        <v>-24.23</v>
      </c>
      <c r="S361" s="1" t="n">
        <f aca="false">IF(AND(R361&lt;&gt;"",U361&lt;&gt;""),(R361+459.67)/U361,"")</f>
        <v>0.362142381902861</v>
      </c>
      <c r="T361" s="1" t="n">
        <v>742.73</v>
      </c>
      <c r="U361" s="1" t="n">
        <f aca="false">IF(T361&lt;&gt;"",T361+459.67,"")</f>
        <v>1202.4</v>
      </c>
      <c r="V361" s="1" t="n">
        <v>417.71</v>
      </c>
      <c r="W361" s="2" t="n">
        <v>0.0599</v>
      </c>
      <c r="X361" s="2" t="n">
        <v>0.26</v>
      </c>
      <c r="Y361" s="2" t="n">
        <f aca="false">IF(U361&lt;&gt;"",V361*W361*L361/10.73165/U361,"")</f>
        <v>0.260257624519775</v>
      </c>
      <c r="Z361" s="2" t="str">
        <f aca="false">IF(Y361&lt;&gt;"",IF(ABS(Y361-X361)&gt;0.0005,Y361-X361,""),"")</f>
        <v/>
      </c>
      <c r="AA361" s="2" t="n">
        <v>0.3395</v>
      </c>
      <c r="AB361" s="2" t="n">
        <f aca="false">IF(AND(V361&gt;0,Q361&lt;&gt;""),LOG(14.69595/V361)/(1-1/Q361)*3/7-1,"")</f>
        <v>0.345360386638392</v>
      </c>
      <c r="AC361" s="2" t="str">
        <f aca="false">IF(AB361&lt;&gt;"",IF(ABS(AB361-AA361)&gt;0.05,AB361-AA361,""),"")</f>
        <v/>
      </c>
      <c r="AD361" s="2" t="n">
        <v>0.8839</v>
      </c>
      <c r="AF361" s="3" t="n">
        <f aca="false">IF(AND(L361&lt;&gt;"",AD361&lt;&gt;""),L361/(AD361*62.3664),"")</f>
        <v>2.43480073821504</v>
      </c>
      <c r="AG361" s="1" t="n">
        <v>28.59</v>
      </c>
      <c r="AH361" s="1" t="n">
        <f aca="false">IF(AD361&lt;&gt;"",141.5/AD361-131.5,"")</f>
        <v>28.5859825772146</v>
      </c>
      <c r="AI361" s="1" t="str">
        <f aca="false">IF(AH361&lt;&gt;"",IF(ABS(AH361-AG361)&gt;0.01,AH361-AG361,""),"")</f>
        <v/>
      </c>
      <c r="AJ361" s="3" t="n">
        <v>7.369</v>
      </c>
      <c r="AK361" s="3" t="n">
        <f aca="false">IF(AD361&lt;&gt;"",AD361*8.33718,"")</f>
        <v>7.369233402</v>
      </c>
      <c r="AL361" s="3" t="str">
        <f aca="false">IF(AK361&lt;&gt;"",IF(ABS(AK361-AJ361)&gt;0.001,AK361-AJ361,""),"")</f>
        <v/>
      </c>
      <c r="AM361" s="4" t="n">
        <v>1.50106</v>
      </c>
      <c r="AN361" s="2" t="n">
        <v>0.0469</v>
      </c>
      <c r="AO361" s="2" t="n">
        <f aca="false">IF(AND(V361&lt;&gt;"",AA361&lt;&gt;"",U361&lt;&gt;""),V361*10^(7/3*(1+AA361)*(1-U361/559.676)),"")</f>
        <v>0.107546156117477</v>
      </c>
      <c r="AP361" s="2" t="n">
        <f aca="false">IF(AO361&lt;&gt;"",AO361-AN361,"")</f>
        <v>0.0606461561174771</v>
      </c>
      <c r="AQ361" s="2" t="n">
        <v>0.3165</v>
      </c>
      <c r="AR361" s="2" t="n">
        <v>0.4226</v>
      </c>
      <c r="AS361" s="2" t="n">
        <v>1.0676</v>
      </c>
      <c r="AT361" s="2" t="n">
        <v>0.5024</v>
      </c>
      <c r="AU361" s="1" t="n">
        <v>128.92</v>
      </c>
      <c r="AV361" s="5" t="n">
        <v>17807</v>
      </c>
      <c r="AW361" s="5" t="n">
        <f aca="false">AV361*AJ361</f>
        <v>131219.783</v>
      </c>
      <c r="AX361" s="1" t="n">
        <v>29.77</v>
      </c>
      <c r="AY361" s="3" t="n">
        <v>8.684</v>
      </c>
      <c r="AZ361" s="3" t="n">
        <f aca="false">IF(AND(AU361&lt;&gt;"",T361&lt;&gt;"",O361&lt;&gt;"",AD361&lt;&gt;""),SQRT((AU361*(MAX((T361-77)/(T361-O361),0))^0.38)*(SQRT(AD361^2-0.000601*(77-60))*62.3664)*251.9958/30.48^3),"")</f>
        <v>8.81507736183716</v>
      </c>
      <c r="BA361" s="3" t="n">
        <f aca="false">IF(AND(AY361&lt;&gt;"",AZ361&lt;&gt;""),AZ361-AY361,"")</f>
        <v>0.131077361837162</v>
      </c>
      <c r="BB361" s="1" t="n">
        <v>135</v>
      </c>
      <c r="BC361" s="1" t="n">
        <v>-50.39</v>
      </c>
      <c r="BD361" s="1" t="n">
        <v>461.89</v>
      </c>
      <c r="BE361" s="1" t="n">
        <v>53.74</v>
      </c>
      <c r="BF361" s="6" t="n">
        <v>0.0005</v>
      </c>
      <c r="BL361" s="1" t="n">
        <v>0.82</v>
      </c>
      <c r="BM361" s="1" t="n">
        <v>7.74</v>
      </c>
      <c r="BN361" s="7" t="n">
        <v>10.6</v>
      </c>
      <c r="BO361" s="7" t="n">
        <f aca="false">IF(AND(P361&lt;&gt;"",AD361&lt;&gt;""),P361^0.333333333333333/AD361,"")</f>
        <v>10.5971934647768</v>
      </c>
      <c r="BP361" s="7" t="n">
        <f aca="false">BN361-BO361</f>
        <v>0.00280653522317564</v>
      </c>
    </row>
    <row r="362" customFormat="false" ht="12.75" hidden="false" customHeight="false" outlineLevel="0" collapsed="false">
      <c r="A362" s="0" t="n">
        <v>360</v>
      </c>
      <c r="B362" s="0" t="s">
        <v>519</v>
      </c>
      <c r="C362" s="0" t="s">
        <v>508</v>
      </c>
      <c r="D362" s="0" t="n">
        <v>10</v>
      </c>
      <c r="E362" s="0" t="n">
        <v>14</v>
      </c>
      <c r="F362" s="0" t="n">
        <v>0</v>
      </c>
      <c r="G362" s="0" t="n">
        <v>0</v>
      </c>
      <c r="H362" s="0" t="n">
        <v>0</v>
      </c>
      <c r="I362" s="0" t="n">
        <v>0</v>
      </c>
      <c r="J362" s="0" t="n">
        <v>0</v>
      </c>
      <c r="K362" s="0" t="s">
        <v>490</v>
      </c>
      <c r="L362" s="1" t="n">
        <v>134.22</v>
      </c>
      <c r="M362" s="1" t="n">
        <f aca="false">+D362*$D$2+E362*$E$2+F362*$F$2+G362*$G$2+H362*$H$2+I362*$I$2+J362*$J$2</f>
        <v>134.22116</v>
      </c>
      <c r="N362" s="1" t="str">
        <f aca="false">IF(ABS(M362-L362)&gt;0.005,M362-L362,"")</f>
        <v/>
      </c>
      <c r="O362" s="1" t="n">
        <v>357.98</v>
      </c>
      <c r="P362" s="1" t="n">
        <f aca="false">+O362+459.67</f>
        <v>817.65</v>
      </c>
      <c r="Q362" s="1" t="n">
        <f aca="false">IF(AND(P362&gt;0,U362&lt;&gt;""),P362/U362,"")</f>
        <v>0.685143288084465</v>
      </c>
      <c r="R362" s="1" t="n">
        <v>-119.06</v>
      </c>
      <c r="S362" s="1" t="n">
        <f aca="false">IF(AND(R362&lt;&gt;"",U362&lt;&gt;""),(R362+459.67)/U362,"")</f>
        <v>0.285411429529077</v>
      </c>
      <c r="T362" s="1" t="n">
        <v>733.73</v>
      </c>
      <c r="U362" s="1" t="n">
        <f aca="false">IF(T362&lt;&gt;"",T362+459.67,"")</f>
        <v>1193.4</v>
      </c>
      <c r="V362" s="1" t="n">
        <v>417.71</v>
      </c>
      <c r="W362" s="2" t="n">
        <v>0.0582</v>
      </c>
      <c r="X362" s="2" t="n">
        <v>0.255</v>
      </c>
      <c r="Y362" s="2" t="n">
        <f aca="false">IF(U362&lt;&gt;"",V362*W362*L362/10.73165/U362,"")</f>
        <v>0.254778371771706</v>
      </c>
      <c r="Z362" s="2" t="str">
        <f aca="false">IF(Y362&lt;&gt;"",IF(ABS(Y362-X362)&gt;0.0005,Y362-X362,""),"")</f>
        <v/>
      </c>
      <c r="AA362" s="2" t="n">
        <v>0.3497</v>
      </c>
      <c r="AB362" s="2" t="n">
        <f aca="false">IF(AND(V362&gt;0,Q362&lt;&gt;""),LOG(14.69595/V362)/(1-1/Q362)*3/7-1,"")</f>
        <v>0.355687673882147</v>
      </c>
      <c r="AC362" s="2" t="str">
        <f aca="false">IF(AB362&lt;&gt;"",IF(ABS(AB362-AA362)&gt;0.05,AB362-AA362,""),"")</f>
        <v/>
      </c>
      <c r="AD362" s="2" t="n">
        <v>0.8683</v>
      </c>
      <c r="AF362" s="3" t="n">
        <f aca="false">IF(AND(L362&lt;&gt;"",AD362&lt;&gt;""),L362/(AD362*62.3664),"")</f>
        <v>2.47854471093893</v>
      </c>
      <c r="AG362" s="1" t="n">
        <v>31.45</v>
      </c>
      <c r="AH362" s="1" t="n">
        <f aca="false">IF(AD362&lt;&gt;"",141.5/AD362-131.5,"")</f>
        <v>31.4621098698607</v>
      </c>
      <c r="AI362" s="1" t="n">
        <f aca="false">IF(AH362&lt;&gt;"",IF(ABS(AH362-AG362)&gt;0.01,AH362-AG362,""),"")</f>
        <v>0.0121098698606552</v>
      </c>
      <c r="AJ362" s="3" t="n">
        <v>7.239</v>
      </c>
      <c r="AK362" s="3" t="n">
        <f aca="false">IF(AD362&lt;&gt;"",AD362*8.33718,"")</f>
        <v>7.239173394</v>
      </c>
      <c r="AL362" s="3" t="str">
        <f aca="false">IF(AK362&lt;&gt;"",IF(ABS(AK362-AJ362)&gt;0.001,AK362-AJ362,""),"")</f>
        <v/>
      </c>
      <c r="AM362" s="4" t="n">
        <v>1.4931</v>
      </c>
      <c r="AN362" s="2" t="n">
        <v>0.0505</v>
      </c>
      <c r="AO362" s="2" t="n">
        <f aca="false">IF(AND(V362&lt;&gt;"",AA362&lt;&gt;"",U362&lt;&gt;""),V362*10^(7/3*(1+AA362)*(1-U362/559.676)),"")</f>
        <v>0.113476611756194</v>
      </c>
      <c r="AP362" s="2" t="n">
        <f aca="false">IF(AO362&lt;&gt;"",AO362-AN362,"")</f>
        <v>0.0629766117561938</v>
      </c>
      <c r="AQ362" s="2" t="n">
        <v>0.306</v>
      </c>
      <c r="AR362" s="2" t="n">
        <v>0.4219</v>
      </c>
      <c r="AS362" s="2" t="n">
        <v>0.9746</v>
      </c>
      <c r="AT362" s="2" t="n">
        <v>0.518</v>
      </c>
      <c r="AU362" s="1" t="n">
        <v>129.2</v>
      </c>
      <c r="AV362" s="5" t="n">
        <v>17791</v>
      </c>
      <c r="AW362" s="5" t="n">
        <f aca="false">AV362*AJ362</f>
        <v>128789.049</v>
      </c>
      <c r="AX362" s="1" t="n">
        <v>29.77</v>
      </c>
      <c r="AY362" s="3" t="n">
        <v>8.639</v>
      </c>
      <c r="AZ362" s="3" t="n">
        <f aca="false">IF(AND(AU362&lt;&gt;"",T362&lt;&gt;"",O362&lt;&gt;"",AD362&lt;&gt;""),SQRT((AU362*(MAX((T362-77)/(T362-O362),0))^0.38)*(SQRT(AD362^2-0.000601*(77-60))*62.3664)*251.9958/30.48^3),"")</f>
        <v>8.74393687370691</v>
      </c>
      <c r="BA362" s="3" t="n">
        <f aca="false">IF(AND(AY362&lt;&gt;"",AZ362&lt;&gt;""),AZ362-AY362,"")</f>
        <v>0.104936873706913</v>
      </c>
      <c r="BB362" s="1" t="n">
        <v>133</v>
      </c>
      <c r="BC362" s="1" t="n">
        <v>-67.27</v>
      </c>
      <c r="BD362" s="1" t="n">
        <v>441.07</v>
      </c>
      <c r="BE362" s="1" t="n">
        <v>35.13</v>
      </c>
      <c r="BF362" s="6" t="n">
        <v>0.00054</v>
      </c>
      <c r="BH362" s="7" t="n">
        <v>97</v>
      </c>
      <c r="BI362" s="7" t="n">
        <v>0.2</v>
      </c>
      <c r="BJ362" s="7" t="n">
        <v>103</v>
      </c>
      <c r="BK362" s="7" t="n">
        <v>3</v>
      </c>
      <c r="BL362" s="1" t="n">
        <v>0.82</v>
      </c>
      <c r="BM362" s="1" t="n">
        <v>7.74</v>
      </c>
      <c r="BN362" s="7" t="n">
        <v>10.8</v>
      </c>
      <c r="BO362" s="7" t="n">
        <f aca="false">IF(AND(P362&lt;&gt;"",AD362&lt;&gt;""),P362^0.333333333333333/AD362,"")</f>
        <v>10.769263732036</v>
      </c>
      <c r="BP362" s="7" t="n">
        <f aca="false">BN362-BO362</f>
        <v>0.0307362679639542</v>
      </c>
    </row>
    <row r="363" customFormat="false" ht="12.75" hidden="false" customHeight="false" outlineLevel="0" collapsed="false">
      <c r="A363" s="0" t="n">
        <v>361</v>
      </c>
      <c r="B363" s="0" t="s">
        <v>520</v>
      </c>
      <c r="C363" s="0" t="s">
        <v>508</v>
      </c>
      <c r="D363" s="0" t="n">
        <v>10</v>
      </c>
      <c r="E363" s="0" t="n">
        <v>14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0</v>
      </c>
      <c r="K363" s="0" t="s">
        <v>490</v>
      </c>
      <c r="L363" s="1" t="n">
        <v>134.22</v>
      </c>
      <c r="M363" s="1" t="n">
        <f aca="false">+D363*$D$2+E363*$E$2+F363*$F$2+G363*$G$2+H363*$H$2+I363*$I$2+J363*$J$2</f>
        <v>134.22116</v>
      </c>
      <c r="N363" s="1" t="str">
        <f aca="false">IF(ABS(M363-L363)&gt;0.005,M363-L363,"")</f>
        <v/>
      </c>
      <c r="O363" s="1" t="n">
        <v>362.75</v>
      </c>
      <c r="P363" s="1" t="n">
        <f aca="false">+O363+459.67</f>
        <v>822.42</v>
      </c>
      <c r="Q363" s="1" t="n">
        <f aca="false">IF(AND(P363&gt;0,U363&lt;&gt;""),P363/U363,"")</f>
        <v>0.694417940945514</v>
      </c>
      <c r="R363" s="1" t="n">
        <v>-45.09</v>
      </c>
      <c r="S363" s="1" t="n">
        <f aca="false">IF(AND(R363&lt;&gt;"",U363&lt;&gt;""),(R363+459.67)/U363,"")</f>
        <v>0.35005446117214</v>
      </c>
      <c r="T363" s="1" t="n">
        <v>724.66</v>
      </c>
      <c r="U363" s="1" t="n">
        <f aca="false">IF(T363&lt;&gt;"",T363+459.67,"")</f>
        <v>1184.33</v>
      </c>
      <c r="V363" s="1" t="n">
        <v>406.49</v>
      </c>
      <c r="W363" s="2" t="n">
        <v>0.0593</v>
      </c>
      <c r="X363" s="2" t="n">
        <v>0.255</v>
      </c>
      <c r="Y363" s="2" t="n">
        <f aca="false">IF(U363&lt;&gt;"",V363*W363*L363/10.73165/U363,"")</f>
        <v>0.254555545868471</v>
      </c>
      <c r="Z363" s="2" t="str">
        <f aca="false">IF(Y363&lt;&gt;"",IF(ABS(Y363-X363)&gt;0.0005,Y363-X363,""),"")</f>
        <v/>
      </c>
      <c r="AA363" s="2" t="n">
        <v>0.4035</v>
      </c>
      <c r="AB363" s="2" t="n">
        <f aca="false">IF(AND(V363&gt;0,Q363&lt;&gt;""),LOG(14.69595/V363)/(1-1/Q363)*3/7-1,"")</f>
        <v>0.404226094027705</v>
      </c>
      <c r="AC363" s="2" t="str">
        <f aca="false">IF(AB363&lt;&gt;"",IF(ABS(AB363-AA363)&gt;0.05,AB363-AA363,""),"")</f>
        <v/>
      </c>
      <c r="AD363" s="2" t="n">
        <v>0.8663</v>
      </c>
      <c r="AF363" s="3" t="n">
        <f aca="false">IF(AND(L363&lt;&gt;"",AD363&lt;&gt;""),L363/(AD363*62.3664),"")</f>
        <v>2.4842668504078</v>
      </c>
      <c r="AG363" s="1" t="n">
        <v>31.85</v>
      </c>
      <c r="AH363" s="1" t="n">
        <f aca="false">IF(AD363&lt;&gt;"",141.5/AD363-131.5,"")</f>
        <v>31.8383354496133</v>
      </c>
      <c r="AI363" s="1" t="n">
        <f aca="false">IF(AH363&lt;&gt;"",IF(ABS(AH363-AG363)&gt;0.01,AH363-AG363,""),"")</f>
        <v>-0.0116645503866906</v>
      </c>
      <c r="AJ363" s="3" t="n">
        <v>7.222</v>
      </c>
      <c r="AK363" s="3" t="n">
        <f aca="false">IF(AD363&lt;&gt;"",AD363*8.33718,"")</f>
        <v>7.222499034</v>
      </c>
      <c r="AL363" s="3" t="str">
        <f aca="false">IF(AK363&lt;&gt;"",IF(ABS(AK363-AJ363)&gt;0.001,AK363-AJ363,""),"")</f>
        <v/>
      </c>
      <c r="AM363" s="4" t="n">
        <v>1.49245</v>
      </c>
      <c r="AN363" s="2" t="n">
        <v>0.047</v>
      </c>
      <c r="AO363" s="2" t="n">
        <f aca="false">IF(AND(V363&lt;&gt;"",AA363&lt;&gt;"",U363&lt;&gt;""),V363*10^(7/3*(1+AA363)*(1-U363/559.676)),"")</f>
        <v>0.0899519592686903</v>
      </c>
      <c r="AP363" s="2" t="n">
        <f aca="false">IF(AO363&lt;&gt;"",AO363-AN363,"")</f>
        <v>0.0429519592686903</v>
      </c>
      <c r="AQ363" s="2" t="n">
        <v>0.305</v>
      </c>
      <c r="AR363" s="2" t="n">
        <v>0.422</v>
      </c>
      <c r="AS363" s="2" t="n">
        <v>0.9768</v>
      </c>
      <c r="AT363" s="2" t="n">
        <v>0.5202</v>
      </c>
      <c r="AU363" s="1" t="n">
        <v>130</v>
      </c>
      <c r="AV363" s="5" t="n">
        <v>17794</v>
      </c>
      <c r="AW363" s="5" t="n">
        <f aca="false">AV363*AJ363</f>
        <v>128508.268</v>
      </c>
      <c r="AX363" s="1" t="n">
        <v>28.47</v>
      </c>
      <c r="AY363" s="3" t="n">
        <v>8.572</v>
      </c>
      <c r="AZ363" s="3" t="n">
        <f aca="false">IF(AND(AU363&lt;&gt;"",T363&lt;&gt;"",O363&lt;&gt;"",AD363&lt;&gt;""),SQRT((AU363*(MAX((T363-77)/(T363-O363),0))^0.38)*(SQRT(AD363^2-0.000601*(77-60))*62.3664)*251.9958/30.48^3),"")</f>
        <v>8.80012687103789</v>
      </c>
      <c r="BA363" s="3" t="n">
        <f aca="false">IF(AND(AY363&lt;&gt;"",AZ363&lt;&gt;""),AZ363-AY363,"")</f>
        <v>0.228126871037887</v>
      </c>
      <c r="BB363" s="1" t="n">
        <v>134</v>
      </c>
      <c r="BC363" s="1" t="n">
        <v>-65.25</v>
      </c>
      <c r="BD363" s="1" t="n">
        <v>448.76</v>
      </c>
      <c r="BE363" s="1" t="n">
        <v>33.91</v>
      </c>
      <c r="BF363" s="6" t="n">
        <v>0.00054</v>
      </c>
      <c r="BH363" s="7" t="n">
        <v>95.2</v>
      </c>
      <c r="BI363" s="7" t="n">
        <v>99.3</v>
      </c>
      <c r="BJ363" s="7" t="n">
        <v>100.6</v>
      </c>
      <c r="BK363" s="7" t="n">
        <v>1.6</v>
      </c>
      <c r="BL363" s="1" t="n">
        <v>0.8</v>
      </c>
      <c r="BM363" s="1" t="n">
        <v>6.1</v>
      </c>
      <c r="BN363" s="7" t="n">
        <v>10.8</v>
      </c>
      <c r="BO363" s="7" t="n">
        <f aca="false">IF(AND(P363&lt;&gt;"",AD363&lt;&gt;""),P363^0.333333333333333/AD363,"")</f>
        <v>10.815075941446</v>
      </c>
      <c r="BP363" s="7" t="n">
        <f aca="false">BN363-BO363</f>
        <v>-0.0150759414460318</v>
      </c>
    </row>
    <row r="364" customFormat="false" ht="12.75" hidden="false" customHeight="false" outlineLevel="0" collapsed="false">
      <c r="A364" s="0" t="n">
        <v>362</v>
      </c>
      <c r="B364" s="0" t="s">
        <v>521</v>
      </c>
      <c r="C364" s="0" t="s">
        <v>508</v>
      </c>
      <c r="D364" s="0" t="n">
        <v>10</v>
      </c>
      <c r="E364" s="0" t="n">
        <v>14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s">
        <v>490</v>
      </c>
      <c r="L364" s="1" t="n">
        <v>134.22</v>
      </c>
      <c r="M364" s="1" t="n">
        <f aca="false">+D364*$D$2+E364*$E$2+F364*$F$2+G364*$G$2+H364*$H$2+I364*$I$2+J364*$J$2</f>
        <v>134.22116</v>
      </c>
      <c r="N364" s="1" t="str">
        <f aca="false">IF(ABS(M364-L364)&gt;0.005,M364-L364,"")</f>
        <v/>
      </c>
      <c r="O364" s="1" t="n">
        <v>381.04</v>
      </c>
      <c r="P364" s="1" t="n">
        <f aca="false">+O364+459.67</f>
        <v>840.71</v>
      </c>
      <c r="Q364" s="1" t="n">
        <f aca="false">IF(AND(P364&gt;0,U364&lt;&gt;""),P364/U364,"")</f>
        <v>0.686854575163399</v>
      </c>
      <c r="R364" s="1" t="n">
        <v>-57.06</v>
      </c>
      <c r="S364" s="1" t="n">
        <f aca="false">IF(AND(R364&lt;&gt;"",U364&lt;&gt;""),(R364+459.67)/U364,"")</f>
        <v>0.328929738562092</v>
      </c>
      <c r="T364" s="1" t="n">
        <v>764.33</v>
      </c>
      <c r="U364" s="1" t="n">
        <f aca="false">IF(T364&lt;&gt;"",T364+459.67,"")</f>
        <v>1224</v>
      </c>
      <c r="V364" s="1" t="n">
        <v>417.71</v>
      </c>
      <c r="W364" s="2" t="n">
        <v>0.0605</v>
      </c>
      <c r="X364" s="2" t="n">
        <v>0.258</v>
      </c>
      <c r="Y364" s="2" t="n">
        <f aca="false">IF(U364&lt;&gt;"",V364*W364*L364/10.73165/U364,"")</f>
        <v>0.258225759534081</v>
      </c>
      <c r="Z364" s="2" t="str">
        <f aca="false">IF(Y364&lt;&gt;"",IF(ABS(Y364-X364)&gt;0.0005,Y364-X364,""),"")</f>
        <v/>
      </c>
      <c r="AA364" s="2" t="n">
        <v>0.3621</v>
      </c>
      <c r="AB364" s="2" t="n">
        <f aca="false">IF(AND(V364&gt;0,Q364&lt;&gt;""),LOG(14.69595/V364)/(1-1/Q364)*3/7-1,"")</f>
        <v>0.366500893910818</v>
      </c>
      <c r="AC364" s="2" t="str">
        <f aca="false">IF(AB364&lt;&gt;"",IF(ABS(AB364-AA364)&gt;0.05,AB364-AA364,""),"")</f>
        <v/>
      </c>
      <c r="AD364" s="2" t="n">
        <v>0.8966</v>
      </c>
      <c r="AF364" s="3" t="n">
        <f aca="false">IF(AND(L364&lt;&gt;"",AD364&lt;&gt;""),L364/(AD364*62.3664),"")</f>
        <v>2.40031270634427</v>
      </c>
      <c r="AG364" s="1" t="n">
        <v>26.33</v>
      </c>
      <c r="AH364" s="1" t="n">
        <f aca="false">IF(AD364&lt;&gt;"",141.5/AD364-131.5,"")</f>
        <v>26.3184251617221</v>
      </c>
      <c r="AI364" s="1" t="n">
        <f aca="false">IF(AH364&lt;&gt;"",IF(ABS(AH364-AG364)&gt;0.01,AH364-AG364,""),"")</f>
        <v>-0.0115748382779231</v>
      </c>
      <c r="AJ364" s="3" t="n">
        <v>7.475</v>
      </c>
      <c r="AK364" s="3" t="n">
        <f aca="false">IF(AD364&lt;&gt;"",AD364*8.33718,"")</f>
        <v>7.475115588</v>
      </c>
      <c r="AL364" s="3" t="str">
        <f aca="false">IF(AK364&lt;&gt;"",IF(ABS(AK364-AJ364)&gt;0.001,AK364-AJ364,""),"")</f>
        <v/>
      </c>
      <c r="AM364" s="4" t="n">
        <v>1.5095</v>
      </c>
      <c r="AN364" s="2" t="n">
        <v>0.0287</v>
      </c>
      <c r="AO364" s="2" t="n">
        <f aca="false">IF(AND(V364&lt;&gt;"",AA364&lt;&gt;"",U364&lt;&gt;""),V364*10^(7/3*(1+AA364)*(1-U364/559.676)),"")</f>
        <v>0.0705304591524684</v>
      </c>
      <c r="AP364" s="2" t="n">
        <f aca="false">IF(AO364&lt;&gt;"",AO364-AN364,"")</f>
        <v>0.0418304591524684</v>
      </c>
      <c r="AQ364" s="2" t="n">
        <v>0.3168</v>
      </c>
      <c r="AR364" s="2" t="n">
        <v>0.4335</v>
      </c>
      <c r="AS364" s="2" t="n">
        <v>1.0789</v>
      </c>
      <c r="AT364" s="2" t="n">
        <v>0.4881</v>
      </c>
      <c r="AU364" s="1" t="n">
        <v>133.38</v>
      </c>
      <c r="AV364" s="5" t="n">
        <v>17769</v>
      </c>
      <c r="AW364" s="5" t="n">
        <f aca="false">AV364*AJ364</f>
        <v>132823.275</v>
      </c>
      <c r="AX364" s="1" t="n">
        <v>33.82</v>
      </c>
      <c r="AY364" s="3" t="n">
        <v>8.948</v>
      </c>
      <c r="AZ364" s="3" t="n">
        <f aca="false">IF(AND(AU364&lt;&gt;"",T364&lt;&gt;"",O364&lt;&gt;"",AD364&lt;&gt;""),SQRT((AU364*(MAX((T364-77)/(T364-O364),0))^0.38)*(SQRT(AD364^2-0.000601*(77-60))*62.3664)*251.9958/30.48^3),"")</f>
        <v>9.07395666439265</v>
      </c>
      <c r="BA364" s="3" t="n">
        <f aca="false">IF(AND(AY364&lt;&gt;"",AZ364&lt;&gt;""),AZ364-AY364,"")</f>
        <v>0.125956664392652</v>
      </c>
      <c r="BB364" s="1" t="n">
        <v>149</v>
      </c>
      <c r="BC364" s="1" t="n">
        <v>-82.16</v>
      </c>
      <c r="BD364" s="1" t="n">
        <v>443.31</v>
      </c>
      <c r="BE364" s="1" t="n">
        <v>43.69</v>
      </c>
      <c r="BF364" s="6" t="n">
        <v>0.00056</v>
      </c>
      <c r="BH364" s="7" t="n">
        <v>91.9</v>
      </c>
      <c r="BI364" s="7" t="n">
        <v>93.3</v>
      </c>
      <c r="BJ364" s="7" t="n">
        <v>100.4</v>
      </c>
      <c r="BK364" s="7" t="n">
        <v>0.4</v>
      </c>
      <c r="BL364" s="1" t="n">
        <v>0.8</v>
      </c>
      <c r="BM364" s="1" t="n">
        <v>7.73</v>
      </c>
      <c r="BN364" s="7" t="n">
        <v>10.5</v>
      </c>
      <c r="BO364" s="7" t="n">
        <f aca="false">IF(AND(P364&lt;&gt;"",AD364&lt;&gt;""),P364^0.333333333333333/AD364,"")</f>
        <v>10.5264840454066</v>
      </c>
      <c r="BP364" s="7" t="n">
        <f aca="false">BN364-BO364</f>
        <v>-0.0264840454065958</v>
      </c>
    </row>
    <row r="365" customFormat="false" ht="12.75" hidden="false" customHeight="false" outlineLevel="0" collapsed="false">
      <c r="A365" s="0" t="n">
        <v>363</v>
      </c>
      <c r="B365" s="0" t="s">
        <v>522</v>
      </c>
      <c r="C365" s="0" t="s">
        <v>508</v>
      </c>
      <c r="D365" s="0" t="n">
        <v>10</v>
      </c>
      <c r="E365" s="0" t="n">
        <v>14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s">
        <v>490</v>
      </c>
      <c r="L365" s="1" t="n">
        <v>134.22</v>
      </c>
      <c r="M365" s="1" t="n">
        <f aca="false">+D365*$D$2+E365*$E$2+F365*$F$2+G365*$G$2+H365*$H$2+I365*$I$2+J365*$J$2</f>
        <v>134.22116</v>
      </c>
      <c r="N365" s="1" t="str">
        <f aca="false">IF(ABS(M365-L365)&gt;0.005,M365-L365,"")</f>
        <v/>
      </c>
      <c r="O365" s="1" t="n">
        <v>373.06</v>
      </c>
      <c r="P365" s="1" t="n">
        <f aca="false">+O365+459.67</f>
        <v>832.73</v>
      </c>
      <c r="Q365" s="1" t="n">
        <f aca="false">IF(AND(P365&gt;0,U365&lt;&gt;""),P365/U365,"")</f>
        <v>0.694375651448822</v>
      </c>
      <c r="R365" s="1" t="n">
        <v>-88.47</v>
      </c>
      <c r="S365" s="1" t="n">
        <f aca="false">IF(AND(R365&lt;&gt;"",U365&lt;&gt;""),(R365+459.67)/U365,"")</f>
        <v>0.309526787575568</v>
      </c>
      <c r="T365" s="1" t="n">
        <v>739.58</v>
      </c>
      <c r="U365" s="1" t="n">
        <f aca="false">IF(T365&lt;&gt;"",T365+459.67,"")</f>
        <v>1199.25</v>
      </c>
      <c r="V365" s="1" t="n">
        <v>418.41</v>
      </c>
      <c r="W365" s="2" t="n">
        <v>0.0576</v>
      </c>
      <c r="X365" s="2" t="n">
        <v>0.2512</v>
      </c>
      <c r="Y365" s="2" t="n">
        <f aca="false">IF(U365&lt;&gt;"",V365*W365*L365/10.73165/U365,"")</f>
        <v>0.251342277557094</v>
      </c>
      <c r="Z365" s="2" t="str">
        <f aca="false">IF(Y365&lt;&gt;"",IF(ABS(Y365-X365)&gt;0.0005,Y365-X365,""),"")</f>
        <v/>
      </c>
      <c r="AA365" s="2" t="n">
        <v>0.4141</v>
      </c>
      <c r="AB365" s="2" t="n">
        <f aca="false">IF(AND(V365&gt;0,Q365&lt;&gt;""),LOG(14.69595/V365)/(1-1/Q365)*3/7-1,"")</f>
        <v>0.416168481492973</v>
      </c>
      <c r="AC365" s="2" t="str">
        <f aca="false">IF(AB365&lt;&gt;"",IF(ABS(AB365-AA365)&gt;0.05,AB365-AA365,""),"")</f>
        <v/>
      </c>
      <c r="AD365" s="2" t="n">
        <v>0.8788</v>
      </c>
      <c r="AF365" s="3" t="n">
        <f aca="false">IF(AND(L365&lt;&gt;"",AD365&lt;&gt;""),L365/(AD365*62.3664),"")</f>
        <v>2.44893078346413</v>
      </c>
      <c r="AG365" s="1" t="n">
        <v>29.51</v>
      </c>
      <c r="AH365" s="1" t="n">
        <f aca="false">IF(AD365&lt;&gt;"",141.5/AD365-131.5,"")</f>
        <v>29.5150204824761</v>
      </c>
      <c r="AI365" s="1" t="str">
        <f aca="false">IF(AH365&lt;&gt;"",IF(ABS(AH365-AG365)&gt;0.01,AH365-AG365,""),"")</f>
        <v/>
      </c>
      <c r="AJ365" s="3" t="n">
        <v>7.327</v>
      </c>
      <c r="AK365" s="3" t="n">
        <f aca="false">IF(AD365&lt;&gt;"",AD365*8.33718,"")</f>
        <v>7.326713784</v>
      </c>
      <c r="AL365" s="3" t="str">
        <f aca="false">IF(AK365&lt;&gt;"",IF(ABS(AK365-AJ365)&gt;0.001,AK365-AJ365,""),"")</f>
        <v/>
      </c>
      <c r="AM365" s="4" t="n">
        <v>1.5009</v>
      </c>
      <c r="AO365" s="2" t="n">
        <f aca="false">IF(AND(V365&lt;&gt;"",AA365&lt;&gt;"",U365&lt;&gt;""),V365*10^(7/3*(1+AA365)*(1-U365/559.676)),"")</f>
        <v>0.0709573169540297</v>
      </c>
      <c r="AP365" s="2" t="n">
        <f aca="false">IF(AO365&lt;&gt;"",AO365-AN365,"")</f>
        <v>0.0709573169540297</v>
      </c>
      <c r="AR365" s="2" t="n">
        <v>0.3672</v>
      </c>
      <c r="AV365" s="5" t="n">
        <v>17751</v>
      </c>
      <c r="AW365" s="5" t="n">
        <f aca="false">AV365*AJ365</f>
        <v>130061.577</v>
      </c>
      <c r="AX365" s="1" t="n">
        <v>30.65</v>
      </c>
      <c r="AY365" s="3" t="n">
        <v>8.931</v>
      </c>
      <c r="AZ365" s="3" t="str">
        <f aca="false">IF(AND(AU365&lt;&gt;"",T365&lt;&gt;"",O365&lt;&gt;"",AD365&lt;&gt;""),SQRT((AU365*(MAX((T365-77)/(T365-O365),0))^0.38)*(SQRT(AD365^2-0.000601*(77-60))*62.3664)*251.9958/30.48^3),"")</f>
        <v/>
      </c>
      <c r="BA365" s="3" t="str">
        <f aca="false">IF(AND(AY365&lt;&gt;"",AZ365&lt;&gt;""),AZ365-AY365,"")</f>
        <v/>
      </c>
      <c r="BC365" s="1" t="n">
        <v>-102.79</v>
      </c>
      <c r="BD365" s="1" t="n">
        <v>408.08</v>
      </c>
      <c r="BE365" s="1" t="n">
        <v>38.6</v>
      </c>
      <c r="BF365" s="6" t="n">
        <v>0.00055</v>
      </c>
      <c r="BL365" s="1" t="n">
        <v>0.82</v>
      </c>
      <c r="BM365" s="1" t="n">
        <v>7.73</v>
      </c>
      <c r="BN365" s="7" t="n">
        <v>10.7</v>
      </c>
      <c r="BO365" s="7" t="n">
        <f aca="false">IF(AND(P365&lt;&gt;"",AD365&lt;&gt;""),P365^0.333333333333333/AD365,"")</f>
        <v>10.7056084511803</v>
      </c>
      <c r="BP365" s="7" t="n">
        <f aca="false">BN365-BO365</f>
        <v>-0.00560845118027764</v>
      </c>
    </row>
    <row r="366" customFormat="false" ht="12.75" hidden="false" customHeight="false" outlineLevel="0" collapsed="false">
      <c r="A366" s="0" t="n">
        <v>364</v>
      </c>
      <c r="B366" s="0" t="s">
        <v>523</v>
      </c>
      <c r="C366" s="0" t="s">
        <v>508</v>
      </c>
      <c r="D366" s="0" t="n">
        <v>10</v>
      </c>
      <c r="E366" s="0" t="n">
        <v>14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s">
        <v>490</v>
      </c>
      <c r="L366" s="1" t="n">
        <v>134.22</v>
      </c>
      <c r="M366" s="1" t="n">
        <f aca="false">+D366*$D$2+E366*$E$2+F366*$F$2+G366*$G$2+H366*$H$2+I366*$I$2+J366*$J$2</f>
        <v>134.22116</v>
      </c>
      <c r="N366" s="1" t="str">
        <f aca="false">IF(ABS(M366-L366)&gt;0.005,M366-L366,"")</f>
        <v/>
      </c>
      <c r="O366" s="1" t="n">
        <v>374.18</v>
      </c>
      <c r="P366" s="1" t="n">
        <f aca="false">+O366+459.67</f>
        <v>833.85</v>
      </c>
      <c r="Q366" s="1" t="n">
        <f aca="false">IF(AND(P366&gt;0,U366&lt;&gt;""),P366/U366,"")</f>
        <v>0.690724894591662</v>
      </c>
      <c r="R366" s="1" t="n">
        <v>2.73</v>
      </c>
      <c r="S366" s="1" t="n">
        <f aca="false">IF(AND(R366&lt;&gt;"",U366&lt;&gt;""),(R366+459.67)/U366,"")</f>
        <v>0.383031949702206</v>
      </c>
      <c r="T366" s="1" t="n">
        <v>747.54</v>
      </c>
      <c r="U366" s="1" t="n">
        <f aca="false">IF(T366&lt;&gt;"",T366+459.67,"")</f>
        <v>1207.21</v>
      </c>
      <c r="V366" s="1" t="n">
        <v>438.51</v>
      </c>
      <c r="W366" s="2" t="n">
        <v>0.0576</v>
      </c>
      <c r="X366" s="2" t="n">
        <v>0.2616</v>
      </c>
      <c r="Y366" s="2" t="n">
        <f aca="false">IF(U366&lt;&gt;"",V366*W366*L366/10.73165/U366,"")</f>
        <v>0.261679616753069</v>
      </c>
      <c r="Z366" s="2" t="str">
        <f aca="false">IF(Y366&lt;&gt;"",IF(ABS(Y366-X366)&gt;0.0005,Y366-X366,""),"")</f>
        <v/>
      </c>
      <c r="AA366" s="2" t="n">
        <v>0.4084</v>
      </c>
      <c r="AB366" s="2" t="n">
        <f aca="false">IF(AND(V366&gt;0,Q366&lt;&gt;""),LOG(14.69595/V366)/(1-1/Q366)*3/7-1,"")</f>
        <v>0.411598343153553</v>
      </c>
      <c r="AC366" s="2" t="str">
        <f aca="false">IF(AB366&lt;&gt;"",IF(ABS(AB366-AA366)&gt;0.05,AB366-AA366,""),"")</f>
        <v/>
      </c>
      <c r="AD366" s="2" t="n">
        <v>0.8948</v>
      </c>
      <c r="AF366" s="3" t="n">
        <f aca="false">IF(AND(L366&lt;&gt;"",AD366&lt;&gt;""),L366/(AD366*62.3664),"")</f>
        <v>2.40514122989302</v>
      </c>
      <c r="AG366" s="1" t="n">
        <v>26.64</v>
      </c>
      <c r="AH366" s="1" t="n">
        <f aca="false">IF(AD366&lt;&gt;"",141.5/AD366-131.5,"")</f>
        <v>26.6358962896737</v>
      </c>
      <c r="AI366" s="1" t="str">
        <f aca="false">IF(AH366&lt;&gt;"",IF(ABS(AH366-AG366)&gt;0.01,AH366-AG366,""),"")</f>
        <v/>
      </c>
      <c r="AJ366" s="3" t="n">
        <v>7.46</v>
      </c>
      <c r="AK366" s="3" t="n">
        <f aca="false">IF(AD366&lt;&gt;"",AD366*8.33718,"")</f>
        <v>7.460108664</v>
      </c>
      <c r="AL366" s="3" t="str">
        <f aca="false">IF(AK366&lt;&gt;"",IF(ABS(AK366-AJ366)&gt;0.001,AK366-AJ366,""),"")</f>
        <v/>
      </c>
      <c r="AM366" s="4" t="n">
        <v>1.5085</v>
      </c>
      <c r="AO366" s="2" t="n">
        <f aca="false">IF(AND(V366&lt;&gt;"",AA366&lt;&gt;"",U366&lt;&gt;""),V366*10^(7/3*(1+AA366)*(1-U366/559.676)),"")</f>
        <v>0.0691567112899376</v>
      </c>
      <c r="AP366" s="2" t="n">
        <f aca="false">IF(AO366&lt;&gt;"",AO366-AN366,"")</f>
        <v>0.0691567112899376</v>
      </c>
      <c r="AR366" s="2" t="n">
        <v>0.3672</v>
      </c>
      <c r="AV366" s="5" t="n">
        <v>17770</v>
      </c>
      <c r="AW366" s="5" t="n">
        <f aca="false">AV366*AJ366</f>
        <v>132564.2</v>
      </c>
      <c r="AX366" s="1" t="n">
        <v>32.96</v>
      </c>
      <c r="AY366" s="3" t="n">
        <v>9.008</v>
      </c>
      <c r="AZ366" s="3" t="str">
        <f aca="false">IF(AND(AU366&lt;&gt;"",T366&lt;&gt;"",O366&lt;&gt;"",AD366&lt;&gt;""),SQRT((AU366*(MAX((T366-77)/(T366-O366),0))^0.38)*(SQRT(AD366^2-0.000601*(77-60))*62.3664)*251.9958/30.48^3),"")</f>
        <v/>
      </c>
      <c r="BA366" s="3" t="str">
        <f aca="false">IF(AND(AY366&lt;&gt;"",AZ366&lt;&gt;""),AZ366-AY366,"")</f>
        <v/>
      </c>
      <c r="BC366" s="1" t="n">
        <v>-84.02</v>
      </c>
      <c r="BD366" s="1" t="n">
        <v>441.71</v>
      </c>
      <c r="BE366" s="1" t="n">
        <v>47.11</v>
      </c>
      <c r="BF366" s="6" t="n">
        <v>0.00056</v>
      </c>
      <c r="BL366" s="1" t="n">
        <v>0.82</v>
      </c>
      <c r="BM366" s="1" t="n">
        <v>7.73</v>
      </c>
      <c r="BN366" s="7" t="n">
        <v>10.5</v>
      </c>
      <c r="BO366" s="7" t="n">
        <f aca="false">IF(AND(P366&lt;&gt;"",AD366&lt;&gt;""),P366^0.333333333333333/AD366,"")</f>
        <v>10.5188921488765</v>
      </c>
      <c r="BP366" s="7" t="n">
        <f aca="false">BN366-BO366</f>
        <v>-0.0188921488765352</v>
      </c>
    </row>
    <row r="367" customFormat="false" ht="12.75" hidden="false" customHeight="false" outlineLevel="0" collapsed="false">
      <c r="A367" s="0" t="n">
        <v>365</v>
      </c>
      <c r="B367" s="0" t="s">
        <v>524</v>
      </c>
      <c r="C367" s="0" t="s">
        <v>508</v>
      </c>
      <c r="D367" s="0" t="n">
        <v>10</v>
      </c>
      <c r="E367" s="0" t="n">
        <v>14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s">
        <v>490</v>
      </c>
      <c r="L367" s="1" t="n">
        <v>134.22</v>
      </c>
      <c r="M367" s="1" t="n">
        <f aca="false">+D367*$D$2+E367*$E$2+F367*$F$2+G367*$G$2+H367*$H$2+I367*$I$2+J367*$J$2</f>
        <v>134.22116</v>
      </c>
      <c r="N367" s="1" t="str">
        <f aca="false">IF(ABS(M367-L367)&gt;0.005,M367-L367,"")</f>
        <v/>
      </c>
      <c r="O367" s="1" t="n">
        <v>370.76</v>
      </c>
      <c r="P367" s="1" t="n">
        <f aca="false">+O367+459.67</f>
        <v>830.43</v>
      </c>
      <c r="Q367" s="1" t="n">
        <f aca="false">IF(AND(P367&gt;0,U367&lt;&gt;""),P367/U367,"")</f>
        <v>0.694374299714033</v>
      </c>
      <c r="R367" s="1" t="n">
        <v>-81.18</v>
      </c>
      <c r="S367" s="1" t="n">
        <f aca="false">IF(AND(R367&lt;&gt;"",U367&lt;&gt;""),(R367+459.67)/U367,"")</f>
        <v>0.316479087579644</v>
      </c>
      <c r="T367" s="1" t="n">
        <v>736.27</v>
      </c>
      <c r="U367" s="1" t="n">
        <f aca="false">IF(T367&lt;&gt;"",T367+459.67,"")</f>
        <v>1195.94</v>
      </c>
      <c r="V367" s="1" t="n">
        <v>418.41</v>
      </c>
      <c r="W367" s="2" t="n">
        <v>0.0576</v>
      </c>
      <c r="X367" s="2" t="n">
        <v>0.2519</v>
      </c>
      <c r="Y367" s="2" t="n">
        <f aca="false">IF(U367&lt;&gt;"",V367*W367*L367/10.73165/U367,"")</f>
        <v>0.252037916919198</v>
      </c>
      <c r="Z367" s="2" t="str">
        <f aca="false">IF(Y367&lt;&gt;"",IF(ABS(Y367-X367)&gt;0.0005,Y367-X367,""),"")</f>
        <v/>
      </c>
      <c r="AA367" s="2" t="n">
        <v>0.4147</v>
      </c>
      <c r="AB367" s="2" t="n">
        <f aca="false">IF(AND(V367&gt;0,Q367&lt;&gt;""),LOG(14.69595/V367)/(1-1/Q367)*3/7-1,"")</f>
        <v>0.416159461170566</v>
      </c>
      <c r="AC367" s="2" t="str">
        <f aca="false">IF(AB367&lt;&gt;"",IF(ABS(AB367-AA367)&gt;0.05,AB367-AA367,""),"")</f>
        <v/>
      </c>
      <c r="AD367" s="2" t="n">
        <v>0.8808</v>
      </c>
      <c r="AF367" s="3" t="n">
        <f aca="false">IF(AND(L367&lt;&gt;"",AD367&lt;&gt;""),L367/(AD367*62.3664),"")</f>
        <v>2.44337008686225</v>
      </c>
      <c r="AG367" s="1" t="n">
        <v>29.16</v>
      </c>
      <c r="AH367" s="1" t="n">
        <f aca="false">IF(AD367&lt;&gt;"",141.5/AD367-131.5,"")</f>
        <v>29.1494096276112</v>
      </c>
      <c r="AI367" s="1" t="n">
        <f aca="false">IF(AH367&lt;&gt;"",IF(ABS(AH367-AG367)&gt;0.01,AH367-AG367,""),"")</f>
        <v>-0.0105903723887515</v>
      </c>
      <c r="AJ367" s="3" t="n">
        <v>7.343</v>
      </c>
      <c r="AK367" s="3" t="n">
        <f aca="false">IF(AD367&lt;&gt;"",AD367*8.33718,"")</f>
        <v>7.343388144</v>
      </c>
      <c r="AL367" s="3" t="str">
        <f aca="false">IF(AK367&lt;&gt;"",IF(ABS(AK367-AJ367)&gt;0.001,AK367-AJ367,""),"")</f>
        <v/>
      </c>
      <c r="AM367" s="4" t="n">
        <v>1.5015</v>
      </c>
      <c r="AO367" s="2" t="n">
        <f aca="false">IF(AND(V367&lt;&gt;"",AA367&lt;&gt;"",U367&lt;&gt;""),V367*10^(7/3*(1+AA367)*(1-U367/559.676)),"")</f>
        <v>0.0739468520851147</v>
      </c>
      <c r="AP367" s="2" t="n">
        <f aca="false">IF(AO367&lt;&gt;"",AO367-AN367,"")</f>
        <v>0.0739468520851147</v>
      </c>
      <c r="AR367" s="2" t="n">
        <v>0.3673</v>
      </c>
      <c r="AV367" s="5" t="n">
        <v>17913</v>
      </c>
      <c r="AW367" s="5" t="n">
        <f aca="false">AV367*AJ367</f>
        <v>131535.159</v>
      </c>
      <c r="AX367" s="1" t="n">
        <v>30.91</v>
      </c>
      <c r="AY367" s="3" t="n">
        <v>8.885</v>
      </c>
      <c r="AZ367" s="3" t="str">
        <f aca="false">IF(AND(AU367&lt;&gt;"",T367&lt;&gt;"",O367&lt;&gt;"",AD367&lt;&gt;""),SQRT((AU367*(MAX((T367-77)/(T367-O367),0))^0.38)*(SQRT(AD367^2-0.000601*(77-60))*62.3664)*251.9958/30.48^3),"")</f>
        <v/>
      </c>
      <c r="BA367" s="3" t="str">
        <f aca="false">IF(AND(AY367&lt;&gt;"",AZ367&lt;&gt;""),AZ367-AY367,"")</f>
        <v/>
      </c>
      <c r="BC367" s="1" t="n">
        <v>-98.66</v>
      </c>
      <c r="BD367" s="1" t="n">
        <v>411.92</v>
      </c>
      <c r="BE367" s="1" t="n">
        <v>41.41</v>
      </c>
      <c r="BF367" s="6" t="n">
        <v>0.00055</v>
      </c>
      <c r="BH367" s="7" t="n">
        <v>95.9</v>
      </c>
      <c r="BI367" s="7" t="n">
        <v>98.8</v>
      </c>
      <c r="BJ367" s="7" t="n">
        <v>100.6</v>
      </c>
      <c r="BK367" s="7" t="n">
        <v>1.2</v>
      </c>
      <c r="BL367" s="1" t="n">
        <v>0.82</v>
      </c>
      <c r="BM367" s="1" t="n">
        <v>7.73</v>
      </c>
      <c r="BN367" s="7" t="n">
        <v>10.7</v>
      </c>
      <c r="BO367" s="7" t="n">
        <f aca="false">IF(AND(P367&lt;&gt;"",AD367&lt;&gt;""),P367^0.333333333333333/AD367,"")</f>
        <v>10.6714566387359</v>
      </c>
      <c r="BP367" s="7" t="n">
        <f aca="false">BN367-BO367</f>
        <v>0.0285433612641128</v>
      </c>
    </row>
    <row r="368" customFormat="false" ht="12.75" hidden="false" customHeight="false" outlineLevel="0" collapsed="false">
      <c r="A368" s="0" t="n">
        <v>366</v>
      </c>
      <c r="B368" s="0" t="s">
        <v>525</v>
      </c>
      <c r="C368" s="0" t="s">
        <v>508</v>
      </c>
      <c r="D368" s="0" t="n">
        <v>10</v>
      </c>
      <c r="E368" s="0" t="n">
        <v>14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s">
        <v>490</v>
      </c>
      <c r="L368" s="1" t="n">
        <v>134.22</v>
      </c>
      <c r="M368" s="1" t="n">
        <f aca="false">+D368*$D$2+E368*$E$2+F368*$F$2+G368*$G$2+H368*$H$2+I368*$I$2+J368*$J$2</f>
        <v>134.22116</v>
      </c>
      <c r="N368" s="1" t="str">
        <f aca="false">IF(ABS(M368-L368)&gt;0.005,M368-L368,"")</f>
        <v/>
      </c>
      <c r="O368" s="1" t="n">
        <v>362.44</v>
      </c>
      <c r="P368" s="1" t="n">
        <f aca="false">+O368+459.67</f>
        <v>822.11</v>
      </c>
      <c r="Q368" s="1" t="n">
        <f aca="false">IF(AND(P368&gt;0,U368&lt;&gt;""),P368/U368,"")</f>
        <v>0.686435937043377</v>
      </c>
      <c r="R368" s="1" t="n">
        <v>119.78</v>
      </c>
      <c r="S368" s="1" t="n">
        <f aca="false">IF(AND(R368&lt;&gt;"",U368&lt;&gt;""),(R368+459.67)/U368,"")</f>
        <v>0.483822485701165</v>
      </c>
      <c r="T368" s="1" t="n">
        <v>737.98</v>
      </c>
      <c r="U368" s="1" t="n">
        <f aca="false">IF(T368&lt;&gt;"",T368+459.67,"")</f>
        <v>1197.65</v>
      </c>
      <c r="V368" s="1" t="n">
        <v>438.51</v>
      </c>
      <c r="W368" s="2" t="n">
        <v>0.0576</v>
      </c>
      <c r="X368" s="2" t="n">
        <v>0.2638</v>
      </c>
      <c r="Y368" s="2" t="n">
        <f aca="false">IF(U368&lt;&gt;"",V368*W368*L368/10.73165/U368,"")</f>
        <v>0.263768421609379</v>
      </c>
      <c r="Z368" s="2" t="str">
        <f aca="false">IF(Y368&lt;&gt;"",IF(ABS(Y368-X368)&gt;0.0005,Y368-X368,""),"")</f>
        <v/>
      </c>
      <c r="AA368" s="2" t="n">
        <v>0.414</v>
      </c>
      <c r="AB368" s="2" t="n">
        <f aca="false">IF(AND(V368&gt;0,Q368&lt;&gt;""),LOG(14.69595/V368)/(1-1/Q368)*3/7-1,"")</f>
        <v>0.383645145480191</v>
      </c>
      <c r="AC368" s="2" t="str">
        <f aca="false">IF(AB368&lt;&gt;"",IF(ABS(AB368-AA368)&gt;0.05,AB368-AA368,""),"")</f>
        <v/>
      </c>
      <c r="AD368" s="2" t="n">
        <v>0.8692</v>
      </c>
      <c r="AF368" s="3" t="n">
        <f aca="false">IF(AND(L368&lt;&gt;"",AD368&lt;&gt;""),L368/(AD368*62.3664),"")</f>
        <v>2.47597833928702</v>
      </c>
      <c r="AG368" s="1" t="n">
        <v>31.29</v>
      </c>
      <c r="AH368" s="1" t="n">
        <f aca="false">IF(AD368&lt;&gt;"",141.5/AD368-131.5,"")</f>
        <v>31.293373216751</v>
      </c>
      <c r="AI368" s="1" t="str">
        <f aca="false">IF(AH368&lt;&gt;"",IF(ABS(AH368-AG368)&gt;0.01,AH368-AG368,""),"")</f>
        <v/>
      </c>
      <c r="AJ368" s="3" t="n">
        <v>7.247</v>
      </c>
      <c r="AK368" s="3" t="n">
        <f aca="false">IF(AD368&lt;&gt;"",AD368*8.33718,"")</f>
        <v>7.246676856</v>
      </c>
      <c r="AL368" s="3" t="str">
        <f aca="false">IF(AK368&lt;&gt;"",IF(ABS(AK368-AJ368)&gt;0.001,AK368-AJ368,""),"")</f>
        <v/>
      </c>
      <c r="AM368" s="4" t="n">
        <v>1.4958</v>
      </c>
      <c r="AO368" s="2" t="n">
        <f aca="false">IF(AND(V368&lt;&gt;"",AA368&lt;&gt;"",U368&lt;&gt;""),V368*10^(7/3*(1+AA368)*(1-U368/559.676)),"")</f>
        <v>0.0760454788364326</v>
      </c>
      <c r="AP368" s="2" t="n">
        <f aca="false">IF(AO368&lt;&gt;"",AO368-AN368,"")</f>
        <v>0.0760454788364326</v>
      </c>
      <c r="AR368" s="2" t="n">
        <v>0.3665</v>
      </c>
      <c r="AV368" s="5" t="n">
        <v>17913</v>
      </c>
      <c r="AW368" s="5" t="n">
        <f aca="false">AV368*AJ368</f>
        <v>129815.511</v>
      </c>
      <c r="AX368" s="1" t="n">
        <v>29.47</v>
      </c>
      <c r="AY368" s="3" t="n">
        <v>8.752</v>
      </c>
      <c r="AZ368" s="3" t="str">
        <f aca="false">IF(AND(AU368&lt;&gt;"",T368&lt;&gt;"",O368&lt;&gt;"",AD368&lt;&gt;""),SQRT((AU368*(MAX((T368-77)/(T368-O368),0))^0.38)*(SQRT(AD368^2-0.000601*(77-60))*62.3664)*251.9958/30.48^3),"")</f>
        <v/>
      </c>
      <c r="BA368" s="3" t="str">
        <f aca="false">IF(AND(AY368&lt;&gt;"",AZ368&lt;&gt;""),AZ368-AY368,"")</f>
        <v/>
      </c>
      <c r="BC368" s="1" t="n">
        <v>-113.39</v>
      </c>
      <c r="BD368" s="1" t="n">
        <v>407.44</v>
      </c>
      <c r="BE368" s="1" t="n">
        <v>28.68</v>
      </c>
      <c r="BF368" s="6" t="n">
        <v>0.00054</v>
      </c>
      <c r="BH368" s="7" t="n">
        <v>100.2</v>
      </c>
      <c r="BI368" s="7" t="n">
        <v>0.8</v>
      </c>
      <c r="BJ368" s="7" t="n">
        <v>102.7</v>
      </c>
      <c r="BK368" s="7" t="n">
        <v>6</v>
      </c>
      <c r="BL368" s="1" t="n">
        <v>0.82</v>
      </c>
      <c r="BM368" s="1" t="n">
        <v>7.73</v>
      </c>
      <c r="BN368" s="7" t="n">
        <v>10.8</v>
      </c>
      <c r="BO368" s="7" t="n">
        <f aca="false">IF(AND(P368&lt;&gt;"",AD368&lt;&gt;""),P368^0.333333333333333/AD368,"")</f>
        <v>10.7776380065431</v>
      </c>
      <c r="BP368" s="7" t="n">
        <f aca="false">BN368-BO368</f>
        <v>0.0223619934568617</v>
      </c>
    </row>
    <row r="369" customFormat="false" ht="12.75" hidden="false" customHeight="false" outlineLevel="0" collapsed="false">
      <c r="A369" s="0" t="n">
        <v>367</v>
      </c>
      <c r="B369" s="0" t="s">
        <v>526</v>
      </c>
      <c r="C369" s="0" t="s">
        <v>508</v>
      </c>
      <c r="D369" s="0" t="n">
        <v>10</v>
      </c>
      <c r="E369" s="0" t="n">
        <v>14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s">
        <v>490</v>
      </c>
      <c r="L369" s="1" t="n">
        <v>134.22</v>
      </c>
      <c r="M369" s="1" t="n">
        <f aca="false">+D369*$D$2+E369*$E$2+F369*$F$2+G369*$G$2+H369*$H$2+I369*$I$2+J369*$J$2</f>
        <v>134.22116</v>
      </c>
      <c r="N369" s="1" t="str">
        <f aca="false">IF(ABS(M369-L369)&gt;0.005,M369-L369,"")</f>
        <v/>
      </c>
      <c r="O369" s="1" t="n">
        <v>368.29</v>
      </c>
      <c r="P369" s="1" t="n">
        <f aca="false">+O369+459.67</f>
        <v>827.96</v>
      </c>
      <c r="Q369" s="1" t="n">
        <f aca="false">IF(AND(P369&gt;0,U369&lt;&gt;""),P369/U369,"")</f>
        <v>0.685834513721495</v>
      </c>
      <c r="R369" s="1" t="n">
        <v>-64.66</v>
      </c>
      <c r="S369" s="1" t="n">
        <f aca="false">IF(AND(R369&lt;&gt;"",U369&lt;&gt;""),(R369+459.67)/U369,"")</f>
        <v>0.327203598320121</v>
      </c>
      <c r="T369" s="1" t="n">
        <v>747.56</v>
      </c>
      <c r="U369" s="1" t="n">
        <f aca="false">IF(T369&lt;&gt;"",T369+459.67,"")</f>
        <v>1207.23</v>
      </c>
      <c r="V369" s="1" t="n">
        <v>418.41</v>
      </c>
      <c r="W369" s="2" t="n">
        <v>0.0576</v>
      </c>
      <c r="X369" s="2" t="n">
        <v>0.2497</v>
      </c>
      <c r="Y369" s="2" t="n">
        <f aca="false">IF(U369&lt;&gt;"",V369*W369*L369/10.73165/U369,"")</f>
        <v>0.249680861443424</v>
      </c>
      <c r="Z369" s="2" t="str">
        <f aca="false">IF(Y369&lt;&gt;"",IF(ABS(Y369-X369)&gt;0.0005,Y369-X369,""),"")</f>
        <v/>
      </c>
      <c r="AA369" s="2" t="n">
        <v>0.4013</v>
      </c>
      <c r="AB369" s="2" t="n">
        <f aca="false">IF(AND(V369&gt;0,Q369&lt;&gt;""),LOG(14.69595/V369)/(1-1/Q369)*3/7-1,"")</f>
        <v>0.360721527459841</v>
      </c>
      <c r="AC369" s="2" t="str">
        <f aca="false">IF(AB369&lt;&gt;"",IF(ABS(AB369-AA369)&gt;0.05,AB369-AA369,""),"")</f>
        <v/>
      </c>
      <c r="AD369" s="2" t="n">
        <v>0.8816</v>
      </c>
      <c r="AF369" s="3" t="n">
        <f aca="false">IF(AND(L369&lt;&gt;"",AD369&lt;&gt;""),L369/(AD369*62.3664),"")</f>
        <v>2.44115287262735</v>
      </c>
      <c r="AG369" s="1" t="n">
        <v>29</v>
      </c>
      <c r="AH369" s="1" t="n">
        <f aca="false">IF(AD369&lt;&gt;"",141.5/AD369-131.5,"")</f>
        <v>29.0036297640653</v>
      </c>
      <c r="AI369" s="1" t="str">
        <f aca="false">IF(AH369&lt;&gt;"",IF(ABS(AH369-AG369)&gt;0.01,AH369-AG369,""),"")</f>
        <v/>
      </c>
      <c r="AJ369" s="3" t="n">
        <v>7.35</v>
      </c>
      <c r="AK369" s="3" t="n">
        <f aca="false">IF(AD369&lt;&gt;"",AD369*8.33718,"")</f>
        <v>7.350057888</v>
      </c>
      <c r="AL369" s="3" t="str">
        <f aca="false">IF(AK369&lt;&gt;"",IF(ABS(AK369-AJ369)&gt;0.001,AK369-AJ369,""),"")</f>
        <v/>
      </c>
      <c r="AM369" s="4" t="n">
        <v>1.502</v>
      </c>
      <c r="AO369" s="2" t="n">
        <f aca="false">IF(AND(V369&lt;&gt;"",AA369&lt;&gt;"",U369&lt;&gt;""),V369*10^(7/3*(1+AA369)*(1-U369/559.676)),"")</f>
        <v>0.068945725765738</v>
      </c>
      <c r="AP369" s="2" t="n">
        <f aca="false">IF(AO369&lt;&gt;"",AO369-AN369,"")</f>
        <v>0.068945725765738</v>
      </c>
      <c r="AR369" s="2" t="n">
        <v>0.3667</v>
      </c>
      <c r="AV369" s="5" t="n">
        <v>17913</v>
      </c>
      <c r="AW369" s="5" t="n">
        <f aca="false">AV369*AJ369</f>
        <v>131660.55</v>
      </c>
      <c r="AX369" s="1" t="n">
        <v>31.2</v>
      </c>
      <c r="AY369" s="3" t="n">
        <v>8.837</v>
      </c>
      <c r="AZ369" s="3" t="str">
        <f aca="false">IF(AND(AU369&lt;&gt;"",T369&lt;&gt;"",O369&lt;&gt;"",AD369&lt;&gt;""),SQRT((AU369*(MAX((T369-77)/(T369-O369),0))^0.38)*(SQRT(AD369^2-0.000601*(77-60))*62.3664)*251.9958/30.48^3),"")</f>
        <v/>
      </c>
      <c r="BA369" s="3" t="str">
        <f aca="false">IF(AND(AY369&lt;&gt;"",AZ369&lt;&gt;""),AZ369-AY369,"")</f>
        <v/>
      </c>
      <c r="BC369" s="1" t="n">
        <v>-103.08</v>
      </c>
      <c r="BD369" s="1" t="n">
        <v>407.76</v>
      </c>
      <c r="BE369" s="1" t="n">
        <v>48.65</v>
      </c>
      <c r="BF369" s="6" t="n">
        <v>0.00049</v>
      </c>
      <c r="BH369" s="7" t="n">
        <v>96</v>
      </c>
      <c r="BI369" s="7" t="n">
        <v>98.9</v>
      </c>
      <c r="BJ369" s="7" t="n">
        <v>100.6</v>
      </c>
      <c r="BK369" s="7" t="n">
        <v>0.9</v>
      </c>
      <c r="BL369" s="1" t="n">
        <v>0.82</v>
      </c>
      <c r="BM369" s="1" t="n">
        <v>7.73</v>
      </c>
      <c r="BN369" s="7" t="n">
        <v>10.5</v>
      </c>
      <c r="BO369" s="7" t="n">
        <f aca="false">IF(AND(P369&lt;&gt;"",AD369&lt;&gt;""),P369^0.333333333333333/AD369,"")</f>
        <v>10.6511917637751</v>
      </c>
      <c r="BP369" s="7" t="n">
        <f aca="false">BN369-BO369</f>
        <v>-0.151191763775099</v>
      </c>
    </row>
    <row r="370" customFormat="false" ht="12.75" hidden="false" customHeight="false" outlineLevel="0" collapsed="false">
      <c r="A370" s="0" t="n">
        <v>368</v>
      </c>
      <c r="B370" s="0" t="s">
        <v>527</v>
      </c>
      <c r="C370" s="0" t="s">
        <v>508</v>
      </c>
      <c r="D370" s="0" t="n">
        <v>10</v>
      </c>
      <c r="E370" s="0" t="n">
        <v>14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s">
        <v>490</v>
      </c>
      <c r="L370" s="1" t="n">
        <v>134.22</v>
      </c>
      <c r="M370" s="1" t="n">
        <f aca="false">+D370*$D$2+E370*$E$2+F370*$F$2+G370*$G$2+H370*$H$2+I370*$I$2+J370*$J$2</f>
        <v>134.22116</v>
      </c>
      <c r="N370" s="1" t="str">
        <f aca="false">IF(ABS(M370-L370)&gt;0.005,M370-L370,"")</f>
        <v/>
      </c>
      <c r="O370" s="1" t="n">
        <v>401.07</v>
      </c>
      <c r="P370" s="1" t="n">
        <f aca="false">+O370+459.67</f>
        <v>860.74</v>
      </c>
      <c r="Q370" s="1" t="n">
        <f aca="false">IF(AND(P370&gt;0,U370&lt;&gt;""),P370/U370,"")</f>
        <v>0.68962920232029</v>
      </c>
      <c r="R370" s="1" t="n">
        <v>20.75</v>
      </c>
      <c r="S370" s="1" t="n">
        <f aca="false">IF(AND(R370&lt;&gt;"",U370&lt;&gt;""),(R370+459.67)/U370,"")</f>
        <v>0.38491491202769</v>
      </c>
      <c r="T370" s="1" t="n">
        <v>788.45</v>
      </c>
      <c r="U370" s="1" t="n">
        <f aca="false">IF(T370&lt;&gt;"",T370+459.67,"")</f>
        <v>1248.12</v>
      </c>
      <c r="V370" s="1" t="n">
        <v>451.26</v>
      </c>
      <c r="W370" s="2" t="n">
        <v>0.0576</v>
      </c>
      <c r="X370" s="2" t="n">
        <v>0.2603</v>
      </c>
      <c r="Y370" s="2" t="n">
        <f aca="false">IF(U370&lt;&gt;"",V370*W370*L370/10.73165/U370,"")</f>
        <v>0.260461606137028</v>
      </c>
      <c r="Z370" s="2" t="str">
        <f aca="false">IF(Y370&lt;&gt;"",IF(ABS(Y370-X370)&gt;0.0005,Y370-X370,""),"")</f>
        <v/>
      </c>
      <c r="AA370" s="2" t="n">
        <v>0.4127</v>
      </c>
      <c r="AB370" s="2" t="n">
        <f aca="false">IF(AND(V370&gt;0,Q370&lt;&gt;""),LOG(14.69595/V370)/(1-1/Q370)*3/7-1,"")</f>
        <v>0.416236886643186</v>
      </c>
      <c r="AC370" s="2" t="str">
        <f aca="false">IF(AB370&lt;&gt;"",IF(ABS(AB370-AA370)&gt;0.05,AB370-AA370,""),"")</f>
        <v/>
      </c>
      <c r="AD370" s="2" t="n">
        <v>0.9094</v>
      </c>
      <c r="AF370" s="3" t="n">
        <f aca="false">IF(AND(L370&lt;&gt;"",AD370&lt;&gt;""),L370/(AD370*62.3664),"")</f>
        <v>2.3665277903104</v>
      </c>
      <c r="AG370" s="1" t="n">
        <v>24.09</v>
      </c>
      <c r="AH370" s="1" t="n">
        <f aca="false">IF(AD370&lt;&gt;"",141.5/AD370-131.5,"")</f>
        <v>24.0970969870244</v>
      </c>
      <c r="AI370" s="1" t="str">
        <f aca="false">IF(AH370&lt;&gt;"",IF(ABS(AH370-AG370)&gt;0.01,AH370-AG370,""),"")</f>
        <v/>
      </c>
      <c r="AJ370" s="3" t="n">
        <v>7.582</v>
      </c>
      <c r="AK370" s="3" t="n">
        <f aca="false">IF(AD370&lt;&gt;"",AD370*8.33718,"")</f>
        <v>7.581831492</v>
      </c>
      <c r="AL370" s="3" t="str">
        <f aca="false">IF(AK370&lt;&gt;"",IF(ABS(AK370-AJ370)&gt;0.001,AK370-AJ370,""),"")</f>
        <v/>
      </c>
      <c r="AM370" s="4" t="n">
        <v>1.5181</v>
      </c>
      <c r="AO370" s="2" t="n">
        <f aca="false">IF(AND(V370&lt;&gt;"",AA370&lt;&gt;"",U370&lt;&gt;""),V370*10^(7/3*(1+AA370)*(1-U370/559.676)),"")</f>
        <v>0.0397857373096396</v>
      </c>
      <c r="AP370" s="2" t="n">
        <f aca="false">IF(AO370&lt;&gt;"",AO370-AN370,"")</f>
        <v>0.0397857373096396</v>
      </c>
      <c r="AV370" s="5" t="n">
        <v>17738</v>
      </c>
      <c r="AW370" s="5" t="n">
        <f aca="false">AV370*AJ370</f>
        <v>134489.516</v>
      </c>
      <c r="AX370" s="1" t="n">
        <v>35.25</v>
      </c>
      <c r="AY370" s="3" t="n">
        <v>9.367</v>
      </c>
      <c r="AZ370" s="3" t="str">
        <f aca="false">IF(AND(AU370&lt;&gt;"",T370&lt;&gt;"",O370&lt;&gt;"",AD370&lt;&gt;""),SQRT((AU370*(MAX((T370-77)/(T370-O370),0))^0.38)*(SQRT(AD370^2-0.000601*(77-60))*62.3664)*251.9958/30.48^3),"")</f>
        <v/>
      </c>
      <c r="BA370" s="3" t="str">
        <f aca="false">IF(AND(AY370&lt;&gt;"",AZ370&lt;&gt;""),AZ370-AY370,"")</f>
        <v/>
      </c>
      <c r="BC370" s="1" t="n">
        <v>-105.86</v>
      </c>
      <c r="BD370" s="1" t="n">
        <v>424.09</v>
      </c>
      <c r="BE370" s="1" t="n">
        <v>35.97</v>
      </c>
      <c r="BF370" s="6" t="n">
        <v>0.00045</v>
      </c>
      <c r="BH370" s="7" t="n">
        <v>100.02</v>
      </c>
      <c r="BI370" s="7" t="n">
        <v>99.7</v>
      </c>
      <c r="BJ370" s="7" t="n">
        <v>100.5</v>
      </c>
      <c r="BK370" s="7" t="n">
        <v>0.5</v>
      </c>
      <c r="BL370" s="1" t="n">
        <v>0.82</v>
      </c>
      <c r="BM370" s="1" t="n">
        <v>7.72</v>
      </c>
      <c r="BN370" s="7" t="n">
        <v>10.5</v>
      </c>
      <c r="BO370" s="7" t="n">
        <f aca="false">IF(AND(P370&lt;&gt;"",AD370&lt;&gt;""),P370^0.333333333333333/AD370,"")</f>
        <v>10.4600970038375</v>
      </c>
      <c r="BP370" s="7" t="n">
        <f aca="false">BN370-BO370</f>
        <v>0.039902996162537</v>
      </c>
    </row>
    <row r="371" customFormat="false" ht="12.75" hidden="false" customHeight="false" outlineLevel="0" collapsed="false">
      <c r="A371" s="0" t="n">
        <v>369</v>
      </c>
      <c r="B371" s="0" t="s">
        <v>528</v>
      </c>
      <c r="C371" s="0" t="s">
        <v>508</v>
      </c>
      <c r="D371" s="0" t="n">
        <v>10</v>
      </c>
      <c r="E371" s="0" t="n">
        <v>14</v>
      </c>
      <c r="F371" s="0" t="n">
        <v>0</v>
      </c>
      <c r="G371" s="0" t="n">
        <v>0</v>
      </c>
      <c r="H371" s="0" t="n">
        <v>0</v>
      </c>
      <c r="I371" s="0" t="n">
        <v>0</v>
      </c>
      <c r="J371" s="0" t="n">
        <v>0</v>
      </c>
      <c r="K371" s="0" t="s">
        <v>490</v>
      </c>
      <c r="L371" s="1" t="n">
        <v>134.22</v>
      </c>
      <c r="M371" s="1" t="n">
        <f aca="false">+D371*$D$2+E371*$E$2+F371*$F$2+G371*$G$2+H371*$H$2+I371*$I$2+J371*$J$2</f>
        <v>134.22116</v>
      </c>
      <c r="N371" s="1" t="str">
        <f aca="false">IF(ABS(M371-L371)&gt;0.005,M371-L371,"")</f>
        <v/>
      </c>
      <c r="O371" s="1" t="n">
        <v>388.4</v>
      </c>
      <c r="P371" s="1" t="n">
        <f aca="false">+O371+459.67</f>
        <v>848.07</v>
      </c>
      <c r="Q371" s="1" t="n">
        <f aca="false">IF(AND(P371&gt;0,U371&lt;&gt;""),P371/U371,"")</f>
        <v>0.691393352410301</v>
      </c>
      <c r="R371" s="1" t="n">
        <v>-10.63</v>
      </c>
      <c r="S371" s="1" t="n">
        <f aca="false">IF(AND(R371&lt;&gt;"",U371&lt;&gt;""),(R371+459.67)/U371,"")</f>
        <v>0.366082128793993</v>
      </c>
      <c r="T371" s="1" t="n">
        <v>766.94</v>
      </c>
      <c r="U371" s="1" t="n">
        <f aca="false">IF(T371&lt;&gt;"",T371+459.67,"")</f>
        <v>1226.61</v>
      </c>
      <c r="V371" s="1" t="n">
        <v>430.3</v>
      </c>
      <c r="W371" s="2" t="n">
        <v>0.0576</v>
      </c>
      <c r="X371" s="2" t="n">
        <v>0.2526</v>
      </c>
      <c r="Y371" s="2" t="n">
        <f aca="false">IF(U371&lt;&gt;"",V371*W371*L371/10.73165/U371,"")</f>
        <v>0.252719097973769</v>
      </c>
      <c r="Z371" s="2" t="str">
        <f aca="false">IF(Y371&lt;&gt;"",IF(ABS(Y371-X371)&gt;0.0005,Y371-X371,""),"")</f>
        <v/>
      </c>
      <c r="AA371" s="2" t="n">
        <v>0.3943</v>
      </c>
      <c r="AB371" s="2" t="n">
        <f aca="false">IF(AND(V371&gt;0,Q371&lt;&gt;""),LOG(14.69595/V371)/(1-1/Q371)*3/7-1,"")</f>
        <v>0.408143854721302</v>
      </c>
      <c r="AC371" s="2" t="str">
        <f aca="false">IF(AB371&lt;&gt;"",IF(ABS(AB371-AA371)&gt;0.05,AB371-AA371,""),"")</f>
        <v/>
      </c>
      <c r="AD371" s="2" t="n">
        <v>0.8945</v>
      </c>
      <c r="AF371" s="3" t="n">
        <f aca="false">IF(AND(L371&lt;&gt;"",AD371&lt;&gt;""),L371/(AD371*62.3664),"")</f>
        <v>2.40594787312272</v>
      </c>
      <c r="AG371" s="1" t="n">
        <v>26.68</v>
      </c>
      <c r="AH371" s="1" t="n">
        <f aca="false">IF(AD371&lt;&gt;"",141.5/AD371-131.5,"")</f>
        <v>26.6889323644494</v>
      </c>
      <c r="AI371" s="1" t="str">
        <f aca="false">IF(AH371&lt;&gt;"",IF(ABS(AH371-AG371)&gt;0.01,AH371-AG371,""),"")</f>
        <v/>
      </c>
      <c r="AJ371" s="3" t="n">
        <v>7.458</v>
      </c>
      <c r="AK371" s="3" t="n">
        <f aca="false">IF(AD371&lt;&gt;"",AD371*8.33718,"")</f>
        <v>7.45760751</v>
      </c>
      <c r="AL371" s="3" t="str">
        <f aca="false">IF(AK371&lt;&gt;"",IF(ABS(AK371-AJ371)&gt;0.001,AK371-AJ371,""),"")</f>
        <v/>
      </c>
      <c r="AM371" s="4" t="n">
        <v>1.5107</v>
      </c>
      <c r="AO371" s="2" t="n">
        <f aca="false">IF(AND(V371&lt;&gt;"",AA371&lt;&gt;"",U371&lt;&gt;""),V371*10^(7/3*(1+AA371)*(1-U371/559.676)),"")</f>
        <v>0.0571372928309882</v>
      </c>
      <c r="AP371" s="2" t="n">
        <f aca="false">IF(AO371&lt;&gt;"",AO371-AN371,"")</f>
        <v>0.0571372928309882</v>
      </c>
      <c r="AV371" s="5" t="n">
        <v>17718</v>
      </c>
      <c r="AW371" s="5" t="n">
        <f aca="false">AV371*AJ371</f>
        <v>132140.844</v>
      </c>
      <c r="AX371" s="1" t="n">
        <v>32.96</v>
      </c>
      <c r="AY371" s="3" t="n">
        <v>9.175</v>
      </c>
      <c r="AZ371" s="3" t="str">
        <f aca="false">IF(AND(AU371&lt;&gt;"",T371&lt;&gt;"",O371&lt;&gt;"",AD371&lt;&gt;""),SQRT((AU371*(MAX((T371-77)/(T371-O371),0))^0.38)*(SQRT(AD371^2-0.000601*(77-60))*62.3664)*251.9958/30.48^3),"")</f>
        <v/>
      </c>
      <c r="BA371" s="3" t="str">
        <f aca="false">IF(AND(AY371&lt;&gt;"",AZ371&lt;&gt;""),AZ371-AY371,"")</f>
        <v/>
      </c>
      <c r="BC371" s="1" t="n">
        <v>-129.86</v>
      </c>
      <c r="BD371" s="1" t="n">
        <v>394.3</v>
      </c>
      <c r="BE371" s="1" t="n">
        <v>34.32</v>
      </c>
      <c r="BF371" s="6" t="n">
        <v>0.0005</v>
      </c>
      <c r="BH371" s="7" t="n">
        <v>100.2</v>
      </c>
      <c r="BL371" s="1" t="n">
        <v>0.82</v>
      </c>
      <c r="BM371" s="1" t="n">
        <v>7.72</v>
      </c>
      <c r="BN371" s="7" t="n">
        <v>10.6</v>
      </c>
      <c r="BO371" s="7" t="n">
        <f aca="false">IF(AND(P371&lt;&gt;"",AD371&lt;&gt;""),P371^0.333333333333333/AD371,"")</f>
        <v>10.5818976168557</v>
      </c>
      <c r="BP371" s="7" t="n">
        <f aca="false">BN371-BO371</f>
        <v>0.0181023831443081</v>
      </c>
    </row>
    <row r="372" customFormat="false" ht="12.75" hidden="false" customHeight="false" outlineLevel="0" collapsed="false">
      <c r="A372" s="0" t="n">
        <v>370</v>
      </c>
      <c r="B372" s="0" t="s">
        <v>529</v>
      </c>
      <c r="C372" s="0" t="s">
        <v>508</v>
      </c>
      <c r="D372" s="0" t="n">
        <v>10</v>
      </c>
      <c r="E372" s="0" t="n">
        <v>14</v>
      </c>
      <c r="F372" s="0" t="n">
        <v>0</v>
      </c>
      <c r="G372" s="0" t="n">
        <v>0</v>
      </c>
      <c r="H372" s="0" t="n">
        <v>0</v>
      </c>
      <c r="I372" s="0" t="n">
        <v>0</v>
      </c>
      <c r="J372" s="0" t="n">
        <v>0</v>
      </c>
      <c r="K372" s="0" t="s">
        <v>490</v>
      </c>
      <c r="L372" s="1" t="n">
        <v>134.22</v>
      </c>
      <c r="M372" s="1" t="n">
        <f aca="false">+D372*$D$2+E372*$E$2+F372*$F$2+G372*$G$2+H372*$H$2+I372*$I$2+J372*$J$2</f>
        <v>134.22116</v>
      </c>
      <c r="N372" s="1" t="str">
        <f aca="false">IF(ABS(M372-L372)&gt;0.005,M372-L372,"")</f>
        <v/>
      </c>
      <c r="O372" s="1" t="n">
        <v>386.24</v>
      </c>
      <c r="P372" s="1" t="n">
        <f aca="false">+O372+459.67</f>
        <v>845.91</v>
      </c>
      <c r="Q372" s="1" t="n">
        <f aca="false">IF(AND(P372&gt;0,U372&lt;&gt;""),P372/U372,"")</f>
        <v>0.696067540546545</v>
      </c>
      <c r="R372" s="1" t="n">
        <v>174.63</v>
      </c>
      <c r="S372" s="1" t="n">
        <f aca="false">IF(AND(R372&lt;&gt;"",U372&lt;&gt;""),(R372+459.67)/U372,"")</f>
        <v>0.521941626140693</v>
      </c>
      <c r="T372" s="1" t="n">
        <v>755.6</v>
      </c>
      <c r="U372" s="1" t="n">
        <f aca="false">IF(T372&lt;&gt;"",T372+459.67,"")</f>
        <v>1215.27</v>
      </c>
      <c r="V372" s="1" t="n">
        <v>426.18</v>
      </c>
      <c r="W372" s="2" t="n">
        <v>0.0575</v>
      </c>
      <c r="X372" s="2" t="n">
        <v>0.252</v>
      </c>
      <c r="Y372" s="2" t="n">
        <f aca="false">IF(U372&lt;&gt;"",V372*W372*L372/10.73165/U372,"")</f>
        <v>0.252196390702483</v>
      </c>
      <c r="Z372" s="2" t="str">
        <f aca="false">IF(Y372&lt;&gt;"",IF(ABS(Y372-X372)&gt;0.0005,Y372-X372,""),"")</f>
        <v/>
      </c>
      <c r="AA372" s="2" t="n">
        <v>0.4349</v>
      </c>
      <c r="AB372" s="2" t="n">
        <f aca="false">IF(AND(V372&gt;0,Q372&lt;&gt;""),LOG(14.69595/V372)/(1-1/Q372)*3/7-1,"")</f>
        <v>0.435364907950531</v>
      </c>
      <c r="AC372" s="2" t="str">
        <f aca="false">IF(AB372&lt;&gt;"",IF(ABS(AB372-AA372)&gt;0.05,AB372-AA372,""),"")</f>
        <v/>
      </c>
      <c r="AD372" s="2" t="n">
        <v>0.8918</v>
      </c>
      <c r="AF372" s="3" t="n">
        <f aca="false">IF(AND(L372&lt;&gt;"",AD372&lt;&gt;""),L372/(AD372*62.3664),"")</f>
        <v>2.41323208399672</v>
      </c>
      <c r="AG372" s="1" t="n">
        <v>27.2</v>
      </c>
      <c r="AH372" s="1" t="n">
        <f aca="false">IF(AD372&lt;&gt;"",141.5/AD372-131.5,"")</f>
        <v>27.1678627494954</v>
      </c>
      <c r="AI372" s="1" t="n">
        <f aca="false">IF(AH372&lt;&gt;"",IF(ABS(AH372-AG372)&gt;0.01,AH372-AG372,""),"")</f>
        <v>-0.0321372505046149</v>
      </c>
      <c r="AJ372" s="3" t="n">
        <v>7.423</v>
      </c>
      <c r="AK372" s="3" t="n">
        <f aca="false">IF(AD372&lt;&gt;"",AD372*8.33718,"")</f>
        <v>7.435097124</v>
      </c>
      <c r="AL372" s="3" t="n">
        <f aca="false">IF(AK372&lt;&gt;"",IF(ABS(AK372-AJ372)&gt;0.001,AK372-AJ372,""),"")</f>
        <v>0.0120971240000003</v>
      </c>
      <c r="AM372" s="4" t="n">
        <v>1.5093</v>
      </c>
      <c r="AO372" s="2" t="n">
        <f aca="false">IF(AND(V372&lt;&gt;"",AA372&lt;&gt;"",U372&lt;&gt;""),V372*10^(7/3*(1+AA372)*(1-U372/559.676)),"")</f>
        <v>0.0510142301642815</v>
      </c>
      <c r="AP372" s="2" t="n">
        <f aca="false">IF(AO372&lt;&gt;"",AO372-AN372,"")</f>
        <v>0.0510142301642815</v>
      </c>
      <c r="AQ372" s="2" t="n">
        <v>0.3245</v>
      </c>
      <c r="AT372" s="2" t="n">
        <v>0.497</v>
      </c>
      <c r="AU372" s="1" t="n">
        <v>136.06</v>
      </c>
      <c r="AV372" s="5" t="n">
        <v>17643</v>
      </c>
      <c r="AW372" s="5" t="n">
        <f aca="false">AV372*AJ372</f>
        <v>130963.989</v>
      </c>
      <c r="AZ372" s="3" t="n">
        <f aca="false">IF(AND(AU372&lt;&gt;"",T372&lt;&gt;"",O372&lt;&gt;"",AD372&lt;&gt;""),SQRT((AU372*(MAX((T372-77)/(T372-O372),0))^0.38)*(SQRT(AD372^2-0.000601*(77-60))*62.3664)*251.9958/30.48^3),"")</f>
        <v>9.18196920504257</v>
      </c>
      <c r="BA372" s="3" t="str">
        <f aca="false">IF(AND(AY372&lt;&gt;"",AZ372&lt;&gt;""),AZ372-AY372,"")</f>
        <v/>
      </c>
      <c r="BB372" s="1" t="n">
        <v>130</v>
      </c>
      <c r="BC372" s="1" t="n">
        <v>-142.73</v>
      </c>
      <c r="BD372" s="1" t="n">
        <v>385.34</v>
      </c>
      <c r="BE372" s="1" t="n">
        <v>67.28</v>
      </c>
      <c r="BF372" s="6" t="n">
        <v>0.00044</v>
      </c>
      <c r="BL372" s="1" t="n">
        <v>0.82</v>
      </c>
      <c r="BM372" s="1" t="n">
        <v>7.72</v>
      </c>
      <c r="BN372" s="7" t="n">
        <v>10.6</v>
      </c>
      <c r="BO372" s="7" t="n">
        <f aca="false">IF(AND(P372&lt;&gt;"",AD372&lt;&gt;""),P372^0.333333333333333/AD372,"")</f>
        <v>10.6049164586807</v>
      </c>
      <c r="BP372" s="7" t="n">
        <f aca="false">BN372-BO372</f>
        <v>-0.00491645868070378</v>
      </c>
    </row>
    <row r="373" customFormat="false" ht="12.75" hidden="false" customHeight="false" outlineLevel="0" collapsed="false">
      <c r="A373" s="0" t="n">
        <v>371</v>
      </c>
      <c r="B373" s="0" t="s">
        <v>530</v>
      </c>
      <c r="C373" s="0" t="s">
        <v>531</v>
      </c>
      <c r="D373" s="0" t="n">
        <v>11</v>
      </c>
      <c r="E373" s="0" t="n">
        <v>16</v>
      </c>
      <c r="F373" s="0" t="n">
        <v>0</v>
      </c>
      <c r="G373" s="0" t="n">
        <v>0</v>
      </c>
      <c r="H373" s="0" t="n">
        <v>0</v>
      </c>
      <c r="I373" s="0" t="n">
        <v>0</v>
      </c>
      <c r="J373" s="0" t="n">
        <v>0</v>
      </c>
      <c r="K373" s="0" t="s">
        <v>490</v>
      </c>
      <c r="L373" s="1" t="n">
        <v>148.25</v>
      </c>
      <c r="M373" s="1" t="n">
        <f aca="false">+D373*$D$2+E373*$E$2+F373*$F$2+G373*$G$2+H373*$H$2+I373*$I$2+J373*$J$2</f>
        <v>148.24804</v>
      </c>
      <c r="N373" s="1" t="str">
        <f aca="false">IF(ABS(M373-L373)&gt;0.005,M373-L373,"")</f>
        <v/>
      </c>
      <c r="O373" s="1" t="n">
        <v>401.72</v>
      </c>
      <c r="P373" s="1" t="n">
        <f aca="false">+O373+459.67</f>
        <v>861.39</v>
      </c>
      <c r="Q373" s="1" t="n">
        <f aca="false">IF(AND(P373&gt;0,U373&lt;&gt;""),P373/U373,"")</f>
        <v>0.703824752628956</v>
      </c>
      <c r="R373" s="1" t="n">
        <v>-103</v>
      </c>
      <c r="S373" s="1" t="n">
        <f aca="false">IF(AND(R373&lt;&gt;"",U373&lt;&gt;""),(R373+459.67)/U373,"")</f>
        <v>0.291428011144975</v>
      </c>
      <c r="T373" s="1" t="n">
        <v>764.2</v>
      </c>
      <c r="U373" s="1" t="n">
        <f aca="false">IF(T373&lt;&gt;"",T373+459.67,"")</f>
        <v>1223.87</v>
      </c>
      <c r="V373" s="1" t="n">
        <v>378</v>
      </c>
      <c r="W373" s="2" t="n">
        <v>0.0594</v>
      </c>
      <c r="X373" s="2" t="n">
        <v>0.2533</v>
      </c>
      <c r="Y373" s="2" t="n">
        <f aca="false">IF(U373&lt;&gt;"",V373*W373*L373/10.73165/U373,"")</f>
        <v>0.253437664225092</v>
      </c>
      <c r="Z373" s="2" t="str">
        <f aca="false">IF(Y373&lt;&gt;"",IF(ABS(Y373-X373)&gt;0.0005,Y373-X373,""),"")</f>
        <v/>
      </c>
      <c r="AA373" s="2" t="n">
        <v>0.4434</v>
      </c>
      <c r="AB373" s="2" t="n">
        <f aca="false">IF(AND(V373&gt;0,Q373&lt;&gt;""),LOG(14.69595/V373)/(1-1/Q373)*3/7-1,"")</f>
        <v>0.436311675367573</v>
      </c>
      <c r="AC373" s="2" t="str">
        <f aca="false">IF(AB373&lt;&gt;"",IF(ABS(AB373-AA373)&gt;0.05,AB373-AA373,""),"")</f>
        <v/>
      </c>
      <c r="AD373" s="2" t="n">
        <v>0.8629</v>
      </c>
      <c r="AF373" s="3" t="n">
        <f aca="false">IF(AND(L373&lt;&gt;"",AD373&lt;&gt;""),L373/(AD373*62.3664),"")</f>
        <v>2.75475866134848</v>
      </c>
      <c r="AG373" s="1" t="n">
        <v>32.49</v>
      </c>
      <c r="AH373" s="1" t="n">
        <f aca="false">IF(AD373&lt;&gt;"",141.5/AD373-131.5,"")</f>
        <v>32.4819214277437</v>
      </c>
      <c r="AI373" s="1" t="str">
        <f aca="false">IF(AH373&lt;&gt;"",IF(ABS(AH373-AG373)&gt;0.01,AH373-AG373,""),"")</f>
        <v/>
      </c>
      <c r="AJ373" s="3" t="n">
        <v>7.194</v>
      </c>
      <c r="AK373" s="3" t="n">
        <f aca="false">IF(AD373&lt;&gt;"",AD373*8.33718,"")</f>
        <v>7.194152622</v>
      </c>
      <c r="AL373" s="3" t="str">
        <f aca="false">IF(AK373&lt;&gt;"",IF(ABS(AK373-AJ373)&gt;0.001,AK373-AJ373,""),"")</f>
        <v/>
      </c>
      <c r="AM373" s="4" t="n">
        <v>1.4855</v>
      </c>
      <c r="AO373" s="2" t="n">
        <f aca="false">IF(AND(V373&lt;&gt;"",AA373&lt;&gt;"",U373&lt;&gt;""),V373*10^(7/3*(1+AA373)*(1-U373/559.676)),"")</f>
        <v>0.0380720183272295</v>
      </c>
      <c r="AP373" s="2" t="n">
        <f aca="false">IF(AO373&lt;&gt;"",AO373-AN373,"")</f>
        <v>0.0380720183272295</v>
      </c>
      <c r="AR373" s="2" t="n">
        <v>0.3711</v>
      </c>
      <c r="AV373" s="5" t="n">
        <v>17905</v>
      </c>
      <c r="AW373" s="5" t="n">
        <f aca="false">AV373*AJ373</f>
        <v>128808.57</v>
      </c>
      <c r="AX373" s="1" t="n">
        <v>29.24</v>
      </c>
      <c r="AY373" s="3" t="n">
        <v>8.945</v>
      </c>
      <c r="AZ373" s="3" t="str">
        <f aca="false">IF(AND(AU373&lt;&gt;"",T373&lt;&gt;"",O373&lt;&gt;"",AD373&lt;&gt;""),SQRT((AU373*(MAX((T373-77)/(T373-O373),0))^0.38)*(SQRT(AD373^2-0.000601*(77-60))*62.3664)*251.9958/30.48^3),"")</f>
        <v/>
      </c>
      <c r="BA373" s="3" t="str">
        <f aca="false">IF(AND(AY373&lt;&gt;"",AZ373&lt;&gt;""),AZ373-AY373,"")</f>
        <v/>
      </c>
      <c r="BC373" s="1" t="n">
        <v>-98.31</v>
      </c>
      <c r="BD373" s="1" t="n">
        <v>445.44</v>
      </c>
      <c r="BE373" s="1" t="n">
        <v>44.19</v>
      </c>
      <c r="BL373" s="1" t="n">
        <v>0.74</v>
      </c>
      <c r="BM373" s="1" t="n">
        <v>7.18</v>
      </c>
      <c r="BN373" s="7" t="n">
        <v>11</v>
      </c>
      <c r="BO373" s="7" t="n">
        <f aca="false">IF(AND(P373&lt;&gt;"",AD373&lt;&gt;""),P373^0.333333333333333/AD373,"")</f>
        <v>11.0265454750239</v>
      </c>
      <c r="BP373" s="7" t="n">
        <f aca="false">BN373-BO373</f>
        <v>-0.0265454750238536</v>
      </c>
    </row>
    <row r="374" customFormat="false" ht="12.75" hidden="false" customHeight="false" outlineLevel="0" collapsed="false">
      <c r="A374" s="0" t="n">
        <v>372</v>
      </c>
      <c r="B374" s="0" t="s">
        <v>532</v>
      </c>
      <c r="C374" s="0" t="s">
        <v>533</v>
      </c>
      <c r="D374" s="0" t="n">
        <v>12</v>
      </c>
      <c r="E374" s="0" t="n">
        <v>18</v>
      </c>
      <c r="F374" s="0" t="n">
        <v>0</v>
      </c>
      <c r="G374" s="0" t="n">
        <v>0</v>
      </c>
      <c r="H374" s="0" t="n">
        <v>0</v>
      </c>
      <c r="I374" s="0" t="n">
        <v>0</v>
      </c>
      <c r="J374" s="0" t="n">
        <v>0</v>
      </c>
      <c r="K374" s="0" t="s">
        <v>490</v>
      </c>
      <c r="L374" s="1" t="n">
        <v>162.27</v>
      </c>
      <c r="M374" s="1" t="n">
        <f aca="false">+D374*$D$2+E374*$E$2+F374*$F$2+G374*$G$2+H374*$H$2+I374*$I$2+J374*$J$2</f>
        <v>162.27492</v>
      </c>
      <c r="N374" s="1" t="str">
        <f aca="false">IF(ABS(M374-L374)&gt;0.005,M374-L374,"")</f>
        <v/>
      </c>
      <c r="O374" s="1" t="n">
        <v>438.98</v>
      </c>
      <c r="P374" s="1" t="n">
        <f aca="false">+O374+459.67</f>
        <v>898.65</v>
      </c>
      <c r="Q374" s="1" t="n">
        <f aca="false">IF(AND(P374&gt;0,U374&lt;&gt;""),P374/U374,"")</f>
        <v>0.71525787965616</v>
      </c>
      <c r="R374" s="1" t="n">
        <v>-77.8</v>
      </c>
      <c r="S374" s="1" t="n">
        <f aca="false">IF(AND(R374&lt;&gt;"",U374&lt;&gt;""),(R374+459.67)/U374,"")</f>
        <v>0.303939828080229</v>
      </c>
      <c r="T374" s="1" t="n">
        <v>796.73</v>
      </c>
      <c r="U374" s="1" t="n">
        <f aca="false">IF(T374&lt;&gt;"",T374+459.67,"")</f>
        <v>1256.4</v>
      </c>
      <c r="V374" s="1" t="n">
        <v>345.19</v>
      </c>
      <c r="W374" s="2" t="n">
        <v>0.061</v>
      </c>
      <c r="X374" s="2" t="n">
        <v>0.253</v>
      </c>
      <c r="Y374" s="2" t="n">
        <f aca="false">IF(U374&lt;&gt;"",V374*W374*L374/10.73165/U374,"")</f>
        <v>0.253414726506499</v>
      </c>
      <c r="Z374" s="2" t="str">
        <f aca="false">IF(Y374&lt;&gt;"",IF(ABS(Y374-X374)&gt;0.0005,Y374-X374,""),"")</f>
        <v/>
      </c>
      <c r="AA374" s="2" t="n">
        <v>0.4784</v>
      </c>
      <c r="AB374" s="2" t="n">
        <f aca="false">IF(AND(V374&gt;0,Q374&lt;&gt;""),LOG(14.69595/V374)/(1-1/Q374)*3/7-1,"")</f>
        <v>0.475799729808116</v>
      </c>
      <c r="AC374" s="2" t="str">
        <f aca="false">IF(AB374&lt;&gt;"",IF(ABS(AB374-AA374)&gt;0.05,AB374-AA374,""),"")</f>
        <v/>
      </c>
      <c r="AD374" s="2" t="n">
        <v>0.8621</v>
      </c>
      <c r="AF374" s="3" t="n">
        <f aca="false">IF(AND(L374&lt;&gt;"",AD374&lt;&gt;""),L374/(AD374*62.3664),"")</f>
        <v>3.01807421702618</v>
      </c>
      <c r="AG374" s="1" t="n">
        <v>32.64</v>
      </c>
      <c r="AH374" s="1" t="n">
        <f aca="false">IF(AD374&lt;&gt;"",141.5/AD374-131.5,"")</f>
        <v>32.6340911727178</v>
      </c>
      <c r="AI374" s="1" t="str">
        <f aca="false">IF(AH374&lt;&gt;"",IF(ABS(AH374-AG374)&gt;0.01,AH374-AG374,""),"")</f>
        <v/>
      </c>
      <c r="AJ374" s="3" t="n">
        <v>7.187</v>
      </c>
      <c r="AK374" s="3" t="n">
        <f aca="false">IF(AD374&lt;&gt;"",AD374*8.33718,"")</f>
        <v>7.187482878</v>
      </c>
      <c r="AL374" s="3" t="str">
        <f aca="false">IF(AK374&lt;&gt;"",IF(ABS(AK374-AJ374)&gt;0.001,AK374-AJ374,""),"")</f>
        <v/>
      </c>
      <c r="AM374" s="4" t="n">
        <v>1.4842</v>
      </c>
      <c r="AN374" s="2" t="n">
        <v>0.0062</v>
      </c>
      <c r="AO374" s="2" t="n">
        <f aca="false">IF(AND(V374&lt;&gt;"",AA374&lt;&gt;"",U374&lt;&gt;""),V374*10^(7/3*(1+AA374)*(1-U374/559.676)),"")</f>
        <v>0.0175288653143321</v>
      </c>
      <c r="AP374" s="2" t="n">
        <f aca="false">IF(AO374&lt;&gt;"",AO374-AN374,"")</f>
        <v>0.0113288653143321</v>
      </c>
      <c r="AQ374" s="2" t="n">
        <v>0.3159</v>
      </c>
      <c r="AR374" s="2" t="n">
        <v>0.4204</v>
      </c>
      <c r="AS374" s="2" t="n">
        <v>1.4467</v>
      </c>
      <c r="AT374" s="2" t="n">
        <v>0.7307</v>
      </c>
      <c r="AU374" s="1" t="n">
        <v>119.08</v>
      </c>
      <c r="AV374" s="5" t="n">
        <v>17973</v>
      </c>
      <c r="AW374" s="5" t="n">
        <f aca="false">AV374*AJ374</f>
        <v>129171.951</v>
      </c>
      <c r="AX374" s="1" t="n">
        <v>30.04</v>
      </c>
      <c r="AY374" s="3" t="n">
        <v>8.433</v>
      </c>
      <c r="AZ374" s="3" t="n">
        <f aca="false">IF(AND(AU374&lt;&gt;"",T374&lt;&gt;"",O374&lt;&gt;"",AD374&lt;&gt;""),SQRT((AU374*(MAX((T374-77)/(T374-O374),0))^0.38)*(SQRT(AD374^2-0.000601*(77-60))*62.3664)*251.9958/30.48^3),"")</f>
        <v>8.59066843559218</v>
      </c>
      <c r="BA374" s="3" t="n">
        <f aca="false">IF(AND(AY374&lt;&gt;"",AZ374&lt;&gt;""),AZ374-AY374,"")</f>
        <v>0.157668435592175</v>
      </c>
      <c r="BB374" s="1" t="n">
        <v>181.13</v>
      </c>
      <c r="BC374" s="1" t="n">
        <v>-144.66</v>
      </c>
      <c r="BD374" s="1" t="n">
        <v>428.94</v>
      </c>
      <c r="BE374" s="1" t="n">
        <v>48.77</v>
      </c>
      <c r="BL374" s="1" t="n">
        <v>0.7</v>
      </c>
      <c r="BM374" s="1" t="n">
        <v>6.81</v>
      </c>
      <c r="BN374" s="7" t="n">
        <v>11.2</v>
      </c>
      <c r="BO374" s="7" t="n">
        <f aca="false">IF(AND(P374&lt;&gt;"",AD374&lt;&gt;""),P374^0.333333333333333/AD374,"")</f>
        <v>11.1936712485748</v>
      </c>
      <c r="BP374" s="7" t="n">
        <f aca="false">BN374-BO374</f>
        <v>0.00632875142519929</v>
      </c>
    </row>
    <row r="375" customFormat="false" ht="12.75" hidden="false" customHeight="false" outlineLevel="0" collapsed="false">
      <c r="A375" s="0" t="n">
        <v>373</v>
      </c>
      <c r="B375" s="0" t="s">
        <v>534</v>
      </c>
      <c r="C375" s="0" t="s">
        <v>535</v>
      </c>
      <c r="D375" s="0" t="n">
        <v>13</v>
      </c>
      <c r="E375" s="0" t="n">
        <v>20</v>
      </c>
      <c r="F375" s="0" t="n">
        <v>0</v>
      </c>
      <c r="G375" s="0" t="n">
        <v>0</v>
      </c>
      <c r="H375" s="0" t="n">
        <v>0</v>
      </c>
      <c r="I375" s="0" t="n">
        <v>0</v>
      </c>
      <c r="J375" s="0" t="n">
        <v>0</v>
      </c>
      <c r="K375" s="0" t="s">
        <v>490</v>
      </c>
      <c r="L375" s="1" t="n">
        <v>176.3</v>
      </c>
      <c r="M375" s="1" t="n">
        <f aca="false">+D375*$D$2+E375*$E$2+F375*$F$2+G375*$G$2+H375*$H$2+I375*$I$2+J375*$J$2</f>
        <v>176.3018</v>
      </c>
      <c r="N375" s="1" t="str">
        <f aca="false">IF(ABS(M375-L375)&gt;0.005,M375-L375,"")</f>
        <v/>
      </c>
      <c r="O375" s="1" t="n">
        <v>474.98</v>
      </c>
      <c r="P375" s="1" t="n">
        <f aca="false">+O375+459.67</f>
        <v>934.65</v>
      </c>
      <c r="Q375" s="1" t="n">
        <f aca="false">IF(AND(P375&gt;0,U375&lt;&gt;""),P375/U375,"")</f>
        <v>0.727710862134743</v>
      </c>
      <c r="R375" s="1" t="n">
        <v>-54.4</v>
      </c>
      <c r="S375" s="1" t="n">
        <f aca="false">IF(AND(R375&lt;&gt;"",U375&lt;&gt;""),(R375+459.67)/U375,"")</f>
        <v>0.315539914510616</v>
      </c>
      <c r="T375" s="1" t="n">
        <v>824.7</v>
      </c>
      <c r="U375" s="1" t="n">
        <f aca="false">IF(T375&lt;&gt;"",T375+459.67,"")</f>
        <v>1284.37</v>
      </c>
      <c r="V375" s="1" t="n">
        <v>319</v>
      </c>
      <c r="W375" s="2" t="n">
        <v>0.0624</v>
      </c>
      <c r="X375" s="2" t="n">
        <v>0.2546</v>
      </c>
      <c r="Y375" s="2" t="n">
        <f aca="false">IF(U375&lt;&gt;"",V375*W375*L375/10.73165/U375,"")</f>
        <v>0.254607347205936</v>
      </c>
      <c r="Z375" s="2" t="str">
        <f aca="false">IF(Y375&lt;&gt;"",IF(ABS(Y375-X375)&gt;0.0005,Y375-X375,""),"")</f>
        <v/>
      </c>
      <c r="AA375" s="2" t="n">
        <v>0.5362</v>
      </c>
      <c r="AB375" s="2" t="n">
        <f aca="false">IF(AND(V375&gt;0,Q375&lt;&gt;""),LOG(14.69595/V375)/(1-1/Q375)*3/7-1,"")</f>
        <v>0.530914523870405</v>
      </c>
      <c r="AC375" s="2" t="str">
        <f aca="false">IF(AB375&lt;&gt;"",IF(ABS(AB375-AA375)&gt;0.05,AB375-AA375,""),"")</f>
        <v/>
      </c>
      <c r="AD375" s="2" t="n">
        <v>0.8608</v>
      </c>
      <c r="AF375" s="3" t="n">
        <f aca="false">IF(AND(L375&lt;&gt;"",AD375&lt;&gt;""),L375/(AD375*62.3664),"")</f>
        <v>3.28397149032016</v>
      </c>
      <c r="AG375" s="1" t="n">
        <v>32.87</v>
      </c>
      <c r="AH375" s="1" t="n">
        <f aca="false">IF(AD375&lt;&gt;"",141.5/AD375-131.5,"")</f>
        <v>32.8819702602231</v>
      </c>
      <c r="AI375" s="1" t="n">
        <f aca="false">IF(AH375&lt;&gt;"",IF(ABS(AH375-AG375)&gt;0.01,AH375-AG375,""),"")</f>
        <v>0.0119702602230589</v>
      </c>
      <c r="AJ375" s="3" t="n">
        <v>7.177</v>
      </c>
      <c r="AK375" s="3" t="n">
        <f aca="false">IF(AD375&lt;&gt;"",AD375*8.33718,"")</f>
        <v>7.176644544</v>
      </c>
      <c r="AL375" s="3" t="str">
        <f aca="false">IF(AK375&lt;&gt;"",IF(ABS(AK375-AJ375)&gt;0.001,AK375-AJ375,""),"")</f>
        <v/>
      </c>
      <c r="AM375" s="4" t="n">
        <v>1.4832</v>
      </c>
      <c r="AO375" s="2" t="n">
        <f aca="false">IF(AND(V375&lt;&gt;"",AA375&lt;&gt;"",U375&lt;&gt;""),V375*10^(7/3*(1+AA375)*(1-U375/559.676)),"")</f>
        <v>0.00728550784153048</v>
      </c>
      <c r="AP375" s="2" t="n">
        <f aca="false">IF(AO375&lt;&gt;"",AO375-AN375,"")</f>
        <v>0.00728550784153048</v>
      </c>
      <c r="AR375" s="2" t="n">
        <v>0.3756</v>
      </c>
      <c r="AV375" s="5" t="n">
        <v>18030</v>
      </c>
      <c r="AW375" s="5" t="n">
        <f aca="false">AV375*AJ375</f>
        <v>129401.31</v>
      </c>
      <c r="AX375" s="1" t="n">
        <v>29.86</v>
      </c>
      <c r="AY375" s="3" t="n">
        <v>8.499</v>
      </c>
      <c r="AZ375" s="3" t="str">
        <f aca="false">IF(AND(AU375&lt;&gt;"",T375&lt;&gt;"",O375&lt;&gt;"",AD375&lt;&gt;""),SQRT((AU375*(MAX((T375-77)/(T375-O375),0))^0.38)*(SQRT(AD375^2-0.000601*(77-60))*62.3664)*251.9958/30.48^3),"")</f>
        <v/>
      </c>
      <c r="BA375" s="3" t="str">
        <f aca="false">IF(AND(AY375&lt;&gt;"",AZ375&lt;&gt;""),AZ375-AY375,"")</f>
        <v/>
      </c>
      <c r="BC375" s="1" t="n">
        <v>-183.63</v>
      </c>
      <c r="BD375" s="1" t="n">
        <v>415.05</v>
      </c>
      <c r="BE375" s="1" t="n">
        <v>53.06</v>
      </c>
      <c r="BL375" s="1" t="n">
        <v>0.62</v>
      </c>
      <c r="BM375" s="1" t="n">
        <v>6.62</v>
      </c>
      <c r="BN375" s="7" t="n">
        <v>11.4</v>
      </c>
      <c r="BO375" s="7" t="n">
        <f aca="false">IF(AND(P375&lt;&gt;"",AD375&lt;&gt;""),P375^0.333333333333333/AD375,"")</f>
        <v>11.3583194369462</v>
      </c>
      <c r="BP375" s="7" t="n">
        <f aca="false">BN375-BO375</f>
        <v>0.041680563053772</v>
      </c>
    </row>
    <row r="376" customFormat="false" ht="12.75" hidden="false" customHeight="false" outlineLevel="0" collapsed="false">
      <c r="A376" s="0" t="n">
        <v>374</v>
      </c>
      <c r="B376" s="0" t="s">
        <v>536</v>
      </c>
      <c r="C376" s="0" t="s">
        <v>537</v>
      </c>
      <c r="D376" s="0" t="n">
        <v>14</v>
      </c>
      <c r="E376" s="0" t="n">
        <v>22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s">
        <v>490</v>
      </c>
      <c r="L376" s="1" t="n">
        <v>190.33</v>
      </c>
      <c r="M376" s="1" t="n">
        <f aca="false">+D376*$D$2+E376*$E$2+F376*$F$2+G376*$G$2+H376*$H$2+I376*$I$2+J376*$J$2</f>
        <v>190.32868</v>
      </c>
      <c r="N376" s="1" t="str">
        <f aca="false">IF(ABS(M376-L376)&gt;0.005,M376-L376,"")</f>
        <v/>
      </c>
      <c r="O376" s="1" t="n">
        <v>507.92</v>
      </c>
      <c r="P376" s="1" t="n">
        <f aca="false">+O376+459.67</f>
        <v>967.59</v>
      </c>
      <c r="Q376" s="1" t="n">
        <f aca="false">IF(AND(P376&gt;0,U376&lt;&gt;""),P376/U376,"")</f>
        <v>0.738240747098812</v>
      </c>
      <c r="R376" s="1" t="n">
        <v>-32.8</v>
      </c>
      <c r="S376" s="1" t="n">
        <f aca="false">IF(AND(R376&lt;&gt;"",U376&lt;&gt;""),(R376+459.67)/U376,"")</f>
        <v>0.325688388381515</v>
      </c>
      <c r="T376" s="1" t="n">
        <v>851</v>
      </c>
      <c r="U376" s="1" t="n">
        <f aca="false">IF(T376&lt;&gt;"",T376+459.67,"")</f>
        <v>1310.67</v>
      </c>
      <c r="V376" s="1" t="n">
        <v>295</v>
      </c>
      <c r="W376" s="2" t="n">
        <v>0.063</v>
      </c>
      <c r="X376" s="2" t="n">
        <v>0.2517</v>
      </c>
      <c r="Y376" s="2" t="n">
        <f aca="false">IF(U376&lt;&gt;"",V376*W376*L376/10.73165/U376,"")</f>
        <v>0.251483765136658</v>
      </c>
      <c r="Z376" s="2" t="str">
        <f aca="false">IF(Y376&lt;&gt;"",IF(ABS(Y376-X376)&gt;0.0005,Y376-X376,""),"")</f>
        <v/>
      </c>
      <c r="AA376" s="2" t="n">
        <v>0.5838</v>
      </c>
      <c r="AB376" s="2" t="n">
        <f aca="false">IF(AND(V376&gt;0,Q376&lt;&gt;""),LOG(14.69595/V376)/(1-1/Q376)*3/7-1,"")</f>
        <v>0.574484453960707</v>
      </c>
      <c r="AC376" s="2" t="str">
        <f aca="false">IF(AB376&lt;&gt;"",IF(ABS(AB376-AA376)&gt;0.05,AB376-AA376,""),"")</f>
        <v/>
      </c>
      <c r="AD376" s="2" t="n">
        <v>0.8602</v>
      </c>
      <c r="AF376" s="3" t="n">
        <f aca="false">IF(AND(L376&lt;&gt;"",AD376&lt;&gt;""),L376/(AD376*62.3664),"")</f>
        <v>3.5477836959276</v>
      </c>
      <c r="AG376" s="1" t="n">
        <v>32.99</v>
      </c>
      <c r="AH376" s="1" t="n">
        <f aca="false">IF(AD376&lt;&gt;"",141.5/AD376-131.5,"")</f>
        <v>32.9966286910021</v>
      </c>
      <c r="AI376" s="1" t="str">
        <f aca="false">IF(AH376&lt;&gt;"",IF(ABS(AH376-AG376)&gt;0.01,AH376-AG376,""),"")</f>
        <v/>
      </c>
      <c r="AJ376" s="3" t="n">
        <v>7.172</v>
      </c>
      <c r="AK376" s="3" t="n">
        <f aca="false">IF(AD376&lt;&gt;"",AD376*8.33718,"")</f>
        <v>7.171642236</v>
      </c>
      <c r="AL376" s="3" t="str">
        <f aca="false">IF(AK376&lt;&gt;"",IF(ABS(AK376-AJ376)&gt;0.001,AK376-AJ376,""),"")</f>
        <v/>
      </c>
      <c r="AM376" s="4" t="n">
        <v>1.4824</v>
      </c>
      <c r="AO376" s="2" t="n">
        <f aca="false">IF(AND(V376&lt;&gt;"",AA376&lt;&gt;"",U376&lt;&gt;""),V376*10^(7/3*(1+AA376)*(1-U376/559.676)),"")</f>
        <v>0.0032435337572469</v>
      </c>
      <c r="AP376" s="2" t="n">
        <f aca="false">IF(AO376&lt;&gt;"",AO376-AN376,"")</f>
        <v>0.0032435337572469</v>
      </c>
      <c r="AR376" s="2" t="n">
        <v>0.3767</v>
      </c>
      <c r="AU376" s="1" t="n">
        <v>105.85</v>
      </c>
      <c r="AV376" s="5" t="n">
        <v>18078</v>
      </c>
      <c r="AW376" s="5" t="n">
        <f aca="false">AV376*AJ376</f>
        <v>129655.416</v>
      </c>
      <c r="AX376" s="1" t="n">
        <v>30.1</v>
      </c>
      <c r="AY376" s="3" t="n">
        <v>8.493</v>
      </c>
      <c r="AZ376" s="3" t="n">
        <f aca="false">IF(AND(AU376&lt;&gt;"",T376&lt;&gt;"",O376&lt;&gt;"",AD376&lt;&gt;""),SQRT((AU376*(MAX((T376-77)/(T376-O376),0))^0.38)*(SQRT(AD376^2-0.000601*(77-60))*62.3664)*251.9958/30.48^3),"")</f>
        <v>8.26838598966823</v>
      </c>
      <c r="BA376" s="3" t="n">
        <f aca="false">IF(AND(AY376&lt;&gt;"",AZ376&lt;&gt;""),AZ376-AY376,"")</f>
        <v>-0.22461401033177</v>
      </c>
      <c r="BC376" s="1" t="n">
        <v>-217.08</v>
      </c>
      <c r="BD376" s="1" t="n">
        <v>403.2</v>
      </c>
      <c r="BE376" s="1" t="n">
        <v>56.71</v>
      </c>
      <c r="BL376" s="1" t="n">
        <v>0.57</v>
      </c>
      <c r="BM376" s="1" t="n">
        <v>6.59</v>
      </c>
      <c r="BN376" s="7" t="n">
        <v>11.5</v>
      </c>
      <c r="BO376" s="7" t="n">
        <f aca="false">IF(AND(P376&lt;&gt;"",AD376&lt;&gt;""),P376^0.333333333333333/AD376,"")</f>
        <v>11.4982307216717</v>
      </c>
      <c r="BP376" s="7" t="n">
        <f aca="false">BN376-BO376</f>
        <v>0.00176927832829854</v>
      </c>
    </row>
    <row r="377" customFormat="false" ht="12.75" hidden="false" customHeight="false" outlineLevel="0" collapsed="false">
      <c r="A377" s="0" t="n">
        <v>375</v>
      </c>
      <c r="B377" s="0" t="s">
        <v>538</v>
      </c>
      <c r="C377" s="0" t="s">
        <v>539</v>
      </c>
      <c r="D377" s="0" t="n">
        <v>15</v>
      </c>
      <c r="E377" s="0" t="n">
        <v>24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s">
        <v>490</v>
      </c>
      <c r="L377" s="1" t="n">
        <v>204.36</v>
      </c>
      <c r="M377" s="1" t="n">
        <f aca="false">+D377*$D$2+E377*$E$2+F377*$F$2+G377*$G$2+H377*$H$2+I377*$I$2+J377*$J$2</f>
        <v>204.35556</v>
      </c>
      <c r="N377" s="1" t="str">
        <f aca="false">IF(ABS(M377-L377)&gt;0.005,M377-L377,"")</f>
        <v/>
      </c>
      <c r="O377" s="1" t="n">
        <v>539.6</v>
      </c>
      <c r="P377" s="1" t="n">
        <f aca="false">+O377+459.67</f>
        <v>999.27</v>
      </c>
      <c r="Q377" s="1" t="n">
        <f aca="false">IF(AND(P377&gt;0,U377&lt;&gt;""),P377/U377,"")</f>
        <v>0.749263311013969</v>
      </c>
      <c r="R377" s="1" t="n">
        <v>-11.2</v>
      </c>
      <c r="S377" s="1" t="n">
        <f aca="false">IF(AND(R377&lt;&gt;"",U377&lt;&gt;""),(R377+459.67)/U377,"")</f>
        <v>0.336267592432911</v>
      </c>
      <c r="T377" s="1" t="n">
        <v>874</v>
      </c>
      <c r="U377" s="1" t="n">
        <f aca="false">IF(T377&lt;&gt;"",T377+459.67,"")</f>
        <v>1333.67</v>
      </c>
      <c r="V377" s="1" t="n">
        <v>275</v>
      </c>
      <c r="W377" s="2" t="n">
        <v>0.0636</v>
      </c>
      <c r="X377" s="2" t="n">
        <v>0.2498</v>
      </c>
      <c r="Y377" s="2" t="n">
        <f aca="false">IF(U377&lt;&gt;"",V377*W377*L377/10.73165/U377,"")</f>
        <v>0.249730059782232</v>
      </c>
      <c r="Z377" s="2" t="str">
        <f aca="false">IF(Y377&lt;&gt;"",IF(ABS(Y377-X377)&gt;0.0005,Y377-X377,""),"")</f>
        <v/>
      </c>
      <c r="AA377" s="2" t="n">
        <v>0.6387</v>
      </c>
      <c r="AB377" s="2" t="n">
        <f aca="false">IF(AND(V377&gt;0,Q377&lt;&gt;""),LOG(14.69595/V377)/(1-1/Q377)*3/7-1,"")</f>
        <v>0.629194766180799</v>
      </c>
      <c r="AC377" s="2" t="str">
        <f aca="false">IF(AB377&lt;&gt;"",IF(ABS(AB377-AA377)&gt;0.05,AB377-AA377,""),"")</f>
        <v/>
      </c>
      <c r="AD377" s="2" t="n">
        <v>0.8599</v>
      </c>
      <c r="AF377" s="3" t="n">
        <f aca="false">IF(AND(L377&lt;&gt;"",AD377&lt;&gt;""),L377/(AD377*62.3664),"")</f>
        <v>3.81063427329486</v>
      </c>
      <c r="AG377" s="1" t="n">
        <v>33.06</v>
      </c>
      <c r="AH377" s="1" t="n">
        <f aca="false">IF(AD377&lt;&gt;"",141.5/AD377-131.5,"")</f>
        <v>33.0540179090592</v>
      </c>
      <c r="AI377" s="1" t="str">
        <f aca="false">IF(AH377&lt;&gt;"",IF(ABS(AH377-AG377)&gt;0.01,AH377-AG377,""),"")</f>
        <v/>
      </c>
      <c r="AJ377" s="3" t="n">
        <v>7.169</v>
      </c>
      <c r="AK377" s="3" t="n">
        <f aca="false">IF(AD377&lt;&gt;"",AD377*8.33718,"")</f>
        <v>7.169141082</v>
      </c>
      <c r="AL377" s="3" t="str">
        <f aca="false">IF(AK377&lt;&gt;"",IF(ABS(AK377-AJ377)&gt;0.001,AK377-AJ377,""),"")</f>
        <v/>
      </c>
      <c r="AM377" s="4" t="n">
        <v>1.4817</v>
      </c>
      <c r="AO377" s="2" t="n">
        <f aca="false">IF(AND(V377&lt;&gt;"",AA377&lt;&gt;"",U377&lt;&gt;""),V377*10^(7/3*(1+AA377)*(1-U377/559.676)),"")</f>
        <v>0.00141744682781825</v>
      </c>
      <c r="AP377" s="2" t="n">
        <f aca="false">IF(AO377&lt;&gt;"",AO377-AN377,"")</f>
        <v>0.00141744682781825</v>
      </c>
      <c r="AR377" s="2" t="n">
        <v>0.3771</v>
      </c>
      <c r="AV377" s="5" t="n">
        <v>18120</v>
      </c>
      <c r="AW377" s="5" t="n">
        <f aca="false">AV377*AJ377</f>
        <v>129902.28</v>
      </c>
      <c r="AX377" s="1" t="n">
        <v>30.4</v>
      </c>
      <c r="AY377" s="3" t="n">
        <v>8.491</v>
      </c>
      <c r="AZ377" s="3" t="str">
        <f aca="false">IF(AND(AU377&lt;&gt;"",T377&lt;&gt;"",O377&lt;&gt;"",AD377&lt;&gt;""),SQRT((AU377*(MAX((T377-77)/(T377-O377),0))^0.38)*(SQRT(AD377^2-0.000601*(77-60))*62.3664)*251.9958/30.48^3),"")</f>
        <v/>
      </c>
      <c r="BA377" s="3" t="str">
        <f aca="false">IF(AND(AY377&lt;&gt;"",AZ377&lt;&gt;""),AZ377-AY377,"")</f>
        <v/>
      </c>
      <c r="BC377" s="1" t="n">
        <v>-245.72</v>
      </c>
      <c r="BD377" s="1" t="n">
        <v>392.98</v>
      </c>
      <c r="BE377" s="1" t="n">
        <v>60.74</v>
      </c>
      <c r="BL377" s="1" t="n">
        <v>0.53</v>
      </c>
      <c r="BM377" s="1" t="n">
        <v>6.7</v>
      </c>
      <c r="BN377" s="7" t="n">
        <v>11.6</v>
      </c>
      <c r="BO377" s="7" t="n">
        <f aca="false">IF(AND(P377&lt;&gt;"",AD377&lt;&gt;""),P377^0.333333333333333/AD377,"")</f>
        <v>11.6264287409179</v>
      </c>
      <c r="BP377" s="7" t="n">
        <f aca="false">BN377-BO377</f>
        <v>-0.0264287409178738</v>
      </c>
    </row>
    <row r="378" customFormat="false" ht="12.75" hidden="false" customHeight="false" outlineLevel="0" collapsed="false">
      <c r="A378" s="0" t="n">
        <v>376</v>
      </c>
      <c r="B378" s="0" t="s">
        <v>540</v>
      </c>
      <c r="C378" s="0" t="s">
        <v>541</v>
      </c>
      <c r="D378" s="0" t="n">
        <v>16</v>
      </c>
      <c r="E378" s="0" t="n">
        <v>26</v>
      </c>
      <c r="F378" s="0" t="n">
        <v>0</v>
      </c>
      <c r="G378" s="0" t="n">
        <v>0</v>
      </c>
      <c r="H378" s="0" t="n">
        <v>0</v>
      </c>
      <c r="I378" s="0" t="n">
        <v>0</v>
      </c>
      <c r="J378" s="0" t="n">
        <v>0</v>
      </c>
      <c r="K378" s="0" t="s">
        <v>490</v>
      </c>
      <c r="L378" s="1" t="n">
        <v>218.38</v>
      </c>
      <c r="M378" s="1" t="n">
        <f aca="false">+D378*$D$2+E378*$E$2+F378*$F$2+G378*$G$2+H378*$H$2+I378*$I$2+J378*$J$2</f>
        <v>218.38244</v>
      </c>
      <c r="N378" s="1" t="str">
        <f aca="false">IF(ABS(M378-L378)&gt;0.005,M378-L378,"")</f>
        <v/>
      </c>
      <c r="O378" s="1" t="n">
        <v>568.2</v>
      </c>
      <c r="P378" s="1" t="n">
        <f aca="false">+O378+459.67</f>
        <v>1027.87</v>
      </c>
      <c r="Q378" s="1" t="n">
        <f aca="false">IF(AND(P378&gt;0,U378&lt;&gt;""),P378/U378,"")</f>
        <v>0.740647067300764</v>
      </c>
      <c r="R378" s="1" t="n">
        <v>6.12</v>
      </c>
      <c r="S378" s="1" t="n">
        <f aca="false">IF(AND(R378&lt;&gt;"",U378&lt;&gt;""),(R378+459.67)/U378,"")</f>
        <v>0.335631935437383</v>
      </c>
      <c r="T378" s="1" t="n">
        <v>928.13</v>
      </c>
      <c r="U378" s="1" t="n">
        <f aca="false">IF(T378&lt;&gt;"",T378+459.67,"")</f>
        <v>1387.8</v>
      </c>
      <c r="V378" s="1" t="n">
        <v>256.72</v>
      </c>
      <c r="W378" s="2" t="n">
        <v>0.0646</v>
      </c>
      <c r="X378" s="2" t="n">
        <v>0.2459</v>
      </c>
      <c r="Y378" s="2" t="n">
        <f aca="false">IF(U378&lt;&gt;"",V378*W378*L378/10.73165/U378,"")</f>
        <v>0.243170954980562</v>
      </c>
      <c r="Z378" s="2" t="n">
        <f aca="false">IF(Y378&lt;&gt;"",IF(ABS(Y378-X378)&gt;0.0005,Y378-X378,""),"")</f>
        <v>-0.0027290450194378</v>
      </c>
      <c r="AA378" s="2" t="n">
        <v>0.5462</v>
      </c>
      <c r="AB378" s="2" t="n">
        <f aca="false">IF(AND(V378&gt;0,Q378&lt;&gt;""),LOG(14.69595/V378)/(1-1/Q378)*3/7-1,"")</f>
        <v>0.520395491261659</v>
      </c>
      <c r="AC378" s="2" t="str">
        <f aca="false">IF(AB378&lt;&gt;"",IF(ABS(AB378-AA378)&gt;0.05,AB378-AA378,""),"")</f>
        <v/>
      </c>
      <c r="AD378" s="2" t="n">
        <v>0.8593</v>
      </c>
      <c r="AF378" s="3" t="n">
        <f aca="false">IF(AND(L378&lt;&gt;"",AD378&lt;&gt;""),L378/(AD378*62.3664),"")</f>
        <v>4.07490392787957</v>
      </c>
      <c r="AG378" s="1" t="n">
        <v>33.17</v>
      </c>
      <c r="AH378" s="1" t="n">
        <f aca="false">IF(AD378&lt;&gt;"",141.5/AD378-131.5,"")</f>
        <v>33.1689165599907</v>
      </c>
      <c r="AI378" s="1" t="str">
        <f aca="false">IF(AH378&lt;&gt;"",IF(ABS(AH378-AG378)&gt;0.01,AH378-AG378,""),"")</f>
        <v/>
      </c>
      <c r="AJ378" s="3" t="n">
        <v>7.164</v>
      </c>
      <c r="AK378" s="3" t="n">
        <f aca="false">IF(AD378&lt;&gt;"",AD378*8.33718,"")</f>
        <v>7.164138774</v>
      </c>
      <c r="AL378" s="3" t="str">
        <f aca="false">IF(AK378&lt;&gt;"",IF(ABS(AK378-AJ378)&gt;0.001,AK378-AJ378,""),"")</f>
        <v/>
      </c>
      <c r="AM378" s="4" t="n">
        <v>1.48112</v>
      </c>
      <c r="AN378" s="2" t="n">
        <v>0.0001</v>
      </c>
      <c r="AO378" s="2" t="n">
        <f aca="false">IF(AND(V378&lt;&gt;"",AA378&lt;&gt;"",U378&lt;&gt;""),V378*10^(7/3*(1+AA378)*(1-U378/559.676)),"")</f>
        <v>0.00117810028019233</v>
      </c>
      <c r="AP378" s="2" t="n">
        <f aca="false">IF(AO378&lt;&gt;"",AO378-AN378,"")</f>
        <v>0.00107810028019233</v>
      </c>
      <c r="AQ378" s="2" t="n">
        <v>0.3323</v>
      </c>
      <c r="AR378" s="2" t="n">
        <v>0.4248</v>
      </c>
      <c r="AS378" s="2" t="n">
        <v>3.0894</v>
      </c>
      <c r="AT378" s="2" t="n">
        <v>1.2107</v>
      </c>
      <c r="AU378" s="1" t="n">
        <v>102.41</v>
      </c>
      <c r="AV378" s="5" t="n">
        <v>18156</v>
      </c>
      <c r="AW378" s="5" t="n">
        <f aca="false">AV378*AJ378</f>
        <v>130069.584</v>
      </c>
      <c r="AX378" s="1" t="n">
        <v>30.51</v>
      </c>
      <c r="AY378" s="3" t="n">
        <v>8.329</v>
      </c>
      <c r="AZ378" s="3" t="n">
        <f aca="false">IF(AND(AU378&lt;&gt;"",T378&lt;&gt;"",O378&lt;&gt;"",AD378&lt;&gt;""),SQRT((AU378*(MAX((T378-77)/(T378-O378),0))^0.38)*(SQRT(AD378^2-0.000601*(77-60))*62.3664)*251.9958/30.48^3),"")</f>
        <v>8.20159143010898</v>
      </c>
      <c r="BA378" s="3" t="n">
        <f aca="false">IF(AND(AY378&lt;&gt;"",AZ378&lt;&gt;""),AZ378-AY378,"")</f>
        <v>-0.127408569891022</v>
      </c>
      <c r="BB378" s="1" t="n">
        <v>225</v>
      </c>
      <c r="BC378" s="1" t="n">
        <v>-270.7</v>
      </c>
      <c r="BD378" s="1" t="n">
        <v>384.1</v>
      </c>
      <c r="BE378" s="1" t="n">
        <v>64.25</v>
      </c>
      <c r="BL378" s="1" t="n">
        <v>0.5</v>
      </c>
      <c r="BM378" s="1" t="n">
        <v>6.97</v>
      </c>
      <c r="BN378" s="7" t="n">
        <v>11.8</v>
      </c>
      <c r="BO378" s="7" t="n">
        <f aca="false">IF(AND(P378&lt;&gt;"",AD378&lt;&gt;""),P378^0.333333333333333/AD378,"")</f>
        <v>11.7445014295803</v>
      </c>
      <c r="BP378" s="7" t="n">
        <f aca="false">BN378-BO378</f>
        <v>0.0554985704197453</v>
      </c>
    </row>
    <row r="379" customFormat="false" ht="12.75" hidden="false" customHeight="false" outlineLevel="0" collapsed="false">
      <c r="A379" s="0" t="n">
        <v>377</v>
      </c>
      <c r="B379" s="0" t="s">
        <v>542</v>
      </c>
      <c r="C379" s="0" t="s">
        <v>543</v>
      </c>
      <c r="D379" s="0" t="n">
        <v>17</v>
      </c>
      <c r="E379" s="0" t="n">
        <v>28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0</v>
      </c>
      <c r="K379" s="0" t="s">
        <v>490</v>
      </c>
      <c r="L379" s="1" t="n">
        <v>232.41</v>
      </c>
      <c r="M379" s="1" t="n">
        <f aca="false">+D379*$D$2+E379*$E$2+F379*$F$2+G379*$G$2+H379*$H$2+I379*$I$2+J379*$J$2</f>
        <v>232.40932</v>
      </c>
      <c r="N379" s="1" t="str">
        <f aca="false">IF(ABS(M379-L379)&gt;0.005,M379-L379,"")</f>
        <v/>
      </c>
      <c r="O379" s="1" t="n">
        <v>595.76</v>
      </c>
      <c r="P379" s="1" t="n">
        <f aca="false">+O379+459.67</f>
        <v>1055.43</v>
      </c>
      <c r="Q379" s="1" t="n">
        <f aca="false">IF(AND(P379&gt;0,U379&lt;&gt;""),P379/U379,"")</f>
        <v>0.767211613250271</v>
      </c>
      <c r="R379" s="1" t="n">
        <v>23</v>
      </c>
      <c r="S379" s="1" t="n">
        <f aca="false">IF(AND(R379&lt;&gt;"",U379&lt;&gt;""),(R379+459.67)/U379,"")</f>
        <v>0.350861761905108</v>
      </c>
      <c r="T379" s="1" t="n">
        <v>916</v>
      </c>
      <c r="U379" s="1" t="n">
        <f aca="false">IF(T379&lt;&gt;"",T379+459.67,"")</f>
        <v>1375.67</v>
      </c>
      <c r="V379" s="1" t="n">
        <v>242</v>
      </c>
      <c r="W379" s="2" t="n">
        <v>0.0645</v>
      </c>
      <c r="X379" s="2" t="n">
        <v>0.24</v>
      </c>
      <c r="Y379" s="2" t="n">
        <f aca="false">IF(U379&lt;&gt;"",V379*W379*L379/10.73165/U379,"")</f>
        <v>0.245724876003229</v>
      </c>
      <c r="Z379" s="2" t="n">
        <f aca="false">IF(Y379&lt;&gt;"",IF(ABS(Y379-X379)&gt;0.0005,Y379-X379,""),"")</f>
        <v>0.00572487600322916</v>
      </c>
      <c r="AA379" s="2" t="n">
        <v>0.7361</v>
      </c>
      <c r="AB379" s="2" t="n">
        <f aca="false">IF(AND(V379&gt;0,Q379&lt;&gt;""),LOG(14.69595/V379)/(1-1/Q379)*3/7-1,"")</f>
        <v>0.718427455398443</v>
      </c>
      <c r="AC379" s="2" t="str">
        <f aca="false">IF(AB379&lt;&gt;"",IF(ABS(AB379-AA379)&gt;0.05,AB379-AA379,""),"")</f>
        <v/>
      </c>
      <c r="AD379" s="2" t="n">
        <v>0.8587</v>
      </c>
      <c r="AF379" s="3" t="n">
        <f aca="false">IF(AND(L379&lt;&gt;"",AD379&lt;&gt;""),L379/(AD379*62.3664),"")</f>
        <v>4.33972961639251</v>
      </c>
      <c r="AG379" s="1" t="n">
        <v>33.28</v>
      </c>
      <c r="AH379" s="1" t="n">
        <f aca="false">IF(AD379&lt;&gt;"",141.5/AD379-131.5,"")</f>
        <v>33.2839757773378</v>
      </c>
      <c r="AI379" s="1" t="str">
        <f aca="false">IF(AH379&lt;&gt;"",IF(ABS(AH379-AG379)&gt;0.01,AH379-AG379,""),"")</f>
        <v/>
      </c>
      <c r="AJ379" s="3" t="n">
        <v>7.164</v>
      </c>
      <c r="AK379" s="3" t="n">
        <f aca="false">IF(AD379&lt;&gt;"",AD379*8.33718,"")</f>
        <v>7.159136466</v>
      </c>
      <c r="AL379" s="3" t="n">
        <f aca="false">IF(AK379&lt;&gt;"",IF(ABS(AK379-AJ379)&gt;0.001,AK379-AJ379,""),"")</f>
        <v>-0.00486353399999917</v>
      </c>
      <c r="AM379" s="4" t="n">
        <v>1.4807</v>
      </c>
      <c r="AO379" s="2" t="n">
        <f aca="false">IF(AND(V379&lt;&gt;"",AA379&lt;&gt;"",U379&lt;&gt;""),V379*10^(7/3*(1+AA379)*(1-U379/559.676)),"")</f>
        <v>0.000300401197677772</v>
      </c>
      <c r="AP379" s="2" t="n">
        <f aca="false">IF(AO379&lt;&gt;"",AO379-AN379,"")</f>
        <v>0.000300401197677772</v>
      </c>
      <c r="AR379" s="2" t="n">
        <v>0.3765</v>
      </c>
      <c r="AU379" s="1" t="n">
        <v>96.75</v>
      </c>
      <c r="AV379" s="5" t="n">
        <v>18188</v>
      </c>
      <c r="AW379" s="5" t="n">
        <f aca="false">AV379*AJ379</f>
        <v>130298.832</v>
      </c>
      <c r="AX379" s="1" t="n">
        <v>29.83</v>
      </c>
      <c r="AY379" s="3" t="n">
        <v>8.484</v>
      </c>
      <c r="AZ379" s="3" t="n">
        <f aca="false">IF(AND(AU379&lt;&gt;"",T379&lt;&gt;"",O379&lt;&gt;"",AD379&lt;&gt;""),SQRT((AU379*(MAX((T379-77)/(T379-O379),0))^0.38)*(SQRT(AD379^2-0.000601*(77-60))*62.3664)*251.9958/30.48^3),"")</f>
        <v>8.12559648205892</v>
      </c>
      <c r="BA379" s="3" t="n">
        <f aca="false">IF(AND(AY379&lt;&gt;"",AZ379&lt;&gt;""),AZ379-AY379,"")</f>
        <v>-0.358403517941081</v>
      </c>
      <c r="BC379" s="1" t="n">
        <v>-292.84</v>
      </c>
      <c r="BD379" s="1" t="n">
        <v>376.26</v>
      </c>
      <c r="BE379" s="1" t="n">
        <v>67.34</v>
      </c>
      <c r="BL379" s="1" t="n">
        <v>0.46</v>
      </c>
      <c r="BM379" s="1" t="n">
        <v>7.41</v>
      </c>
      <c r="BN379" s="7" t="n">
        <v>12</v>
      </c>
      <c r="BO379" s="7" t="n">
        <f aca="false">IF(AND(P379&lt;&gt;"",AD379&lt;&gt;""),P379^0.333333333333333/AD379,"")</f>
        <v>11.8568233252676</v>
      </c>
      <c r="BP379" s="7" t="n">
        <f aca="false">BN379-BO379</f>
        <v>0.143176674732413</v>
      </c>
    </row>
    <row r="380" customFormat="false" ht="12.75" hidden="false" customHeight="false" outlineLevel="0" collapsed="false">
      <c r="A380" s="0" t="n">
        <v>378</v>
      </c>
      <c r="B380" s="0" t="s">
        <v>544</v>
      </c>
      <c r="C380" s="0" t="s">
        <v>545</v>
      </c>
      <c r="D380" s="0" t="n">
        <v>18</v>
      </c>
      <c r="E380" s="0" t="n">
        <v>30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0</v>
      </c>
      <c r="K380" s="0" t="s">
        <v>490</v>
      </c>
      <c r="L380" s="1" t="n">
        <v>246.44</v>
      </c>
      <c r="M380" s="1" t="n">
        <f aca="false">+D380*$D$2+E380*$E$2+F380*$F$2+G380*$G$2+H380*$H$2+I380*$I$2+J380*$J$2</f>
        <v>246.4362</v>
      </c>
      <c r="N380" s="1" t="str">
        <f aca="false">IF(ABS(M380-L380)&gt;0.005,M380-L380,"")</f>
        <v/>
      </c>
      <c r="O380" s="1" t="n">
        <v>621.68</v>
      </c>
      <c r="P380" s="1" t="n">
        <f aca="false">+O380+459.67</f>
        <v>1081.35</v>
      </c>
      <c r="Q380" s="1" t="n">
        <f aca="false">IF(AND(P380&gt;0,U380&lt;&gt;""),P380/U380,"")</f>
        <v>0.775901038265873</v>
      </c>
      <c r="R380" s="1" t="n">
        <v>37.4</v>
      </c>
      <c r="S380" s="1" t="n">
        <f aca="false">IF(AND(R380&lt;&gt;"",U380&lt;&gt;""),(R380+459.67)/U380,"")</f>
        <v>0.356662624581142</v>
      </c>
      <c r="T380" s="1" t="n">
        <v>934</v>
      </c>
      <c r="U380" s="1" t="n">
        <f aca="false">IF(T380&lt;&gt;"",T380+459.67,"")</f>
        <v>1393.67</v>
      </c>
      <c r="V380" s="1" t="n">
        <v>229</v>
      </c>
      <c r="W380" s="2" t="n">
        <v>0.065</v>
      </c>
      <c r="X380" s="2" t="n">
        <v>0.2424</v>
      </c>
      <c r="Y380" s="2" t="n">
        <f aca="false">IF(U380&lt;&gt;"",V380*W380*L380/10.73165/U380,"")</f>
        <v>0.245263876001899</v>
      </c>
      <c r="Z380" s="2" t="n">
        <f aca="false">IF(Y380&lt;&gt;"",IF(ABS(Y380-X380)&gt;0.0005,Y380-X380,""),"")</f>
        <v>0.00286387600189891</v>
      </c>
      <c r="AA380" s="2" t="n">
        <v>0.787</v>
      </c>
      <c r="AB380" s="2" t="n">
        <f aca="false">IF(AND(V380&gt;0,Q380&lt;&gt;""),LOG(14.69595/V380)/(1-1/Q380)*3/7-1,"")</f>
        <v>0.769694410982874</v>
      </c>
      <c r="AC380" s="2" t="str">
        <f aca="false">IF(AB380&lt;&gt;"",IF(ABS(AB380-AA380)&gt;0.05,AB380-AA380,""),"")</f>
        <v/>
      </c>
      <c r="AD380" s="2" t="n">
        <v>0.8553</v>
      </c>
      <c r="AF380" s="3" t="n">
        <f aca="false">IF(AND(L380&lt;&gt;"",AD380&lt;&gt;""),L380/(AD380*62.3664),"")</f>
        <v>4.62000081604767</v>
      </c>
      <c r="AG380" s="1" t="n">
        <v>33.94</v>
      </c>
      <c r="AH380" s="1" t="n">
        <f aca="false">IF(AD380&lt;&gt;"",141.5/AD380-131.5,"")</f>
        <v>33.9390272419034</v>
      </c>
      <c r="AI380" s="1" t="str">
        <f aca="false">IF(AH380&lt;&gt;"",IF(ABS(AH380-AG380)&gt;0.01,AH380-AG380,""),"")</f>
        <v/>
      </c>
      <c r="AJ380" s="3" t="n">
        <v>7.13</v>
      </c>
      <c r="AK380" s="3" t="n">
        <f aca="false">IF(AD380&lt;&gt;"",AD380*8.33718,"")</f>
        <v>7.130790054</v>
      </c>
      <c r="AL380" s="3" t="str">
        <f aca="false">IF(AK380&lt;&gt;"",IF(ABS(AK380-AJ380)&gt;0.001,AK380-AJ380,""),"")</f>
        <v/>
      </c>
      <c r="AM380" s="4" t="n">
        <v>1.4803</v>
      </c>
      <c r="AO380" s="2" t="n">
        <f aca="false">IF(AND(V380&lt;&gt;"",AA380&lt;&gt;"",U380&lt;&gt;""),V380*10^(7/3*(1+AA380)*(1-U380/559.676)),"")</f>
        <v>0.000140107142593627</v>
      </c>
      <c r="AP380" s="2" t="n">
        <f aca="false">IF(AO380&lt;&gt;"",AO380-AN380,"")</f>
        <v>0.000140107142593627</v>
      </c>
      <c r="AQ380" s="2" t="n">
        <v>0.3371</v>
      </c>
      <c r="AR380" s="2" t="n">
        <v>0.4496</v>
      </c>
      <c r="AS380" s="2" t="n">
        <v>4.2604</v>
      </c>
      <c r="AT380" s="2" t="n">
        <v>1.5348</v>
      </c>
      <c r="AU380" s="1" t="n">
        <v>99.09</v>
      </c>
      <c r="AV380" s="5" t="n">
        <v>18217</v>
      </c>
      <c r="AW380" s="5" t="n">
        <f aca="false">AV380*AJ380</f>
        <v>129887.21</v>
      </c>
      <c r="AX380" s="1" t="n">
        <v>29.59</v>
      </c>
      <c r="AY380" s="3" t="n">
        <v>8.37</v>
      </c>
      <c r="AZ380" s="3" t="n">
        <f aca="false">IF(AND(AU380&lt;&gt;"",T380&lt;&gt;"",O380&lt;&gt;"",AD380&lt;&gt;""),SQRT((AU380*(MAX((T380-77)/(T380-O380),0))^0.38)*(SQRT(AD380^2-0.000601*(77-60))*62.3664)*251.9958/30.48^3),"")</f>
        <v>8.27921216099894</v>
      </c>
      <c r="BA380" s="3" t="n">
        <f aca="false">IF(AND(AY380&lt;&gt;"",AZ380&lt;&gt;""),AZ380-AY380,"")</f>
        <v>-0.0907878390010595</v>
      </c>
      <c r="BB380" s="1" t="n">
        <v>285</v>
      </c>
      <c r="BC380" s="1" t="n">
        <v>-312.28</v>
      </c>
      <c r="BD380" s="1" t="n">
        <v>369.35</v>
      </c>
      <c r="BE380" s="1" t="n">
        <v>70.07</v>
      </c>
      <c r="BL380" s="1" t="n">
        <v>0.44</v>
      </c>
      <c r="BM380" s="1" t="n">
        <v>8.06</v>
      </c>
      <c r="BN380" s="7" t="n">
        <v>12</v>
      </c>
      <c r="BO380" s="7" t="n">
        <f aca="false">IF(AND(P380&lt;&gt;"",AD380&lt;&gt;""),P380^0.333333333333333/AD380,"")</f>
        <v>12.0006183092925</v>
      </c>
      <c r="BP380" s="7" t="n">
        <f aca="false">BN380-BO380</f>
        <v>-0.0006183092924541</v>
      </c>
    </row>
    <row r="381" customFormat="false" ht="12.75" hidden="false" customHeight="false" outlineLevel="0" collapsed="false">
      <c r="A381" s="0" t="n">
        <v>379</v>
      </c>
      <c r="B381" s="0" t="s">
        <v>546</v>
      </c>
      <c r="C381" s="0" t="s">
        <v>547</v>
      </c>
      <c r="D381" s="0" t="n">
        <v>19</v>
      </c>
      <c r="E381" s="0" t="n">
        <v>32</v>
      </c>
      <c r="F381" s="0" t="n">
        <v>0</v>
      </c>
      <c r="G381" s="0" t="n">
        <v>0</v>
      </c>
      <c r="H381" s="0" t="n">
        <v>0</v>
      </c>
      <c r="I381" s="0" t="n">
        <v>0</v>
      </c>
      <c r="J381" s="0" t="n">
        <v>0</v>
      </c>
      <c r="K381" s="0" t="s">
        <v>490</v>
      </c>
      <c r="L381" s="1" t="n">
        <v>260.46</v>
      </c>
      <c r="M381" s="1" t="n">
        <f aca="false">+D381*$D$2+E381*$E$2+F381*$F$2+G381*$G$2+H381*$H$2+I381*$I$2+J381*$J$2</f>
        <v>260.46308</v>
      </c>
      <c r="N381" s="1" t="str">
        <f aca="false">IF(ABS(M381-L381)&gt;0.005,M381-L381,"")</f>
        <v/>
      </c>
      <c r="O381" s="1" t="n">
        <v>646.34</v>
      </c>
      <c r="P381" s="1" t="n">
        <f aca="false">+O381+459.67</f>
        <v>1106.01</v>
      </c>
      <c r="Q381" s="1" t="n">
        <f aca="false">IF(AND(P381&gt;0,U381&lt;&gt;""),P381/U381,"")</f>
        <v>0.784738186462324</v>
      </c>
      <c r="R381" s="1" t="n">
        <v>50</v>
      </c>
      <c r="S381" s="1" t="n">
        <f aca="false">IF(AND(R381&lt;&gt;"",U381&lt;&gt;""),(R381+459.67)/U381,"")</f>
        <v>0.361621966794381</v>
      </c>
      <c r="T381" s="1" t="n">
        <v>949.73</v>
      </c>
      <c r="U381" s="1" t="n">
        <f aca="false">IF(T381&lt;&gt;"",T381+459.67,"")</f>
        <v>1409.4</v>
      </c>
      <c r="V381" s="1" t="n">
        <v>217.56</v>
      </c>
      <c r="W381" s="2" t="n">
        <v>0.0652</v>
      </c>
      <c r="X381" s="2" t="n">
        <v>0.244</v>
      </c>
      <c r="Y381" s="2" t="n">
        <f aca="false">IF(U381&lt;&gt;"",V381*W381*L381/10.73165/U381,"")</f>
        <v>0.244268190201101</v>
      </c>
      <c r="Z381" s="2" t="str">
        <f aca="false">IF(Y381&lt;&gt;"",IF(ABS(Y381-X381)&gt;0.0005,Y381-X381,""),"")</f>
        <v/>
      </c>
      <c r="AA381" s="2" t="n">
        <v>0.6144</v>
      </c>
      <c r="AB381" s="2" t="n">
        <f aca="false">IF(AND(V381&gt;0,Q381&lt;&gt;""),LOG(14.69595/V381)/(1-1/Q381)*3/7-1,"")</f>
        <v>0.828556617376192</v>
      </c>
      <c r="AC381" s="2" t="n">
        <f aca="false">IF(AB381&lt;&gt;"",IF(ABS(AB381-AA381)&gt;0.05,AB381-AA381,""),"")</f>
        <v>0.214156617376192</v>
      </c>
      <c r="AD381" s="2" t="n">
        <v>0.8589</v>
      </c>
      <c r="AF381" s="3" t="n">
        <f aca="false">IF(AND(L381&lt;&gt;"",AD381&lt;&gt;""),L381/(AD381*62.3664),"")</f>
        <v>4.86236725065344</v>
      </c>
      <c r="AG381" s="1" t="n">
        <v>33.25</v>
      </c>
      <c r="AH381" s="1" t="n">
        <f aca="false">IF(AD381&lt;&gt;"",141.5/AD381-131.5,"")</f>
        <v>33.2456048434044</v>
      </c>
      <c r="AI381" s="1" t="str">
        <f aca="false">IF(AH381&lt;&gt;"",IF(ABS(AH381-AG381)&gt;0.01,AH381-AG381,""),"")</f>
        <v/>
      </c>
      <c r="AJ381" s="3" t="n">
        <v>7.161</v>
      </c>
      <c r="AK381" s="3" t="n">
        <f aca="false">IF(AD381&lt;&gt;"",AD381*8.33718,"")</f>
        <v>7.160803902</v>
      </c>
      <c r="AL381" s="3" t="str">
        <f aca="false">IF(AK381&lt;&gt;"",IF(ABS(AK381-AJ381)&gt;0.001,AK381-AJ381,""),"")</f>
        <v/>
      </c>
      <c r="AM381" s="4" t="n">
        <v>1.48</v>
      </c>
      <c r="AO381" s="2" t="n">
        <f aca="false">IF(AND(V381&lt;&gt;"",AA381&lt;&gt;"",U381&lt;&gt;""),V381*10^(7/3*(1+AA381)*(1-U381/559.676)),"")</f>
        <v>0.000415393813838519</v>
      </c>
      <c r="AP381" s="2" t="n">
        <f aca="false">IF(AO381&lt;&gt;"",AO381-AN381,"")</f>
        <v>0.000415393813838519</v>
      </c>
      <c r="AQ381" s="2" t="n">
        <v>0.3399</v>
      </c>
      <c r="AR381" s="2" t="n">
        <v>0.4562</v>
      </c>
      <c r="AS381" s="2" t="n">
        <v>4.9591</v>
      </c>
      <c r="AT381" s="2" t="n">
        <v>1.7073</v>
      </c>
      <c r="AV381" s="5" t="n">
        <v>18242</v>
      </c>
      <c r="AW381" s="5" t="n">
        <f aca="false">AV381*AJ381</f>
        <v>130630.962</v>
      </c>
      <c r="AX381" s="1" t="n">
        <v>30.32</v>
      </c>
      <c r="AY381" s="3" t="n">
        <v>8.294</v>
      </c>
      <c r="AZ381" s="3" t="str">
        <f aca="false">IF(AND(AU381&lt;&gt;"",T381&lt;&gt;"",O381&lt;&gt;"",AD381&lt;&gt;""),SQRT((AU381*(MAX((T381-77)/(T381-O381),0))^0.38)*(SQRT(AD381^2-0.000601*(77-60))*62.3664)*251.9958/30.48^3),"")</f>
        <v/>
      </c>
      <c r="BA381" s="3" t="str">
        <f aca="false">IF(AND(AY381&lt;&gt;"",AZ381&lt;&gt;""),AZ381-AY381,"")</f>
        <v/>
      </c>
      <c r="BC381" s="1" t="n">
        <v>-329.63</v>
      </c>
      <c r="BD381" s="1" t="n">
        <v>363.14</v>
      </c>
      <c r="BE381" s="1" t="n">
        <v>72.52</v>
      </c>
      <c r="BL381" s="1" t="n">
        <v>0.4</v>
      </c>
      <c r="BM381" s="1" t="n">
        <v>8.94</v>
      </c>
      <c r="BN381" s="7" t="n">
        <v>12</v>
      </c>
      <c r="BO381" s="7" t="n">
        <f aca="false">IF(AND(P381&lt;&gt;"",AD381&lt;&gt;""),P381^0.333333333333333/AD381,"")</f>
        <v>12.0404785538408</v>
      </c>
      <c r="BP381" s="7" t="n">
        <f aca="false">BN381-BO381</f>
        <v>-0.0404785538408294</v>
      </c>
    </row>
    <row r="382" customFormat="false" ht="12.75" hidden="false" customHeight="false" outlineLevel="0" collapsed="false">
      <c r="A382" s="0" t="n">
        <v>380</v>
      </c>
      <c r="B382" s="0" t="s">
        <v>548</v>
      </c>
      <c r="C382" s="0" t="s">
        <v>549</v>
      </c>
      <c r="D382" s="0" t="n">
        <v>20</v>
      </c>
      <c r="E382" s="0" t="n">
        <v>34</v>
      </c>
      <c r="F382" s="0" t="n">
        <v>0</v>
      </c>
      <c r="G382" s="0" t="n">
        <v>0</v>
      </c>
      <c r="H382" s="0" t="n">
        <v>0</v>
      </c>
      <c r="I382" s="0" t="n">
        <v>0</v>
      </c>
      <c r="J382" s="0" t="n">
        <v>0</v>
      </c>
      <c r="K382" s="0" t="s">
        <v>490</v>
      </c>
      <c r="L382" s="1" t="n">
        <v>274.49</v>
      </c>
      <c r="M382" s="1" t="n">
        <f aca="false">+D382*$D$2+E382*$E$2+F382*$F$2+G382*$G$2+H382*$H$2+I382*$I$2+J382*$J$2</f>
        <v>274.48996</v>
      </c>
      <c r="N382" s="1" t="str">
        <f aca="false">IF(ABS(M382-L382)&gt;0.005,M382-L382,"")</f>
        <v/>
      </c>
      <c r="O382" s="1" t="n">
        <v>669.2</v>
      </c>
      <c r="P382" s="1" t="n">
        <f aca="false">+O382+459.67</f>
        <v>1128.87</v>
      </c>
      <c r="Q382" s="1" t="n">
        <f aca="false">IF(AND(P382&gt;0,U382&lt;&gt;""),P382/U382,"")</f>
        <v>0.79181718069399</v>
      </c>
      <c r="R382" s="1" t="n">
        <v>60.8</v>
      </c>
      <c r="S382" s="1" t="n">
        <f aca="false">IF(AND(R382&lt;&gt;"",U382&lt;&gt;""),(R382+459.67)/U382,"")</f>
        <v>0.365070458100402</v>
      </c>
      <c r="T382" s="1" t="n">
        <v>966</v>
      </c>
      <c r="U382" s="1" t="n">
        <f aca="false">IF(T382&lt;&gt;"",T382+459.67,"")</f>
        <v>1425.67</v>
      </c>
      <c r="V382" s="1" t="n">
        <v>206</v>
      </c>
      <c r="W382" s="2" t="n">
        <v>0.0656</v>
      </c>
      <c r="X382" s="2" t="n">
        <v>0.24</v>
      </c>
      <c r="Y382" s="2" t="n">
        <f aca="false">IF(U382&lt;&gt;"",V382*W382*L382/10.73165/U382,"")</f>
        <v>0.242444354538346</v>
      </c>
      <c r="Z382" s="2" t="n">
        <f aca="false">IF(Y382&lt;&gt;"",IF(ABS(Y382-X382)&gt;0.0005,Y382-X382,""),"")</f>
        <v>0.00244435453834607</v>
      </c>
      <c r="AA382" s="2" t="n">
        <v>0.8921</v>
      </c>
      <c r="AB382" s="2" t="n">
        <f aca="false">IF(AND(V382&gt;0,Q382&lt;&gt;""),LOG(14.69595/V382)/(1-1/Q382)*3/7-1,"")</f>
        <v>0.869138708382038</v>
      </c>
      <c r="AC382" s="2" t="str">
        <f aca="false">IF(AB382&lt;&gt;"",IF(ABS(AB382-AA382)&gt;0.05,AB382-AA382,""),"")</f>
        <v/>
      </c>
      <c r="AD382" s="2" t="n">
        <v>0.8587</v>
      </c>
      <c r="AF382" s="3" t="n">
        <f aca="false">IF(AND(L382&lt;&gt;"",AD382&lt;&gt;""),L382/(AD382*62.3664),"")</f>
        <v>5.12547817393218</v>
      </c>
      <c r="AG382" s="1" t="n">
        <v>33.29</v>
      </c>
      <c r="AH382" s="1" t="n">
        <f aca="false">IF(AD382&lt;&gt;"",141.5/AD382-131.5,"")</f>
        <v>33.2839757773378</v>
      </c>
      <c r="AI382" s="1" t="str">
        <f aca="false">IF(AH382&lt;&gt;"",IF(ABS(AH382-AG382)&gt;0.01,AH382-AG382,""),"")</f>
        <v/>
      </c>
      <c r="AJ382" s="3" t="n">
        <v>7.159</v>
      </c>
      <c r="AK382" s="3" t="n">
        <f aca="false">IF(AD382&lt;&gt;"",AD382*8.33718,"")</f>
        <v>7.159136466</v>
      </c>
      <c r="AL382" s="3" t="str">
        <f aca="false">IF(AK382&lt;&gt;"",IF(ABS(AK382-AJ382)&gt;0.001,AK382-AJ382,""),"")</f>
        <v/>
      </c>
      <c r="AM382" s="4" t="n">
        <v>1.4797</v>
      </c>
      <c r="AO382" s="2" t="n">
        <f aca="false">IF(AND(V382&lt;&gt;"",AA382&lt;&gt;"",U382&lt;&gt;""),V382*10^(7/3*(1+AA382)*(1-U382/559.676)),"")</f>
        <v>3.03832807667075E-005</v>
      </c>
      <c r="AP382" s="2" t="n">
        <f aca="false">IF(AO382&lt;&gt;"",AO382-AN382,"")</f>
        <v>3.03832807667075E-005</v>
      </c>
      <c r="AR382" s="2" t="n">
        <v>0.3725</v>
      </c>
      <c r="AV382" s="5" t="n">
        <v>18265</v>
      </c>
      <c r="AW382" s="5" t="n">
        <f aca="false">AV382*AJ382</f>
        <v>130759.135</v>
      </c>
      <c r="AX382" s="1" t="n">
        <v>29.97</v>
      </c>
      <c r="AY382" s="3" t="n">
        <v>8.477</v>
      </c>
      <c r="AZ382" s="3" t="str">
        <f aca="false">IF(AND(AU382&lt;&gt;"",T382&lt;&gt;"",O382&lt;&gt;"",AD382&lt;&gt;""),SQRT((AU382*(MAX((T382-77)/(T382-O382),0))^0.38)*(SQRT(AD382^2-0.000601*(77-60))*62.3664)*251.9958/30.48^3),"")</f>
        <v/>
      </c>
      <c r="BA382" s="3" t="str">
        <f aca="false">IF(AND(AY382&lt;&gt;"",AZ382&lt;&gt;""),AZ382-AY382,"")</f>
        <v/>
      </c>
      <c r="BC382" s="1" t="n">
        <v>-345.21</v>
      </c>
      <c r="BD382" s="1" t="n">
        <v>357.58</v>
      </c>
      <c r="BE382" s="1" t="n">
        <v>74.71</v>
      </c>
      <c r="BL382" s="1" t="n">
        <v>0.39</v>
      </c>
      <c r="BM382" s="1" t="n">
        <v>10.14</v>
      </c>
      <c r="BN382" s="7" t="n">
        <v>12.1</v>
      </c>
      <c r="BO382" s="7" t="n">
        <f aca="false">IF(AND(P382&lt;&gt;"",AD382&lt;&gt;""),P382^0.333333333333333/AD382,"")</f>
        <v>12.1256914875039</v>
      </c>
      <c r="BP382" s="7" t="n">
        <f aca="false">BN382-BO382</f>
        <v>-0.0256914875038596</v>
      </c>
    </row>
    <row r="383" customFormat="false" ht="12.75" hidden="false" customHeight="false" outlineLevel="0" collapsed="false">
      <c r="A383" s="0" t="n">
        <v>381</v>
      </c>
      <c r="B383" s="0" t="s">
        <v>550</v>
      </c>
      <c r="C383" s="0" t="s">
        <v>551</v>
      </c>
      <c r="D383" s="0" t="n">
        <v>21</v>
      </c>
      <c r="E383" s="0" t="n">
        <v>36</v>
      </c>
      <c r="F383" s="0" t="n">
        <v>0</v>
      </c>
      <c r="G383" s="0" t="n">
        <v>0</v>
      </c>
      <c r="H383" s="0" t="n">
        <v>0</v>
      </c>
      <c r="I383" s="0" t="n">
        <v>0</v>
      </c>
      <c r="J383" s="0" t="n">
        <v>0</v>
      </c>
      <c r="K383" s="0" t="s">
        <v>490</v>
      </c>
      <c r="L383" s="1" t="n">
        <v>288.52</v>
      </c>
      <c r="M383" s="1" t="n">
        <f aca="false">+D383*$D$2+E383*$E$2+F383*$F$2+G383*$G$2+H383*$H$2+I383*$I$2+J383*$J$2</f>
        <v>288.51684</v>
      </c>
      <c r="N383" s="1" t="str">
        <f aca="false">IF(ABS(M383-L383)&gt;0.005,M383-L383,"")</f>
        <v/>
      </c>
      <c r="O383" s="1" t="n">
        <v>690.8</v>
      </c>
      <c r="P383" s="1" t="n">
        <f aca="false">+O383+459.67</f>
        <v>1150.47</v>
      </c>
      <c r="Q383" s="1" t="n">
        <f aca="false">IF(AND(P383&gt;0,U383&lt;&gt;""),P383/U383,"")</f>
        <v>0.798565945011696</v>
      </c>
      <c r="R383" s="1" t="n">
        <v>71.6</v>
      </c>
      <c r="S383" s="1" t="n">
        <f aca="false">IF(AND(R383&lt;&gt;"",U383&lt;&gt;""),(R383+459.67)/U383,"")</f>
        <v>0.368765921411565</v>
      </c>
      <c r="T383" s="1" t="n">
        <v>981</v>
      </c>
      <c r="U383" s="1" t="n">
        <f aca="false">IF(T383&lt;&gt;"",T383+459.67,"")</f>
        <v>1440.67</v>
      </c>
      <c r="V383" s="1" t="n">
        <v>195</v>
      </c>
      <c r="W383" s="2" t="n">
        <v>0.0624</v>
      </c>
      <c r="X383" s="2" t="n">
        <v>0.2271</v>
      </c>
      <c r="Y383" s="2" t="n">
        <f aca="false">IF(U383&lt;&gt;"",V383*W383*L383/10.73165/U383,"")</f>
        <v>0.227072275289377</v>
      </c>
      <c r="Z383" s="2" t="str">
        <f aca="false">IF(Y383&lt;&gt;"",IF(ABS(Y383-X383)&gt;0.0005,Y383-X383,""),"")</f>
        <v/>
      </c>
      <c r="AA383" s="2" t="n">
        <v>0.9458</v>
      </c>
      <c r="AB383" s="2" t="n">
        <f aca="false">IF(AND(V383&gt;0,Q383&lt;&gt;""),LOG(14.69595/V383)/(1-1/Q383)*3/7-1,"")</f>
        <v>0.907733908942318</v>
      </c>
      <c r="AC383" s="2" t="str">
        <f aca="false">IF(AB383&lt;&gt;"",IF(ABS(AB383-AA383)&gt;0.05,AB383-AA383,""),"")</f>
        <v/>
      </c>
      <c r="AD383" s="2" t="n">
        <v>0.8587</v>
      </c>
      <c r="AF383" s="3" t="n">
        <f aca="false">IF(AND(L383&lt;&gt;"",AD383&lt;&gt;""),L383/(AD383*62.3664),"")</f>
        <v>5.38745660221835</v>
      </c>
      <c r="AG383" s="1" t="n">
        <v>33.29</v>
      </c>
      <c r="AH383" s="1" t="n">
        <f aca="false">IF(AD383&lt;&gt;"",141.5/AD383-131.5,"")</f>
        <v>33.2839757773378</v>
      </c>
      <c r="AI383" s="1" t="str">
        <f aca="false">IF(AH383&lt;&gt;"",IF(ABS(AH383-AG383)&gt;0.01,AH383-AG383,""),"")</f>
        <v/>
      </c>
      <c r="AJ383" s="3" t="n">
        <v>7.159</v>
      </c>
      <c r="AK383" s="3" t="n">
        <f aca="false">IF(AD383&lt;&gt;"",AD383*8.33718,"")</f>
        <v>7.159136466</v>
      </c>
      <c r="AL383" s="3" t="str">
        <f aca="false">IF(AK383&lt;&gt;"",IF(ABS(AK383-AJ383)&gt;0.001,AK383-AJ383,""),"")</f>
        <v/>
      </c>
      <c r="AM383" s="4" t="n">
        <v>1.4794</v>
      </c>
      <c r="AO383" s="2" t="n">
        <f aca="false">IF(AND(V383&lt;&gt;"",AA383&lt;&gt;"",U383&lt;&gt;""),V383*10^(7/3*(1+AA383)*(1-U383/559.676)),"")</f>
        <v>1.39072360371503E-005</v>
      </c>
      <c r="AP383" s="2" t="n">
        <f aca="false">IF(AO383&lt;&gt;"",AO383-AN383,"")</f>
        <v>1.39072360371503E-005</v>
      </c>
      <c r="AR383" s="2" t="n">
        <v>0.3706</v>
      </c>
      <c r="AV383" s="5" t="n">
        <v>18285</v>
      </c>
      <c r="AW383" s="5" t="n">
        <f aca="false">AV383*AJ383</f>
        <v>130902.315</v>
      </c>
      <c r="AX383" s="1" t="n">
        <v>30.63</v>
      </c>
      <c r="AY383" s="3" t="n">
        <v>8.475</v>
      </c>
      <c r="AZ383" s="3" t="str">
        <f aca="false">IF(AND(AU383&lt;&gt;"",T383&lt;&gt;"",O383&lt;&gt;"",AD383&lt;&gt;""),SQRT((AU383*(MAX((T383-77)/(T383-O383),0))^0.38)*(SQRT(AD383^2-0.000601*(77-60))*62.3664)*251.9958/30.48^3),"")</f>
        <v/>
      </c>
      <c r="BA383" s="3" t="str">
        <f aca="false">IF(AND(AY383&lt;&gt;"",AZ383&lt;&gt;""),AZ383-AY383,"")</f>
        <v/>
      </c>
      <c r="BC383" s="1" t="n">
        <v>-359.42</v>
      </c>
      <c r="BD383" s="1" t="n">
        <v>352.56</v>
      </c>
      <c r="BE383" s="1" t="n">
        <v>76.69</v>
      </c>
      <c r="BL383" s="1" t="n">
        <v>0.37</v>
      </c>
      <c r="BM383" s="1" t="n">
        <v>11.75</v>
      </c>
      <c r="BN383" s="7" t="n">
        <v>12.2</v>
      </c>
      <c r="BO383" s="7" t="n">
        <f aca="false">IF(AND(P383&lt;&gt;"",AD383&lt;&gt;""),P383^0.333333333333333/AD383,"")</f>
        <v>12.202541777729</v>
      </c>
      <c r="BP383" s="7" t="n">
        <f aca="false">BN383-BO383</f>
        <v>-0.00254177772903574</v>
      </c>
    </row>
    <row r="384" customFormat="false" ht="12.75" hidden="false" customHeight="false" outlineLevel="0" collapsed="false">
      <c r="A384" s="0" t="n">
        <v>382</v>
      </c>
      <c r="B384" s="0" t="s">
        <v>552</v>
      </c>
      <c r="C384" s="0" t="s">
        <v>553</v>
      </c>
      <c r="D384" s="0" t="n">
        <v>22</v>
      </c>
      <c r="E384" s="0" t="n">
        <v>38</v>
      </c>
      <c r="F384" s="0" t="n">
        <v>0</v>
      </c>
      <c r="G384" s="0" t="n">
        <v>0</v>
      </c>
      <c r="H384" s="0" t="n">
        <v>0</v>
      </c>
      <c r="I384" s="0" t="n">
        <v>0</v>
      </c>
      <c r="J384" s="0" t="n">
        <v>0</v>
      </c>
      <c r="K384" s="0" t="s">
        <v>490</v>
      </c>
      <c r="L384" s="1" t="n">
        <v>302.54</v>
      </c>
      <c r="M384" s="1" t="n">
        <f aca="false">+D384*$D$2+E384*$E$2+F384*$F$2+G384*$G$2+H384*$H$2+I384*$I$2+J384*$J$2</f>
        <v>302.54372</v>
      </c>
      <c r="N384" s="1" t="str">
        <f aca="false">IF(ABS(M384-L384)&gt;0.005,M384-L384,"")</f>
        <v/>
      </c>
      <c r="O384" s="1" t="n">
        <v>712.4</v>
      </c>
      <c r="P384" s="1" t="n">
        <f aca="false">+O384+459.67</f>
        <v>1172.07</v>
      </c>
      <c r="Q384" s="1" t="n">
        <f aca="false">IF(AND(P384&gt;0,U384&lt;&gt;""),P384/U384,"")</f>
        <v>0.805729134442863</v>
      </c>
      <c r="R384" s="1" t="n">
        <v>80.6</v>
      </c>
      <c r="S384" s="1" t="n">
        <f aca="false">IF(AND(R384&lt;&gt;"",U384&lt;&gt;""),(R384+459.67)/U384,"")</f>
        <v>0.371403823547609</v>
      </c>
      <c r="T384" s="1" t="n">
        <v>995</v>
      </c>
      <c r="U384" s="1" t="n">
        <f aca="false">IF(T384&lt;&gt;"",T384+459.67,"")</f>
        <v>1454.67</v>
      </c>
      <c r="V384" s="1" t="n">
        <v>187</v>
      </c>
      <c r="W384" s="2" t="n">
        <v>0.0628</v>
      </c>
      <c r="X384" s="2" t="n">
        <v>0.2276</v>
      </c>
      <c r="Y384" s="2" t="n">
        <f aca="false">IF(U384&lt;&gt;"",V384*W384*L384/10.73165/U384,"")</f>
        <v>0.227589944664773</v>
      </c>
      <c r="Z384" s="2" t="str">
        <f aca="false">IF(Y384&lt;&gt;"",IF(ABS(Y384-X384)&gt;0.0005,Y384-X384,""),"")</f>
        <v/>
      </c>
      <c r="AA384" s="2" t="n">
        <v>0.9992</v>
      </c>
      <c r="AB384" s="2" t="n">
        <f aca="false">IF(AND(V384&gt;0,Q384&lt;&gt;""),LOG(14.69595/V384)/(1-1/Q384)*3/7-1,"")</f>
        <v>0.963481989285708</v>
      </c>
      <c r="AC384" s="2" t="str">
        <f aca="false">IF(AB384&lt;&gt;"",IF(ABS(AB384-AA384)&gt;0.05,AB384-AA384,""),"")</f>
        <v/>
      </c>
      <c r="AD384" s="2" t="n">
        <v>0.8586</v>
      </c>
      <c r="AF384" s="3" t="n">
        <f aca="false">IF(AND(L384&lt;&gt;"",AD384&lt;&gt;""),L384/(AD384*62.3664),"")</f>
        <v>5.64990626362166</v>
      </c>
      <c r="AG384" s="1" t="n">
        <v>33.31</v>
      </c>
      <c r="AH384" s="1" t="n">
        <f aca="false">IF(AD384&lt;&gt;"",141.5/AD384-131.5,"")</f>
        <v>33.303167947822</v>
      </c>
      <c r="AI384" s="1" t="str">
        <f aca="false">IF(AH384&lt;&gt;"",IF(ABS(AH384-AG384)&gt;0.01,AH384-AG384,""),"")</f>
        <v/>
      </c>
      <c r="AJ384" s="3" t="n">
        <v>7.158</v>
      </c>
      <c r="AK384" s="3" t="n">
        <f aca="false">IF(AD384&lt;&gt;"",AD384*8.33718,"")</f>
        <v>7.158302748</v>
      </c>
      <c r="AL384" s="3" t="str">
        <f aca="false">IF(AK384&lt;&gt;"",IF(ABS(AK384-AJ384)&gt;0.001,AK384-AJ384,""),"")</f>
        <v/>
      </c>
      <c r="AM384" s="4" t="n">
        <v>1.4792</v>
      </c>
      <c r="AO384" s="2" t="n">
        <f aca="false">IF(AND(V384&lt;&gt;"",AA384&lt;&gt;"",U384&lt;&gt;""),V384*10^(7/3*(1+AA384)*(1-U384/559.676)),"")</f>
        <v>6.48971561247264E-006</v>
      </c>
      <c r="AP384" s="2" t="n">
        <f aca="false">IF(AO384&lt;&gt;"",AO384-AN384,"")</f>
        <v>6.48971561247264E-006</v>
      </c>
      <c r="AR384" s="2" t="n">
        <v>0.3683</v>
      </c>
      <c r="AV384" s="5" t="n">
        <v>18304</v>
      </c>
      <c r="AW384" s="5" t="n">
        <f aca="false">AV384*AJ384</f>
        <v>131020.032</v>
      </c>
      <c r="AX384" s="1" t="n">
        <v>30.65</v>
      </c>
      <c r="AY384" s="3" t="n">
        <v>8.473</v>
      </c>
      <c r="AZ384" s="3" t="str">
        <f aca="false">IF(AND(AU384&lt;&gt;"",T384&lt;&gt;"",O384&lt;&gt;"",AD384&lt;&gt;""),SQRT((AU384*(MAX((T384-77)/(T384-O384),0))^0.38)*(SQRT(AD384^2-0.000601*(77-60))*62.3664)*251.9958/30.48^3),"")</f>
        <v/>
      </c>
      <c r="BA384" s="3" t="str">
        <f aca="false">IF(AND(AY384&lt;&gt;"",AZ384&lt;&gt;""),AZ384-AY384,"")</f>
        <v/>
      </c>
      <c r="BC384" s="1" t="n">
        <v>-372.18</v>
      </c>
      <c r="BD384" s="1" t="n">
        <v>348.01</v>
      </c>
      <c r="BE384" s="1" t="n">
        <v>78.48</v>
      </c>
      <c r="BL384" s="1" t="n">
        <v>0.35</v>
      </c>
      <c r="BM384" s="1" t="n">
        <v>13.9</v>
      </c>
      <c r="BN384" s="7" t="n">
        <v>12.3</v>
      </c>
      <c r="BO384" s="7" t="n">
        <f aca="false">IF(AND(P384&lt;&gt;"",AD384&lt;&gt;""),P384^0.333333333333333/AD384,"")</f>
        <v>12.2798661353603</v>
      </c>
      <c r="BP384" s="7" t="n">
        <f aca="false">BN384-BO384</f>
        <v>0.0201338646397424</v>
      </c>
    </row>
    <row r="385" customFormat="false" ht="12.75" hidden="false" customHeight="false" outlineLevel="0" collapsed="false">
      <c r="A385" s="0" t="n">
        <v>383</v>
      </c>
      <c r="B385" s="0" t="s">
        <v>554</v>
      </c>
      <c r="C385" s="0" t="s">
        <v>555</v>
      </c>
      <c r="D385" s="0" t="n">
        <v>12</v>
      </c>
      <c r="E385" s="0" t="n">
        <v>16</v>
      </c>
      <c r="F385" s="0" t="n">
        <v>0</v>
      </c>
      <c r="G385" s="0" t="n">
        <v>0</v>
      </c>
      <c r="H385" s="0" t="n">
        <v>0</v>
      </c>
      <c r="I385" s="0" t="n">
        <v>0</v>
      </c>
      <c r="J385" s="0" t="n">
        <v>0</v>
      </c>
      <c r="K385" s="0" t="s">
        <v>490</v>
      </c>
      <c r="L385" s="1" t="n">
        <v>160.26</v>
      </c>
      <c r="M385" s="1" t="n">
        <f aca="false">+D385*$D$2+E385*$E$2+F385*$F$2+G385*$G$2+H385*$H$2+I385*$I$2+J385*$J$2</f>
        <v>160.25904</v>
      </c>
      <c r="N385" s="1" t="str">
        <f aca="false">IF(ABS(M385-L385)&gt;0.005,M385-L385,"")</f>
        <v/>
      </c>
      <c r="O385" s="1" t="n">
        <v>464.22</v>
      </c>
      <c r="P385" s="1" t="n">
        <f aca="false">+O385+459.67</f>
        <v>923.89</v>
      </c>
      <c r="Q385" s="1" t="n">
        <f aca="false">IF(AND(P385&gt;0,U385&lt;&gt;""),P385/U385,"")</f>
        <v>0.700234955282704</v>
      </c>
      <c r="R385" s="1" t="n">
        <v>44.58</v>
      </c>
      <c r="S385" s="1" t="n">
        <f aca="false">IF(AND(R385&lt;&gt;"",U385&lt;&gt;""),(R385+459.67)/U385,"")</f>
        <v>0.382181294527816</v>
      </c>
      <c r="T385" s="1" t="n">
        <v>859.73</v>
      </c>
      <c r="U385" s="1" t="n">
        <f aca="false">IF(T385&lt;&gt;"",T385+459.67,"")</f>
        <v>1319.4</v>
      </c>
      <c r="V385" s="1" t="n">
        <v>417.71</v>
      </c>
      <c r="W385" s="2" t="n">
        <v>0.0531</v>
      </c>
      <c r="X385" s="2" t="n">
        <v>0.251</v>
      </c>
      <c r="Y385" s="2" t="n">
        <f aca="false">IF(U385&lt;&gt;"",V385*W385*L385/10.73165/U385,"")</f>
        <v>0.251044986051224</v>
      </c>
      <c r="Z385" s="2" t="str">
        <f aca="false">IF(Y385&lt;&gt;"",IF(ABS(Y385-X385)&gt;0.0005,Y385-X385,""),"")</f>
        <v/>
      </c>
      <c r="AA385" s="2" t="n">
        <v>0.4505</v>
      </c>
      <c r="AB385" s="2" t="n">
        <f aca="false">IF(AND(V385&gt;0,Q385&lt;&gt;""),LOG(14.69595/V385)/(1-1/Q385)*3/7-1,"")</f>
        <v>0.455304905982123</v>
      </c>
      <c r="AC385" s="2" t="str">
        <f aca="false">IF(AB385&lt;&gt;"",IF(ABS(AB385-AA385)&gt;0.05,AB385-AA385,""),"")</f>
        <v/>
      </c>
      <c r="AD385" s="2" t="n">
        <v>0.9473</v>
      </c>
      <c r="AF385" s="3" t="n">
        <f aca="false">IF(AND(L385&lt;&gt;"",AD385&lt;&gt;""),L385/(AD385*62.3664),"")</f>
        <v>2.71260729443439</v>
      </c>
      <c r="AG385" s="1" t="n">
        <v>17.88</v>
      </c>
      <c r="AH385" s="1" t="n">
        <f aca="false">IF(AD385&lt;&gt;"",141.5/AD385-131.5,"")</f>
        <v>17.8718990816003</v>
      </c>
      <c r="AI385" s="1" t="str">
        <f aca="false">IF(AH385&lt;&gt;"",IF(ABS(AH385-AG385)&gt;0.01,AH385-AG385,""),"")</f>
        <v/>
      </c>
      <c r="AJ385" s="3" t="n">
        <v>7.897</v>
      </c>
      <c r="AK385" s="3" t="n">
        <f aca="false">IF(AD385&lt;&gt;"",AD385*8.33718,"")</f>
        <v>7.897810614</v>
      </c>
      <c r="AL385" s="3" t="str">
        <f aca="false">IF(AK385&lt;&gt;"",IF(ABS(AK385-AJ385)&gt;0.001,AK385-AJ385,""),"")</f>
        <v/>
      </c>
      <c r="AM385" s="4" t="n">
        <v>1.52393</v>
      </c>
      <c r="AN385" s="2" t="n">
        <v>0.0032</v>
      </c>
      <c r="AO385" s="2" t="n">
        <f aca="false">IF(AND(V385&lt;&gt;"",AA385&lt;&gt;"",U385&lt;&gt;""),V385*10^(7/3*(1+AA385)*(1-U385/559.676)),"")</f>
        <v>0.0106324867802068</v>
      </c>
      <c r="AP385" s="2" t="n">
        <f aca="false">IF(AO385&lt;&gt;"",AO385-AN385,"")</f>
        <v>0.00743248678020675</v>
      </c>
      <c r="AQ385" s="2" t="n">
        <v>0.2681</v>
      </c>
      <c r="AR385" s="2" t="n">
        <v>0.3868</v>
      </c>
      <c r="AS385" s="2" t="n">
        <v>1.3777</v>
      </c>
      <c r="AT385" s="2" t="n">
        <v>0.6298</v>
      </c>
      <c r="AU385" s="1" t="n">
        <v>126.52</v>
      </c>
      <c r="AV385" s="5" t="n">
        <v>17639</v>
      </c>
      <c r="AW385" s="5" t="n">
        <f aca="false">AV385*AJ385</f>
        <v>139295.183</v>
      </c>
      <c r="AX385" s="1" t="n">
        <v>85.6</v>
      </c>
      <c r="AY385" s="3" t="n">
        <v>9.053</v>
      </c>
      <c r="AZ385" s="3" t="n">
        <f aca="false">IF(AND(AU385&lt;&gt;"",T385&lt;&gt;"",O385&lt;&gt;"",AD385&lt;&gt;""),SQRT((AU385*(MAX((T385-77)/(T385-O385),0))^0.38)*(SQRT(AD385^2-0.000601*(77-60))*62.3664)*251.9958/30.48^3),"")</f>
        <v>9.25882802256467</v>
      </c>
      <c r="BA385" s="3" t="n">
        <f aca="false">IF(AND(AY385&lt;&gt;"",AZ385&lt;&gt;""),AZ385-AY385,"")</f>
        <v>0.205828022564672</v>
      </c>
      <c r="BB385" s="1" t="n">
        <v>210</v>
      </c>
      <c r="BC385" s="1" t="n">
        <v>-56.12</v>
      </c>
      <c r="BD385" s="1" t="n">
        <v>491.74</v>
      </c>
      <c r="BE385" s="1" t="n">
        <v>40.97</v>
      </c>
      <c r="BL385" s="1" t="n">
        <v>0.69</v>
      </c>
      <c r="BM385" s="1" t="n">
        <v>7.28</v>
      </c>
      <c r="BN385" s="7" t="n">
        <v>10.3</v>
      </c>
      <c r="BO385" s="7" t="n">
        <f aca="false">IF(AND(P385&lt;&gt;"",AD385&lt;&gt;""),P385^0.333333333333333/AD385,"")</f>
        <v>10.2814070004816</v>
      </c>
      <c r="BP385" s="7" t="n">
        <f aca="false">BN385-BO385</f>
        <v>0.0185929995183667</v>
      </c>
    </row>
    <row r="386" customFormat="false" ht="12.75" hidden="false" customHeight="false" outlineLevel="0" collapsed="false">
      <c r="A386" s="0" t="n">
        <v>384</v>
      </c>
      <c r="B386" s="0" t="s">
        <v>556</v>
      </c>
      <c r="C386" s="0" t="s">
        <v>557</v>
      </c>
      <c r="D386" s="0" t="n">
        <v>8</v>
      </c>
      <c r="E386" s="0" t="n">
        <v>8</v>
      </c>
      <c r="F386" s="0" t="n">
        <v>0</v>
      </c>
      <c r="G386" s="0" t="n">
        <v>0</v>
      </c>
      <c r="H386" s="0" t="n">
        <v>0</v>
      </c>
      <c r="I386" s="0" t="n">
        <v>0</v>
      </c>
      <c r="J386" s="0" t="n">
        <v>0</v>
      </c>
      <c r="K386" s="0" t="s">
        <v>558</v>
      </c>
      <c r="L386" s="1" t="n">
        <v>104.15</v>
      </c>
      <c r="M386" s="1" t="n">
        <f aca="false">+D386*$D$2+E386*$E$2+F386*$F$2+G386*$G$2+H386*$H$2+I386*$I$2+J386*$J$2</f>
        <v>104.15152</v>
      </c>
      <c r="N386" s="1" t="str">
        <f aca="false">IF(ABS(M386-L386)&gt;0.005,M386-L386,"")</f>
        <v/>
      </c>
      <c r="O386" s="1" t="n">
        <v>293.25</v>
      </c>
      <c r="P386" s="1" t="n">
        <f aca="false">+O386+459.67</f>
        <v>752.92</v>
      </c>
      <c r="Q386" s="1" t="n">
        <f aca="false">IF(AND(P386&gt;0,U386&lt;&gt;""),P386/U386,"")</f>
        <v>0.645507544581619</v>
      </c>
      <c r="R386" s="1" t="n">
        <v>-23.13</v>
      </c>
      <c r="S386" s="1" t="n">
        <f aca="false">IF(AND(R386&lt;&gt;"",U386&lt;&gt;""),(R386+459.67)/U386,"")</f>
        <v>0.37426268861454</v>
      </c>
      <c r="T386" s="1" t="n">
        <v>706.73</v>
      </c>
      <c r="U386" s="1" t="n">
        <f aca="false">IF(T386&lt;&gt;"",T386+459.67,"")</f>
        <v>1166.4</v>
      </c>
      <c r="V386" s="1" t="n">
        <v>580.15</v>
      </c>
      <c r="W386" s="2" t="n">
        <v>0.0541</v>
      </c>
      <c r="X386" s="2" t="n">
        <v>0.261</v>
      </c>
      <c r="Y386" s="2" t="n">
        <f aca="false">IF(U386&lt;&gt;"",V386*W386*L386/10.73165/U386,"")</f>
        <v>0.261145667278436</v>
      </c>
      <c r="Z386" s="2" t="str">
        <f aca="false">IF(Y386&lt;&gt;"",IF(ABS(Y386-X386)&gt;0.0005,Y386-X386,""),"")</f>
        <v/>
      </c>
      <c r="AA386" s="2" t="n">
        <v>0.2356</v>
      </c>
      <c r="AB386" s="2" t="n">
        <f aca="false">IF(AND(V386&gt;0,Q386&lt;&gt;""),LOG(14.69595/V386)/(1-1/Q386)*3/7-1,"")</f>
        <v>0.245786592173822</v>
      </c>
      <c r="AC386" s="2" t="str">
        <f aca="false">IF(AB386&lt;&gt;"",IF(ABS(AB386-AA386)&gt;0.05,AB386-AA386,""),"")</f>
        <v/>
      </c>
      <c r="AD386" s="2" t="n">
        <v>0.9087</v>
      </c>
      <c r="AF386" s="3" t="n">
        <f aca="false">IF(AND(L386&lt;&gt;"",AD386&lt;&gt;""),L386/(AD386*62.3664),"")</f>
        <v>1.83775693550022</v>
      </c>
      <c r="AG386" s="1" t="n">
        <v>24.22</v>
      </c>
      <c r="AH386" s="1" t="n">
        <f aca="false">IF(AD386&lt;&gt;"",141.5/AD386-131.5,"")</f>
        <v>24.2169582920656</v>
      </c>
      <c r="AI386" s="1" t="str">
        <f aca="false">IF(AH386&lt;&gt;"",IF(ABS(AH386-AG386)&gt;0.01,AH386-AG386,""),"")</f>
        <v/>
      </c>
      <c r="AJ386" s="3" t="n">
        <v>7.576</v>
      </c>
      <c r="AK386" s="3" t="n">
        <f aca="false">IF(AD386&lt;&gt;"",AD386*8.33718,"")</f>
        <v>7.575995466</v>
      </c>
      <c r="AL386" s="3" t="str">
        <f aca="false">IF(AK386&lt;&gt;"",IF(ABS(AK386-AJ386)&gt;0.001,AK386-AJ386,""),"")</f>
        <v/>
      </c>
      <c r="AM386" s="4" t="n">
        <v>1.54395</v>
      </c>
      <c r="AN386" s="2" t="n">
        <v>0.2465</v>
      </c>
      <c r="AO386" s="2" t="n">
        <f aca="false">IF(AND(V386&lt;&gt;"",AA386&lt;&gt;"",U386&lt;&gt;""),V386*10^(7/3*(1+AA386)*(1-U386/559.676)),"")</f>
        <v>0.434624917494791</v>
      </c>
      <c r="AP386" s="2" t="n">
        <f aca="false">IF(AO386&lt;&gt;"",AO386-AN386,"")</f>
        <v>0.188124917494791</v>
      </c>
      <c r="AQ386" s="2" t="n">
        <v>0.2713</v>
      </c>
      <c r="AR386" s="2" t="n">
        <v>0.4113</v>
      </c>
      <c r="AS386" s="2" t="n">
        <v>0.6643</v>
      </c>
      <c r="AT386" s="2" t="n">
        <v>0.3766</v>
      </c>
      <c r="AU386" s="1" t="n">
        <v>151.18</v>
      </c>
      <c r="AV386" s="5" t="n">
        <v>17418</v>
      </c>
      <c r="AW386" s="5" t="n">
        <f aca="false">AV386*AJ386</f>
        <v>131958.768</v>
      </c>
      <c r="AX386" s="1" t="n">
        <v>30.85</v>
      </c>
      <c r="AY386" s="3" t="n">
        <v>9.351</v>
      </c>
      <c r="AZ386" s="3" t="n">
        <f aca="false">IF(AND(AU386&lt;&gt;"",T386&lt;&gt;"",O386&lt;&gt;"",AD386&lt;&gt;""),SQRT((AU386*(MAX((T386-77)/(T386-O386),0))^0.38)*(SQRT(AD386^2-0.000601*(77-60))*62.3664)*251.9958/30.48^3),"")</f>
        <v>9.42905505867137</v>
      </c>
      <c r="BA386" s="3" t="n">
        <f aca="false">IF(AND(AY386&lt;&gt;"",AZ386&lt;&gt;""),AZ386-AY386,"")</f>
        <v>0.0780550586713709</v>
      </c>
      <c r="BB386" s="1" t="n">
        <v>90</v>
      </c>
      <c r="BC386" s="1" t="n">
        <v>608.29</v>
      </c>
      <c r="BD386" s="1" t="n">
        <v>882.56</v>
      </c>
      <c r="BE386" s="1" t="n">
        <v>45.2</v>
      </c>
      <c r="BF386" s="6" t="n">
        <v>0.00057</v>
      </c>
      <c r="BH386" s="7" t="n">
        <v>100.2</v>
      </c>
      <c r="BI386" s="7" t="n">
        <v>0.1</v>
      </c>
      <c r="BJ386" s="7" t="n">
        <v>103</v>
      </c>
      <c r="BK386" s="7" t="n">
        <v>2.5</v>
      </c>
      <c r="BL386" s="1" t="n">
        <v>1.1</v>
      </c>
      <c r="BM386" s="1" t="n">
        <v>6.1</v>
      </c>
      <c r="BN386" s="7" t="n">
        <v>10</v>
      </c>
      <c r="BO386" s="7" t="n">
        <f aca="false">IF(AND(P386&lt;&gt;"",AD386&lt;&gt;""),P386^0.333333333333333/AD386,"")</f>
        <v>10.0114215787152</v>
      </c>
      <c r="BP386" s="7" t="n">
        <f aca="false">BN386-BO386</f>
        <v>-0.0114215787151597</v>
      </c>
    </row>
    <row r="387" customFormat="false" ht="12.75" hidden="false" customHeight="false" outlineLevel="0" collapsed="false">
      <c r="A387" s="0" t="n">
        <v>385</v>
      </c>
      <c r="B387" s="0" t="s">
        <v>559</v>
      </c>
      <c r="C387" s="0" t="s">
        <v>560</v>
      </c>
      <c r="D387" s="0" t="n">
        <v>9</v>
      </c>
      <c r="E387" s="0" t="n">
        <v>10</v>
      </c>
      <c r="F387" s="0" t="n">
        <v>0</v>
      </c>
      <c r="G387" s="0" t="n">
        <v>0</v>
      </c>
      <c r="H387" s="0" t="n">
        <v>0</v>
      </c>
      <c r="I387" s="0" t="n">
        <v>0</v>
      </c>
      <c r="J387" s="0" t="n">
        <v>0</v>
      </c>
      <c r="K387" s="0" t="s">
        <v>558</v>
      </c>
      <c r="L387" s="1" t="n">
        <v>118.18</v>
      </c>
      <c r="M387" s="1" t="n">
        <f aca="false">+D387*$D$2+E387*$E$2+F387*$F$2+G387*$G$2+H387*$H$2+I387*$I$2+J387*$J$2</f>
        <v>118.1784</v>
      </c>
      <c r="N387" s="1" t="str">
        <f aca="false">IF(ABS(M387-L387)&gt;0.005,M387-L387,"")</f>
        <v/>
      </c>
      <c r="O387" s="1" t="n">
        <v>333.37</v>
      </c>
      <c r="P387" s="1" t="n">
        <f aca="false">+O387+459.67</f>
        <v>793.04</v>
      </c>
      <c r="Q387" s="1" t="n">
        <f aca="false">IF(AND(P387&gt;0,U387&lt;&gt;""),P387/U387,"")</f>
        <v>0.67362627094889</v>
      </c>
      <c r="R387" s="1" t="n">
        <v>-79.02</v>
      </c>
      <c r="S387" s="1" t="n">
        <f aca="false">IF(AND(R387&lt;&gt;"",U387&lt;&gt;""),(R387+459.67)/U387,"")</f>
        <v>0.323332795365549</v>
      </c>
      <c r="T387" s="1" t="n">
        <v>717.6</v>
      </c>
      <c r="U387" s="1" t="n">
        <f aca="false">IF(T387&lt;&gt;"",T387+459.67,"")</f>
        <v>1177.27</v>
      </c>
      <c r="V387" s="1" t="n">
        <v>487.02</v>
      </c>
      <c r="W387" s="2" t="n">
        <v>0.0552</v>
      </c>
      <c r="X387" s="2" t="n">
        <v>0.2515</v>
      </c>
      <c r="Y387" s="2" t="n">
        <f aca="false">IF(U387&lt;&gt;"",V387*W387*L387/10.73165/U387,"")</f>
        <v>0.251470637241413</v>
      </c>
      <c r="Z387" s="2" t="str">
        <f aca="false">IF(Y387&lt;&gt;"",IF(ABS(Y387-X387)&gt;0.0005,Y387-X387,""),"")</f>
        <v/>
      </c>
      <c r="AA387" s="2" t="n">
        <v>0.327</v>
      </c>
      <c r="AB387" s="2" t="n">
        <f aca="false">IF(AND(V387&gt;0,Q387&lt;&gt;""),LOG(14.69595/V387)/(1-1/Q387)*3/7-1,"")</f>
        <v>0.344839223423208</v>
      </c>
      <c r="AC387" s="2" t="str">
        <f aca="false">IF(AB387&lt;&gt;"",IF(ABS(AB387-AA387)&gt;0.05,AB387-AA387,""),"")</f>
        <v/>
      </c>
      <c r="AD387" s="2" t="n">
        <v>0.9134</v>
      </c>
      <c r="AF387" s="3" t="n">
        <f aca="false">IF(AND(L387&lt;&gt;"",AD387&lt;&gt;""),L387/(AD387*62.3664),"")</f>
        <v>2.07459010691743</v>
      </c>
      <c r="AG387" s="1" t="n">
        <v>23.41</v>
      </c>
      <c r="AH387" s="1" t="n">
        <f aca="false">IF(AD387&lt;&gt;"",141.5/AD387-131.5,"")</f>
        <v>23.415699583972</v>
      </c>
      <c r="AI387" s="1" t="str">
        <f aca="false">IF(AH387&lt;&gt;"",IF(ABS(AH387-AG387)&gt;0.01,AH387-AG387,""),"")</f>
        <v/>
      </c>
      <c r="AJ387" s="3" t="n">
        <v>7.615</v>
      </c>
      <c r="AK387" s="3" t="n">
        <f aca="false">IF(AD387&lt;&gt;"",AD387*8.33718,"")</f>
        <v>7.615180212</v>
      </c>
      <c r="AL387" s="3" t="str">
        <f aca="false">IF(AK387&lt;&gt;"",IF(ABS(AK387-AJ387)&gt;0.001,AK387-AJ387,""),"")</f>
        <v/>
      </c>
      <c r="AM387" s="4" t="n">
        <v>1.5402</v>
      </c>
      <c r="AO387" s="2" t="n">
        <f aca="false">IF(AND(V387&lt;&gt;"",AA387&lt;&gt;"",U387&lt;&gt;""),V387*10^(7/3*(1+AA387)*(1-U387/559.676)),"")</f>
        <v>0.186547657549286</v>
      </c>
      <c r="AP387" s="2" t="n">
        <f aca="false">IF(AO387&lt;&gt;"",AO387-AN387,"")</f>
        <v>0.186547657549286</v>
      </c>
      <c r="AR387" s="2" t="n">
        <v>0.3626</v>
      </c>
      <c r="AU387" s="1" t="n">
        <v>198.92</v>
      </c>
      <c r="AV387" s="5" t="n">
        <v>17726</v>
      </c>
      <c r="AW387" s="5" t="n">
        <f aca="false">AV387*AJ387</f>
        <v>134983.49</v>
      </c>
      <c r="AX387" s="1" t="n">
        <v>31.77</v>
      </c>
      <c r="AZ387" s="3" t="n">
        <f aca="false">IF(AND(AU387&lt;&gt;"",T387&lt;&gt;"",O387&lt;&gt;"",AD387&lt;&gt;""),SQRT((AU387*(MAX((T387-77)/(T387-O387),0))^0.38)*(SQRT(AD387^2-0.000601*(77-60))*62.3664)*251.9958/30.48^3),"")</f>
        <v>11.0321619183102</v>
      </c>
      <c r="BA387" s="3" t="str">
        <f aca="false">IF(AND(AY387&lt;&gt;"",AZ387&lt;&gt;""),AZ387-AY387,"")</f>
        <v/>
      </c>
      <c r="BC387" s="1" t="n">
        <v>441.4</v>
      </c>
      <c r="BD387" s="1" t="n">
        <v>789.05</v>
      </c>
      <c r="BF387" s="6" t="n">
        <v>0.00057</v>
      </c>
      <c r="BH387" s="7" t="n">
        <v>91.7</v>
      </c>
      <c r="BJ387" s="7" t="n">
        <v>100.5</v>
      </c>
      <c r="BK387" s="7" t="n">
        <v>0.5</v>
      </c>
      <c r="BL387" s="1" t="n">
        <v>0.97</v>
      </c>
      <c r="BM387" s="1" t="n">
        <v>9.45</v>
      </c>
      <c r="BN387" s="7" t="n">
        <v>10.1</v>
      </c>
      <c r="BO387" s="7" t="n">
        <f aca="false">IF(AND(P387&lt;&gt;"",AD387&lt;&gt;""),P387^0.333333333333333/AD387,"")</f>
        <v>10.133761770219</v>
      </c>
      <c r="BP387" s="7" t="n">
        <f aca="false">BN387-BO387</f>
        <v>-0.0337617702190034</v>
      </c>
    </row>
    <row r="388" customFormat="false" ht="12.75" hidden="false" customHeight="false" outlineLevel="0" collapsed="false">
      <c r="A388" s="0" t="n">
        <v>386</v>
      </c>
      <c r="B388" s="0" t="s">
        <v>561</v>
      </c>
      <c r="C388" s="0" t="s">
        <v>560</v>
      </c>
      <c r="D388" s="0" t="n">
        <v>9</v>
      </c>
      <c r="E388" s="0" t="n">
        <v>10</v>
      </c>
      <c r="F388" s="0" t="n">
        <v>0</v>
      </c>
      <c r="G388" s="0" t="n">
        <v>0</v>
      </c>
      <c r="H388" s="0" t="n">
        <v>0</v>
      </c>
      <c r="I388" s="0" t="n">
        <v>0</v>
      </c>
      <c r="J388" s="0" t="n">
        <v>0</v>
      </c>
      <c r="K388" s="0" t="s">
        <v>558</v>
      </c>
      <c r="L388" s="1" t="n">
        <v>118.18</v>
      </c>
      <c r="M388" s="1" t="n">
        <f aca="false">+D388*$D$2+E388*$E$2+F388*$F$2+G388*$G$2+H388*$H$2+I388*$I$2+J388*$J$2</f>
        <v>118.1784</v>
      </c>
      <c r="N388" s="1" t="str">
        <f aca="false">IF(ABS(M388-L388)&gt;0.005,M388-L388,"")</f>
        <v/>
      </c>
      <c r="O388" s="1" t="n">
        <v>352.87</v>
      </c>
      <c r="P388" s="1" t="n">
        <f aca="false">+O388+459.67</f>
        <v>812.54</v>
      </c>
      <c r="Q388" s="1" t="n">
        <f aca="false">IF(AND(P388&gt;0,U388&lt;&gt;""),P388/U388,"")</f>
        <v>0.673625043524398</v>
      </c>
      <c r="R388" s="1" t="n">
        <v>-20.79</v>
      </c>
      <c r="S388" s="1" t="n">
        <f aca="false">IF(AND(R388&lt;&gt;"",U388&lt;&gt;""),(R388+459.67)/U388,"")</f>
        <v>0.363847391023196</v>
      </c>
      <c r="T388" s="1" t="n">
        <v>746.55</v>
      </c>
      <c r="U388" s="1" t="n">
        <f aca="false">IF(T388&lt;&gt;"",T388+459.67,"")</f>
        <v>1206.22</v>
      </c>
      <c r="V388" s="1" t="n">
        <v>487.02</v>
      </c>
      <c r="W388" s="2" t="n">
        <v>0.0552</v>
      </c>
      <c r="X388" s="2" t="n">
        <v>0.2455</v>
      </c>
      <c r="Y388" s="2" t="n">
        <f aca="false">IF(U388&lt;&gt;"",V388*W388*L388/10.73165/U388,"")</f>
        <v>0.245435191843277</v>
      </c>
      <c r="Z388" s="2" t="str">
        <f aca="false">IF(Y388&lt;&gt;"",IF(ABS(Y388-X388)&gt;0.0005,Y388-X388,""),"")</f>
        <v/>
      </c>
      <c r="AA388" s="2" t="n">
        <v>0.327</v>
      </c>
      <c r="AB388" s="2" t="n">
        <f aca="false">IF(AND(V388&gt;0,Q388&lt;&gt;""),LOG(14.69595/V388)/(1-1/Q388)*3/7-1,"")</f>
        <v>0.344831715335988</v>
      </c>
      <c r="AC388" s="2" t="str">
        <f aca="false">IF(AB388&lt;&gt;"",IF(ABS(AB388-AA388)&gt;0.05,AB388-AA388,""),"")</f>
        <v/>
      </c>
      <c r="AD388" s="2" t="n">
        <v>0.9063</v>
      </c>
      <c r="AF388" s="3" t="n">
        <f aca="false">IF(AND(L388&lt;&gt;"",AD388&lt;&gt;""),L388/(AD388*62.3664),"")</f>
        <v>2.09084255065473</v>
      </c>
      <c r="AG388" s="1" t="n">
        <v>24.62</v>
      </c>
      <c r="AH388" s="1" t="n">
        <f aca="false">IF(AD388&lt;&gt;"",141.5/AD388-131.5,"")</f>
        <v>24.6293170031998</v>
      </c>
      <c r="AI388" s="1" t="str">
        <f aca="false">IF(AH388&lt;&gt;"",IF(ABS(AH388-AG388)&gt;0.01,AH388-AG388,""),"")</f>
        <v/>
      </c>
      <c r="AJ388" s="3" t="n">
        <v>7.556</v>
      </c>
      <c r="AK388" s="3" t="n">
        <f aca="false">IF(AD388&lt;&gt;"",AD388*8.33718,"")</f>
        <v>7.555986234</v>
      </c>
      <c r="AL388" s="3" t="str">
        <f aca="false">IF(AK388&lt;&gt;"",IF(ABS(AK388-AJ388)&gt;0.001,AK388-AJ388,""),"")</f>
        <v/>
      </c>
      <c r="AM388" s="4" t="n">
        <v>1.5478</v>
      </c>
      <c r="AO388" s="2" t="n">
        <f aca="false">IF(AND(V388&lt;&gt;"",AA388&lt;&gt;"",U388&lt;&gt;""),V388*10^(7/3*(1+AA388)*(1-U388/559.676)),"")</f>
        <v>0.129011302488615</v>
      </c>
      <c r="AP388" s="2" t="n">
        <f aca="false">IF(AO388&lt;&gt;"",AO388-AN388,"")</f>
        <v>0.129011302488615</v>
      </c>
      <c r="AR388" s="2" t="n">
        <v>0.3624</v>
      </c>
      <c r="AU388" s="1" t="n">
        <v>204.54</v>
      </c>
      <c r="AV388" s="5" t="n">
        <v>17711</v>
      </c>
      <c r="AW388" s="5" t="n">
        <f aca="false">AV388*AJ388</f>
        <v>133824.316</v>
      </c>
      <c r="AX388" s="1" t="n">
        <v>30.82</v>
      </c>
      <c r="AZ388" s="3" t="n">
        <f aca="false">IF(AND(AU388&lt;&gt;"",T388&lt;&gt;"",O388&lt;&gt;"",AD388&lt;&gt;""),SQRT((AU388*(MAX((T388-77)/(T388-O388),0))^0.38)*(SQRT(AD388^2-0.000601*(77-60))*62.3664)*251.9958/30.48^3),"")</f>
        <v>11.1850311645191</v>
      </c>
      <c r="BA388" s="3" t="str">
        <f aca="false">IF(AND(AY388&lt;&gt;"",AZ388&lt;&gt;""),AZ388-AY388,"")</f>
        <v/>
      </c>
      <c r="BC388" s="1" t="n">
        <v>426.18</v>
      </c>
      <c r="BD388" s="1" t="n">
        <v>777.48</v>
      </c>
      <c r="BF388" s="6" t="n">
        <v>0.00057</v>
      </c>
      <c r="BH388" s="7" t="n">
        <v>92.1</v>
      </c>
      <c r="BI388" s="7" t="n">
        <v>91.4</v>
      </c>
      <c r="BJ388" s="7" t="n">
        <v>100.4</v>
      </c>
      <c r="BK388" s="7" t="n">
        <v>0.4</v>
      </c>
      <c r="BL388" s="1" t="n">
        <v>0.97</v>
      </c>
      <c r="BM388" s="1" t="n">
        <v>9.45</v>
      </c>
      <c r="BN388" s="7" t="n">
        <v>10.3</v>
      </c>
      <c r="BO388" s="7" t="n">
        <f aca="false">IF(AND(P388&lt;&gt;"",AD388&lt;&gt;""),P388^0.333333333333333/AD388,"")</f>
        <v>10.2961834030598</v>
      </c>
      <c r="BP388" s="7" t="n">
        <f aca="false">BN388-BO388</f>
        <v>0.00381659694016356</v>
      </c>
    </row>
    <row r="389" customFormat="false" ht="12.75" hidden="false" customHeight="false" outlineLevel="0" collapsed="false">
      <c r="A389" s="0" t="n">
        <v>387</v>
      </c>
      <c r="B389" s="0" t="s">
        <v>562</v>
      </c>
      <c r="C389" s="0" t="s">
        <v>560</v>
      </c>
      <c r="D389" s="0" t="n">
        <v>9</v>
      </c>
      <c r="E389" s="0" t="n">
        <v>10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0</v>
      </c>
      <c r="K389" s="0" t="s">
        <v>558</v>
      </c>
      <c r="L389" s="1" t="n">
        <v>118.18</v>
      </c>
      <c r="M389" s="1" t="n">
        <f aca="false">+D389*$D$2+E389*$E$2+F389*$F$2+G389*$G$2+H389*$H$2+I389*$I$2+J389*$J$2</f>
        <v>118.1784</v>
      </c>
      <c r="N389" s="1" t="str">
        <f aca="false">IF(ABS(M389-L389)&gt;0.005,M389-L389,"")</f>
        <v/>
      </c>
      <c r="O389" s="1" t="n">
        <v>329.9</v>
      </c>
      <c r="P389" s="1" t="n">
        <f aca="false">+O389+459.67</f>
        <v>789.57</v>
      </c>
      <c r="Q389" s="1" t="n">
        <f aca="false">IF(AND(P389&gt;0,U389&lt;&gt;""),P389/U389,"")</f>
        <v>0.66765601217656</v>
      </c>
      <c r="R389" s="1" t="n">
        <v>-9.76</v>
      </c>
      <c r="S389" s="1" t="n">
        <f aca="false">IF(AND(R389&lt;&gt;"",U389&lt;&gt;""),(R389+459.67)/U389,"")</f>
        <v>0.380441400304414</v>
      </c>
      <c r="T389" s="1" t="n">
        <v>722.93</v>
      </c>
      <c r="U389" s="1" t="n">
        <f aca="false">IF(T389&lt;&gt;"",T389+459.67,"")</f>
        <v>1182.6</v>
      </c>
      <c r="V389" s="1" t="n">
        <v>487.33</v>
      </c>
      <c r="W389" s="2" t="n">
        <v>0.0579</v>
      </c>
      <c r="X389" s="2" t="n">
        <v>0.263</v>
      </c>
      <c r="Y389" s="2" t="n">
        <f aca="false">IF(U389&lt;&gt;"",V389*W389*L389/10.73165/U389,"")</f>
        <v>0.262749151250814</v>
      </c>
      <c r="Z389" s="2" t="str">
        <f aca="false">IF(Y389&lt;&gt;"",IF(ABS(Y389-X389)&gt;0.0005,Y389-X389,""),"")</f>
        <v/>
      </c>
      <c r="AA389" s="2" t="n">
        <v>0.3123</v>
      </c>
      <c r="AB389" s="2" t="n">
        <f aca="false">IF(AND(V389&gt;0,Q389&lt;&gt;""),LOG(14.69595/V389)/(1-1/Q389)*3/7-1,"")</f>
        <v>0.309213322362379</v>
      </c>
      <c r="AC389" s="2" t="str">
        <f aca="false">IF(AB389&lt;&gt;"",IF(ABS(AB389-AA389)&gt;0.05,AB389-AA389,""),"")</f>
        <v/>
      </c>
      <c r="AD389" s="2" t="n">
        <v>0.9126</v>
      </c>
      <c r="AF389" s="3" t="n">
        <f aca="false">IF(AND(L389&lt;&gt;"",AD389&lt;&gt;""),L389/(AD389*62.3664),"")</f>
        <v>2.07640872634054</v>
      </c>
      <c r="AG389" s="1" t="n">
        <v>23.56</v>
      </c>
      <c r="AH389" s="1" t="n">
        <f aca="false">IF(AD389&lt;&gt;"",141.5/AD389-131.5,"")</f>
        <v>23.5515012053474</v>
      </c>
      <c r="AI389" s="1" t="str">
        <f aca="false">IF(AH389&lt;&gt;"",IF(ABS(AH389-AG389)&gt;0.01,AH389-AG389,""),"")</f>
        <v/>
      </c>
      <c r="AJ389" s="3" t="n">
        <v>7.608</v>
      </c>
      <c r="AK389" s="3" t="n">
        <f aca="false">IF(AD389&lt;&gt;"",AD389*8.33718,"")</f>
        <v>7.608510468</v>
      </c>
      <c r="AL389" s="3" t="str">
        <f aca="false">IF(AK389&lt;&gt;"",IF(ABS(AK389-AJ389)&gt;0.001,AK389-AJ389,""),"")</f>
        <v/>
      </c>
      <c r="AM389" s="4" t="n">
        <v>1.5358</v>
      </c>
      <c r="AN389" s="2" t="n">
        <v>0.114</v>
      </c>
      <c r="AO389" s="2" t="n">
        <f aca="false">IF(AND(V389&lt;&gt;"",AA389&lt;&gt;"",U389&lt;&gt;""),V389*10^(7/3*(1+AA389)*(1-U389/559.676)),"")</f>
        <v>0.190438527468118</v>
      </c>
      <c r="AP389" s="2" t="n">
        <f aca="false">IF(AO389&lt;&gt;"",AO389-AN389,"")</f>
        <v>0.076438527468118</v>
      </c>
      <c r="AQ389" s="2" t="n">
        <v>0.2856</v>
      </c>
      <c r="AR389" s="2" t="n">
        <v>0.4016</v>
      </c>
      <c r="AS389" s="2" t="n">
        <v>0.733</v>
      </c>
      <c r="AT389" s="2" t="n">
        <v>0.4017</v>
      </c>
      <c r="AU389" s="1" t="n">
        <v>140.46</v>
      </c>
      <c r="AV389" s="5" t="n">
        <v>17528</v>
      </c>
      <c r="AW389" s="5" t="n">
        <f aca="false">AV389*AJ389</f>
        <v>133353.024</v>
      </c>
      <c r="AX389" s="1" t="n">
        <v>31.52</v>
      </c>
      <c r="AY389" s="3" t="n">
        <v>8.894</v>
      </c>
      <c r="AZ389" s="3" t="n">
        <f aca="false">IF(AND(AU389&lt;&gt;"",T389&lt;&gt;"",O389&lt;&gt;"",AD389&lt;&gt;""),SQRT((AU389*(MAX((T389-77)/(T389-O389),0))^0.38)*(SQRT(AD389^2-0.000601*(77-60))*62.3664)*251.9958/30.48^3),"")</f>
        <v>9.24102784442514</v>
      </c>
      <c r="BA389" s="3" t="n">
        <f aca="false">IF(AND(AY389&lt;&gt;"",AZ389&lt;&gt;""),AZ389-AY389,"")</f>
        <v>0.347027844425137</v>
      </c>
      <c r="BB389" s="1" t="n">
        <v>129</v>
      </c>
      <c r="BC389" s="1" t="n">
        <v>410.97</v>
      </c>
      <c r="BD389" s="1" t="n">
        <v>758.63</v>
      </c>
      <c r="BF389" s="6" t="n">
        <v>0.00057</v>
      </c>
      <c r="BH389" s="7" t="n">
        <v>100.1</v>
      </c>
      <c r="BI389" s="7" t="n">
        <v>100</v>
      </c>
      <c r="BJ389" s="7" t="n">
        <v>102.1</v>
      </c>
      <c r="BK389" s="7" t="n">
        <v>1.8</v>
      </c>
      <c r="BL389" s="1" t="n">
        <v>1.9</v>
      </c>
      <c r="BM389" s="1" t="n">
        <v>6.1</v>
      </c>
      <c r="BN389" s="7" t="n">
        <v>10.1</v>
      </c>
      <c r="BO389" s="7" t="n">
        <f aca="false">IF(AND(P389&lt;&gt;"",AD389&lt;&gt;""),P389^0.333333333333333/AD389,"")</f>
        <v>10.1278302856399</v>
      </c>
      <c r="BP389" s="7" t="n">
        <f aca="false">BN389-BO389</f>
        <v>-0.0278302856399275</v>
      </c>
    </row>
    <row r="390" customFormat="false" ht="12.75" hidden="false" customHeight="false" outlineLevel="0" collapsed="false">
      <c r="A390" s="0" t="n">
        <v>388</v>
      </c>
      <c r="B390" s="0" t="s">
        <v>563</v>
      </c>
      <c r="C390" s="0" t="s">
        <v>560</v>
      </c>
      <c r="D390" s="0" t="n">
        <v>9</v>
      </c>
      <c r="E390" s="0" t="n">
        <v>10</v>
      </c>
      <c r="F390" s="0" t="n">
        <v>0</v>
      </c>
      <c r="G390" s="0" t="n">
        <v>0</v>
      </c>
      <c r="H390" s="0" t="n">
        <v>0</v>
      </c>
      <c r="I390" s="0" t="n">
        <v>0</v>
      </c>
      <c r="J390" s="0" t="n">
        <v>0</v>
      </c>
      <c r="K390" s="0" t="s">
        <v>558</v>
      </c>
      <c r="L390" s="1" t="n">
        <v>118.18</v>
      </c>
      <c r="M390" s="1" t="n">
        <f aca="false">+D390*$D$2+E390*$E$2+F390*$F$2+G390*$G$2+H390*$H$2+I390*$I$2+J390*$J$2</f>
        <v>118.1784</v>
      </c>
      <c r="N390" s="1" t="str">
        <f aca="false">IF(ABS(M390-L390)&gt;0.005,M390-L390,"")</f>
        <v/>
      </c>
      <c r="O390" s="1" t="n">
        <v>337.66</v>
      </c>
      <c r="P390" s="1" t="n">
        <f aca="false">+O390+459.67</f>
        <v>797.33</v>
      </c>
      <c r="Q390" s="1" t="n">
        <f aca="false">IF(AND(P390&gt;0,U390&lt;&gt;""),P390/U390,"")</f>
        <v>0.672557190093799</v>
      </c>
      <c r="R390" s="1" t="n">
        <v>-91.43</v>
      </c>
      <c r="S390" s="1" t="n">
        <f aca="false">IF(AND(R390&lt;&gt;"",U390&lt;&gt;""),(R390+459.67)/U390,"")</f>
        <v>0.310614751332748</v>
      </c>
      <c r="T390" s="1" t="n">
        <v>725.85</v>
      </c>
      <c r="U390" s="1" t="n">
        <f aca="false">IF(T390&lt;&gt;"",T390+459.67,"")</f>
        <v>1185.52</v>
      </c>
      <c r="V390" s="1" t="n">
        <v>502.99</v>
      </c>
      <c r="W390" s="2" t="n">
        <v>0.0552</v>
      </c>
      <c r="X390" s="2" t="n">
        <v>0.2579</v>
      </c>
      <c r="Y390" s="2" t="n">
        <f aca="false">IF(U390&lt;&gt;"",V390*W390*L390/10.73165/U390,"")</f>
        <v>0.257909315602152</v>
      </c>
      <c r="Z390" s="2" t="str">
        <f aca="false">IF(Y390&lt;&gt;"",IF(ABS(Y390-X390)&gt;0.0005,Y390-X390,""),"")</f>
        <v/>
      </c>
      <c r="AA390" s="2" t="n">
        <v>0.339</v>
      </c>
      <c r="AB390" s="2" t="n">
        <f aca="false">IF(AND(V390&gt;0,Q390&lt;&gt;""),LOG(14.69595/V390)/(1-1/Q390)*3/7-1,"")</f>
        <v>0.350655903899444</v>
      </c>
      <c r="AC390" s="2" t="str">
        <f aca="false">IF(AB390&lt;&gt;"",IF(ABS(AB390-AA390)&gt;0.05,AB390-AA390,""),"")</f>
        <v/>
      </c>
      <c r="AD390" s="2" t="n">
        <v>0.9165</v>
      </c>
      <c r="AF390" s="3" t="n">
        <f aca="false">IF(AND(L390&lt;&gt;"",AD390&lt;&gt;""),L390/(AD390*62.3664),"")</f>
        <v>2.06757294452633</v>
      </c>
      <c r="AG390" s="1" t="n">
        <v>22.89</v>
      </c>
      <c r="AH390" s="1" t="n">
        <f aca="false">IF(AD390&lt;&gt;"",141.5/AD390-131.5,"")</f>
        <v>22.891707583197</v>
      </c>
      <c r="AI390" s="1" t="str">
        <f aca="false">IF(AH390&lt;&gt;"",IF(ABS(AH390-AG390)&gt;0.01,AH390-AG390,""),"")</f>
        <v/>
      </c>
      <c r="AJ390" s="3" t="n">
        <v>7.641</v>
      </c>
      <c r="AK390" s="3" t="n">
        <f aca="false">IF(AD390&lt;&gt;"",AD390*8.33718,"")</f>
        <v>7.64102547</v>
      </c>
      <c r="AL390" s="3" t="str">
        <f aca="false">IF(AK390&lt;&gt;"",IF(ABS(AK390-AJ390)&gt;0.001,AK390-AJ390,""),"")</f>
        <v/>
      </c>
      <c r="AM390" s="4" t="n">
        <v>1.5413</v>
      </c>
      <c r="AO390" s="2" t="n">
        <f aca="false">IF(AND(V390&lt;&gt;"",AA390&lt;&gt;"",U390&lt;&gt;""),V390*10^(7/3*(1+AA390)*(1-U390/559.676)),"")</f>
        <v>0.161380109996636</v>
      </c>
      <c r="AP390" s="2" t="n">
        <f aca="false">IF(AO390&lt;&gt;"",AO390-AN390,"")</f>
        <v>0.161380109996636</v>
      </c>
      <c r="AR390" s="2" t="n">
        <v>0.3626</v>
      </c>
      <c r="AV390" s="5" t="n">
        <v>17715</v>
      </c>
      <c r="AW390" s="5" t="n">
        <f aca="false">AV390*AJ390</f>
        <v>135360.315</v>
      </c>
      <c r="AX390" s="1" t="n">
        <v>32.66</v>
      </c>
      <c r="AY390" s="3" t="n">
        <v>9.107</v>
      </c>
      <c r="AZ390" s="3" t="str">
        <f aca="false">IF(AND(AU390&lt;&gt;"",T390&lt;&gt;"",O390&lt;&gt;"",AD390&lt;&gt;""),SQRT((AU390*(MAX((T390-77)/(T390-O390),0))^0.38)*(SQRT(AD390^2-0.000601*(77-60))*62.3664)*251.9958/30.48^3),"")</f>
        <v/>
      </c>
      <c r="BA390" s="3" t="str">
        <f aca="false">IF(AND(AY390&lt;&gt;"",AZ390&lt;&gt;""),AZ390-AY390,"")</f>
        <v/>
      </c>
      <c r="BC390" s="1" t="n">
        <v>430.75</v>
      </c>
      <c r="BD390" s="1" t="n">
        <v>778.39</v>
      </c>
      <c r="BF390" s="6" t="n">
        <v>0.00052</v>
      </c>
      <c r="BL390" s="1" t="n">
        <v>0.97</v>
      </c>
      <c r="BM390" s="1" t="n">
        <v>9.45</v>
      </c>
      <c r="BN390" s="7" t="n">
        <v>10.1</v>
      </c>
      <c r="BO390" s="7" t="n">
        <f aca="false">IF(AND(P390&lt;&gt;"",AD390&lt;&gt;""),P390^0.333333333333333/AD390,"")</f>
        <v>10.1176635257361</v>
      </c>
      <c r="BP390" s="7" t="n">
        <f aca="false">BN390-BO390</f>
        <v>-0.0176635257361077</v>
      </c>
    </row>
    <row r="391" customFormat="false" ht="12.75" hidden="false" customHeight="false" outlineLevel="0" collapsed="false">
      <c r="A391" s="0" t="n">
        <v>389</v>
      </c>
      <c r="B391" s="0" t="s">
        <v>564</v>
      </c>
      <c r="C391" s="0" t="s">
        <v>560</v>
      </c>
      <c r="D391" s="0" t="n">
        <v>9</v>
      </c>
      <c r="E391" s="0" t="n">
        <v>10</v>
      </c>
      <c r="F391" s="0" t="n">
        <v>0</v>
      </c>
      <c r="G391" s="0" t="n">
        <v>0</v>
      </c>
      <c r="H391" s="0" t="n">
        <v>0</v>
      </c>
      <c r="I391" s="0" t="n">
        <v>0</v>
      </c>
      <c r="J391" s="0" t="n">
        <v>0</v>
      </c>
      <c r="K391" s="0" t="s">
        <v>558</v>
      </c>
      <c r="L391" s="1" t="n">
        <v>118.18</v>
      </c>
      <c r="M391" s="1" t="n">
        <f aca="false">+D391*$D$2+E391*$E$2+F391*$F$2+G391*$G$2+H391*$H$2+I391*$I$2+J391*$J$2</f>
        <v>118.1784</v>
      </c>
      <c r="N391" s="1" t="str">
        <f aca="false">IF(ABS(M391-L391)&gt;0.005,M391-L391,"")</f>
        <v/>
      </c>
      <c r="O391" s="1" t="n">
        <v>340.88</v>
      </c>
      <c r="P391" s="1" t="n">
        <f aca="false">+O391+459.67</f>
        <v>800.55</v>
      </c>
      <c r="Q391" s="1" t="n">
        <f aca="false">IF(AND(P391&gt;0,U391&lt;&gt;""),P391/U391,"")</f>
        <v>0.676797565202688</v>
      </c>
      <c r="R391" s="1" t="n">
        <v>-123.41</v>
      </c>
      <c r="S391" s="1" t="n">
        <f aca="false">IF(AND(R391&lt;&gt;"",U391&lt;&gt;""),(R391+459.67)/U391,"")</f>
        <v>0.284279494441392</v>
      </c>
      <c r="T391" s="1" t="n">
        <v>723.18</v>
      </c>
      <c r="U391" s="1" t="n">
        <f aca="false">IF(T391&lt;&gt;"",T391+459.67,"")</f>
        <v>1182.85</v>
      </c>
      <c r="V391" s="1" t="n">
        <v>476.81</v>
      </c>
      <c r="W391" s="2" t="n">
        <v>0.0552</v>
      </c>
      <c r="X391" s="2" t="n">
        <v>0.2451</v>
      </c>
      <c r="Y391" s="2" t="n">
        <f aca="false">IF(U391&lt;&gt;"",V391*W391*L391/10.73165/U391,"")</f>
        <v>0.245037325750598</v>
      </c>
      <c r="Z391" s="2" t="str">
        <f aca="false">IF(Y391&lt;&gt;"",IF(ABS(Y391-X391)&gt;0.0005,Y391-X391,""),"")</f>
        <v/>
      </c>
      <c r="AA391" s="2" t="n">
        <v>0.383</v>
      </c>
      <c r="AB391" s="2" t="n">
        <f aca="false">IF(AND(V391&gt;0,Q391&lt;&gt;""),LOG(14.69595/V391)/(1-1/Q391)*3/7-1,"")</f>
        <v>0.356170490039074</v>
      </c>
      <c r="AC391" s="2" t="str">
        <f aca="false">IF(AB391&lt;&gt;"",IF(ABS(AB391-AA391)&gt;0.05,AB391-AA391,""),"")</f>
        <v/>
      </c>
      <c r="AD391" s="2" t="n">
        <v>0.9164</v>
      </c>
      <c r="AF391" s="3" t="n">
        <f aca="false">IF(AND(L391&lt;&gt;"",AD391&lt;&gt;""),L391/(AD391*62.3664),"")</f>
        <v>2.06779856357309</v>
      </c>
      <c r="AG391" s="1" t="n">
        <v>22.91</v>
      </c>
      <c r="AH391" s="1" t="n">
        <f aca="false">IF(AD391&lt;&gt;"",141.5/AD391-131.5,"")</f>
        <v>22.9085552160629</v>
      </c>
      <c r="AI391" s="1" t="str">
        <f aca="false">IF(AH391&lt;&gt;"",IF(ABS(AH391-AG391)&gt;0.01,AH391-AG391,""),"")</f>
        <v/>
      </c>
      <c r="AJ391" s="3" t="n">
        <v>7.64</v>
      </c>
      <c r="AK391" s="3" t="n">
        <f aca="false">IF(AD391&lt;&gt;"",AD391*8.33718,"")</f>
        <v>7.640191752</v>
      </c>
      <c r="AL391" s="3" t="str">
        <f aca="false">IF(AK391&lt;&gt;"",IF(ABS(AK391-AJ391)&gt;0.001,AK391-AJ391,""),"")</f>
        <v/>
      </c>
      <c r="AM391" s="4" t="n">
        <v>1.5385</v>
      </c>
      <c r="AO391" s="2" t="n">
        <f aca="false">IF(AND(V391&lt;&gt;"",AA391&lt;&gt;"",U391&lt;&gt;""),V391*10^(7/3*(1+AA391)*(1-U391/559.676)),"")</f>
        <v>0.121681990151037</v>
      </c>
      <c r="AP391" s="2" t="n">
        <f aca="false">IF(AO391&lt;&gt;"",AO391-AN391,"")</f>
        <v>0.121681990151037</v>
      </c>
      <c r="AR391" s="2" t="n">
        <v>0.3625</v>
      </c>
      <c r="AV391" s="5" t="n">
        <v>17704</v>
      </c>
      <c r="AW391" s="5" t="n">
        <f aca="false">AV391*AJ391</f>
        <v>135258.56</v>
      </c>
      <c r="AX391" s="1" t="n">
        <v>32.62</v>
      </c>
      <c r="AY391" s="3" t="n">
        <v>9.025</v>
      </c>
      <c r="AZ391" s="3" t="str">
        <f aca="false">IF(AND(AU391&lt;&gt;"",T391&lt;&gt;"",O391&lt;&gt;"",AD391&lt;&gt;""),SQRT((AU391*(MAX((T391-77)/(T391-O391),0))^0.38)*(SQRT(AD391^2-0.000601*(77-60))*62.3664)*251.9958/30.48^3),"")</f>
        <v/>
      </c>
      <c r="BA391" s="3" t="str">
        <f aca="false">IF(AND(AY391&lt;&gt;"",AZ391&lt;&gt;""),AZ391-AY391,"")</f>
        <v/>
      </c>
      <c r="BC391" s="1" t="n">
        <v>420.09</v>
      </c>
      <c r="BD391" s="1" t="n">
        <v>761.34</v>
      </c>
      <c r="BF391" s="6" t="n">
        <v>0.00046</v>
      </c>
      <c r="BL391" s="1" t="n">
        <v>0.97</v>
      </c>
      <c r="BM391" s="1" t="n">
        <v>9.45</v>
      </c>
      <c r="BN391" s="7" t="n">
        <v>10.1</v>
      </c>
      <c r="BO391" s="7" t="n">
        <f aca="false">IF(AND(P391&lt;&gt;"",AD391&lt;&gt;""),P391^0.333333333333333/AD391,"")</f>
        <v>10.1323707712415</v>
      </c>
      <c r="BP391" s="7" t="n">
        <f aca="false">BN391-BO391</f>
        <v>-0.0323707712415295</v>
      </c>
    </row>
    <row r="392" customFormat="false" ht="12.75" hidden="false" customHeight="false" outlineLevel="0" collapsed="false">
      <c r="A392" s="0" t="n">
        <v>390</v>
      </c>
      <c r="B392" s="0" t="s">
        <v>565</v>
      </c>
      <c r="C392" s="0" t="s">
        <v>560</v>
      </c>
      <c r="D392" s="0" t="n">
        <v>9</v>
      </c>
      <c r="E392" s="0" t="n">
        <v>10</v>
      </c>
      <c r="F392" s="0" t="n">
        <v>0</v>
      </c>
      <c r="G392" s="0" t="n">
        <v>0</v>
      </c>
      <c r="H392" s="0" t="n">
        <v>0</v>
      </c>
      <c r="I392" s="0" t="n">
        <v>0</v>
      </c>
      <c r="J392" s="0" t="n">
        <v>0</v>
      </c>
      <c r="K392" s="0" t="s">
        <v>558</v>
      </c>
      <c r="L392" s="1" t="n">
        <v>118.18</v>
      </c>
      <c r="M392" s="1" t="n">
        <f aca="false">+D392*$D$2+E392*$E$2+F392*$F$2+G392*$G$2+H392*$H$2+I392*$I$2+J392*$J$2</f>
        <v>118.1784</v>
      </c>
      <c r="N392" s="1" t="str">
        <f aca="false">IF(ABS(M392-L392)&gt;0.005,M392-L392,"")</f>
        <v/>
      </c>
      <c r="O392" s="1" t="n">
        <v>343.04</v>
      </c>
      <c r="P392" s="1" t="n">
        <f aca="false">+O392+459.67</f>
        <v>802.71</v>
      </c>
      <c r="Q392" s="1" t="n">
        <f aca="false">IF(AND(P392&gt;0,U392&lt;&gt;""),P392/U392,"")</f>
        <v>0.676787009088916</v>
      </c>
      <c r="R392" s="1" t="n">
        <v>-29.47</v>
      </c>
      <c r="S392" s="1" t="n">
        <f aca="false">IF(AND(R392&lt;&gt;"",U392&lt;&gt;""),(R392+459.67)/U392,"")</f>
        <v>0.362713522081514</v>
      </c>
      <c r="T392" s="1" t="n">
        <v>726.39</v>
      </c>
      <c r="U392" s="1" t="n">
        <f aca="false">IF(T392&lt;&gt;"",T392+459.67,"")</f>
        <v>1186.06</v>
      </c>
      <c r="V392" s="1" t="n">
        <v>476.81</v>
      </c>
      <c r="W392" s="2" t="n">
        <v>0.0552</v>
      </c>
      <c r="X392" s="2" t="n">
        <v>0.2444</v>
      </c>
      <c r="Y392" s="2" t="n">
        <f aca="false">IF(U392&lt;&gt;"",V392*W392*L392/10.73165/U392,"")</f>
        <v>0.244374146977467</v>
      </c>
      <c r="Z392" s="2" t="str">
        <f aca="false">IF(Y392&lt;&gt;"",IF(ABS(Y392-X392)&gt;0.0005,Y392-X392,""),"")</f>
        <v/>
      </c>
      <c r="AA392" s="2" t="n">
        <v>0.383</v>
      </c>
      <c r="AB392" s="2" t="n">
        <f aca="false">IF(AND(V392&gt;0,Q392&lt;&gt;""),LOG(14.69595/V392)/(1-1/Q392)*3/7-1,"")</f>
        <v>0.356105045900343</v>
      </c>
      <c r="AC392" s="2" t="str">
        <f aca="false">IF(AB392&lt;&gt;"",IF(ABS(AB392-AA392)&gt;0.05,AB392-AA392,""),"")</f>
        <v/>
      </c>
      <c r="AD392" s="2" t="n">
        <v>0.9261</v>
      </c>
      <c r="AF392" s="3" t="n">
        <f aca="false">IF(AND(L392&lt;&gt;"",AD392&lt;&gt;""),L392/(AD392*62.3664),"")</f>
        <v>2.04614037756007</v>
      </c>
      <c r="AG392" s="1" t="n">
        <v>21.29</v>
      </c>
      <c r="AH392" s="1" t="n">
        <f aca="false">IF(AD392&lt;&gt;"",141.5/AD392-131.5,"")</f>
        <v>21.2912752402548</v>
      </c>
      <c r="AI392" s="1" t="str">
        <f aca="false">IF(AH392&lt;&gt;"",IF(ABS(AH392-AG392)&gt;0.01,AH392-AG392,""),"")</f>
        <v/>
      </c>
      <c r="AJ392" s="3" t="n">
        <v>7.721</v>
      </c>
      <c r="AK392" s="3" t="n">
        <f aca="false">IF(AD392&lt;&gt;"",AD392*8.33718,"")</f>
        <v>7.721062398</v>
      </c>
      <c r="AL392" s="3" t="str">
        <f aca="false">IF(AK392&lt;&gt;"",IF(ABS(AK392-AJ392)&gt;0.001,AK392-AJ392,""),"")</f>
        <v/>
      </c>
      <c r="AM392" s="4" t="n">
        <v>1.5395</v>
      </c>
      <c r="AO392" s="2" t="n">
        <f aca="false">IF(AND(V392&lt;&gt;"",AA392&lt;&gt;"",U392&lt;&gt;""),V392*10^(7/3*(1+AA392)*(1-U392/559.676)),"")</f>
        <v>0.116605214112674</v>
      </c>
      <c r="AP392" s="2" t="n">
        <f aca="false">IF(AO392&lt;&gt;"",AO392-AN392,"")</f>
        <v>0.116605214112674</v>
      </c>
      <c r="AR392" s="2" t="n">
        <v>0.3625</v>
      </c>
      <c r="AV392" s="5" t="n">
        <v>17701</v>
      </c>
      <c r="AW392" s="5" t="n">
        <f aca="false">AV392*AJ392</f>
        <v>136669.421</v>
      </c>
      <c r="AX392" s="1" t="n">
        <v>34.03</v>
      </c>
      <c r="AY392" s="3" t="n">
        <v>9.043</v>
      </c>
      <c r="AZ392" s="3" t="str">
        <f aca="false">IF(AND(AU392&lt;&gt;"",T392&lt;&gt;"",O392&lt;&gt;"",AD392&lt;&gt;""),SQRT((AU392*(MAX((T392-77)/(T392-O392),0))^0.38)*(SQRT(AD392^2-0.000601*(77-60))*62.3664)*251.9958/30.48^3),"")</f>
        <v/>
      </c>
      <c r="BA392" s="3" t="str">
        <f aca="false">IF(AND(AY392&lt;&gt;"",AZ392&lt;&gt;""),AZ392-AY392,"")</f>
        <v/>
      </c>
      <c r="BC392" s="1" t="n">
        <v>417.05</v>
      </c>
      <c r="BD392" s="1" t="n">
        <v>746.69</v>
      </c>
      <c r="BF392" s="6" t="n">
        <v>0.00052</v>
      </c>
      <c r="BL392" s="1" t="n">
        <v>0.97</v>
      </c>
      <c r="BM392" s="1" t="n">
        <v>9.45</v>
      </c>
      <c r="BN392" s="7" t="n">
        <v>10</v>
      </c>
      <c r="BO392" s="7" t="n">
        <f aca="false">IF(AND(P392&lt;&gt;"",AD392&lt;&gt;""),P392^0.333333333333333/AD392,"")</f>
        <v>10.0352533290361</v>
      </c>
      <c r="BP392" s="7" t="n">
        <f aca="false">BN392-BO392</f>
        <v>-0.0352533290361023</v>
      </c>
    </row>
    <row r="393" customFormat="false" ht="12.75" hidden="false" customHeight="false" outlineLevel="0" collapsed="false">
      <c r="A393" s="0" t="n">
        <v>391</v>
      </c>
      <c r="B393" s="0" t="s">
        <v>566</v>
      </c>
      <c r="C393" s="0" t="s">
        <v>468</v>
      </c>
      <c r="D393" s="0" t="n">
        <v>10</v>
      </c>
      <c r="E393" s="0" t="n">
        <v>12</v>
      </c>
      <c r="F393" s="0" t="n">
        <v>0</v>
      </c>
      <c r="G393" s="0" t="n">
        <v>0</v>
      </c>
      <c r="H393" s="0" t="n">
        <v>0</v>
      </c>
      <c r="I393" s="0" t="n">
        <v>0</v>
      </c>
      <c r="J393" s="0" t="n">
        <v>0</v>
      </c>
      <c r="K393" s="0" t="s">
        <v>558</v>
      </c>
      <c r="L393" s="1" t="n">
        <v>132.2</v>
      </c>
      <c r="M393" s="1" t="n">
        <f aca="false">+D393*$D$2+E393*$E$2+F393*$F$2+G393*$G$2+H393*$H$2+I393*$I$2+J393*$J$2</f>
        <v>132.20528</v>
      </c>
      <c r="N393" s="1" t="n">
        <f aca="false">IF(ABS(M393-L393)&gt;0.005,M393-L393,"")</f>
        <v>0.00527999999999906</v>
      </c>
      <c r="O393" s="1" t="n">
        <v>393.8</v>
      </c>
      <c r="P393" s="1" t="n">
        <f aca="false">+O393+459.67</f>
        <v>853.47</v>
      </c>
      <c r="Q393" s="1" t="n">
        <f aca="false">IF(AND(P393&gt;0,U393&lt;&gt;""),P393/U393,"")</f>
        <v>0.690599106680476</v>
      </c>
      <c r="R393" s="1" t="n">
        <v>-0.4</v>
      </c>
      <c r="S393" s="1" t="n">
        <f aca="false">IF(AND(R393&lt;&gt;"",U393&lt;&gt;""),(R393+459.67)/U393,"")</f>
        <v>0.371625776799586</v>
      </c>
      <c r="T393" s="1" t="n">
        <v>776.17</v>
      </c>
      <c r="U393" s="1" t="n">
        <f aca="false">IF(T393&lt;&gt;"",T393+459.67,"")</f>
        <v>1235.84</v>
      </c>
      <c r="V393" s="1" t="n">
        <v>425.83</v>
      </c>
      <c r="W393" s="2" t="n">
        <v>0.056</v>
      </c>
      <c r="X393" s="2" t="n">
        <v>0.2378</v>
      </c>
      <c r="Y393" s="2" t="n">
        <f aca="false">IF(U393&lt;&gt;"",V393*W393*L393/10.73165/U393,"")</f>
        <v>0.237698799687513</v>
      </c>
      <c r="Z393" s="2" t="str">
        <f aca="false">IF(Y393&lt;&gt;"",IF(ABS(Y393-X393)&gt;0.0005,Y393-X393,""),"")</f>
        <v/>
      </c>
      <c r="AA393" s="2" t="n">
        <v>0.408</v>
      </c>
      <c r="AB393" s="2" t="n">
        <f aca="false">IF(AND(V393&gt;0,Q393&lt;&gt;""),LOG(14.69595/V393)/(1-1/Q393)*3/7-1,"")</f>
        <v>0.398577377621572</v>
      </c>
      <c r="AC393" s="2" t="str">
        <f aca="false">IF(AB393&lt;&gt;"",IF(ABS(AB393-AA393)&gt;0.05,AB393-AA393,""),"")</f>
        <v/>
      </c>
      <c r="AD393" s="2" t="n">
        <v>0.9104</v>
      </c>
      <c r="AF393" s="3" t="n">
        <f aca="false">IF(AND(L393&lt;&gt;"",AD393&lt;&gt;""),L393/(AD393*62.3664),"")</f>
        <v>2.32835142495502</v>
      </c>
      <c r="AG393" s="1" t="n">
        <v>23.93</v>
      </c>
      <c r="AH393" s="1" t="n">
        <f aca="false">IF(AD393&lt;&gt;"",141.5/AD393-131.5,"")</f>
        <v>23.9261862917399</v>
      </c>
      <c r="AI393" s="1" t="str">
        <f aca="false">IF(AH393&lt;&gt;"",IF(ABS(AH393-AG393)&gt;0.01,AH393-AG393,""),"")</f>
        <v/>
      </c>
      <c r="AJ393" s="3" t="n">
        <v>7.59</v>
      </c>
      <c r="AK393" s="3" t="n">
        <f aca="false">IF(AD393&lt;&gt;"",AD393*8.33718,"")</f>
        <v>7.590168672</v>
      </c>
      <c r="AL393" s="3" t="str">
        <f aca="false">IF(AK393&lt;&gt;"",IF(ABS(AK393-AJ393)&gt;0.001,AK393-AJ393,""),"")</f>
        <v/>
      </c>
      <c r="AM393" s="4" t="n">
        <v>1.541</v>
      </c>
      <c r="AO393" s="2" t="n">
        <f aca="false">IF(AND(V393&lt;&gt;"",AA393&lt;&gt;"",U393&lt;&gt;""),V393*10^(7/3*(1+AA393)*(1-U393/559.676)),"")</f>
        <v>0.0457205064069265</v>
      </c>
      <c r="AP393" s="2" t="n">
        <f aca="false">IF(AO393&lt;&gt;"",AO393-AN393,"")</f>
        <v>0.0457205064069265</v>
      </c>
      <c r="AR393" s="2" t="n">
        <v>0.3667</v>
      </c>
      <c r="AU393" s="1" t="n">
        <v>192.47</v>
      </c>
      <c r="AV393" s="5" t="n">
        <v>17783</v>
      </c>
      <c r="AW393" s="5" t="n">
        <f aca="false">AV393*AJ393</f>
        <v>134972.97</v>
      </c>
      <c r="AX393" s="1" t="n">
        <v>32.27</v>
      </c>
      <c r="AZ393" s="3" t="n">
        <f aca="false">IF(AND(AU393&lt;&gt;"",T393&lt;&gt;"",O393&lt;&gt;"",AD393&lt;&gt;""),SQRT((AU393*(MAX((T393-77)/(T393-O393),0))^0.38)*(SQRT(AD393^2-0.000601*(77-60))*62.3664)*251.9958/30.48^3),"")</f>
        <v>11.025525262384</v>
      </c>
      <c r="BA393" s="3" t="str">
        <f aca="false">IF(AND(AY393&lt;&gt;"",AZ393&lt;&gt;""),AZ393-AY393,"")</f>
        <v/>
      </c>
      <c r="BC393" s="1" t="n">
        <v>346.69</v>
      </c>
      <c r="BF393" s="6" t="n">
        <v>0.00051</v>
      </c>
      <c r="BL393" s="1" t="n">
        <v>0.85</v>
      </c>
      <c r="BM393" s="1" t="n">
        <v>8.55</v>
      </c>
      <c r="BN393" s="7" t="n">
        <v>10.4</v>
      </c>
      <c r="BO393" s="7" t="n">
        <f aca="false">IF(AND(P393&lt;&gt;"",AD393&lt;&gt;""),P393^0.333333333333333/AD393,"")</f>
        <v>10.4191071487548</v>
      </c>
      <c r="BP393" s="7" t="n">
        <f aca="false">BN393-BO393</f>
        <v>-0.0191071487548324</v>
      </c>
    </row>
    <row r="394" customFormat="false" ht="12.75" hidden="false" customHeight="false" outlineLevel="0" collapsed="false">
      <c r="A394" s="0" t="n">
        <v>392</v>
      </c>
      <c r="B394" s="0" t="s">
        <v>567</v>
      </c>
      <c r="C394" s="0" t="s">
        <v>468</v>
      </c>
      <c r="D394" s="0" t="n">
        <v>10</v>
      </c>
      <c r="E394" s="0" t="n">
        <v>12</v>
      </c>
      <c r="F394" s="0" t="n">
        <v>0</v>
      </c>
      <c r="G394" s="0" t="n">
        <v>0</v>
      </c>
      <c r="H394" s="0" t="n">
        <v>0</v>
      </c>
      <c r="I394" s="0" t="n">
        <v>0</v>
      </c>
      <c r="J394" s="0" t="n">
        <v>0</v>
      </c>
      <c r="K394" s="0" t="s">
        <v>558</v>
      </c>
      <c r="L394" s="1" t="n">
        <v>132.2</v>
      </c>
      <c r="M394" s="1" t="n">
        <f aca="false">+D394*$D$2+E394*$E$2+F394*$F$2+G394*$G$2+H394*$H$2+I394*$I$2+J394*$J$2</f>
        <v>132.20528</v>
      </c>
      <c r="N394" s="1" t="n">
        <f aca="false">IF(ABS(M394-L394)&gt;0.005,M394-L394,"")</f>
        <v>0.00527999999999906</v>
      </c>
      <c r="O394" s="1" t="n">
        <v>369.14</v>
      </c>
      <c r="P394" s="1" t="n">
        <f aca="false">+O394+459.67</f>
        <v>828.81</v>
      </c>
      <c r="Q394" s="1" t="n">
        <f aca="false">IF(AND(P394&gt;0,U394&lt;&gt;""),P394/U394,"")</f>
        <v>0.686714943823948</v>
      </c>
      <c r="R394" s="1" t="n">
        <v>-103.9</v>
      </c>
      <c r="S394" s="1" t="n">
        <f aca="false">IF(AND(R394&lt;&gt;"",U394&lt;&gt;""),(R394+459.67)/U394,"")</f>
        <v>0.294775130083187</v>
      </c>
      <c r="T394" s="1" t="n">
        <v>747.25</v>
      </c>
      <c r="U394" s="1" t="n">
        <f aca="false">IF(T394&lt;&gt;"",T394+459.67,"")</f>
        <v>1206.92</v>
      </c>
      <c r="V394" s="1" t="n">
        <v>446.63</v>
      </c>
      <c r="W394" s="2" t="n">
        <v>0.056</v>
      </c>
      <c r="X394" s="2" t="n">
        <v>0.2554</v>
      </c>
      <c r="Y394" s="2" t="n">
        <f aca="false">IF(U394&lt;&gt;"",V394*W394*L394/10.73165/U394,"")</f>
        <v>0.255283290423512</v>
      </c>
      <c r="Z394" s="2" t="str">
        <f aca="false">IF(Y394&lt;&gt;"",IF(ABS(Y394-X394)&gt;0.0005,Y394-X394,""),"")</f>
        <v/>
      </c>
      <c r="AA394" s="2" t="n">
        <v>0.423</v>
      </c>
      <c r="AB394" s="2" t="n">
        <f aca="false">IF(AND(V394&gt;0,Q394&lt;&gt;""),LOG(14.69595/V394)/(1-1/Q394)*3/7-1,"")</f>
        <v>0.392925959960126</v>
      </c>
      <c r="AC394" s="2" t="str">
        <f aca="false">IF(AB394&lt;&gt;"",IF(ABS(AB394-AA394)&gt;0.05,AB394-AA394,""),"")</f>
        <v/>
      </c>
      <c r="AD394" s="2" t="n">
        <v>0.9103</v>
      </c>
      <c r="AF394" s="3" t="n">
        <f aca="false">IF(AND(L394&lt;&gt;"",AD394&lt;&gt;""),L394/(AD394*62.3664),"")</f>
        <v>2.3286072034264</v>
      </c>
      <c r="AG394" s="1" t="n">
        <v>23.95</v>
      </c>
      <c r="AH394" s="1" t="n">
        <f aca="false">IF(AD394&lt;&gt;"",141.5/AD394-131.5,"")</f>
        <v>23.9432604635834</v>
      </c>
      <c r="AI394" s="1" t="str">
        <f aca="false">IF(AH394&lt;&gt;"",IF(ABS(AH394-AG394)&gt;0.01,AH394-AG394,""),"")</f>
        <v/>
      </c>
      <c r="AJ394" s="3" t="n">
        <v>7.589</v>
      </c>
      <c r="AK394" s="3" t="n">
        <f aca="false">IF(AD394&lt;&gt;"",AD394*8.33718,"")</f>
        <v>7.589334954</v>
      </c>
      <c r="AL394" s="3" t="str">
        <f aca="false">IF(AK394&lt;&gt;"",IF(ABS(AK394-AJ394)&gt;0.001,AK394-AJ394,""),"")</f>
        <v/>
      </c>
      <c r="AM394" s="4" t="n">
        <v>1.5356</v>
      </c>
      <c r="AO394" s="2" t="n">
        <f aca="false">IF(AND(V394&lt;&gt;"",AA394&lt;&gt;"",U394&lt;&gt;""),V394*10^(7/3*(1+AA394)*(1-U394/559.676)),"")</f>
        <v>0.0645815880305687</v>
      </c>
      <c r="AP394" s="2" t="n">
        <f aca="false">IF(AO394&lt;&gt;"",AO394-AN394,"")</f>
        <v>0.0645815880305687</v>
      </c>
      <c r="AR394" s="2" t="n">
        <v>0.3673</v>
      </c>
      <c r="AU394" s="1" t="n">
        <v>186.71</v>
      </c>
      <c r="AV394" s="5" t="n">
        <v>17821</v>
      </c>
      <c r="AW394" s="5" t="n">
        <f aca="false">AV394*AJ394</f>
        <v>135243.569</v>
      </c>
      <c r="AX394" s="1" t="n">
        <v>32.76</v>
      </c>
      <c r="AZ394" s="3" t="n">
        <f aca="false">IF(AND(AU394&lt;&gt;"",T394&lt;&gt;"",O394&lt;&gt;"",AD394&lt;&gt;""),SQRT((AU394*(MAX((T394-77)/(T394-O394),0))^0.38)*(SQRT(AD394^2-0.000601*(77-60))*62.3664)*251.9958/30.48^3),"")</f>
        <v>10.7948383738729</v>
      </c>
      <c r="BA394" s="3" t="str">
        <f aca="false">IF(AND(AY394&lt;&gt;"",AZ394&lt;&gt;""),AZ394-AY394,"")</f>
        <v/>
      </c>
      <c r="BC394" s="1" t="n">
        <v>346.42</v>
      </c>
      <c r="BF394" s="6" t="n">
        <v>0.00051</v>
      </c>
      <c r="BL394" s="1" t="n">
        <v>0.85</v>
      </c>
      <c r="BN394" s="7" t="n">
        <v>10.3</v>
      </c>
      <c r="BO394" s="7" t="n">
        <f aca="false">IF(AND(P394&lt;&gt;"",AD394&lt;&gt;""),P394^0.333333333333333/AD394,"")</f>
        <v>10.3189090524546</v>
      </c>
      <c r="BP394" s="7" t="n">
        <f aca="false">BN394-BO394</f>
        <v>-0.0189090524545747</v>
      </c>
    </row>
    <row r="395" customFormat="false" ht="12.75" hidden="false" customHeight="false" outlineLevel="0" collapsed="false">
      <c r="A395" s="0" t="n">
        <v>393</v>
      </c>
      <c r="B395" s="0" t="s">
        <v>568</v>
      </c>
      <c r="C395" s="0" t="s">
        <v>468</v>
      </c>
      <c r="D395" s="0" t="n">
        <v>10</v>
      </c>
      <c r="E395" s="0" t="n">
        <v>12</v>
      </c>
      <c r="F395" s="0" t="n">
        <v>0</v>
      </c>
      <c r="G395" s="0" t="n">
        <v>0</v>
      </c>
      <c r="H395" s="0" t="n">
        <v>0</v>
      </c>
      <c r="I395" s="0" t="n">
        <v>0</v>
      </c>
      <c r="J395" s="0" t="n">
        <v>0</v>
      </c>
      <c r="K395" s="0" t="s">
        <v>558</v>
      </c>
      <c r="L395" s="1" t="n">
        <v>132.2</v>
      </c>
      <c r="M395" s="1" t="n">
        <f aca="false">+D395*$D$2+E395*$E$2+F395*$F$2+G395*$G$2+H395*$H$2+I395*$I$2+J395*$J$2</f>
        <v>132.20528</v>
      </c>
      <c r="N395" s="1" t="n">
        <f aca="false">IF(ABS(M395-L395)&gt;0.005,M395-L395,"")</f>
        <v>0.00527999999999906</v>
      </c>
      <c r="O395" s="1" t="n">
        <v>374</v>
      </c>
      <c r="P395" s="1" t="n">
        <f aca="false">+O395+459.67</f>
        <v>833.67</v>
      </c>
      <c r="Q395" s="1" t="n">
        <f aca="false">IF(AND(P395&gt;0,U395&lt;&gt;""),P395/U395,"")</f>
        <v>0.690598672929248</v>
      </c>
      <c r="R395" s="1" t="n">
        <v>-149.8</v>
      </c>
      <c r="S395" s="1" t="n">
        <f aca="false">IF(AND(R395&lt;&gt;"",U395&lt;&gt;""),(R395+459.67)/U395,"")</f>
        <v>0.256691269663759</v>
      </c>
      <c r="T395" s="1" t="n">
        <v>747.5</v>
      </c>
      <c r="U395" s="1" t="n">
        <f aca="false">IF(T395&lt;&gt;"",T395+459.67,"")</f>
        <v>1207.17</v>
      </c>
      <c r="V395" s="1" t="n">
        <v>425.83</v>
      </c>
      <c r="W395" s="2" t="n">
        <v>0.056</v>
      </c>
      <c r="X395" s="2" t="n">
        <v>0.2435</v>
      </c>
      <c r="Y395" s="2" t="n">
        <f aca="false">IF(U395&lt;&gt;"",V395*W395*L395/10.73165/U395,"")</f>
        <v>0.243344089569667</v>
      </c>
      <c r="Z395" s="2" t="str">
        <f aca="false">IF(Y395&lt;&gt;"",IF(ABS(Y395-X395)&gt;0.0005,Y395-X395,""),"")</f>
        <v/>
      </c>
      <c r="AA395" s="2" t="n">
        <v>0.403</v>
      </c>
      <c r="AB395" s="2" t="n">
        <f aca="false">IF(AND(V395&gt;0,Q395&lt;&gt;""),LOG(14.69595/V395)/(1-1/Q395)*3/7-1,"")</f>
        <v>0.398574538532404</v>
      </c>
      <c r="AC395" s="2" t="str">
        <f aca="false">IF(AB395&lt;&gt;"",IF(ABS(AB395-AA395)&gt;0.05,AB395-AA395,""),"")</f>
        <v/>
      </c>
      <c r="AD395" s="2" t="n">
        <v>0.899</v>
      </c>
      <c r="AF395" s="3" t="n">
        <f aca="false">IF(AND(L395&lt;&gt;"",AD395&lt;&gt;""),L395/(AD395*62.3664),"")</f>
        <v>2.35787668217914</v>
      </c>
      <c r="AG395" s="1" t="n">
        <v>25.9</v>
      </c>
      <c r="AH395" s="1" t="n">
        <f aca="false">IF(AD395&lt;&gt;"",141.5/AD395-131.5,"")</f>
        <v>25.8971078976641</v>
      </c>
      <c r="AI395" s="1" t="str">
        <f aca="false">IF(AH395&lt;&gt;"",IF(ABS(AH395-AG395)&gt;0.01,AH395-AG395,""),"")</f>
        <v/>
      </c>
      <c r="AJ395" s="3" t="n">
        <v>7.495</v>
      </c>
      <c r="AK395" s="3" t="n">
        <f aca="false">IF(AD395&lt;&gt;"",AD395*8.33718,"")</f>
        <v>7.49512482</v>
      </c>
      <c r="AL395" s="3" t="str">
        <f aca="false">IF(AK395&lt;&gt;"",IF(ABS(AK395-AJ395)&gt;0.001,AK395-AJ395,""),"")</f>
        <v/>
      </c>
      <c r="AM395" s="4" t="n">
        <v>1.5325</v>
      </c>
      <c r="AO395" s="2" t="n">
        <f aca="false">IF(AND(V395&lt;&gt;"",AA395&lt;&gt;"",U395&lt;&gt;""),V395*10^(7/3*(1+AA395)*(1-U395/559.676)),"")</f>
        <v>0.0694869106102641</v>
      </c>
      <c r="AP395" s="2" t="n">
        <f aca="false">IF(AO395&lt;&gt;"",AO395-AN395,"")</f>
        <v>0.0694869106102641</v>
      </c>
      <c r="AR395" s="2" t="n">
        <v>0.3672</v>
      </c>
      <c r="AU395" s="1" t="n">
        <v>186.77</v>
      </c>
      <c r="AV395" s="5" t="n">
        <v>17821</v>
      </c>
      <c r="AW395" s="5" t="n">
        <f aca="false">AV395*AJ395</f>
        <v>133568.395</v>
      </c>
      <c r="AX395" s="1" t="n">
        <v>32.73</v>
      </c>
      <c r="AZ395" s="3" t="n">
        <f aca="false">IF(AND(AU395&lt;&gt;"",T395&lt;&gt;"",O395&lt;&gt;"",AD395&lt;&gt;""),SQRT((AU395*(MAX((T395-77)/(T395-O395),0))^0.38)*(SQRT(AD395^2-0.000601*(77-60))*62.3664)*251.9958/30.48^3),"")</f>
        <v>10.7543014011119</v>
      </c>
      <c r="BA395" s="3" t="str">
        <f aca="false">IF(AND(AY395&lt;&gt;"",AZ395&lt;&gt;""),AZ395-AY395,"")</f>
        <v/>
      </c>
      <c r="BC395" s="1" t="n">
        <v>279.06</v>
      </c>
      <c r="BF395" s="6" t="n">
        <v>0.00056</v>
      </c>
      <c r="BL395" s="1" t="n">
        <v>0.85</v>
      </c>
      <c r="BN395" s="7" t="n">
        <v>10.5</v>
      </c>
      <c r="BO395" s="7" t="n">
        <f aca="false">IF(AND(P395&lt;&gt;"",AD395&lt;&gt;""),P395^0.333333333333333/AD395,"")</f>
        <v>10.4689959733513</v>
      </c>
      <c r="BP395" s="7" t="n">
        <f aca="false">BN395-BO395</f>
        <v>0.0310040266486613</v>
      </c>
    </row>
    <row r="396" customFormat="false" ht="12.75" hidden="false" customHeight="false" outlineLevel="0" collapsed="false">
      <c r="A396" s="0" t="n">
        <v>394</v>
      </c>
      <c r="B396" s="0" t="s">
        <v>569</v>
      </c>
      <c r="C396" s="0" t="s">
        <v>468</v>
      </c>
      <c r="D396" s="0" t="n">
        <v>10</v>
      </c>
      <c r="E396" s="0" t="n">
        <v>12</v>
      </c>
      <c r="F396" s="0" t="n">
        <v>0</v>
      </c>
      <c r="G396" s="0" t="n">
        <v>0</v>
      </c>
      <c r="H396" s="0" t="n">
        <v>0</v>
      </c>
      <c r="I396" s="0" t="n">
        <v>0</v>
      </c>
      <c r="J396" s="0" t="n">
        <v>0</v>
      </c>
      <c r="K396" s="0" t="s">
        <v>558</v>
      </c>
      <c r="L396" s="1" t="n">
        <v>132.2</v>
      </c>
      <c r="M396" s="1" t="n">
        <f aca="false">+D396*$D$2+E396*$E$2+F396*$F$2+G396*$G$2+H396*$H$2+I396*$I$2+J396*$J$2</f>
        <v>132.20528</v>
      </c>
      <c r="N396" s="1" t="n">
        <f aca="false">IF(ABS(M396-L396)&gt;0.005,M396-L396,"")</f>
        <v>0.00527999999999906</v>
      </c>
      <c r="O396" s="1" t="n">
        <v>378.14</v>
      </c>
      <c r="P396" s="1" t="n">
        <f aca="false">+O396+459.67</f>
        <v>837.81</v>
      </c>
      <c r="Q396" s="1" t="n">
        <f aca="false">IF(AND(P396&gt;0,U396&lt;&gt;""),P396/U396,"")</f>
        <v>0.690601404596261</v>
      </c>
      <c r="R396" s="1" t="n">
        <v>-57.46</v>
      </c>
      <c r="S396" s="1" t="n">
        <f aca="false">IF(AND(R396&lt;&gt;"",U396&lt;&gt;""),(R396+459.67)/U396,"")</f>
        <v>0.331539120973326</v>
      </c>
      <c r="T396" s="1" t="n">
        <v>753.49</v>
      </c>
      <c r="U396" s="1" t="n">
        <f aca="false">IF(T396&lt;&gt;"",T396+459.67,"")</f>
        <v>1213.16</v>
      </c>
      <c r="V396" s="1" t="n">
        <v>425.83</v>
      </c>
      <c r="W396" s="2" t="n">
        <v>0.056</v>
      </c>
      <c r="X396" s="2" t="n">
        <v>0.2423</v>
      </c>
      <c r="Y396" s="2" t="n">
        <f aca="false">IF(U396&lt;&gt;"",V396*W396*L396/10.73165/U396,"")</f>
        <v>0.24214257361421</v>
      </c>
      <c r="Z396" s="2" t="str">
        <f aca="false">IF(Y396&lt;&gt;"",IF(ABS(Y396-X396)&gt;0.0005,Y396-X396,""),"")</f>
        <v/>
      </c>
      <c r="AA396" s="2" t="n">
        <v>0.403</v>
      </c>
      <c r="AB396" s="2" t="n">
        <f aca="false">IF(AND(V396&gt;0,Q396&lt;&gt;""),LOG(14.69595/V396)/(1-1/Q396)*3/7-1,"")</f>
        <v>0.398592418605856</v>
      </c>
      <c r="AC396" s="2" t="str">
        <f aca="false">IF(AB396&lt;&gt;"",IF(ABS(AB396-AA396)&gt;0.05,AB396-AA396,""),"")</f>
        <v/>
      </c>
      <c r="AD396" s="2" t="n">
        <v>0.8969</v>
      </c>
      <c r="AF396" s="3" t="n">
        <f aca="false">IF(AND(L396&lt;&gt;"",AD396&lt;&gt;""),L396/(AD396*62.3664),"")</f>
        <v>2.36339741027879</v>
      </c>
      <c r="AG396" s="1" t="n">
        <v>26.26</v>
      </c>
      <c r="AH396" s="1" t="n">
        <f aca="false">IF(AD396&lt;&gt;"",141.5/AD396-131.5,"")</f>
        <v>26.265637194782</v>
      </c>
      <c r="AI396" s="1" t="str">
        <f aca="false">IF(AH396&lt;&gt;"",IF(ABS(AH396-AG396)&gt;0.01,AH396-AG396,""),"")</f>
        <v/>
      </c>
      <c r="AJ396" s="3" t="n">
        <v>7.478</v>
      </c>
      <c r="AK396" s="3" t="n">
        <f aca="false">IF(AD396&lt;&gt;"",AD396*8.33718,"")</f>
        <v>7.477616742</v>
      </c>
      <c r="AL396" s="3" t="str">
        <f aca="false">IF(AK396&lt;&gt;"",IF(ABS(AK396-AJ396)&gt;0.001,AK396-AJ396,""),"")</f>
        <v/>
      </c>
      <c r="AM396" s="4" t="n">
        <v>1.5348</v>
      </c>
      <c r="AO396" s="2" t="n">
        <f aca="false">IF(AND(V396&lt;&gt;"",AA396&lt;&gt;"",U396&lt;&gt;""),V396*10^(7/3*(1+AA396)*(1-U396/559.676)),"")</f>
        <v>0.0641012045223016</v>
      </c>
      <c r="AP396" s="2" t="n">
        <f aca="false">IF(AO396&lt;&gt;"",AO396-AN396,"")</f>
        <v>0.0641012045223016</v>
      </c>
      <c r="AR396" s="2" t="n">
        <v>0.3671</v>
      </c>
      <c r="AU396" s="1" t="n">
        <v>188.36</v>
      </c>
      <c r="AV396" s="5" t="n">
        <v>17821</v>
      </c>
      <c r="AW396" s="5" t="n">
        <f aca="false">AV396*AJ396</f>
        <v>133265.438</v>
      </c>
      <c r="AX396" s="1" t="n">
        <v>30.86</v>
      </c>
      <c r="AZ396" s="3" t="n">
        <f aca="false">IF(AND(AU396&lt;&gt;"",T396&lt;&gt;"",O396&lt;&gt;"",AD396&lt;&gt;""),SQRT((AU396*(MAX((T396-77)/(T396-O396),0))^0.38)*(SQRT(AD396^2-0.000601*(77-60))*62.3664)*251.9958/30.48^3),"")</f>
        <v>10.7953026684289</v>
      </c>
      <c r="BA396" s="3" t="str">
        <f aca="false">IF(AND(AY396&lt;&gt;"",AZ396&lt;&gt;""),AZ396-AY396,"")</f>
        <v/>
      </c>
      <c r="BC396" s="1" t="n">
        <v>279.06</v>
      </c>
      <c r="BF396" s="6" t="n">
        <v>0.00056</v>
      </c>
      <c r="BL396" s="1" t="n">
        <v>0.85</v>
      </c>
      <c r="BN396" s="7" t="n">
        <v>10.5</v>
      </c>
      <c r="BO396" s="7" t="n">
        <f aca="false">IF(AND(P396&lt;&gt;"",AD396&lt;&gt;""),P396^0.333333333333333/AD396,"")</f>
        <v>10.5108496185012</v>
      </c>
      <c r="BP396" s="7" t="n">
        <f aca="false">BN396-BO396</f>
        <v>-0.0108496185012346</v>
      </c>
    </row>
    <row r="397" customFormat="false" ht="12.75" hidden="false" customHeight="false" outlineLevel="0" collapsed="false">
      <c r="A397" s="0" t="n">
        <v>395</v>
      </c>
      <c r="B397" s="0" t="s">
        <v>570</v>
      </c>
      <c r="C397" s="0" t="s">
        <v>468</v>
      </c>
      <c r="D397" s="0" t="n">
        <v>10</v>
      </c>
      <c r="E397" s="0" t="n">
        <v>12</v>
      </c>
      <c r="F397" s="0" t="n">
        <v>0</v>
      </c>
      <c r="G397" s="0" t="n">
        <v>0</v>
      </c>
      <c r="H397" s="0" t="n">
        <v>0</v>
      </c>
      <c r="I397" s="0" t="n">
        <v>0</v>
      </c>
      <c r="J397" s="0" t="n">
        <v>0</v>
      </c>
      <c r="K397" s="0" t="s">
        <v>558</v>
      </c>
      <c r="L397" s="1" t="n">
        <v>132.2</v>
      </c>
      <c r="M397" s="1" t="n">
        <f aca="false">+D397*$D$2+E397*$E$2+F397*$F$2+G397*$G$2+H397*$H$2+I397*$I$2+J397*$J$2</f>
        <v>132.20528</v>
      </c>
      <c r="N397" s="1" t="n">
        <f aca="false">IF(ABS(M397-L397)&gt;0.005,M397-L397,"")</f>
        <v>0.00527999999999906</v>
      </c>
      <c r="O397" s="1" t="n">
        <v>359.6</v>
      </c>
      <c r="P397" s="1" t="n">
        <f aca="false">+O397+459.67</f>
        <v>819.27</v>
      </c>
      <c r="Q397" s="1" t="n">
        <f aca="false">IF(AND(P397&gt;0,U397&lt;&gt;""),P397/U397,"")</f>
        <v>0.683112096854885</v>
      </c>
      <c r="S397" s="1" t="str">
        <f aca="false">IF(AND(R397&lt;&gt;"",U397&lt;&gt;""),(R397+459.67)/U397,"")</f>
        <v/>
      </c>
      <c r="T397" s="1" t="n">
        <v>739.65</v>
      </c>
      <c r="U397" s="1" t="n">
        <f aca="false">IF(T397&lt;&gt;"",T397+459.67,"")</f>
        <v>1199.32</v>
      </c>
      <c r="V397" s="1" t="n">
        <v>436.46</v>
      </c>
      <c r="W397" s="2" t="n">
        <v>0.0551</v>
      </c>
      <c r="X397" s="2" t="n">
        <v>0.2468</v>
      </c>
      <c r="Y397" s="2" t="n">
        <f aca="false">IF(U397&lt;&gt;"",V397*W397*L397/10.73165/U397,"")</f>
        <v>0.247016478468361</v>
      </c>
      <c r="Z397" s="2" t="str">
        <f aca="false">IF(Y397&lt;&gt;"",IF(ABS(Y397-X397)&gt;0.0005,Y397-X397,""),"")</f>
        <v/>
      </c>
      <c r="AA397" s="2" t="n">
        <v>0.349</v>
      </c>
      <c r="AB397" s="2" t="n">
        <f aca="false">IF(AND(V397&gt;0,Q397&lt;&gt;""),LOG(14.69595/V397)/(1-1/Q397)*3/7-1,"")</f>
        <v>0.360622387958965</v>
      </c>
      <c r="AC397" s="2" t="str">
        <f aca="false">IF(AB397&lt;&gt;"",IF(ABS(AB397-AA397)&gt;0.05,AB397-AA397,""),"")</f>
        <v/>
      </c>
      <c r="AD397" s="2" t="n">
        <v>0.896</v>
      </c>
      <c r="AF397" s="3" t="n">
        <f aca="false">IF(AND(L397&lt;&gt;"",AD397&lt;&gt;""),L397/(AD397*62.3664),"")</f>
        <v>2.36577135857037</v>
      </c>
      <c r="AG397" s="1" t="n">
        <v>26.43</v>
      </c>
      <c r="AH397" s="1" t="n">
        <f aca="false">IF(AD397&lt;&gt;"",141.5/AD397-131.5,"")</f>
        <v>26.4241071428571</v>
      </c>
      <c r="AI397" s="1" t="str">
        <f aca="false">IF(AH397&lt;&gt;"",IF(ABS(AH397-AG397)&gt;0.01,AH397-AG397,""),"")</f>
        <v/>
      </c>
      <c r="AJ397" s="3" t="n">
        <v>7.47</v>
      </c>
      <c r="AK397" s="3" t="n">
        <f aca="false">IF(AD397&lt;&gt;"",AD397*8.33718,"")</f>
        <v>7.47011328</v>
      </c>
      <c r="AL397" s="3" t="str">
        <f aca="false">IF(AK397&lt;&gt;"",IF(ABS(AK397-AJ397)&gt;0.001,AK397-AJ397,""),"")</f>
        <v/>
      </c>
      <c r="AM397" s="4" t="n">
        <v>1.5262</v>
      </c>
      <c r="AO397" s="2" t="n">
        <f aca="false">IF(AND(V397&lt;&gt;"",AA397&lt;&gt;"",U397&lt;&gt;""),V397*10^(7/3*(1+AA397)*(1-U397/559.676)),"")</f>
        <v>0.110288637344056</v>
      </c>
      <c r="AP397" s="2" t="n">
        <f aca="false">IF(AO397&lt;&gt;"",AO397-AN397,"")</f>
        <v>0.110288637344056</v>
      </c>
      <c r="AR397" s="2" t="n">
        <v>0.3676</v>
      </c>
      <c r="AU397" s="1" t="n">
        <v>182.19</v>
      </c>
      <c r="AV397" s="5" t="n">
        <v>17818</v>
      </c>
      <c r="AW397" s="5" t="n">
        <f aca="false">AV397*AJ397</f>
        <v>133100.46</v>
      </c>
      <c r="AX397" s="1" t="n">
        <v>30.71</v>
      </c>
      <c r="AZ397" s="3" t="n">
        <f aca="false">IF(AND(AU397&lt;&gt;"",T397&lt;&gt;"",O397&lt;&gt;"",AD397&lt;&gt;""),SQRT((AU397*(MAX((T397-77)/(T397-O397),0))^0.38)*(SQRT(AD397^2-0.000601*(77-60))*62.3664)*251.9958/30.48^3),"")</f>
        <v>10.5450696239727</v>
      </c>
      <c r="BA397" s="3" t="str">
        <f aca="false">IF(AND(AY397&lt;&gt;"",AZ397&lt;&gt;""),AZ397-AY397,"")</f>
        <v/>
      </c>
      <c r="BC397" s="1" t="n">
        <v>342.88</v>
      </c>
      <c r="BF397" s="6" t="n">
        <v>0.00056</v>
      </c>
      <c r="BL397" s="1" t="n">
        <v>0.85</v>
      </c>
      <c r="BM397" s="1" t="n">
        <v>8.49</v>
      </c>
      <c r="BN397" s="7" t="n">
        <v>10.4</v>
      </c>
      <c r="BO397" s="7" t="n">
        <f aca="false">IF(AND(P397&lt;&gt;"",AD397&lt;&gt;""),P397^0.333333333333333/AD397,"")</f>
        <v>10.4432179316115</v>
      </c>
      <c r="BP397" s="7" t="n">
        <f aca="false">BN397-BO397</f>
        <v>-0.0432179316114496</v>
      </c>
    </row>
    <row r="398" customFormat="false" ht="13.5" hidden="false" customHeight="false" outlineLevel="0" collapsed="false">
      <c r="A398" s="0" t="n">
        <v>396</v>
      </c>
      <c r="B398" s="0" t="s">
        <v>571</v>
      </c>
      <c r="C398" s="0" t="s">
        <v>572</v>
      </c>
      <c r="D398" s="0" t="n">
        <v>12</v>
      </c>
      <c r="E398" s="0" t="n">
        <v>10</v>
      </c>
      <c r="F398" s="0" t="n">
        <v>0</v>
      </c>
      <c r="G398" s="0" t="n">
        <v>0</v>
      </c>
      <c r="H398" s="0" t="n">
        <v>0</v>
      </c>
      <c r="I398" s="0" t="n">
        <v>0</v>
      </c>
      <c r="J398" s="0" t="n">
        <v>0</v>
      </c>
      <c r="K398" s="0" t="s">
        <v>573</v>
      </c>
      <c r="L398" s="1" t="n">
        <v>154.21</v>
      </c>
      <c r="M398" s="1" t="n">
        <f aca="false">+D398*$D$2+E398*$E$2+F398*$F$2+G398*$G$2+H398*$H$2+I398*$I$2+J398*$J$2</f>
        <v>154.2114</v>
      </c>
      <c r="N398" s="1" t="str">
        <f aca="false">IF(ABS(M398-L398)&gt;0.005,M398-L398,"")</f>
        <v/>
      </c>
      <c r="O398" s="1" t="n">
        <v>491</v>
      </c>
      <c r="P398" s="1" t="n">
        <f aca="false">+O398+459.67</f>
        <v>950.67</v>
      </c>
      <c r="Q398" s="1" t="n">
        <f aca="false">IF(AND(P398&gt;0,U398&lt;&gt;""),P398/U398,"")</f>
        <v>0.669170180267057</v>
      </c>
      <c r="R398" s="1" t="n">
        <v>156.56</v>
      </c>
      <c r="S398" s="1" t="n">
        <f aca="false">IF(AND(R398&lt;&gt;"",U398&lt;&gt;""),(R398+459.67)/U398,"")</f>
        <v>0.433760127263897</v>
      </c>
      <c r="T398" s="1" t="n">
        <v>961</v>
      </c>
      <c r="U398" s="1" t="n">
        <f aca="false">IF(T398&lt;&gt;"",T398+459.67,"")</f>
        <v>1420.67</v>
      </c>
      <c r="V398" s="1" t="n">
        <v>558</v>
      </c>
      <c r="W398" s="2" t="n">
        <v>0.0521</v>
      </c>
      <c r="X398" s="2" t="n">
        <v>0.294</v>
      </c>
      <c r="Y398" s="2" t="n">
        <f aca="false">IF(U398&lt;&gt;"",V398*W398*L398/10.73165/U398,"")</f>
        <v>0.294052414312024</v>
      </c>
      <c r="Z398" s="2" t="str">
        <f aca="false">IF(Y398&lt;&gt;"",IF(ABS(Y398-X398)&gt;0.0005,Y398-X398,""),"")</f>
        <v/>
      </c>
      <c r="AA398" s="2" t="n">
        <v>0.3659</v>
      </c>
      <c r="AB398" s="2" t="n">
        <f aca="false">IF(AND(V398&gt;0,Q398&lt;&gt;""),LOG(14.69595/V398)/(1-1/Q398)*3/7-1,"")</f>
        <v>0.369169844120333</v>
      </c>
      <c r="AC398" s="2" t="str">
        <f aca="false">IF(AB398&lt;&gt;"",IF(ABS(AB398-AA398)&gt;0.05,AB398-AA398,""),"")</f>
        <v/>
      </c>
      <c r="AD398" s="32" t="n">
        <v>1.02</v>
      </c>
      <c r="AF398" s="3" t="n">
        <f aca="false">IF(AND(L398&lt;&gt;"",AD398&lt;&gt;""),L398/(AD398*62.3664),"")</f>
        <v>2.42416228144969</v>
      </c>
      <c r="AH398" s="1" t="n">
        <f aca="false">IF(AD398&lt;&gt;"",141.5/AD398-131.5,"")</f>
        <v>7.22549019607843</v>
      </c>
      <c r="AI398" s="1" t="n">
        <f aca="false">IF(AH398&lt;&gt;"",IF(ABS(AH398-AG398)&gt;0.01,AH398-AG398,""),"")</f>
        <v>7.22549019607843</v>
      </c>
      <c r="AK398" s="3" t="n">
        <f aca="false">IF(AD398&lt;&gt;"",AD398*8.33718,"")</f>
        <v>8.5039236</v>
      </c>
      <c r="AL398" s="3" t="n">
        <f aca="false">IF(AK398&lt;&gt;"",IF(ABS(AK398-AJ398)&gt;0.001,AK398-AJ398,""),"")</f>
        <v>8.5039236</v>
      </c>
      <c r="AM398" s="4" t="n">
        <v>1.58728</v>
      </c>
      <c r="AO398" s="2" t="n">
        <f aca="false">IF(AND(V398&lt;&gt;"",AA398&lt;&gt;"",U398&lt;&gt;""),V398*10^(7/3*(1+AA398)*(1-U398/559.676)),"")</f>
        <v>0.00697694627491983</v>
      </c>
      <c r="AP398" s="2" t="n">
        <f aca="false">IF(AO398&lt;&gt;"",AO398-AN398,"")</f>
        <v>0.00697694627491983</v>
      </c>
      <c r="AQ398" s="2" t="n">
        <v>0.2424</v>
      </c>
      <c r="AT398" s="2" t="n">
        <v>0.9906</v>
      </c>
      <c r="AU398" s="1" t="n">
        <v>136.74</v>
      </c>
      <c r="AV398" s="5" t="n">
        <v>16816</v>
      </c>
      <c r="AZ398" s="3" t="n">
        <f aca="false">IF(AND(AU398&lt;&gt;"",T398&lt;&gt;"",O398&lt;&gt;"",AD398&lt;&gt;""),SQRT((AU398*(MAX((T398-77)/(T398-O398),0))^0.38)*(SQRT(AD398^2-0.000601*(77-60))*62.3664)*251.9958/30.48^3),"")</f>
        <v>9.89585367569128</v>
      </c>
      <c r="BA398" s="3" t="str">
        <f aca="false">IF(AND(AY398&lt;&gt;"",AZ398&lt;&gt;""),AZ398-AY398,"")</f>
        <v/>
      </c>
      <c r="BB398" s="1" t="n">
        <v>235</v>
      </c>
      <c r="BC398" s="1" t="n">
        <v>507.65</v>
      </c>
      <c r="BD398" s="1" t="n">
        <v>780.83</v>
      </c>
      <c r="BE398" s="1" t="n">
        <v>51.79</v>
      </c>
      <c r="BL398" s="1" t="n">
        <v>0.6</v>
      </c>
      <c r="BM398" s="1" t="n">
        <v>5.8</v>
      </c>
      <c r="BN398" s="7" t="n">
        <v>9.6</v>
      </c>
      <c r="BO398" s="7" t="n">
        <f aca="false">IF(AND(P398&lt;&gt;"",AD398&lt;&gt;""),P398^0.333333333333333/AD398,"")</f>
        <v>9.63998647642424</v>
      </c>
      <c r="BP398" s="7" t="n">
        <f aca="false">BN398-BO398</f>
        <v>-0.0399864764242448</v>
      </c>
    </row>
    <row r="399" customFormat="false" ht="12.75" hidden="false" customHeight="false" outlineLevel="0" collapsed="false">
      <c r="A399" s="0" t="n">
        <v>397</v>
      </c>
      <c r="B399" s="0" t="s">
        <v>574</v>
      </c>
      <c r="C399" s="0" t="s">
        <v>575</v>
      </c>
      <c r="D399" s="0" t="n">
        <v>13</v>
      </c>
      <c r="E399" s="0" t="n">
        <v>12</v>
      </c>
      <c r="F399" s="0" t="n">
        <v>0</v>
      </c>
      <c r="G399" s="0" t="n">
        <v>0</v>
      </c>
      <c r="H399" s="0" t="n">
        <v>0</v>
      </c>
      <c r="I399" s="0" t="n">
        <v>0</v>
      </c>
      <c r="J399" s="0" t="n">
        <v>0</v>
      </c>
      <c r="K399" s="0" t="s">
        <v>573</v>
      </c>
      <c r="L399" s="1" t="n">
        <v>168.24</v>
      </c>
      <c r="M399" s="1" t="n">
        <f aca="false">+D399*$D$2+E399*$E$2+F399*$F$2+G399*$G$2+H399*$H$2+I399*$I$2+J399*$J$2</f>
        <v>168.23828</v>
      </c>
      <c r="N399" s="1" t="str">
        <f aca="false">IF(ABS(M399-L399)&gt;0.005,M399-L399,"")</f>
        <v/>
      </c>
      <c r="O399" s="1" t="n">
        <v>491.54</v>
      </c>
      <c r="P399" s="1" t="n">
        <f aca="false">+O399+459.67</f>
        <v>951.21</v>
      </c>
      <c r="Q399" s="1" t="n">
        <f aca="false">IF(AND(P399&gt;0,U399&lt;&gt;""),P399/U399,"")</f>
        <v>0.695674750607027</v>
      </c>
      <c r="S399" s="1" t="str">
        <f aca="false">IF(AND(R399&lt;&gt;"",U399&lt;&gt;""),(R399+459.67)/U399,"")</f>
        <v/>
      </c>
      <c r="T399" s="1" t="n">
        <v>907.65</v>
      </c>
      <c r="U399" s="1" t="n">
        <f aca="false">IF(T399&lt;&gt;"",T399+459.67,"")</f>
        <v>1367.32</v>
      </c>
      <c r="V399" s="1" t="n">
        <v>429.69</v>
      </c>
      <c r="W399" s="2" t="n">
        <v>0.0513</v>
      </c>
      <c r="X399" s="2" t="n">
        <v>0.2529</v>
      </c>
      <c r="Y399" s="2" t="n">
        <f aca="false">IF(U399&lt;&gt;"",V399*W399*L399/10.73165/U399,"")</f>
        <v>0.252734892641249</v>
      </c>
      <c r="Z399" s="2" t="str">
        <f aca="false">IF(Y399&lt;&gt;"",IF(ABS(Y399-X399)&gt;0.0005,Y399-X399,""),"")</f>
        <v/>
      </c>
      <c r="AA399" s="2" t="n">
        <v>0.406</v>
      </c>
      <c r="AB399" s="2" t="n">
        <f aca="false">IF(AND(V399&gt;0,Q399&lt;&gt;""),LOG(14.69595/V399)/(1-1/Q399)*3/7-1,"")</f>
        <v>0.43619322215766</v>
      </c>
      <c r="AC399" s="2" t="str">
        <f aca="false">IF(AB399&lt;&gt;"",IF(ABS(AB399-AA399)&gt;0.05,AB399-AA399,""),"")</f>
        <v/>
      </c>
      <c r="AD399" s="2" t="n">
        <v>1.0159</v>
      </c>
      <c r="AF399" s="3" t="n">
        <f aca="false">IF(AND(L399&lt;&gt;"",AD399&lt;&gt;""),L399/(AD399*62.3664),"")</f>
        <v>2.65538576970963</v>
      </c>
      <c r="AG399" s="1" t="n">
        <v>7.78</v>
      </c>
      <c r="AH399" s="1" t="n">
        <f aca="false">IF(AD399&lt;&gt;"",141.5/AD399-131.5,"")</f>
        <v>7.78536273255241</v>
      </c>
      <c r="AI399" s="1" t="str">
        <f aca="false">IF(AH399&lt;&gt;"",IF(ABS(AH399-AG399)&gt;0.01,AH399-AG399,""),"")</f>
        <v/>
      </c>
      <c r="AJ399" s="3" t="n">
        <v>8.47</v>
      </c>
      <c r="AK399" s="3" t="n">
        <f aca="false">IF(AD399&lt;&gt;"",AD399*8.33718,"")</f>
        <v>8.469741162</v>
      </c>
      <c r="AL399" s="3" t="str">
        <f aca="false">IF(AK399&lt;&gt;"",IF(ABS(AK399-AJ399)&gt;0.001,AK399-AJ399,""),"")</f>
        <v/>
      </c>
      <c r="AM399" s="4" t="n">
        <v>1.589</v>
      </c>
      <c r="AO399" s="2" t="n">
        <f aca="false">IF(AND(V399&lt;&gt;"",AA399&lt;&gt;"",U399&lt;&gt;""),V399*10^(7/3*(1+AA399)*(1-U399/559.676)),"")</f>
        <v>0.00792443695735242</v>
      </c>
      <c r="AP399" s="2" t="n">
        <f aca="false">IF(AO399&lt;&gt;"",AO399-AN399,"")</f>
        <v>0.00792443695735242</v>
      </c>
      <c r="AR399" s="2" t="n">
        <v>0.3747</v>
      </c>
      <c r="AU399" s="1" t="n">
        <v>173.37</v>
      </c>
      <c r="AV399" s="5" t="n">
        <v>17156</v>
      </c>
      <c r="AW399" s="5" t="n">
        <f aca="false">AV399*AJ399</f>
        <v>145311.32</v>
      </c>
      <c r="AX399" s="1" t="n">
        <v>38.69</v>
      </c>
      <c r="AZ399" s="3" t="n">
        <f aca="false">IF(AND(AU399&lt;&gt;"",T399&lt;&gt;"",O399&lt;&gt;"",AD399&lt;&gt;""),SQRT((AU399*(MAX((T399-77)/(T399-O399),0))^0.38)*(SQRT(AD399^2-0.000601*(77-60))*62.3664)*251.9958/30.48^3),"")</f>
        <v>11.2466112467299</v>
      </c>
      <c r="BA399" s="3" t="str">
        <f aca="false">IF(AND(AY399&lt;&gt;"",AZ399&lt;&gt;""),AZ399-AY399,"")</f>
        <v/>
      </c>
      <c r="BC399" s="1" t="n">
        <v>188.29</v>
      </c>
      <c r="BL399" s="1" t="n">
        <v>0.69</v>
      </c>
      <c r="BM399" s="1" t="n">
        <v>8.76</v>
      </c>
      <c r="BN399" s="7" t="n">
        <v>9.7</v>
      </c>
      <c r="BO399" s="7" t="n">
        <f aca="false">IF(AND(P399&lt;&gt;"",AD399&lt;&gt;""),P399^0.333333333333333/AD399,"")</f>
        <v>9.68072408187083</v>
      </c>
      <c r="BP399" s="7" t="n">
        <f aca="false">BN399-BO399</f>
        <v>0.0192759181291695</v>
      </c>
    </row>
    <row r="400" customFormat="false" ht="12.75" hidden="false" customHeight="false" outlineLevel="0" collapsed="false">
      <c r="A400" s="0" t="n">
        <v>398</v>
      </c>
      <c r="B400" s="0" t="s">
        <v>576</v>
      </c>
      <c r="C400" s="0" t="s">
        <v>575</v>
      </c>
      <c r="D400" s="0" t="n">
        <v>13</v>
      </c>
      <c r="E400" s="0" t="n">
        <v>12</v>
      </c>
      <c r="F400" s="0" t="n">
        <v>0</v>
      </c>
      <c r="G400" s="0" t="n">
        <v>0</v>
      </c>
      <c r="H400" s="0" t="n">
        <v>0</v>
      </c>
      <c r="I400" s="0" t="n">
        <v>0</v>
      </c>
      <c r="J400" s="0" t="n">
        <v>0</v>
      </c>
      <c r="K400" s="0" t="s">
        <v>573</v>
      </c>
      <c r="L400" s="1" t="n">
        <v>168.24</v>
      </c>
      <c r="M400" s="1" t="n">
        <f aca="false">+D400*$D$2+E400*$E$2+F400*$F$2+G400*$G$2+H400*$H$2+I400*$I$2+J400*$J$2</f>
        <v>168.23828</v>
      </c>
      <c r="N400" s="1" t="str">
        <f aca="false">IF(ABS(M400-L400)&gt;0.005,M400-L400,"")</f>
        <v/>
      </c>
      <c r="O400" s="1" t="n">
        <v>522.86</v>
      </c>
      <c r="P400" s="1" t="n">
        <f aca="false">+O400+459.67</f>
        <v>982.53</v>
      </c>
      <c r="Q400" s="1" t="n">
        <f aca="false">IF(AND(P400&gt;0,U400&lt;&gt;""),P400/U400,"")</f>
        <v>0.699339473571825</v>
      </c>
      <c r="R400" s="1" t="n">
        <v>40.5</v>
      </c>
      <c r="S400" s="1" t="n">
        <f aca="false">IF(AND(R400&lt;&gt;"",U400&lt;&gt;""),(R400+459.67)/U400,"")</f>
        <v>0.356008085754552</v>
      </c>
      <c r="T400" s="1" t="n">
        <v>945.27</v>
      </c>
      <c r="U400" s="1" t="n">
        <f aca="false">IF(T400&lt;&gt;"",T400+459.67,"")</f>
        <v>1404.94</v>
      </c>
      <c r="V400" s="1" t="n">
        <v>412.21</v>
      </c>
      <c r="W400" s="2" t="n">
        <v>0.0513</v>
      </c>
      <c r="X400" s="2" t="n">
        <v>0.2361</v>
      </c>
      <c r="Y400" s="2" t="n">
        <f aca="false">IF(U400&lt;&gt;"",V400*W400*L400/10.73165/U400,"")</f>
        <v>0.235961349023047</v>
      </c>
      <c r="Z400" s="2" t="str">
        <f aca="false">IF(Y400&lt;&gt;"",IF(ABS(Y400-X400)&gt;0.0005,Y400-X400,""),"")</f>
        <v/>
      </c>
      <c r="AA400" s="2" t="n">
        <v>0.461</v>
      </c>
      <c r="AB400" s="2" t="n">
        <f aca="false">IF(AND(V400&gt;0,Q400&lt;&gt;""),LOG(14.69595/V400)/(1-1/Q400)*3/7-1,"")</f>
        <v>0.44337662485521</v>
      </c>
      <c r="AC400" s="2" t="str">
        <f aca="false">IF(AB400&lt;&gt;"",IF(ABS(AB400-AA400)&gt;0.05,AB400-AA400,""),"")</f>
        <v/>
      </c>
      <c r="AD400" s="2" t="n">
        <v>1.0185</v>
      </c>
      <c r="AF400" s="3" t="n">
        <f aca="false">IF(AND(L400&lt;&gt;"",AD400&lt;&gt;""),L400/(AD400*62.3664),"")</f>
        <v>2.64860717078842</v>
      </c>
      <c r="AG400" s="1" t="n">
        <v>7.44</v>
      </c>
      <c r="AH400" s="1" t="n">
        <f aca="false">IF(AD400&lt;&gt;"",141.5/AD400-131.5,"")</f>
        <v>7.42979872361317</v>
      </c>
      <c r="AI400" s="1" t="n">
        <f aca="false">IF(AH400&lt;&gt;"",IF(ABS(AH400-AG400)&gt;0.01,AH400-AG400,""),"")</f>
        <v>-0.0102012763868258</v>
      </c>
      <c r="AJ400" s="3" t="n">
        <v>8.491</v>
      </c>
      <c r="AK400" s="3" t="n">
        <f aca="false">IF(AD400&lt;&gt;"",AD400*8.33718,"")</f>
        <v>8.49141783</v>
      </c>
      <c r="AL400" s="3" t="str">
        <f aca="false">IF(AK400&lt;&gt;"",IF(ABS(AK400-AJ400)&gt;0.001,AK400-AJ400,""),"")</f>
        <v/>
      </c>
      <c r="AM400" s="4" t="n">
        <v>1.6016</v>
      </c>
      <c r="AO400" s="2" t="n">
        <f aca="false">IF(AND(V400&lt;&gt;"",AA400&lt;&gt;"",U400&lt;&gt;""),V400*10^(7/3*(1+AA400)*(1-U400/559.676)),"")</f>
        <v>0.00292816223252517</v>
      </c>
      <c r="AP400" s="2" t="n">
        <f aca="false">IF(AO400&lt;&gt;"",AO400-AN400,"")</f>
        <v>0.00292816223252517</v>
      </c>
      <c r="AR400" s="2" t="n">
        <v>0.3731</v>
      </c>
      <c r="AU400" s="1" t="n">
        <v>179.09</v>
      </c>
      <c r="AV400" s="5" t="n">
        <v>17156</v>
      </c>
      <c r="AW400" s="5" t="n">
        <f aca="false">AV400*AJ400</f>
        <v>145671.596</v>
      </c>
      <c r="AX400" s="1" t="n">
        <v>39.11</v>
      </c>
      <c r="AZ400" s="3" t="n">
        <f aca="false">IF(AND(AU400&lt;&gt;"",T400&lt;&gt;"",O400&lt;&gt;"",AD400&lt;&gt;""),SQRT((AU400*(MAX((T400-77)/(T400-O400),0))^0.38)*(SQRT(AD400^2-0.000601*(77-60))*62.3664)*251.9958/30.48^3),"")</f>
        <v>11.5092223315447</v>
      </c>
      <c r="BA400" s="3" t="str">
        <f aca="false">IF(AND(AY400&lt;&gt;"",AZ400&lt;&gt;""),AZ400-AY400,"")</f>
        <v/>
      </c>
      <c r="BB400" s="1" t="n">
        <v>32</v>
      </c>
      <c r="BC400" s="1" t="n">
        <v>352.3</v>
      </c>
      <c r="BL400" s="1" t="n">
        <v>0.69</v>
      </c>
      <c r="BM400" s="1" t="n">
        <v>8.76</v>
      </c>
      <c r="BN400" s="7" t="n">
        <v>9.8</v>
      </c>
      <c r="BO400" s="7" t="n">
        <f aca="false">IF(AND(P400&lt;&gt;"",AD400&lt;&gt;""),P400^0.333333333333333/AD400,"")</f>
        <v>9.76084852670977</v>
      </c>
      <c r="BP400" s="7" t="n">
        <f aca="false">BN400-BO400</f>
        <v>0.0391514732902323</v>
      </c>
    </row>
    <row r="401" customFormat="false" ht="12.75" hidden="false" customHeight="false" outlineLevel="0" collapsed="false">
      <c r="A401" s="0" t="n">
        <v>399</v>
      </c>
      <c r="B401" s="0" t="s">
        <v>577</v>
      </c>
      <c r="C401" s="0" t="s">
        <v>575</v>
      </c>
      <c r="D401" s="0" t="n">
        <v>13</v>
      </c>
      <c r="E401" s="0" t="n">
        <v>12</v>
      </c>
      <c r="F401" s="0" t="n">
        <v>0</v>
      </c>
      <c r="G401" s="0" t="n">
        <v>0</v>
      </c>
      <c r="H401" s="0" t="n">
        <v>0</v>
      </c>
      <c r="I401" s="0" t="n">
        <v>0</v>
      </c>
      <c r="J401" s="0" t="n">
        <v>0</v>
      </c>
      <c r="K401" s="0" t="s">
        <v>573</v>
      </c>
      <c r="L401" s="1" t="n">
        <v>168.24</v>
      </c>
      <c r="M401" s="1" t="n">
        <f aca="false">+D401*$D$2+E401*$E$2+F401*$F$2+G401*$G$2+H401*$H$2+I401*$I$2+J401*$J$2</f>
        <v>168.23828</v>
      </c>
      <c r="N401" s="1" t="str">
        <f aca="false">IF(ABS(M401-L401)&gt;0.005,M401-L401,"")</f>
        <v/>
      </c>
      <c r="O401" s="1" t="n">
        <v>518</v>
      </c>
      <c r="P401" s="1" t="n">
        <f aca="false">+O401+459.67</f>
        <v>977.67</v>
      </c>
      <c r="Q401" s="1" t="n">
        <f aca="false">IF(AND(P401&gt;0,U401&lt;&gt;""),P401/U401,"")</f>
        <v>0.699339766378873</v>
      </c>
      <c r="R401" s="1" t="n">
        <v>118</v>
      </c>
      <c r="S401" s="1" t="n">
        <f aca="false">IF(AND(R401&lt;&gt;"",U401&lt;&gt;""),(R401+459.67)/U401,"")</f>
        <v>0.413214686800335</v>
      </c>
      <c r="T401" s="1" t="n">
        <v>938.32</v>
      </c>
      <c r="U401" s="1" t="n">
        <f aca="false">IF(T401&lt;&gt;"",T401+459.67,"")</f>
        <v>1397.99</v>
      </c>
      <c r="V401" s="1" t="n">
        <v>412.21</v>
      </c>
      <c r="W401" s="2" t="n">
        <v>0.0513</v>
      </c>
      <c r="X401" s="2" t="n">
        <v>0.2373</v>
      </c>
      <c r="Y401" s="2" t="n">
        <f aca="false">IF(U401&lt;&gt;"",V401*W401*L401/10.73165/U401,"")</f>
        <v>0.237134412761493</v>
      </c>
      <c r="Z401" s="2" t="str">
        <f aca="false">IF(Y401&lt;&gt;"",IF(ABS(Y401-X401)&gt;0.0005,Y401-X401,""),"")</f>
        <v/>
      </c>
      <c r="AA401" s="2" t="n">
        <v>0.461</v>
      </c>
      <c r="AB401" s="2" t="n">
        <f aca="false">IF(AND(V401&gt;0,Q401&lt;&gt;""),LOG(14.69595/V401)/(1-1/Q401)*3/7-1,"")</f>
        <v>0.443378634860314</v>
      </c>
      <c r="AC401" s="2" t="str">
        <f aca="false">IF(AB401&lt;&gt;"",IF(ABS(AB401-AA401)&gt;0.05,AB401-AA401,""),"")</f>
        <v/>
      </c>
      <c r="AD401" s="2" t="n">
        <v>1.1009</v>
      </c>
      <c r="AF401" s="3" t="n">
        <f aca="false">IF(AND(L401&lt;&gt;"",AD401&lt;&gt;""),L401/(AD401*62.3664),"")</f>
        <v>2.450364613905</v>
      </c>
      <c r="AG401" s="1" t="n">
        <v>-2.97</v>
      </c>
      <c r="AH401" s="1" t="n">
        <f aca="false">IF(AD401&lt;&gt;"",141.5/AD401-131.5,"")</f>
        <v>-2.96879825597239</v>
      </c>
      <c r="AI401" s="1" t="str">
        <f aca="false">IF(AH401&lt;&gt;"",IF(ABS(AH401-AG401)&gt;0.01,AH401-AG401,""),"")</f>
        <v/>
      </c>
      <c r="AJ401" s="3" t="n">
        <v>9.179</v>
      </c>
      <c r="AK401" s="3" t="n">
        <f aca="false">IF(AD401&lt;&gt;"",AD401*8.33718,"")</f>
        <v>9.178401462</v>
      </c>
      <c r="AL401" s="3" t="str">
        <f aca="false">IF(AK401&lt;&gt;"",IF(ABS(AK401-AJ401)&gt;0.001,AK401-AJ401,""),"")</f>
        <v/>
      </c>
      <c r="AO401" s="2" t="n">
        <f aca="false">IF(AND(V401&lt;&gt;"",AA401&lt;&gt;"",U401&lt;&gt;""),V401*10^(7/3*(1+AA401)*(1-U401/559.676)),"")</f>
        <v>0.00322795708502975</v>
      </c>
      <c r="AP401" s="2" t="n">
        <f aca="false">IF(AO401&lt;&gt;"",AO401-AN401,"")</f>
        <v>0.00322795708502975</v>
      </c>
      <c r="AU401" s="1" t="n">
        <v>177.16</v>
      </c>
      <c r="AV401" s="5" t="n">
        <v>17156</v>
      </c>
      <c r="AW401" s="5" t="n">
        <f aca="false">AV401*AJ401</f>
        <v>157474.924</v>
      </c>
      <c r="AX401" s="1" t="n">
        <v>53.48</v>
      </c>
      <c r="AZ401" s="3" t="n">
        <f aca="false">IF(AND(AU401&lt;&gt;"",T401&lt;&gt;"",O401&lt;&gt;"",AD401&lt;&gt;""),SQRT((AU401*(MAX((T401-77)/(T401-O401),0))^0.38)*(SQRT(AD401^2-0.000601*(77-60))*62.3664)*251.9958/30.48^3),"")</f>
        <v>11.8983903259638</v>
      </c>
      <c r="BA401" s="3" t="str">
        <f aca="false">IF(AND(AY401&lt;&gt;"",AZ401&lt;&gt;""),AZ401-AY401,"")</f>
        <v/>
      </c>
      <c r="BC401" s="1" t="n">
        <v>352.3</v>
      </c>
      <c r="BL401" s="1" t="n">
        <v>0.69</v>
      </c>
      <c r="BM401" s="1" t="n">
        <v>8.76</v>
      </c>
      <c r="BN401" s="7" t="n">
        <v>9</v>
      </c>
      <c r="BO401" s="7" t="n">
        <f aca="false">IF(AND(P401&lt;&gt;"",AD401&lt;&gt;""),P401^0.333333333333333/AD401,"")</f>
        <v>9.01535621533027</v>
      </c>
      <c r="BP401" s="7" t="n">
        <f aca="false">BN401-BO401</f>
        <v>-0.0153562153302662</v>
      </c>
    </row>
    <row r="402" customFormat="false" ht="12.75" hidden="false" customHeight="false" outlineLevel="0" collapsed="false">
      <c r="A402" s="0" t="n">
        <v>400</v>
      </c>
      <c r="B402" s="0" t="s">
        <v>578</v>
      </c>
      <c r="C402" s="0" t="s">
        <v>579</v>
      </c>
      <c r="D402" s="0" t="n">
        <v>14</v>
      </c>
      <c r="E402" s="0" t="n">
        <v>14</v>
      </c>
      <c r="F402" s="0" t="n">
        <v>0</v>
      </c>
      <c r="G402" s="0" t="n">
        <v>0</v>
      </c>
      <c r="H402" s="0" t="n">
        <v>0</v>
      </c>
      <c r="I402" s="0" t="n">
        <v>0</v>
      </c>
      <c r="J402" s="0" t="n">
        <v>0</v>
      </c>
      <c r="K402" s="0" t="s">
        <v>573</v>
      </c>
      <c r="L402" s="1" t="n">
        <v>182.26</v>
      </c>
      <c r="M402" s="1" t="n">
        <f aca="false">+D402*$D$2+E402*$E$2+F402*$F$2+G402*$G$2+H402*$H$2+I402*$I$2+J402*$J$2</f>
        <v>182.26516</v>
      </c>
      <c r="N402" s="1" t="n">
        <f aca="false">IF(ABS(M402-L402)&gt;0.005,M402-L402,"")</f>
        <v>0.00516000000001782</v>
      </c>
      <c r="O402" s="1" t="n">
        <v>541</v>
      </c>
      <c r="P402" s="1" t="n">
        <f aca="false">+O402+459.67</f>
        <v>1000.67</v>
      </c>
      <c r="Q402" s="1" t="n">
        <f aca="false">IF(AND(P402&gt;0,U402&lt;&gt;""),P402/U402,"")</f>
        <v>0.744036820033905</v>
      </c>
      <c r="R402" s="1" t="n">
        <v>117</v>
      </c>
      <c r="S402" s="1" t="n">
        <f aca="false">IF(AND(R402&lt;&gt;"",U402&lt;&gt;""),(R402+459.67)/U402,"")</f>
        <v>0.428776432798977</v>
      </c>
      <c r="T402" s="1" t="n">
        <v>885.25</v>
      </c>
      <c r="U402" s="1" t="n">
        <f aca="false">IF(T402&lt;&gt;"",T402+459.67,"")</f>
        <v>1344.92</v>
      </c>
      <c r="V402" s="1" t="n">
        <v>373.89</v>
      </c>
      <c r="W402" s="2" t="n">
        <v>0.0522</v>
      </c>
      <c r="X402" s="2" t="n">
        <v>0.2466</v>
      </c>
      <c r="Y402" s="2" t="n">
        <f aca="false">IF(U402&lt;&gt;"",V402*W402*L402/10.73165/U402,"")</f>
        <v>0.246457912974537</v>
      </c>
      <c r="Z402" s="2" t="str">
        <f aca="false">IF(Y402&lt;&gt;"",IF(ABS(Y402-X402)&gt;0.0005,Y402-X402,""),"")</f>
        <v/>
      </c>
      <c r="AA402" s="2" t="n">
        <v>0.491</v>
      </c>
      <c r="AB402" s="2" t="n">
        <f aca="false">IF(AND(V402&gt;0,Q402&lt;&gt;""),LOG(14.69595/V402)/(1-1/Q402)*3/7-1,"")</f>
        <v>0.750996451893601</v>
      </c>
      <c r="AC402" s="2" t="n">
        <f aca="false">IF(AB402&lt;&gt;"",IF(ABS(AB402-AA402)&gt;0.05,AB402-AA402,""),"")</f>
        <v>0.259996451893601</v>
      </c>
      <c r="AD402" s="2" t="n">
        <v>1.0377</v>
      </c>
      <c r="AF402" s="3" t="n">
        <f aca="false">IF(AND(L402&lt;&gt;"",AD402&lt;&gt;""),L402/(AD402*62.3664),"")</f>
        <v>2.81623488201665</v>
      </c>
      <c r="AG402" s="1" t="n">
        <v>4.86</v>
      </c>
      <c r="AH402" s="1" t="n">
        <f aca="false">IF(AD402&lt;&gt;"",141.5/AD402-131.5,"")</f>
        <v>4.85925604702706</v>
      </c>
      <c r="AI402" s="1" t="str">
        <f aca="false">IF(AH402&lt;&gt;"",IF(ABS(AH402-AG402)&gt;0.01,AH402-AG402,""),"")</f>
        <v/>
      </c>
      <c r="AJ402" s="3" t="n">
        <v>8.651</v>
      </c>
      <c r="AK402" s="3" t="n">
        <f aca="false">IF(AD402&lt;&gt;"",AD402*8.33718,"")</f>
        <v>8.651491686</v>
      </c>
      <c r="AL402" s="3" t="str">
        <f aca="false">IF(AK402&lt;&gt;"",IF(ABS(AK402-AJ402)&gt;0.001,AK402-AJ402,""),"")</f>
        <v/>
      </c>
      <c r="AO402" s="2" t="n">
        <f aca="false">IF(AND(V402&lt;&gt;"",AA402&lt;&gt;"",U402&lt;&gt;""),V402*10^(7/3*(1+AA402)*(1-U402/559.676)),"")</f>
        <v>0.0049157682972023</v>
      </c>
      <c r="AP402" s="2" t="n">
        <f aca="false">IF(AO402&lt;&gt;"",AO402-AN402,"")</f>
        <v>0.0049157682972023</v>
      </c>
      <c r="AV402" s="5" t="n">
        <v>17286</v>
      </c>
      <c r="AW402" s="5" t="n">
        <f aca="false">AV402*AJ402</f>
        <v>149541.186</v>
      </c>
      <c r="AX402" s="1" t="n">
        <v>43.91</v>
      </c>
      <c r="AZ402" s="3" t="str">
        <f aca="false">IF(AND(AU402&lt;&gt;"",T402&lt;&gt;"",O402&lt;&gt;"",AD402&lt;&gt;""),SQRT((AU402*(MAX((T402-77)/(T402-O402),0))^0.38)*(SQRT(AD402^2-0.000601*(77-60))*62.3664)*251.9958/30.48^3),"")</f>
        <v/>
      </c>
      <c r="BA402" s="3" t="str">
        <f aca="false">IF(AND(AY402&lt;&gt;"",AZ402&lt;&gt;""),AZ402-AY402,"")</f>
        <v/>
      </c>
      <c r="BC402" s="1" t="n">
        <v>349.58</v>
      </c>
      <c r="BL402" s="1" t="n">
        <v>0.63</v>
      </c>
      <c r="BM402" s="1" t="n">
        <v>8.58</v>
      </c>
      <c r="BN402" s="7" t="n">
        <v>9.6</v>
      </c>
      <c r="BO402" s="7" t="n">
        <f aca="false">IF(AND(P402&lt;&gt;"",AD402&lt;&gt;""),P402^0.333333333333333/AD402,"")</f>
        <v>9.63884825550844</v>
      </c>
      <c r="BP402" s="7" t="n">
        <f aca="false">BN402-BO402</f>
        <v>-0.0388482555084355</v>
      </c>
    </row>
    <row r="403" customFormat="false" ht="12.75" hidden="false" customHeight="false" outlineLevel="0" collapsed="false">
      <c r="A403" s="0" t="n">
        <v>401</v>
      </c>
      <c r="B403" s="0" t="s">
        <v>580</v>
      </c>
      <c r="C403" s="0" t="s">
        <v>579</v>
      </c>
      <c r="D403" s="0" t="n">
        <v>14</v>
      </c>
      <c r="E403" s="0" t="n">
        <v>14</v>
      </c>
      <c r="F403" s="0" t="n">
        <v>0</v>
      </c>
      <c r="G403" s="0" t="n">
        <v>0</v>
      </c>
      <c r="H403" s="0" t="n">
        <v>0</v>
      </c>
      <c r="I403" s="0" t="n">
        <v>0</v>
      </c>
      <c r="J403" s="0" t="n">
        <v>0</v>
      </c>
      <c r="K403" s="0" t="s">
        <v>573</v>
      </c>
      <c r="L403" s="1" t="n">
        <v>182.26</v>
      </c>
      <c r="M403" s="1" t="n">
        <f aca="false">+D403*$D$2+E403*$E$2+F403*$F$2+G403*$G$2+H403*$H$2+I403*$I$2+J403*$J$2</f>
        <v>182.26516</v>
      </c>
      <c r="N403" s="1" t="n">
        <f aca="false">IF(ABS(M403-L403)&gt;0.005,M403-L403,"")</f>
        <v>0.00516000000001782</v>
      </c>
      <c r="O403" s="1" t="n">
        <v>559</v>
      </c>
      <c r="P403" s="1" t="n">
        <f aca="false">+O403+459.67</f>
        <v>1018.67</v>
      </c>
      <c r="Q403" s="1" t="n">
        <f aca="false">IF(AND(P403&gt;0,U403&lt;&gt;""),P403/U403,"")</f>
        <v>0.71351923063453</v>
      </c>
      <c r="R403" s="1" t="n">
        <v>250</v>
      </c>
      <c r="S403" s="1" t="n">
        <f aca="false">IF(AND(R403&lt;&gt;"",U403&lt;&gt;""),(R403+459.67)/U403,"")</f>
        <v>0.497082659157929</v>
      </c>
      <c r="T403" s="1" t="n">
        <v>968</v>
      </c>
      <c r="U403" s="1" t="n">
        <f aca="false">IF(T403&lt;&gt;"",T403+459.67,"")</f>
        <v>1427.67</v>
      </c>
      <c r="V403" s="1" t="n">
        <v>368.34</v>
      </c>
      <c r="W403" s="2" t="n">
        <v>0.0522</v>
      </c>
      <c r="X403" s="2" t="n">
        <v>0.2288</v>
      </c>
      <c r="Y403" s="2" t="n">
        <f aca="false">IF(U403&lt;&gt;"",V403*W403*L403/10.73165/U403,"")</f>
        <v>0.228726465449705</v>
      </c>
      <c r="Z403" s="2" t="str">
        <f aca="false">IF(Y403&lt;&gt;"",IF(ABS(Y403-X403)&gt;0.0005,Y403-X403,""),"")</f>
        <v/>
      </c>
      <c r="AA403" s="2" t="n">
        <v>0.483</v>
      </c>
      <c r="AB403" s="2" t="n">
        <f aca="false">IF(AND(V403&gt;0,Q403&lt;&gt;""),LOG(14.69595/V403)/(1-1/Q403)*3/7-1,"")</f>
        <v>0.493368673738161</v>
      </c>
      <c r="AC403" s="2" t="str">
        <f aca="false">IF(AB403&lt;&gt;"",IF(ABS(AB403-AA403)&gt;0.05,AB403-AA403,""),"")</f>
        <v/>
      </c>
      <c r="AD403" s="2" t="n">
        <v>1.122</v>
      </c>
      <c r="AF403" s="3" t="n">
        <f aca="false">IF(AND(L403&lt;&gt;"",AD403&lt;&gt;""),L403/(AD403*62.3664),"")</f>
        <v>2.60464076387583</v>
      </c>
      <c r="AG403" s="1" t="n">
        <v>-5.39</v>
      </c>
      <c r="AH403" s="1" t="n">
        <f aca="false">IF(AD403&lt;&gt;"",141.5/AD403-131.5,"")</f>
        <v>-5.38591800356508</v>
      </c>
      <c r="AI403" s="1" t="str">
        <f aca="false">IF(AH403&lt;&gt;"",IF(ABS(AH403-AG403)&gt;0.01,AH403-AG403,""),"")</f>
        <v/>
      </c>
      <c r="AJ403" s="3" t="n">
        <v>9.354</v>
      </c>
      <c r="AK403" s="3" t="n">
        <f aca="false">IF(AD403&lt;&gt;"",AD403*8.33718,"")</f>
        <v>9.35431596</v>
      </c>
      <c r="AL403" s="3" t="str">
        <f aca="false">IF(AK403&lt;&gt;"",IF(ABS(AK403-AJ403)&gt;0.001,AK403-AJ403,""),"")</f>
        <v/>
      </c>
      <c r="AO403" s="2" t="n">
        <f aca="false">IF(AND(V403&lt;&gt;"",AA403&lt;&gt;"",U403&lt;&gt;""),V403*10^(7/3*(1+AA403)*(1-U403/559.676)),"")</f>
        <v>0.00158366872298655</v>
      </c>
      <c r="AP403" s="2" t="n">
        <f aca="false">IF(AO403&lt;&gt;"",AO403-AN403,"")</f>
        <v>0.00158366872298655</v>
      </c>
      <c r="AU403" s="1" t="n">
        <v>165.68</v>
      </c>
      <c r="AV403" s="5" t="n">
        <v>15573</v>
      </c>
      <c r="AW403" s="5" t="n">
        <f aca="false">AV403*AJ403</f>
        <v>145669.842</v>
      </c>
      <c r="AX403" s="1" t="n">
        <v>60.22</v>
      </c>
      <c r="AZ403" s="3" t="n">
        <f aca="false">IF(AND(AU403&lt;&gt;"",T403&lt;&gt;"",O403&lt;&gt;"",AD403&lt;&gt;""),SQRT((AU403*(MAX((T403-77)/(T403-O403),0))^0.38)*(SQRT(AD403^2-0.000601*(77-60))*62.3664)*251.9958/30.48^3),"")</f>
        <v>11.7529146391295</v>
      </c>
      <c r="BA403" s="3" t="str">
        <f aca="false">IF(AND(AY403&lt;&gt;"",AZ403&lt;&gt;""),AZ403-AY403,"")</f>
        <v/>
      </c>
      <c r="BC403" s="1" t="n">
        <v>325.2</v>
      </c>
      <c r="BL403" s="1" t="n">
        <v>0.63</v>
      </c>
      <c r="BM403" s="1" t="n">
        <v>8.67</v>
      </c>
      <c r="BN403" s="7" t="n">
        <v>9</v>
      </c>
      <c r="BO403" s="7" t="n">
        <f aca="false">IF(AND(P403&lt;&gt;"",AD403&lt;&gt;""),P403^0.333333333333333/AD403,"")</f>
        <v>8.96778075078358</v>
      </c>
      <c r="BP403" s="7" t="n">
        <f aca="false">BN403-BO403</f>
        <v>0.0322192492164177</v>
      </c>
    </row>
    <row r="404" customFormat="false" ht="12.75" hidden="false" customHeight="false" outlineLevel="0" collapsed="false">
      <c r="A404" s="0" t="n">
        <v>402</v>
      </c>
      <c r="B404" s="0" t="s">
        <v>581</v>
      </c>
      <c r="C404" s="0" t="s">
        <v>575</v>
      </c>
      <c r="D404" s="0" t="n">
        <v>13</v>
      </c>
      <c r="E404" s="0" t="n">
        <v>12</v>
      </c>
      <c r="F404" s="0" t="n">
        <v>0</v>
      </c>
      <c r="G404" s="0" t="n">
        <v>0</v>
      </c>
      <c r="H404" s="0" t="n">
        <v>0</v>
      </c>
      <c r="I404" s="0" t="n">
        <v>0</v>
      </c>
      <c r="J404" s="0" t="n">
        <v>0</v>
      </c>
      <c r="K404" s="0" t="s">
        <v>582</v>
      </c>
      <c r="L404" s="1" t="n">
        <v>168.24</v>
      </c>
      <c r="M404" s="1" t="n">
        <f aca="false">+D404*$D$2+E404*$E$2+F404*$F$2+G404*$G$2+H404*$H$2+I404*$I$2+J404*$J$2</f>
        <v>168.23828</v>
      </c>
      <c r="N404" s="1" t="str">
        <f aca="false">IF(ABS(M404-L404)&gt;0.005,M404-L404,"")</f>
        <v/>
      </c>
      <c r="O404" s="1" t="n">
        <v>507.69</v>
      </c>
      <c r="P404" s="1" t="n">
        <f aca="false">+O404+459.67</f>
        <v>967.36</v>
      </c>
      <c r="Q404" s="1" t="n">
        <f aca="false">IF(AND(P404&gt;0,U404&lt;&gt;""),P404/U404,"")</f>
        <v>0.699768518518519</v>
      </c>
      <c r="R404" s="1" t="n">
        <v>77.43</v>
      </c>
      <c r="S404" s="1" t="n">
        <f aca="false">IF(AND(R404&lt;&gt;"",U404&lt;&gt;""),(R404+459.67)/U404,"")</f>
        <v>0.388527199074074</v>
      </c>
      <c r="T404" s="1" t="n">
        <v>922.73</v>
      </c>
      <c r="U404" s="1" t="n">
        <f aca="false">IF(T404&lt;&gt;"",T404+459.67,"")</f>
        <v>1382.4</v>
      </c>
      <c r="V404" s="1" t="n">
        <v>423.51</v>
      </c>
      <c r="W404" s="2" t="n">
        <v>0.0521</v>
      </c>
      <c r="X404" s="2" t="n">
        <v>0.25</v>
      </c>
      <c r="Y404" s="2" t="n">
        <f aca="false">IF(U404&lt;&gt;"",V404*W404*L404/10.73165/U404,"")</f>
        <v>0.250224843929327</v>
      </c>
      <c r="Z404" s="2" t="str">
        <f aca="false">IF(Y404&lt;&gt;"",IF(ABS(Y404-X404)&gt;0.0005,Y404-X404,""),"")</f>
        <v/>
      </c>
      <c r="AA404" s="2" t="n">
        <v>0.4611</v>
      </c>
      <c r="AB404" s="2" t="n">
        <f aca="false">IF(AND(V404&gt;0,Q404&lt;&gt;""),LOG(14.69595/V404)/(1-1/Q404)*3/7-1,"")</f>
        <v>0.458058264990153</v>
      </c>
      <c r="AC404" s="2" t="str">
        <f aca="false">IF(AB404&lt;&gt;"",IF(ABS(AB404-AA404)&gt;0.05,AB404-AA404,""),"")</f>
        <v/>
      </c>
      <c r="AD404" s="2" t="n">
        <v>1.0104</v>
      </c>
      <c r="AF404" s="3" t="n">
        <f aca="false">IF(AND(L404&lt;&gt;"",AD404&lt;&gt;""),L404/(AD404*62.3664),"")</f>
        <v>2.66984006675377</v>
      </c>
      <c r="AG404" s="1" t="n">
        <v>8.54</v>
      </c>
      <c r="AH404" s="1" t="n">
        <f aca="false">IF(AD404&lt;&gt;"",141.5/AD404-131.5,"")</f>
        <v>8.54354711005544</v>
      </c>
      <c r="AI404" s="1" t="str">
        <f aca="false">IF(AH404&lt;&gt;"",IF(ABS(AH404-AG404)&gt;0.01,AH404-AG404,""),"")</f>
        <v/>
      </c>
      <c r="AJ404" s="3" t="n">
        <v>8.424</v>
      </c>
      <c r="AK404" s="3" t="n">
        <f aca="false">IF(AD404&lt;&gt;"",AD404*8.33718,"")</f>
        <v>8.423886672</v>
      </c>
      <c r="AL404" s="3" t="str">
        <f aca="false">IF(AK404&lt;&gt;"",IF(ABS(AK404-AJ404)&gt;0.001,AK404-AJ404,""),"")</f>
        <v/>
      </c>
      <c r="AM404" s="4" t="n">
        <v>1.5752</v>
      </c>
      <c r="AN404" s="2" t="n">
        <v>0.0017</v>
      </c>
      <c r="AO404" s="2" t="n">
        <f aca="false">IF(AND(V404&lt;&gt;"",AA404&lt;&gt;"",U404&lt;&gt;""),V404*10^(7/3*(1+AA404)*(1-U404/559.676)),"")</f>
        <v>0.00412371805111127</v>
      </c>
      <c r="AP404" s="2" t="n">
        <f aca="false">IF(AO404&lt;&gt;"",AO404-AN404,"")</f>
        <v>0.00242371805111126</v>
      </c>
      <c r="AQ404" s="2" t="n">
        <v>0.2502</v>
      </c>
      <c r="AR404" s="2" t="n">
        <v>0.3726</v>
      </c>
      <c r="AS404" s="2" t="n">
        <v>2.235</v>
      </c>
      <c r="AT404" s="2" t="n">
        <v>0.9319</v>
      </c>
      <c r="AU404" s="1" t="n">
        <v>123.36</v>
      </c>
      <c r="AV404" s="5" t="n">
        <v>17029</v>
      </c>
      <c r="AW404" s="5" t="n">
        <f aca="false">AV404*AJ404</f>
        <v>143452.296</v>
      </c>
      <c r="AX404" s="1" t="n">
        <v>37.57</v>
      </c>
      <c r="AY404" s="3" t="n">
        <v>9.081</v>
      </c>
      <c r="AZ404" s="3" t="n">
        <f aca="false">IF(AND(AU404&lt;&gt;"",T404&lt;&gt;"",O404&lt;&gt;"",AD404&lt;&gt;""),SQRT((AU404*(MAX((T404-77)/(T404-O404),0))^0.38)*(SQRT(AD404^2-0.000601*(77-60))*62.3664)*251.9958/30.48^3),"")</f>
        <v>9.49791504893222</v>
      </c>
      <c r="BA404" s="3" t="n">
        <f aca="false">IF(AND(AY404&lt;&gt;"",AZ404&lt;&gt;""),AZ404-AY404,"")</f>
        <v>0.41691504893222</v>
      </c>
      <c r="BB404" s="1" t="n">
        <v>266</v>
      </c>
      <c r="BC404" s="1" t="n">
        <v>393.53</v>
      </c>
      <c r="BD404" s="1" t="n">
        <v>712.96</v>
      </c>
      <c r="BE404" s="1" t="n">
        <v>46.62</v>
      </c>
      <c r="BL404" s="1" t="n">
        <v>0.69</v>
      </c>
      <c r="BM404" s="1" t="n">
        <v>8.66</v>
      </c>
      <c r="BN404" s="7" t="n">
        <v>9.8</v>
      </c>
      <c r="BO404" s="7" t="n">
        <f aca="false">IF(AND(P404&lt;&gt;"",AD404&lt;&gt;""),P404^0.333333333333333/AD404,"")</f>
        <v>9.78819706276773</v>
      </c>
      <c r="BP404" s="7" t="n">
        <f aca="false">BN404-BO404</f>
        <v>0.0118029372322681</v>
      </c>
    </row>
    <row r="405" customFormat="false" ht="12.75" hidden="false" customHeight="false" outlineLevel="0" collapsed="false">
      <c r="A405" s="0" t="n">
        <v>403</v>
      </c>
      <c r="B405" s="0" t="s">
        <v>583</v>
      </c>
      <c r="C405" s="0" t="s">
        <v>579</v>
      </c>
      <c r="D405" s="0" t="n">
        <v>14</v>
      </c>
      <c r="E405" s="0" t="n">
        <v>14</v>
      </c>
      <c r="F405" s="0" t="n">
        <v>0</v>
      </c>
      <c r="G405" s="0" t="n">
        <v>0</v>
      </c>
      <c r="H405" s="0" t="n">
        <v>0</v>
      </c>
      <c r="I405" s="0" t="n">
        <v>0</v>
      </c>
      <c r="J405" s="0" t="n">
        <v>0</v>
      </c>
      <c r="K405" s="0" t="s">
        <v>582</v>
      </c>
      <c r="L405" s="1" t="n">
        <v>182.26</v>
      </c>
      <c r="M405" s="1" t="n">
        <f aca="false">+D405*$D$2+E405*$E$2+F405*$F$2+G405*$G$2+H405*$H$2+I405*$I$2+J405*$J$2</f>
        <v>182.26516</v>
      </c>
      <c r="N405" s="1" t="n">
        <f aca="false">IF(ABS(M405-L405)&gt;0.005,M405-L405,"")</f>
        <v>0.00516000000001782</v>
      </c>
      <c r="O405" s="1" t="n">
        <v>522.73</v>
      </c>
      <c r="P405" s="1" t="n">
        <f aca="false">+O405+459.67</f>
        <v>982.4</v>
      </c>
      <c r="Q405" s="1" t="n">
        <f aca="false">IF(AND(P405&gt;0,U405&lt;&gt;""),P405/U405,"")</f>
        <v>0.704229390681004</v>
      </c>
      <c r="R405" s="1" t="n">
        <v>-0.31</v>
      </c>
      <c r="S405" s="1" t="n">
        <f aca="false">IF(AND(R405&lt;&gt;"",U405&lt;&gt;""),(R405+459.67)/U405,"")</f>
        <v>0.329290322580645</v>
      </c>
      <c r="T405" s="1" t="n">
        <v>935.33</v>
      </c>
      <c r="U405" s="1" t="n">
        <f aca="false">IF(T405&lt;&gt;"",T405+459.67,"")</f>
        <v>1395</v>
      </c>
      <c r="V405" s="1" t="n">
        <v>388.7</v>
      </c>
      <c r="W405" s="2" t="n">
        <v>0.0531</v>
      </c>
      <c r="X405" s="2" t="n">
        <v>0.251</v>
      </c>
      <c r="Y405" s="2" t="n">
        <f aca="false">IF(U405&lt;&gt;"",V405*W405*L405/10.73165/U405,"")</f>
        <v>0.251281039397633</v>
      </c>
      <c r="Z405" s="2" t="str">
        <f aca="false">IF(Y405&lt;&gt;"",IF(ABS(Y405-X405)&gt;0.0005,Y405-X405,""),"")</f>
        <v/>
      </c>
      <c r="AA405" s="2" t="n">
        <v>0.4497</v>
      </c>
      <c r="AB405" s="2" t="n">
        <f aca="false">IF(AND(V405&gt;0,Q405&lt;&gt;""),LOG(14.69595/V405)/(1-1/Q405)*3/7-1,"")</f>
        <v>0.451473933174405</v>
      </c>
      <c r="AC405" s="2" t="str">
        <f aca="false">IF(AB405&lt;&gt;"",IF(ABS(AB405-AA405)&gt;0.05,AB405-AA405,""),"")</f>
        <v/>
      </c>
      <c r="AD405" s="2" t="n">
        <v>1.0041</v>
      </c>
      <c r="AF405" s="3" t="n">
        <f aca="false">IF(AND(L405&lt;&gt;"",AD405&lt;&gt;""),L405/(AD405*62.3664),"")</f>
        <v>2.91047399369453</v>
      </c>
      <c r="AG405" s="1" t="n">
        <v>9.43</v>
      </c>
      <c r="AH405" s="1" t="n">
        <f aca="false">IF(AD405&lt;&gt;"",141.5/AD405-131.5,"")</f>
        <v>9.42221890249977</v>
      </c>
      <c r="AI405" s="1" t="str">
        <f aca="false">IF(AH405&lt;&gt;"",IF(ABS(AH405-AG405)&gt;0.01,AH405-AG405,""),"")</f>
        <v/>
      </c>
      <c r="AJ405" s="3" t="n">
        <v>8.371</v>
      </c>
      <c r="AK405" s="3" t="n">
        <f aca="false">IF(AD405&lt;&gt;"",AD405*8.33718,"")</f>
        <v>8.371362438</v>
      </c>
      <c r="AL405" s="3" t="str">
        <f aca="false">IF(AK405&lt;&gt;"",IF(ABS(AK405-AJ405)&gt;0.001,AK405-AJ405,""),"")</f>
        <v/>
      </c>
      <c r="AM405" s="4" t="n">
        <v>1.5702</v>
      </c>
      <c r="AN405" s="2" t="n">
        <v>0.0006</v>
      </c>
      <c r="AO405" s="2" t="n">
        <f aca="false">IF(AND(V405&lt;&gt;"",AA405&lt;&gt;"",U405&lt;&gt;""),V405*10^(7/3*(1+AA405)*(1-U405/559.676)),"")</f>
        <v>0.00347526989474706</v>
      </c>
      <c r="AP405" s="2" t="n">
        <f aca="false">IF(AO405&lt;&gt;"",AO405-AN405,"")</f>
        <v>0.00287526989474706</v>
      </c>
      <c r="AQ405" s="2" t="n">
        <v>0.26</v>
      </c>
      <c r="AR405" s="2" t="n">
        <v>0.3729</v>
      </c>
      <c r="AS405" s="2" t="n">
        <v>2.8955</v>
      </c>
      <c r="AT405" s="2" t="n">
        <v>1.1536</v>
      </c>
      <c r="AU405" s="1" t="n">
        <v>118.89</v>
      </c>
      <c r="AV405" s="5" t="n">
        <v>17101</v>
      </c>
      <c r="AW405" s="5" t="n">
        <f aca="false">AV405*AJ405</f>
        <v>143152.471</v>
      </c>
      <c r="AX405" s="1" t="n">
        <v>36.99</v>
      </c>
      <c r="AY405" s="3" t="n">
        <v>9.227</v>
      </c>
      <c r="AZ405" s="3" t="n">
        <f aca="false">IF(AND(AU405&lt;&gt;"",T405&lt;&gt;"",O405&lt;&gt;"",AD405&lt;&gt;""),SQRT((AU405*(MAX((T405-77)/(T405-O405),0))^0.38)*(SQRT(AD405^2-0.000601*(77-60))*62.3664)*251.9958/30.48^3),"")</f>
        <v>9.33143824637984</v>
      </c>
      <c r="BA405" s="3" t="n">
        <f aca="false">IF(AND(AY405&lt;&gt;"",AZ405&lt;&gt;""),AZ405-AY405,"")</f>
        <v>0.104438246379837</v>
      </c>
      <c r="BB405" s="1" t="n">
        <v>264</v>
      </c>
      <c r="BC405" s="1" t="n">
        <v>273.62</v>
      </c>
      <c r="BD405" s="1" t="n">
        <v>477.31</v>
      </c>
      <c r="BE405" s="1" t="n">
        <v>41.45</v>
      </c>
      <c r="BL405" s="1" t="n">
        <v>0.6</v>
      </c>
      <c r="BM405" s="1" t="n">
        <v>8.31</v>
      </c>
      <c r="BN405" s="7" t="n">
        <v>9.9</v>
      </c>
      <c r="BO405" s="7" t="n">
        <f aca="false">IF(AND(P405&lt;&gt;"",AD405&lt;&gt;""),P405^0.333333333333333/AD405,"")</f>
        <v>9.90039413430822</v>
      </c>
      <c r="BP405" s="7" t="n">
        <f aca="false">BN405-BO405</f>
        <v>-0.000394134308214333</v>
      </c>
    </row>
    <row r="406" customFormat="false" ht="12.75" hidden="false" customHeight="false" outlineLevel="0" collapsed="false">
      <c r="A406" s="0" t="n">
        <v>404</v>
      </c>
      <c r="B406" s="0" t="s">
        <v>584</v>
      </c>
      <c r="C406" s="0" t="s">
        <v>579</v>
      </c>
      <c r="D406" s="0" t="n">
        <v>14</v>
      </c>
      <c r="E406" s="0" t="n">
        <v>14</v>
      </c>
      <c r="F406" s="0" t="n">
        <v>0</v>
      </c>
      <c r="G406" s="0" t="n">
        <v>0</v>
      </c>
      <c r="H406" s="0" t="n">
        <v>0</v>
      </c>
      <c r="I406" s="0" t="n">
        <v>0</v>
      </c>
      <c r="J406" s="0" t="n">
        <v>0</v>
      </c>
      <c r="K406" s="0" t="s">
        <v>582</v>
      </c>
      <c r="L406" s="1" t="n">
        <v>182.26</v>
      </c>
      <c r="M406" s="1" t="n">
        <f aca="false">+D406*$D$2+E406*$E$2+F406*$F$2+G406*$G$2+H406*$H$2+I406*$I$2+J406*$J$2</f>
        <v>182.26516</v>
      </c>
      <c r="N406" s="1" t="n">
        <f aca="false">IF(ABS(M406-L406)&gt;0.005,M406-L406,"")</f>
        <v>0.00516000000001782</v>
      </c>
      <c r="O406" s="1" t="n">
        <v>536.9</v>
      </c>
      <c r="P406" s="1" t="n">
        <f aca="false">+O406+459.67</f>
        <v>996.57</v>
      </c>
      <c r="Q406" s="1" t="n">
        <f aca="false">IF(AND(P406&gt;0,U406&lt;&gt;""),P406/U406,"")</f>
        <v>0.709807692307692</v>
      </c>
      <c r="R406" s="1" t="n">
        <v>124.14</v>
      </c>
      <c r="S406" s="1" t="n">
        <f aca="false">IF(AND(R406&lt;&gt;"",U406&lt;&gt;""),(R406+459.67)/U406,"")</f>
        <v>0.415819088319088</v>
      </c>
      <c r="T406" s="1" t="n">
        <v>944.33</v>
      </c>
      <c r="U406" s="1" t="n">
        <f aca="false">IF(T406&lt;&gt;"",T406+459.67,"")</f>
        <v>1404</v>
      </c>
      <c r="V406" s="1" t="n">
        <v>384.35</v>
      </c>
      <c r="W406" s="2" t="n">
        <v>0.0533</v>
      </c>
      <c r="X406" s="2" t="n">
        <v>0.248</v>
      </c>
      <c r="Y406" s="2" t="n">
        <f aca="false">IF(U406&lt;&gt;"",V406*W406*L406/10.73165/U406,"")</f>
        <v>0.247806019870956</v>
      </c>
      <c r="Z406" s="2" t="str">
        <f aca="false">IF(Y406&lt;&gt;"",IF(ABS(Y406-X406)&gt;0.0005,Y406-X406,""),"")</f>
        <v/>
      </c>
      <c r="AA406" s="2" t="n">
        <v>0.4885</v>
      </c>
      <c r="AB406" s="2" t="n">
        <f aca="false">IF(AND(V406&gt;0,Q406&lt;&gt;""),LOG(14.69595/V406)/(1-1/Q406)*3/7-1,"")</f>
        <v>0.485969994299434</v>
      </c>
      <c r="AC406" s="2" t="str">
        <f aca="false">IF(AB406&lt;&gt;"",IF(ABS(AB406-AA406)&gt;0.05,AB406-AA406,""),"")</f>
        <v/>
      </c>
      <c r="AF406" s="3" t="str">
        <f aca="false">IF(AND(L406&lt;&gt;"",AD406&lt;&gt;""),L406/(AD406*62.3664),"")</f>
        <v/>
      </c>
      <c r="AH406" s="1" t="str">
        <f aca="false">IF(AD406&lt;&gt;"",141.5/AD406-131.5,"")</f>
        <v/>
      </c>
      <c r="AI406" s="1" t="str">
        <f aca="false">IF(AH406&lt;&gt;"",IF(ABS(AH406-AG406)&gt;0.01,AH406-AG406,""),"")</f>
        <v/>
      </c>
      <c r="AK406" s="3" t="str">
        <f aca="false">IF(AD406&lt;&gt;"",AD406*8.33718,"")</f>
        <v/>
      </c>
      <c r="AL406" s="3" t="str">
        <f aca="false">IF(AK406&lt;&gt;"",IF(ABS(AK406-AJ406)&gt;0.001,AK406-AJ406,""),"")</f>
        <v/>
      </c>
      <c r="AM406" s="4" t="n">
        <v>1.5704</v>
      </c>
      <c r="AO406" s="2" t="n">
        <f aca="false">IF(AND(V406&lt;&gt;"",AA406&lt;&gt;"",U406&lt;&gt;""),V406*10^(7/3*(1+AA406)*(1-U406/559.676)),"")</f>
        <v>0.00221374500678147</v>
      </c>
      <c r="AP406" s="2" t="n">
        <f aca="false">IF(AO406&lt;&gt;"",AO406-AN406,"")</f>
        <v>0.00221374500678147</v>
      </c>
      <c r="AQ406" s="2" t="n">
        <v>0.2602</v>
      </c>
      <c r="AS406" s="2" t="n">
        <v>2.8516</v>
      </c>
      <c r="AT406" s="2" t="n">
        <v>1.143</v>
      </c>
      <c r="AU406" s="1" t="n">
        <v>120.15</v>
      </c>
      <c r="AV406" s="5" t="n">
        <v>17086</v>
      </c>
      <c r="AZ406" s="3" t="str">
        <f aca="false">IF(AND(AU406&lt;&gt;"",T406&lt;&gt;"",O406&lt;&gt;"",AD406&lt;&gt;""),SQRT((AU406*(MAX((T406-77)/(T406-O406),0))^0.38)*(SQRT(AD406^2-0.000601*(77-60))*62.3664)*251.9958/30.48^3),"")</f>
        <v/>
      </c>
      <c r="BA406" s="3" t="str">
        <f aca="false">IF(AND(AY406&lt;&gt;"",AZ406&lt;&gt;""),AZ406-AY406,"")</f>
        <v/>
      </c>
      <c r="BB406" s="1" t="n">
        <v>264</v>
      </c>
      <c r="BC406" s="1" t="n">
        <v>337.31</v>
      </c>
      <c r="BD406" s="1" t="n">
        <v>679.35</v>
      </c>
      <c r="BE406" s="1" t="n">
        <v>72.05</v>
      </c>
      <c r="BL406" s="1" t="n">
        <v>0.63</v>
      </c>
      <c r="BM406" s="1" t="n">
        <v>8.5</v>
      </c>
      <c r="BO406" s="7" t="str">
        <f aca="false">IF(AND(P406&lt;&gt;"",AD406&lt;&gt;""),P406^0.333333333333333/AD406,"")</f>
        <v/>
      </c>
      <c r="BP406" s="7" t="e">
        <f aca="false">BN406-BO406</f>
        <v>#VALUE!</v>
      </c>
    </row>
    <row r="407" customFormat="false" ht="12.75" hidden="false" customHeight="false" outlineLevel="0" collapsed="false">
      <c r="A407" s="0" t="n">
        <v>405</v>
      </c>
      <c r="B407" s="0" t="s">
        <v>585</v>
      </c>
      <c r="C407" s="0" t="s">
        <v>586</v>
      </c>
      <c r="D407" s="0" t="n">
        <v>15</v>
      </c>
      <c r="E407" s="0" t="n">
        <v>16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0</v>
      </c>
      <c r="K407" s="0" t="s">
        <v>582</v>
      </c>
      <c r="L407" s="1" t="n">
        <v>196.29</v>
      </c>
      <c r="M407" s="1" t="n">
        <f aca="false">+D407*$D$2+E407*$E$2+F407*$F$2+G407*$G$2+H407*$H$2+I407*$I$2+J407*$J$2</f>
        <v>196.29204</v>
      </c>
      <c r="N407" s="1" t="str">
        <f aca="false">IF(ABS(M407-L407)&gt;0.005,M407-L407,"")</f>
        <v/>
      </c>
      <c r="O407" s="1" t="n">
        <v>541.8</v>
      </c>
      <c r="P407" s="1" t="n">
        <f aca="false">+O407+459.67</f>
        <v>1001.47</v>
      </c>
      <c r="Q407" s="1" t="n">
        <f aca="false">IF(AND(P407&gt;0,U407&lt;&gt;""),P407/U407,"")</f>
        <v>0.716630768460146</v>
      </c>
      <c r="R407" s="1" t="n">
        <v>56.66</v>
      </c>
      <c r="S407" s="1" t="n">
        <f aca="false">IF(AND(R407&lt;&gt;"",U407&lt;&gt;""),(R407+459.67)/U407,"")</f>
        <v>0.369474836669123</v>
      </c>
      <c r="T407" s="1" t="n">
        <v>937.8</v>
      </c>
      <c r="U407" s="1" t="n">
        <f aca="false">IF(T407&lt;&gt;"",T407+459.67,"")</f>
        <v>1397.47</v>
      </c>
      <c r="V407" s="1" t="n">
        <v>348.29</v>
      </c>
      <c r="W407" s="2" t="n">
        <v>0.0523</v>
      </c>
      <c r="X407" s="2" t="n">
        <v>0.2386</v>
      </c>
      <c r="Y407" s="2" t="n">
        <f aca="false">IF(U407&lt;&gt;"",V407*W407*L407/10.73165/U407,"")</f>
        <v>0.238414066570332</v>
      </c>
      <c r="Z407" s="2" t="str">
        <f aca="false">IF(Y407&lt;&gt;"",IF(ABS(Y407-X407)&gt;0.0005,Y407-X407,""),"")</f>
        <v/>
      </c>
      <c r="AA407" s="2" t="n">
        <v>0.536</v>
      </c>
      <c r="AB407" s="2" t="n">
        <f aca="false">IF(AND(V407&gt;0,Q407&lt;&gt;""),LOG(14.69595/V407)/(1-1/Q407)*3/7-1,"")</f>
        <v>0.490004558777077</v>
      </c>
      <c r="AC407" s="2" t="str">
        <f aca="false">IF(AB407&lt;&gt;"",IF(ABS(AB407-AA407)&gt;0.05,AB407-AA407,""),"")</f>
        <v/>
      </c>
      <c r="AD407" s="2" t="n">
        <v>0.991</v>
      </c>
      <c r="AF407" s="3" t="n">
        <f aca="false">IF(AND(L407&lt;&gt;"",AD407&lt;&gt;""),L407/(AD407*62.3664),"")</f>
        <v>3.17595137582039</v>
      </c>
      <c r="AG407" s="1" t="n">
        <v>11.29</v>
      </c>
      <c r="AH407" s="1" t="n">
        <f aca="false">IF(AD407&lt;&gt;"",141.5/AD407-131.5,"")</f>
        <v>11.2850655903128</v>
      </c>
      <c r="AI407" s="1" t="str">
        <f aca="false">IF(AH407&lt;&gt;"",IF(ABS(AH407-AG407)&gt;0.01,AH407-AG407,""),"")</f>
        <v/>
      </c>
      <c r="AJ407" s="3" t="n">
        <v>8.262</v>
      </c>
      <c r="AK407" s="3" t="n">
        <f aca="false">IF(AD407&lt;&gt;"",AD407*8.33718,"")</f>
        <v>8.26214538</v>
      </c>
      <c r="AL407" s="3" t="str">
        <f aca="false">IF(AK407&lt;&gt;"",IF(ABS(AK407-AJ407)&gt;0.001,AK407-AJ407,""),"")</f>
        <v/>
      </c>
      <c r="AM407" s="4" t="n">
        <v>1.562</v>
      </c>
      <c r="AO407" s="2" t="n">
        <f aca="false">IF(AND(V407&lt;&gt;"",AA407&lt;&gt;"",U407&lt;&gt;""),V407*10^(7/3*(1+AA407)*(1-U407/559.676)),"")</f>
        <v>0.00150298753193639</v>
      </c>
      <c r="AP407" s="2" t="n">
        <f aca="false">IF(AO407&lt;&gt;"",AO407-AN407,"")</f>
        <v>0.00150298753193639</v>
      </c>
      <c r="AR407" s="2" t="n">
        <v>0.3769</v>
      </c>
      <c r="AX407" s="1" t="n">
        <v>37.85</v>
      </c>
      <c r="AZ407" s="3" t="str">
        <f aca="false">IF(AND(AU407&lt;&gt;"",T407&lt;&gt;"",O407&lt;&gt;"",AD407&lt;&gt;""),SQRT((AU407*(MAX((T407-77)/(T407-O407),0))^0.38)*(SQRT(AD407^2-0.000601*(77-60))*62.3664)*251.9958/30.48^3),"")</f>
        <v/>
      </c>
      <c r="BA407" s="3" t="str">
        <f aca="false">IF(AND(AY407&lt;&gt;"",AZ407&lt;&gt;""),AZ407-AY407,"")</f>
        <v/>
      </c>
      <c r="BL407" s="1" t="n">
        <v>0.58</v>
      </c>
      <c r="BM407" s="1" t="n">
        <v>8.6</v>
      </c>
      <c r="BN407" s="7" t="n">
        <v>10.1</v>
      </c>
      <c r="BO407" s="7" t="n">
        <f aca="false">IF(AND(P407&lt;&gt;"",AD407&lt;&gt;""),P407^0.333333333333333/AD407,"")</f>
        <v>10.0957594358818</v>
      </c>
      <c r="BP407" s="7" t="n">
        <f aca="false">BN407-BO407</f>
        <v>0.00424056411818974</v>
      </c>
    </row>
    <row r="408" customFormat="false" ht="12.75" hidden="false" customHeight="false" outlineLevel="0" collapsed="false">
      <c r="A408" s="0" t="n">
        <v>406</v>
      </c>
      <c r="B408" s="0" t="s">
        <v>587</v>
      </c>
      <c r="C408" s="0" t="s">
        <v>586</v>
      </c>
      <c r="D408" s="0" t="n">
        <v>15</v>
      </c>
      <c r="E408" s="0" t="n">
        <v>16</v>
      </c>
      <c r="F408" s="0" t="n">
        <v>0</v>
      </c>
      <c r="G408" s="0" t="n">
        <v>0</v>
      </c>
      <c r="H408" s="0" t="n">
        <v>0</v>
      </c>
      <c r="I408" s="0" t="n">
        <v>0</v>
      </c>
      <c r="J408" s="0" t="n">
        <v>0</v>
      </c>
      <c r="K408" s="0" t="s">
        <v>582</v>
      </c>
      <c r="L408" s="1" t="n">
        <v>196.29</v>
      </c>
      <c r="M408" s="1" t="n">
        <f aca="false">+D408*$D$2+E408*$E$2+F408*$F$2+G408*$G$2+H408*$H$2+I408*$I$2+J408*$J$2</f>
        <v>196.29204</v>
      </c>
      <c r="N408" s="1" t="str">
        <f aca="false">IF(ABS(M408-L408)&gt;0.005,M408-L408,"")</f>
        <v/>
      </c>
      <c r="O408" s="1" t="n">
        <v>542.59</v>
      </c>
      <c r="P408" s="1" t="n">
        <f aca="false">+O408+459.67</f>
        <v>1002.26</v>
      </c>
      <c r="Q408" s="1" t="n">
        <f aca="false">IF(AND(P408&gt;0,U408&lt;&gt;""),P408/U408,"")</f>
        <v>0.716637112458529</v>
      </c>
      <c r="R408" s="1" t="n">
        <v>32.45</v>
      </c>
      <c r="S408" s="1" t="n">
        <f aca="false">IF(AND(R408&lt;&gt;"",U408&lt;&gt;""),(R408+459.67)/U408,"")</f>
        <v>0.35187621553598</v>
      </c>
      <c r="T408" s="1" t="n">
        <v>938.89</v>
      </c>
      <c r="U408" s="1" t="n">
        <f aca="false">IF(T408&lt;&gt;"",T408+459.67,"")</f>
        <v>1398.56</v>
      </c>
      <c r="V408" s="1" t="n">
        <v>348.29</v>
      </c>
      <c r="W408" s="2" t="n">
        <v>0.0523</v>
      </c>
      <c r="X408" s="2" t="n">
        <v>0.2384</v>
      </c>
      <c r="Y408" s="2" t="n">
        <f aca="false">IF(U408&lt;&gt;"",V408*W408*L408/10.73165/U408,"")</f>
        <v>0.23822825306747</v>
      </c>
      <c r="Z408" s="2" t="str">
        <f aca="false">IF(Y408&lt;&gt;"",IF(ABS(Y408-X408)&gt;0.0005,Y408-X408,""),"")</f>
        <v/>
      </c>
      <c r="AA408" s="2" t="n">
        <v>0.536</v>
      </c>
      <c r="AB408" s="2" t="n">
        <f aca="false">IF(AND(V408&gt;0,Q408&lt;&gt;""),LOG(14.69595/V408)/(1-1/Q408)*3/7-1,"")</f>
        <v>0.490051107979132</v>
      </c>
      <c r="AC408" s="2" t="str">
        <f aca="false">IF(AB408&lt;&gt;"",IF(ABS(AB408-AA408)&gt;0.05,AB408-AA408,""),"")</f>
        <v/>
      </c>
      <c r="AD408" s="2" t="n">
        <v>0.9817</v>
      </c>
      <c r="AF408" s="3" t="n">
        <f aca="false">IF(AND(L408&lt;&gt;"",AD408&lt;&gt;""),L408/(AD408*62.3664),"")</f>
        <v>3.2060383145951</v>
      </c>
      <c r="AG408" s="1" t="n">
        <v>12.63</v>
      </c>
      <c r="AH408" s="1" t="n">
        <f aca="false">IF(AD408&lt;&gt;"",141.5/AD408-131.5,"")</f>
        <v>12.6377202811449</v>
      </c>
      <c r="AI408" s="1" t="str">
        <f aca="false">IF(AH408&lt;&gt;"",IF(ABS(AH408-AG408)&gt;0.01,AH408-AG408,""),"")</f>
        <v/>
      </c>
      <c r="AJ408" s="3" t="n">
        <v>8.185</v>
      </c>
      <c r="AK408" s="3" t="n">
        <f aca="false">IF(AD408&lt;&gt;"",AD408*8.33718,"")</f>
        <v>8.184609606</v>
      </c>
      <c r="AL408" s="3" t="str">
        <f aca="false">IF(AK408&lt;&gt;"",IF(ABS(AK408-AJ408)&gt;0.001,AK408-AJ408,""),"")</f>
        <v/>
      </c>
      <c r="AM408" s="4" t="n">
        <v>1.5562</v>
      </c>
      <c r="AO408" s="2" t="n">
        <f aca="false">IF(AND(V408&lt;&gt;"",AA408&lt;&gt;"",U408&lt;&gt;""),V408*10^(7/3*(1+AA408)*(1-U408/559.676)),"")</f>
        <v>0.00147902440232715</v>
      </c>
      <c r="AP408" s="2" t="n">
        <f aca="false">IF(AO408&lt;&gt;"",AO408-AN408,"")</f>
        <v>0.00147902440232715</v>
      </c>
      <c r="AR408" s="2" t="n">
        <v>0.3769</v>
      </c>
      <c r="AV408" s="5" t="n">
        <v>17423</v>
      </c>
      <c r="AW408" s="5" t="n">
        <f aca="false">AV408*AJ408</f>
        <v>142607.255</v>
      </c>
      <c r="AX408" s="1" t="n">
        <v>36.44</v>
      </c>
      <c r="AZ408" s="3" t="str">
        <f aca="false">IF(AND(AU408&lt;&gt;"",T408&lt;&gt;"",O408&lt;&gt;"",AD408&lt;&gt;""),SQRT((AU408*(MAX((T408-77)/(T408-O408),0))^0.38)*(SQRT(AD408^2-0.000601*(77-60))*62.3664)*251.9958/30.48^3),"")</f>
        <v/>
      </c>
      <c r="BA408" s="3" t="str">
        <f aca="false">IF(AND(AY408&lt;&gt;"",AZ408&lt;&gt;""),AZ408-AY408,"")</f>
        <v/>
      </c>
      <c r="BC408" s="1" t="n">
        <v>254.3</v>
      </c>
      <c r="BL408" s="1" t="n">
        <v>0.58</v>
      </c>
      <c r="BM408" s="1" t="n">
        <v>8.6</v>
      </c>
      <c r="BN408" s="7" t="n">
        <v>10.2</v>
      </c>
      <c r="BO408" s="7" t="n">
        <f aca="false">IF(AND(P408&lt;&gt;"",AD408&lt;&gt;""),P408^0.333333333333333/AD408,"")</f>
        <v>10.194079316835</v>
      </c>
      <c r="BP408" s="7" t="n">
        <f aca="false">BN408-BO408</f>
        <v>0.00592068316502115</v>
      </c>
    </row>
    <row r="409" customFormat="false" ht="12.75" hidden="false" customHeight="false" outlineLevel="0" collapsed="false">
      <c r="A409" s="0" t="n">
        <v>407</v>
      </c>
      <c r="B409" s="0" t="s">
        <v>588</v>
      </c>
      <c r="C409" s="0" t="s">
        <v>589</v>
      </c>
      <c r="D409" s="0" t="n">
        <v>16</v>
      </c>
      <c r="E409" s="0" t="n">
        <v>18</v>
      </c>
      <c r="F409" s="0" t="n">
        <v>0</v>
      </c>
      <c r="G409" s="0" t="n">
        <v>0</v>
      </c>
      <c r="H409" s="0" t="n">
        <v>0</v>
      </c>
      <c r="I409" s="0" t="n">
        <v>0</v>
      </c>
      <c r="J409" s="0" t="n">
        <v>0</v>
      </c>
      <c r="K409" s="0" t="s">
        <v>582</v>
      </c>
      <c r="L409" s="1" t="n">
        <v>210.32</v>
      </c>
      <c r="M409" s="1" t="n">
        <f aca="false">+D409*$D$2+E409*$E$2+F409*$F$2+G409*$G$2+H409*$H$2+I409*$I$2+J409*$J$2</f>
        <v>210.31892</v>
      </c>
      <c r="N409" s="1" t="str">
        <f aca="false">IF(ABS(M409-L409)&gt;0.005,M409-L409,"")</f>
        <v/>
      </c>
      <c r="O409" s="1" t="n">
        <v>561.72</v>
      </c>
      <c r="P409" s="1" t="n">
        <f aca="false">+O409+459.67</f>
        <v>1021.39</v>
      </c>
      <c r="Q409" s="1" t="n">
        <f aca="false">IF(AND(P409&gt;0,U409&lt;&gt;""),P409/U409,"")</f>
        <v>0.727299267993962</v>
      </c>
      <c r="R409" s="1" t="n">
        <v>-13.36</v>
      </c>
      <c r="S409" s="1" t="n">
        <f aca="false">IF(AND(R409&lt;&gt;"",U409&lt;&gt;""),(R409+459.67)/U409,"")</f>
        <v>0.31780312740323</v>
      </c>
      <c r="T409" s="1" t="n">
        <v>944.69</v>
      </c>
      <c r="U409" s="1" t="n">
        <f aca="false">IF(T409&lt;&gt;"",T409+459.67,"")</f>
        <v>1404.36</v>
      </c>
      <c r="V409" s="1" t="n">
        <v>320.52</v>
      </c>
      <c r="W409" s="2" t="n">
        <v>0.053</v>
      </c>
      <c r="X409" s="2" t="n">
        <v>0.2372</v>
      </c>
      <c r="Y409" s="2" t="n">
        <f aca="false">IF(U409&lt;&gt;"",V409*W409*L409/10.73165/U409,"")</f>
        <v>0.237064555382314</v>
      </c>
      <c r="Z409" s="2" t="str">
        <f aca="false">IF(Y409&lt;&gt;"",IF(ABS(Y409-X409)&gt;0.0005,Y409-X409,""),"")</f>
        <v/>
      </c>
      <c r="AA409" s="2" t="n">
        <v>0.574</v>
      </c>
      <c r="AB409" s="2" t="n">
        <f aca="false">IF(AND(V409&gt;0,Q409&lt;&gt;""),LOG(14.69595/V409)/(1-1/Q409)*3/7-1,"")</f>
        <v>0.530098983825288</v>
      </c>
      <c r="AC409" s="2" t="str">
        <f aca="false">IF(AB409&lt;&gt;"",IF(ABS(AB409-AA409)&gt;0.05,AB409-AA409,""),"")</f>
        <v/>
      </c>
      <c r="AD409" s="2" t="n">
        <v>0.9793</v>
      </c>
      <c r="AF409" s="3" t="n">
        <f aca="false">IF(AND(L409&lt;&gt;"",AD409&lt;&gt;""),L409/(AD409*62.3664),"")</f>
        <v>3.44361144675516</v>
      </c>
      <c r="AG409" s="1" t="n">
        <v>12.98</v>
      </c>
      <c r="AH409" s="1" t="n">
        <f aca="false">IF(AD409&lt;&gt;"",141.5/AD409-131.5,"")</f>
        <v>12.990962932707</v>
      </c>
      <c r="AI409" s="1" t="n">
        <f aca="false">IF(AH409&lt;&gt;"",IF(ABS(AH409-AG409)&gt;0.01,AH409-AG409,""),"")</f>
        <v>0.0109629327070486</v>
      </c>
      <c r="AJ409" s="3" t="n">
        <v>8.165</v>
      </c>
      <c r="AK409" s="3" t="n">
        <f aca="false">IF(AD409&lt;&gt;"",AD409*8.33718,"")</f>
        <v>8.164600374</v>
      </c>
      <c r="AL409" s="3" t="str">
        <f aca="false">IF(AK409&lt;&gt;"",IF(ABS(AK409-AJ409)&gt;0.001,AK409-AJ409,""),"")</f>
        <v/>
      </c>
      <c r="AM409" s="4" t="n">
        <v>1.5546</v>
      </c>
      <c r="AO409" s="2" t="n">
        <f aca="false">IF(AND(V409&lt;&gt;"",AA409&lt;&gt;"",U409&lt;&gt;""),V409*10^(7/3*(1+AA409)*(1-U409/559.676)),"")</f>
        <v>0.000918182311579898</v>
      </c>
      <c r="AP409" s="2" t="n">
        <f aca="false">IF(AO409&lt;&gt;"",AO409-AN409,"")</f>
        <v>0.000918182311579898</v>
      </c>
      <c r="AR409" s="2" t="n">
        <v>0.3776</v>
      </c>
      <c r="AU409" s="1" t="n">
        <v>147.14</v>
      </c>
      <c r="AX409" s="1" t="n">
        <v>37.17</v>
      </c>
      <c r="AZ409" s="3" t="n">
        <f aca="false">IF(AND(AU409&lt;&gt;"",T409&lt;&gt;"",O409&lt;&gt;"",AD409&lt;&gt;""),SQRT((AU409*(MAX((T409-77)/(T409-O409),0))^0.38)*(SQRT(AD409^2-0.000601*(77-60))*62.3664)*251.9958/30.48^3),"")</f>
        <v>10.4183243479601</v>
      </c>
      <c r="BA409" s="3" t="str">
        <f aca="false">IF(AND(AY409&lt;&gt;"",AZ409&lt;&gt;""),AZ409-AY409,"")</f>
        <v/>
      </c>
      <c r="BL409" s="1" t="n">
        <v>0.54</v>
      </c>
      <c r="BM409" s="1" t="n">
        <v>8.85</v>
      </c>
      <c r="BN409" s="7" t="n">
        <v>10.3</v>
      </c>
      <c r="BO409" s="7" t="n">
        <f aca="false">IF(AND(P409&lt;&gt;"",AD409&lt;&gt;""),P409^0.333333333333333/AD409,"")</f>
        <v>10.2836695469224</v>
      </c>
      <c r="BP409" s="7" t="n">
        <f aca="false">BN409-BO409</f>
        <v>0.0163304530776003</v>
      </c>
    </row>
    <row r="410" customFormat="false" ht="12.75" hidden="false" customHeight="false" outlineLevel="0" collapsed="false">
      <c r="A410" s="0" t="n">
        <v>408</v>
      </c>
      <c r="B410" s="0" t="s">
        <v>590</v>
      </c>
      <c r="C410" s="0" t="s">
        <v>591</v>
      </c>
      <c r="D410" s="0" t="n">
        <v>17</v>
      </c>
      <c r="E410" s="0" t="n">
        <v>20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0</v>
      </c>
      <c r="K410" s="0" t="s">
        <v>582</v>
      </c>
      <c r="L410" s="1" t="n">
        <v>224.35</v>
      </c>
      <c r="M410" s="1" t="n">
        <f aca="false">+D410*$D$2+E410*$E$2+F410*$F$2+G410*$G$2+H410*$H$2+I410*$I$2+J410*$J$2</f>
        <v>224.3458</v>
      </c>
      <c r="N410" s="1" t="str">
        <f aca="false">IF(ABS(M410-L410)&gt;0.005,M410-L410,"")</f>
        <v/>
      </c>
      <c r="O410" s="1" t="n">
        <v>586.2</v>
      </c>
      <c r="P410" s="1" t="n">
        <f aca="false">+O410+459.67</f>
        <v>1045.87</v>
      </c>
      <c r="Q410" s="1" t="n">
        <f aca="false">IF(AND(P410&gt;0,U410&lt;&gt;""),P410/U410,"")</f>
        <v>0.737192680726289</v>
      </c>
      <c r="R410" s="1" t="n">
        <v>10.36</v>
      </c>
      <c r="S410" s="1" t="n">
        <f aca="false">IF(AND(R410&lt;&gt;"",U410&lt;&gt;""),(R410+459.67)/U410,"")</f>
        <v>0.331305683996842</v>
      </c>
      <c r="T410" s="1" t="n">
        <v>959.05</v>
      </c>
      <c r="U410" s="1" t="n">
        <f aca="false">IF(T410&lt;&gt;"",T410+459.67,"")</f>
        <v>1418.72</v>
      </c>
      <c r="V410" s="1" t="n">
        <v>296.81</v>
      </c>
      <c r="W410" s="2" t="n">
        <v>0.0537</v>
      </c>
      <c r="X410" s="2" t="n">
        <v>0.2347</v>
      </c>
      <c r="Y410" s="2" t="n">
        <f aca="false">IF(U410&lt;&gt;"",V410*W410*L410/10.73165/U410,"")</f>
        <v>0.234863591161694</v>
      </c>
      <c r="Z410" s="2" t="str">
        <f aca="false">IF(Y410&lt;&gt;"",IF(ABS(Y410-X410)&gt;0.0005,Y410-X410,""),"")</f>
        <v/>
      </c>
      <c r="AA410" s="2" t="n">
        <v>0.624</v>
      </c>
      <c r="AB410" s="2" t="n">
        <f aca="false">IF(AND(V410&gt;0,Q410&lt;&gt;""),LOG(14.69595/V410)/(1-1/Q410)*3/7-1,"")</f>
        <v>0.569172700341621</v>
      </c>
      <c r="AC410" s="2" t="n">
        <f aca="false">IF(AB410&lt;&gt;"",IF(ABS(AB410-AA410)&gt;0.05,AB410-AA410,""),"")</f>
        <v>-0.0548272996583791</v>
      </c>
      <c r="AD410" s="2" t="n">
        <v>0.97</v>
      </c>
      <c r="AF410" s="3" t="n">
        <f aca="false">IF(AND(L410&lt;&gt;"",AD410&lt;&gt;""),L410/(AD410*62.3664),"")</f>
        <v>3.70854594451202</v>
      </c>
      <c r="AG410" s="1" t="n">
        <v>14.38</v>
      </c>
      <c r="AH410" s="1" t="n">
        <f aca="false">IF(AD410&lt;&gt;"",141.5/AD410-131.5,"")</f>
        <v>14.3762886597938</v>
      </c>
      <c r="AI410" s="1" t="str">
        <f aca="false">IF(AH410&lt;&gt;"",IF(ABS(AH410-AG410)&gt;0.01,AH410-AG410,""),"")</f>
        <v/>
      </c>
      <c r="AJ410" s="3" t="n">
        <v>8.087</v>
      </c>
      <c r="AK410" s="3" t="n">
        <f aca="false">IF(AD410&lt;&gt;"",AD410*8.33718,"")</f>
        <v>8.0870646</v>
      </c>
      <c r="AL410" s="3" t="str">
        <f aca="false">IF(AK410&lt;&gt;"",IF(ABS(AK410-AJ410)&gt;0.001,AK410-AJ410,""),"")</f>
        <v/>
      </c>
      <c r="AM410" s="4" t="n">
        <v>1.5489</v>
      </c>
      <c r="AO410" s="2" t="n">
        <f aca="false">IF(AND(V410&lt;&gt;"",AA410&lt;&gt;"",U410&lt;&gt;""),V410*10^(7/3*(1+AA410)*(1-U410/559.676)),"")</f>
        <v>0.000453157346109604</v>
      </c>
      <c r="AP410" s="2" t="n">
        <f aca="false">IF(AO410&lt;&gt;"",AO410-AN410,"")</f>
        <v>0.000453157346109604</v>
      </c>
      <c r="AR410" s="2" t="n">
        <v>0.3773</v>
      </c>
      <c r="AU410" s="1" t="n">
        <v>141.51</v>
      </c>
      <c r="AX410" s="1" t="n">
        <v>36.74</v>
      </c>
      <c r="AZ410" s="3" t="n">
        <f aca="false">IF(AND(AU410&lt;&gt;"",T410&lt;&gt;"",O410&lt;&gt;"",AD410&lt;&gt;""),SQRT((AU410*(MAX((T410-77)/(T410-O410),0))^0.38)*(SQRT(AD410^2-0.000601*(77-60))*62.3664)*251.9958/30.48^3),"")</f>
        <v>10.2516973553917</v>
      </c>
      <c r="BA410" s="3" t="str">
        <f aca="false">IF(AND(AY410&lt;&gt;"",AZ410&lt;&gt;""),AZ410-AY410,"")</f>
        <v/>
      </c>
      <c r="BL410" s="1" t="n">
        <v>0.5</v>
      </c>
      <c r="BM410" s="1" t="n">
        <v>9.31</v>
      </c>
      <c r="BN410" s="7" t="n">
        <v>10.5</v>
      </c>
      <c r="BO410" s="7" t="n">
        <f aca="false">IF(AND(P410&lt;&gt;"",AD410&lt;&gt;""),P410^0.333333333333333/AD410,"")</f>
        <v>10.4645566724975</v>
      </c>
      <c r="BP410" s="7" t="n">
        <f aca="false">BN410-BO410</f>
        <v>0.0354433275024615</v>
      </c>
    </row>
    <row r="411" customFormat="false" ht="12.75" hidden="false" customHeight="false" outlineLevel="0" collapsed="false">
      <c r="A411" s="0" t="n">
        <v>409</v>
      </c>
      <c r="B411" s="0" t="s">
        <v>592</v>
      </c>
      <c r="C411" s="0" t="s">
        <v>593</v>
      </c>
      <c r="D411" s="0" t="n">
        <v>18</v>
      </c>
      <c r="E411" s="0" t="n">
        <v>22</v>
      </c>
      <c r="F411" s="0" t="n">
        <v>0</v>
      </c>
      <c r="G411" s="0" t="n">
        <v>0</v>
      </c>
      <c r="H411" s="0" t="n">
        <v>0</v>
      </c>
      <c r="I411" s="0" t="n">
        <v>0</v>
      </c>
      <c r="J411" s="0" t="n">
        <v>0</v>
      </c>
      <c r="K411" s="0" t="s">
        <v>582</v>
      </c>
      <c r="L411" s="1" t="n">
        <v>238.37</v>
      </c>
      <c r="M411" s="1" t="n">
        <f aca="false">+D411*$D$2+E411*$E$2+F411*$F$2+G411*$G$2+H411*$H$2+I411*$I$2+J411*$J$2</f>
        <v>238.37268</v>
      </c>
      <c r="N411" s="1" t="str">
        <f aca="false">IF(ABS(M411-L411)&gt;0.005,M411-L411,"")</f>
        <v/>
      </c>
      <c r="O411" s="1" t="n">
        <v>609.85</v>
      </c>
      <c r="P411" s="1" t="n">
        <f aca="false">+O411+459.67</f>
        <v>1069.52</v>
      </c>
      <c r="Q411" s="1" t="n">
        <f aca="false">IF(AND(P411&gt;0,U411&lt;&gt;""),P411/U411,"")</f>
        <v>0.746381565173699</v>
      </c>
      <c r="R411" s="1" t="n">
        <v>11.23</v>
      </c>
      <c r="S411" s="1" t="n">
        <f aca="false">IF(AND(R411&lt;&gt;"",U411&lt;&gt;""),(R411+459.67)/U411,"")</f>
        <v>0.328625064552598</v>
      </c>
      <c r="T411" s="1" t="n">
        <v>973.27</v>
      </c>
      <c r="U411" s="1" t="n">
        <f aca="false">IF(T411&lt;&gt;"",T411+459.67,"")</f>
        <v>1432.94</v>
      </c>
      <c r="V411" s="1" t="n">
        <v>276.36</v>
      </c>
      <c r="W411" s="2" t="n">
        <v>0.0542</v>
      </c>
      <c r="X411" s="2" t="n">
        <v>0.2322</v>
      </c>
      <c r="Y411" s="2" t="n">
        <f aca="false">IF(U411&lt;&gt;"",V411*W411*L411/10.73165/U411,"")</f>
        <v>0.232183610768167</v>
      </c>
      <c r="Z411" s="2" t="str">
        <f aca="false">IF(Y411&lt;&gt;"",IF(ABS(Y411-X411)&gt;0.0005,Y411-X411,""),"")</f>
        <v/>
      </c>
      <c r="AA411" s="2" t="n">
        <v>0.673</v>
      </c>
      <c r="AB411" s="2" t="n">
        <f aca="false">IF(AND(V411&gt;0,Q411&lt;&gt;""),LOG(14.69595/V411)/(1-1/Q411)*3/7-1,"")</f>
        <v>0.607190371687736</v>
      </c>
      <c r="AC411" s="2" t="n">
        <f aca="false">IF(AB411&lt;&gt;"",IF(ABS(AB411-AA411)&gt;0.05,AB411-AA411,""),"")</f>
        <v>-0.0658096283122642</v>
      </c>
      <c r="AD411" s="2" t="n">
        <v>0.9605</v>
      </c>
      <c r="AF411" s="3" t="n">
        <f aca="false">IF(AND(L411&lt;&gt;"",AD411&lt;&gt;""),L411/(AD411*62.3664),"")</f>
        <v>3.97927131681138</v>
      </c>
      <c r="AG411" s="1" t="n">
        <v>15.82</v>
      </c>
      <c r="AH411" s="1" t="n">
        <f aca="false">IF(AD411&lt;&gt;"",141.5/AD411-131.5,"")</f>
        <v>15.8191046330036</v>
      </c>
      <c r="AI411" s="1" t="str">
        <f aca="false">IF(AH411&lt;&gt;"",IF(ABS(AH411-AG411)&gt;0.01,AH411-AG411,""),"")</f>
        <v/>
      </c>
      <c r="AJ411" s="3" t="n">
        <v>8.008</v>
      </c>
      <c r="AK411" s="3" t="n">
        <f aca="false">IF(AD411&lt;&gt;"",AD411*8.33718,"")</f>
        <v>8.00786139</v>
      </c>
      <c r="AL411" s="3" t="str">
        <f aca="false">IF(AK411&lt;&gt;"",IF(ABS(AK411-AJ411)&gt;0.001,AK411-AJ411,""),"")</f>
        <v/>
      </c>
      <c r="AM411" s="4" t="n">
        <v>1.5428</v>
      </c>
      <c r="AO411" s="2" t="n">
        <f aca="false">IF(AND(V411&lt;&gt;"",AA411&lt;&gt;"",U411&lt;&gt;""),V411*10^(7/3*(1+AA411)*(1-U411/559.676)),"")</f>
        <v>0.000224167868445994</v>
      </c>
      <c r="AP411" s="2" t="n">
        <f aca="false">IF(AO411&lt;&gt;"",AO411-AN411,"")</f>
        <v>0.000224167868445994</v>
      </c>
      <c r="AR411" s="2" t="n">
        <v>0.3766</v>
      </c>
      <c r="AU411" s="1" t="n">
        <v>136.52</v>
      </c>
      <c r="AX411" s="1" t="n">
        <v>36.09</v>
      </c>
      <c r="AZ411" s="3" t="n">
        <f aca="false">IF(AND(AU411&lt;&gt;"",T411&lt;&gt;"",O411&lt;&gt;"",AD411&lt;&gt;""),SQRT((AU411*(MAX((T411-77)/(T411-O411),0))^0.38)*(SQRT(AD411^2-0.000601*(77-60))*62.3664)*251.9958/30.48^3),"")</f>
        <v>10.0988740904343</v>
      </c>
      <c r="BA411" s="3" t="str">
        <f aca="false">IF(AND(AY411&lt;&gt;"",AZ411&lt;&gt;""),AZ411-AY411,"")</f>
        <v/>
      </c>
      <c r="BL411" s="1" t="n">
        <v>0.47</v>
      </c>
      <c r="BM411" s="1" t="n">
        <v>10.03</v>
      </c>
      <c r="BN411" s="7" t="n">
        <v>10.6</v>
      </c>
      <c r="BO411" s="7" t="n">
        <f aca="false">IF(AND(P411&lt;&gt;"",AD411&lt;&gt;""),P411^0.333333333333333/AD411,"")</f>
        <v>10.6471229096704</v>
      </c>
      <c r="BP411" s="7" t="n">
        <f aca="false">BN411-BO411</f>
        <v>-0.0471229096704402</v>
      </c>
    </row>
    <row r="412" customFormat="false" ht="12.75" hidden="false" customHeight="false" outlineLevel="0" collapsed="false">
      <c r="A412" s="0" t="n">
        <v>410</v>
      </c>
      <c r="B412" s="0" t="s">
        <v>594</v>
      </c>
      <c r="C412" s="0" t="s">
        <v>595</v>
      </c>
      <c r="D412" s="0" t="n">
        <v>19</v>
      </c>
      <c r="E412" s="0" t="n">
        <v>24</v>
      </c>
      <c r="F412" s="0" t="n">
        <v>0</v>
      </c>
      <c r="G412" s="0" t="n">
        <v>0</v>
      </c>
      <c r="H412" s="0" t="n">
        <v>0</v>
      </c>
      <c r="I412" s="0" t="n">
        <v>0</v>
      </c>
      <c r="J412" s="0" t="n">
        <v>0</v>
      </c>
      <c r="K412" s="0" t="s">
        <v>582</v>
      </c>
      <c r="L412" s="1" t="n">
        <v>252.4</v>
      </c>
      <c r="M412" s="1" t="n">
        <f aca="false">+D412*$D$2+E412*$E$2+F412*$F$2+G412*$G$2+H412*$H$2+I412*$I$2+J412*$J$2</f>
        <v>252.39956</v>
      </c>
      <c r="N412" s="1" t="str">
        <f aca="false">IF(ABS(M412-L412)&gt;0.005,M412-L412,"")</f>
        <v/>
      </c>
      <c r="O412" s="1" t="n">
        <v>633.2</v>
      </c>
      <c r="P412" s="1" t="n">
        <f aca="false">+O412+459.67</f>
        <v>1092.87</v>
      </c>
      <c r="Q412" s="1" t="n">
        <f aca="false">IF(AND(P412&gt;0,U412&lt;&gt;""),P412/U412,"")</f>
        <v>0.754963456251123</v>
      </c>
      <c r="R412" s="1" t="n">
        <v>55.4</v>
      </c>
      <c r="S412" s="1" t="n">
        <f aca="false">IF(AND(R412&lt;&gt;"",U412&lt;&gt;""),(R412+459.67)/U412,"")</f>
        <v>0.355814531839346</v>
      </c>
      <c r="T412" s="1" t="n">
        <v>987.91</v>
      </c>
      <c r="U412" s="1" t="n">
        <f aca="false">IF(T412&lt;&gt;"",T412+459.67,"")</f>
        <v>1447.58</v>
      </c>
      <c r="V412" s="1" t="n">
        <v>258.53</v>
      </c>
      <c r="W412" s="2" t="n">
        <v>0.0547</v>
      </c>
      <c r="X412" s="2" t="n">
        <v>0.2297</v>
      </c>
      <c r="Y412" s="2" t="n">
        <f aca="false">IF(U412&lt;&gt;"",V412*W412*L412/10.73165/U412,"")</f>
        <v>0.229762182891416</v>
      </c>
      <c r="Z412" s="2" t="str">
        <f aca="false">IF(Y412&lt;&gt;"",IF(ABS(Y412-X412)&gt;0.0005,Y412-X412,""),"")</f>
        <v/>
      </c>
      <c r="AA412" s="2" t="n">
        <v>0.7286</v>
      </c>
      <c r="AB412" s="2" t="n">
        <f aca="false">IF(AND(V412&gt;0,Q412&lt;&gt;""),LOG(14.69595/V412)/(1-1/Q412)*3/7-1,"")</f>
        <v>0.644360010202069</v>
      </c>
      <c r="AC412" s="2" t="n">
        <f aca="false">IF(AB412&lt;&gt;"",IF(ABS(AB412-AA412)&gt;0.05,AB412-AA412,""),"")</f>
        <v>-0.0842399897979306</v>
      </c>
      <c r="AD412" s="2" t="n">
        <v>0.9542</v>
      </c>
      <c r="AF412" s="3" t="n">
        <f aca="false">IF(AND(L412&lt;&gt;"",AD412&lt;&gt;""),L412/(AD412*62.3664),"")</f>
        <v>4.24130263693843</v>
      </c>
      <c r="AG412" s="1" t="n">
        <v>16.79</v>
      </c>
      <c r="AH412" s="1" t="n">
        <f aca="false">IF(AD412&lt;&gt;"",141.5/AD412-131.5,"")</f>
        <v>16.7917627331796</v>
      </c>
      <c r="AI412" s="1" t="str">
        <f aca="false">IF(AH412&lt;&gt;"",IF(ABS(AH412-AG412)&gt;0.01,AH412-AG412,""),"")</f>
        <v/>
      </c>
      <c r="AJ412" s="3" t="n">
        <v>7.955</v>
      </c>
      <c r="AK412" s="3" t="n">
        <f aca="false">IF(AD412&lt;&gt;"",AD412*8.33718,"")</f>
        <v>7.955337156</v>
      </c>
      <c r="AL412" s="3" t="str">
        <f aca="false">IF(AK412&lt;&gt;"",IF(ABS(AK412-AJ412)&gt;0.001,AK412-AJ412,""),"")</f>
        <v/>
      </c>
      <c r="AM412" s="4" t="n">
        <v>1.5381</v>
      </c>
      <c r="AO412" s="2" t="n">
        <f aca="false">IF(AND(V412&lt;&gt;"",AA412&lt;&gt;"",U412&lt;&gt;""),V412*10^(7/3*(1+AA412)*(1-U412/559.676)),"")</f>
        <v>0.000103200120774409</v>
      </c>
      <c r="AP412" s="2" t="n">
        <f aca="false">IF(AO412&lt;&gt;"",AO412-AN412,"")</f>
        <v>0.000103200120774409</v>
      </c>
      <c r="AR412" s="2" t="n">
        <v>0.3755</v>
      </c>
      <c r="AX412" s="1" t="n">
        <v>35.77</v>
      </c>
      <c r="AZ412" s="3" t="str">
        <f aca="false">IF(AND(AU412&lt;&gt;"",T412&lt;&gt;"",O412&lt;&gt;"",AD412&lt;&gt;""),SQRT((AU412*(MAX((T412-77)/(T412-O412),0))^0.38)*(SQRT(AD412^2-0.000601*(77-60))*62.3664)*251.9958/30.48^3),"")</f>
        <v/>
      </c>
      <c r="BA412" s="3" t="str">
        <f aca="false">IF(AND(AY412&lt;&gt;"",AZ412&lt;&gt;""),AZ412-AY412,"")</f>
        <v/>
      </c>
      <c r="BL412" s="1" t="n">
        <v>0.44</v>
      </c>
      <c r="BM412" s="1" t="n">
        <v>11.03</v>
      </c>
      <c r="BN412" s="7" t="n">
        <v>10.8</v>
      </c>
      <c r="BO412" s="7" t="n">
        <f aca="false">IF(AND(P412&lt;&gt;"",AD412&lt;&gt;""),P412^0.333333333333333/AD412,"")</f>
        <v>10.79485357834</v>
      </c>
      <c r="BP412" s="7" t="n">
        <f aca="false">BN412-BO412</f>
        <v>0.00514642166004187</v>
      </c>
    </row>
    <row r="413" customFormat="false" ht="12.75" hidden="false" customHeight="false" outlineLevel="0" collapsed="false">
      <c r="A413" s="0" t="n">
        <v>411</v>
      </c>
      <c r="B413" s="0" t="s">
        <v>596</v>
      </c>
      <c r="C413" s="0" t="s">
        <v>597</v>
      </c>
      <c r="D413" s="0" t="n">
        <v>20</v>
      </c>
      <c r="E413" s="0" t="n">
        <v>26</v>
      </c>
      <c r="F413" s="0" t="n">
        <v>0</v>
      </c>
      <c r="G413" s="0" t="n">
        <v>0</v>
      </c>
      <c r="H413" s="0" t="n">
        <v>0</v>
      </c>
      <c r="I413" s="0" t="n">
        <v>0</v>
      </c>
      <c r="J413" s="0" t="n">
        <v>0</v>
      </c>
      <c r="K413" s="0" t="s">
        <v>582</v>
      </c>
      <c r="L413" s="1" t="n">
        <v>266.43</v>
      </c>
      <c r="M413" s="1" t="n">
        <f aca="false">+D413*$D$2+E413*$E$2+F413*$F$2+G413*$G$2+H413*$H$2+I413*$I$2+J413*$J$2</f>
        <v>266.42644</v>
      </c>
      <c r="N413" s="1" t="str">
        <f aca="false">IF(ABS(M413-L413)&gt;0.005,M413-L413,"")</f>
        <v/>
      </c>
      <c r="O413" s="1" t="n">
        <v>654.8</v>
      </c>
      <c r="P413" s="1" t="n">
        <f aca="false">+O413+459.67</f>
        <v>1114.47</v>
      </c>
      <c r="Q413" s="1" t="n">
        <f aca="false">IF(AND(P413&gt;0,U413&lt;&gt;""),P413/U413,"")</f>
        <v>0.762980255771285</v>
      </c>
      <c r="R413" s="1" t="n">
        <v>24.8</v>
      </c>
      <c r="S413" s="1" t="n">
        <f aca="false">IF(AND(R413&lt;&gt;"",U413&lt;&gt;""),(R413+459.67)/U413,"")</f>
        <v>0.331674288687461</v>
      </c>
      <c r="T413" s="1" t="n">
        <v>1001.01</v>
      </c>
      <c r="U413" s="1" t="n">
        <f aca="false">IF(T413&lt;&gt;"",T413+459.67,"")</f>
        <v>1460.68</v>
      </c>
      <c r="V413" s="1" t="n">
        <v>242.85</v>
      </c>
      <c r="W413" s="2" t="n">
        <v>0.0551</v>
      </c>
      <c r="X413" s="2" t="n">
        <v>0.2275</v>
      </c>
      <c r="Y413" s="2" t="n">
        <f aca="false">IF(U413&lt;&gt;"",V413*W413*L413/10.73165/U413,"")</f>
        <v>0.227431831312532</v>
      </c>
      <c r="Z413" s="2" t="str">
        <f aca="false">IF(Y413&lt;&gt;"",IF(ABS(Y413-X413)&gt;0.0005,Y413-X413,""),"")</f>
        <v/>
      </c>
      <c r="AA413" s="2" t="n">
        <v>0.695</v>
      </c>
      <c r="AB413" s="2" t="n">
        <f aca="false">IF(AND(V413&gt;0,Q413&lt;&gt;""),LOG(14.69595/V413)/(1-1/Q413)*3/7-1,"")</f>
        <v>0.680541923584076</v>
      </c>
      <c r="AC413" s="2" t="str">
        <f aca="false">IF(AB413&lt;&gt;"",IF(ABS(AB413-AA413)&gt;0.05,AB413-AA413,""),"")</f>
        <v/>
      </c>
      <c r="AD413" s="2" t="n">
        <v>0.9468</v>
      </c>
      <c r="AF413" s="3" t="n">
        <f aca="false">IF(AND(L413&lt;&gt;"",AD413&lt;&gt;""),L413/(AD413*62.3664),"")</f>
        <v>4.51205307618925</v>
      </c>
      <c r="AG413" s="1" t="n">
        <v>17.94</v>
      </c>
      <c r="AH413" s="1" t="n">
        <f aca="false">IF(AD413&lt;&gt;"",141.5/AD413-131.5,"")</f>
        <v>17.9507815800592</v>
      </c>
      <c r="AI413" s="1" t="n">
        <f aca="false">IF(AH413&lt;&gt;"",IF(ABS(AH413-AG413)&gt;0.01,AH413-AG413,""),"")</f>
        <v>0.010781580059156</v>
      </c>
      <c r="AJ413" s="3" t="n">
        <v>7.894</v>
      </c>
      <c r="AK413" s="3" t="n">
        <f aca="false">IF(AD413&lt;&gt;"",AD413*8.33718,"")</f>
        <v>7.893642024</v>
      </c>
      <c r="AL413" s="3" t="str">
        <f aca="false">IF(AK413&lt;&gt;"",IF(ABS(AK413-AJ413)&gt;0.001,AK413-AJ413,""),"")</f>
        <v/>
      </c>
      <c r="AM413" s="4" t="n">
        <v>1.5336</v>
      </c>
      <c r="AO413" s="2" t="n">
        <f aca="false">IF(AND(V413&lt;&gt;"",AA413&lt;&gt;"",U413&lt;&gt;""),V413*10^(7/3*(1+AA413)*(1-U413/559.676)),"")</f>
        <v>0.000104307029926556</v>
      </c>
      <c r="AP413" s="2" t="n">
        <f aca="false">IF(AO413&lt;&gt;"",AO413-AN413,"")</f>
        <v>0.000104307029926556</v>
      </c>
      <c r="AR413" s="2" t="n">
        <v>0.3741</v>
      </c>
      <c r="AU413" s="1" t="n">
        <v>128.04</v>
      </c>
      <c r="AX413" s="1" t="n">
        <v>35.32</v>
      </c>
      <c r="AZ413" s="3" t="n">
        <f aca="false">IF(AND(AU413&lt;&gt;"",T413&lt;&gt;"",O413&lt;&gt;"",AD413&lt;&gt;""),SQRT((AU413*(MAX((T413-77)/(T413-O413),0))^0.38)*(SQRT(AD413^2-0.000601*(77-60))*62.3664)*251.9958/30.48^3),"")</f>
        <v>9.85623338237174</v>
      </c>
      <c r="BA413" s="3" t="str">
        <f aca="false">IF(AND(AY413&lt;&gt;"",AZ413&lt;&gt;""),AZ413-AY413,"")</f>
        <v/>
      </c>
      <c r="BL413" s="1" t="n">
        <v>0.42</v>
      </c>
      <c r="BM413" s="1" t="n">
        <v>12.41</v>
      </c>
      <c r="BN413" s="7" t="n">
        <v>10.9</v>
      </c>
      <c r="BO413" s="7" t="n">
        <f aca="false">IF(AND(P413&lt;&gt;"",AD413&lt;&gt;""),P413^0.333333333333333/AD413,"")</f>
        <v>10.9504309632601</v>
      </c>
      <c r="BP413" s="7" t="n">
        <f aca="false">BN413-BO413</f>
        <v>-0.0504309632601121</v>
      </c>
    </row>
    <row r="414" customFormat="false" ht="12.75" hidden="false" customHeight="false" outlineLevel="0" collapsed="false">
      <c r="A414" s="0" t="n">
        <v>412</v>
      </c>
      <c r="B414" s="0" t="s">
        <v>598</v>
      </c>
      <c r="C414" s="0" t="s">
        <v>599</v>
      </c>
      <c r="D414" s="0" t="n">
        <v>21</v>
      </c>
      <c r="E414" s="0" t="n">
        <v>28</v>
      </c>
      <c r="F414" s="0" t="n">
        <v>0</v>
      </c>
      <c r="G414" s="0" t="n">
        <v>0</v>
      </c>
      <c r="H414" s="0" t="n">
        <v>0</v>
      </c>
      <c r="I414" s="0" t="n">
        <v>0</v>
      </c>
      <c r="J414" s="0" t="n">
        <v>0</v>
      </c>
      <c r="K414" s="0" t="s">
        <v>582</v>
      </c>
      <c r="L414" s="1" t="n">
        <v>280.45</v>
      </c>
      <c r="M414" s="1" t="n">
        <f aca="false">+D414*$D$2+E414*$E$2+F414*$F$2+G414*$G$2+H414*$H$2+I414*$I$2+J414*$J$2</f>
        <v>280.45332</v>
      </c>
      <c r="N414" s="1" t="str">
        <f aca="false">IF(ABS(M414-L414)&gt;0.005,M414-L414,"")</f>
        <v/>
      </c>
      <c r="O414" s="1" t="n">
        <v>674.6</v>
      </c>
      <c r="P414" s="1" t="n">
        <f aca="false">+O414+459.67</f>
        <v>1134.27</v>
      </c>
      <c r="Q414" s="1" t="n">
        <f aca="false">IF(AND(P414&gt;0,U414&lt;&gt;""),P414/U414,"")</f>
        <v>0.770485344564073</v>
      </c>
      <c r="R414" s="1" t="n">
        <v>59</v>
      </c>
      <c r="S414" s="1" t="n">
        <f aca="false">IF(AND(R414&lt;&gt;"",U414&lt;&gt;""),(R414+459.67)/U414,"")</f>
        <v>0.352321434636416</v>
      </c>
      <c r="T414" s="1" t="n">
        <v>1012.48</v>
      </c>
      <c r="U414" s="1" t="n">
        <f aca="false">IF(T414&lt;&gt;"",T414+459.67,"")</f>
        <v>1472.15</v>
      </c>
      <c r="V414" s="1" t="n">
        <v>228.96</v>
      </c>
      <c r="W414" s="2" t="n">
        <v>0.0555</v>
      </c>
      <c r="X414" s="2" t="n">
        <v>0.2256</v>
      </c>
      <c r="Y414" s="2" t="n">
        <f aca="false">IF(U414&lt;&gt;"",V414*W414*L414/10.73165/U414,"")</f>
        <v>0.225574228326976</v>
      </c>
      <c r="Z414" s="2" t="str">
        <f aca="false">IF(Y414&lt;&gt;"",IF(ABS(Y414-X414)&gt;0.0005,Y414-X414,""),"")</f>
        <v/>
      </c>
      <c r="AA414" s="2" t="n">
        <v>0.758</v>
      </c>
      <c r="AB414" s="2" t="n">
        <f aca="false">IF(AND(V414&gt;0,Q414&lt;&gt;""),LOG(14.69595/V414)/(1-1/Q414)*3/7-1,"")</f>
        <v>0.715766261695319</v>
      </c>
      <c r="AC414" s="2" t="str">
        <f aca="false">IF(AB414&lt;&gt;"",IF(ABS(AB414-AA414)&gt;0.05,AB414-AA414,""),"")</f>
        <v/>
      </c>
      <c r="AD414" s="2" t="n">
        <v>0.9413</v>
      </c>
      <c r="AF414" s="3" t="n">
        <f aca="false">IF(AND(L414&lt;&gt;"",AD414&lt;&gt;""),L414/(AD414*62.3664),"")</f>
        <v>4.77723614804701</v>
      </c>
      <c r="AG414" s="1" t="n">
        <v>18.82</v>
      </c>
      <c r="AH414" s="1" t="n">
        <f aca="false">IF(AD414&lt;&gt;"",141.5/AD414-131.5,"")</f>
        <v>18.8240199723786</v>
      </c>
      <c r="AI414" s="1" t="str">
        <f aca="false">IF(AH414&lt;&gt;"",IF(ABS(AH414-AG414)&gt;0.01,AH414-AG414,""),"")</f>
        <v/>
      </c>
      <c r="AJ414" s="3" t="n">
        <v>7.848</v>
      </c>
      <c r="AK414" s="3" t="n">
        <f aca="false">IF(AD414&lt;&gt;"",AD414*8.33718,"")</f>
        <v>7.847787534</v>
      </c>
      <c r="AL414" s="3" t="str">
        <f aca="false">IF(AK414&lt;&gt;"",IF(ABS(AK414-AJ414)&gt;0.001,AK414-AJ414,""),"")</f>
        <v/>
      </c>
      <c r="AM414" s="4" t="n">
        <v>1.5299</v>
      </c>
      <c r="AO414" s="2" t="n">
        <f aca="false">IF(AND(V414&lt;&gt;"",AA414&lt;&gt;"",U414&lt;&gt;""),V414*10^(7/3*(1+AA414)*(1-U414/559.676)),"")</f>
        <v>4.69913833708561E-005</v>
      </c>
      <c r="AP414" s="2" t="n">
        <f aca="false">IF(AO414&lt;&gt;"",AO414-AN414,"")</f>
        <v>4.69913833708561E-005</v>
      </c>
      <c r="AR414" s="2" t="n">
        <v>0.3724</v>
      </c>
      <c r="AU414" s="1" t="n">
        <v>124.2</v>
      </c>
      <c r="AX414" s="1" t="n">
        <v>35.01</v>
      </c>
      <c r="AZ414" s="3" t="n">
        <f aca="false">IF(AND(AU414&lt;&gt;"",T414&lt;&gt;"",O414&lt;&gt;"",AD414&lt;&gt;""),SQRT((AU414*(MAX((T414-77)/(T414-O414),0))^0.38)*(SQRT(AD414^2-0.000601*(77-60))*62.3664)*251.9958/30.48^3),"")</f>
        <v>9.74645807596395</v>
      </c>
      <c r="BA414" s="3" t="str">
        <f aca="false">IF(AND(AY414&lt;&gt;"",AZ414&lt;&gt;""),AZ414-AY414,"")</f>
        <v/>
      </c>
      <c r="BL414" s="1" t="n">
        <v>0.4</v>
      </c>
      <c r="BM414" s="1" t="n">
        <v>14.27</v>
      </c>
      <c r="BN414" s="7" t="n">
        <v>11.1</v>
      </c>
      <c r="BO414" s="7" t="n">
        <f aca="false">IF(AND(P414&lt;&gt;"",AD414&lt;&gt;""),P414^0.333333333333333/AD414,"")</f>
        <v>11.0792600598907</v>
      </c>
      <c r="BP414" s="7" t="n">
        <f aca="false">BN414-BO414</f>
        <v>0.0207399401093209</v>
      </c>
    </row>
    <row r="415" customFormat="false" ht="12.75" hidden="false" customHeight="false" outlineLevel="0" collapsed="false">
      <c r="A415" s="0" t="n">
        <v>413</v>
      </c>
      <c r="B415" s="0" t="s">
        <v>600</v>
      </c>
      <c r="C415" s="0" t="s">
        <v>601</v>
      </c>
      <c r="D415" s="0" t="n">
        <v>22</v>
      </c>
      <c r="E415" s="0" t="n">
        <v>30</v>
      </c>
      <c r="F415" s="0" t="n">
        <v>0</v>
      </c>
      <c r="G415" s="0" t="n">
        <v>0</v>
      </c>
      <c r="H415" s="0" t="n">
        <v>0</v>
      </c>
      <c r="I415" s="0" t="n">
        <v>0</v>
      </c>
      <c r="J415" s="0" t="n">
        <v>0</v>
      </c>
      <c r="K415" s="0" t="s">
        <v>582</v>
      </c>
      <c r="L415" s="1" t="n">
        <v>294.48</v>
      </c>
      <c r="M415" s="1" t="n">
        <f aca="false">+D415*$D$2+E415*$E$2+F415*$F$2+G415*$G$2+H415*$H$2+I415*$I$2+J415*$J$2</f>
        <v>294.4802</v>
      </c>
      <c r="N415" s="1" t="str">
        <f aca="false">IF(ABS(M415-L415)&gt;0.005,M415-L415,"")</f>
        <v/>
      </c>
      <c r="O415" s="1" t="n">
        <v>692.6</v>
      </c>
      <c r="P415" s="1" t="n">
        <f aca="false">+O415+459.67</f>
        <v>1152.27</v>
      </c>
      <c r="Q415" s="1" t="n">
        <f aca="false">IF(AND(P415&gt;0,U415&lt;&gt;""),P415/U415,"")</f>
        <v>0.777531107452293</v>
      </c>
      <c r="R415" s="1" t="n">
        <v>37.4</v>
      </c>
      <c r="S415" s="1" t="n">
        <f aca="false">IF(AND(R415&lt;&gt;"",U415&lt;&gt;""),(R415+459.67)/U415,"")</f>
        <v>0.335413911306648</v>
      </c>
      <c r="T415" s="1" t="n">
        <v>1022.29</v>
      </c>
      <c r="U415" s="1" t="n">
        <f aca="false">IF(T415&lt;&gt;"",T415+459.67,"")</f>
        <v>1481.96</v>
      </c>
      <c r="V415" s="1" t="n">
        <v>216.56</v>
      </c>
      <c r="W415" s="2" t="n">
        <v>0.0559</v>
      </c>
      <c r="X415" s="2" t="n">
        <v>0.224</v>
      </c>
      <c r="Y415" s="2" t="n">
        <f aca="false">IF(U415&lt;&gt;"",V415*W415*L415/10.73165/U415,"")</f>
        <v>0.224152131612371</v>
      </c>
      <c r="Z415" s="2" t="str">
        <f aca="false">IF(Y415&lt;&gt;"",IF(ABS(Y415-X415)&gt;0.0005,Y415-X415,""),"")</f>
        <v/>
      </c>
      <c r="AA415" s="2" t="n">
        <v>0.721</v>
      </c>
      <c r="AB415" s="2" t="n">
        <f aca="false">IF(AND(V415&gt;0,Q415&lt;&gt;""),LOG(14.69595/V415)/(1-1/Q415)*3/7-1,"")</f>
        <v>0.7500724328012</v>
      </c>
      <c r="AC415" s="2" t="str">
        <f aca="false">IF(AB415&lt;&gt;"",IF(ABS(AB415-AA415)&gt;0.05,AB415-AA415,""),"")</f>
        <v/>
      </c>
      <c r="AD415" s="2" t="n">
        <v>0.9364</v>
      </c>
      <c r="AF415" s="3" t="n">
        <f aca="false">IF(AND(L415&lt;&gt;"",AD415&lt;&gt;""),L415/(AD415*62.3664),"")</f>
        <v>5.04247465028404</v>
      </c>
      <c r="AG415" s="1" t="n">
        <v>19.6</v>
      </c>
      <c r="AH415" s="1" t="n">
        <f aca="false">IF(AD415&lt;&gt;"",141.5/AD415-131.5,"")</f>
        <v>19.6106364801367</v>
      </c>
      <c r="AI415" s="1" t="n">
        <f aca="false">IF(AH415&lt;&gt;"",IF(ABS(AH415-AG415)&gt;0.01,AH415-AG415,""),"")</f>
        <v>0.0106364801366894</v>
      </c>
      <c r="AJ415" s="3" t="n">
        <v>7.807</v>
      </c>
      <c r="AK415" s="3" t="n">
        <f aca="false">IF(AD415&lt;&gt;"",AD415*8.33718,"")</f>
        <v>7.806935352</v>
      </c>
      <c r="AL415" s="3" t="str">
        <f aca="false">IF(AK415&lt;&gt;"",IF(ABS(AK415-AJ415)&gt;0.001,AK415-AJ415,""),"")</f>
        <v/>
      </c>
      <c r="AM415" s="4" t="n">
        <v>1.5266</v>
      </c>
      <c r="AO415" s="2" t="n">
        <f aca="false">IF(AND(V415&lt;&gt;"",AA415&lt;&gt;"",U415&lt;&gt;""),V415*10^(7/3*(1+AA415)*(1-U415/559.676)),"")</f>
        <v>5.2264255650636E-005</v>
      </c>
      <c r="AP415" s="2" t="n">
        <f aca="false">IF(AO415&lt;&gt;"",AO415-AN415,"")</f>
        <v>5.2264255650636E-005</v>
      </c>
      <c r="AR415" s="2" t="n">
        <v>0.3707</v>
      </c>
      <c r="AU415" s="1" t="n">
        <v>120.57</v>
      </c>
      <c r="AX415" s="1" t="n">
        <v>34.74</v>
      </c>
      <c r="AZ415" s="3" t="n">
        <f aca="false">IF(AND(AU415&lt;&gt;"",T415&lt;&gt;"",O415&lt;&gt;"",AD415&lt;&gt;""),SQRT((AU415*(MAX((T415-77)/(T415-O415),0))^0.38)*(SQRT(AD415^2-0.000601*(77-60))*62.3664)*251.9958/30.48^3),"")</f>
        <v>9.6415002017017</v>
      </c>
      <c r="BA415" s="3" t="str">
        <f aca="false">IF(AND(AY415&lt;&gt;"",AZ415&lt;&gt;""),AZ415-AY415,"")</f>
        <v/>
      </c>
      <c r="BL415" s="1" t="n">
        <v>0.38</v>
      </c>
      <c r="BM415" s="1" t="n">
        <v>16.77</v>
      </c>
      <c r="BN415" s="7" t="n">
        <v>11.3</v>
      </c>
      <c r="BO415" s="7" t="n">
        <f aca="false">IF(AND(P415&lt;&gt;"",AD415&lt;&gt;""),P415^0.333333333333333/AD415,"")</f>
        <v>11.1958399130144</v>
      </c>
      <c r="BP415" s="7" t="n">
        <f aca="false">BN415-BO415</f>
        <v>0.104160086985651</v>
      </c>
    </row>
    <row r="416" customFormat="false" ht="12.75" hidden="false" customHeight="false" outlineLevel="0" collapsed="false">
      <c r="A416" s="0" t="n">
        <v>414</v>
      </c>
      <c r="B416" s="0" t="s">
        <v>602</v>
      </c>
      <c r="C416" s="0" t="s">
        <v>603</v>
      </c>
      <c r="D416" s="0" t="n">
        <v>23</v>
      </c>
      <c r="E416" s="0" t="n">
        <v>32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0</v>
      </c>
      <c r="K416" s="0" t="s">
        <v>582</v>
      </c>
      <c r="L416" s="1" t="n">
        <v>308.5</v>
      </c>
      <c r="M416" s="1" t="n">
        <f aca="false">+D416*$D$2+E416*$E$2+F416*$F$2+G416*$G$2+H416*$H$2+I416*$I$2+J416*$J$2</f>
        <v>308.50708</v>
      </c>
      <c r="N416" s="1" t="n">
        <f aca="false">IF(ABS(M416-L416)&gt;0.005,M416-L416,"")</f>
        <v>0.00707999999997355</v>
      </c>
      <c r="O416" s="1" t="n">
        <v>710.6</v>
      </c>
      <c r="P416" s="1" t="n">
        <f aca="false">+O416+459.67</f>
        <v>1170.27</v>
      </c>
      <c r="Q416" s="1" t="str">
        <f aca="false">IF(AND(P416&gt;0,U416&lt;&gt;""),P416/U416,"")</f>
        <v/>
      </c>
      <c r="R416" s="1" t="n">
        <v>69.8</v>
      </c>
      <c r="S416" s="1" t="str">
        <f aca="false">IF(AND(R416&lt;&gt;"",U416&lt;&gt;""),(R416+459.67)/U416,"")</f>
        <v/>
      </c>
      <c r="U416" s="1" t="str">
        <f aca="false">IF(T416&lt;&gt;"",T416+459.67,"")</f>
        <v/>
      </c>
      <c r="Y416" s="2" t="str">
        <f aca="false">IF(U416&lt;&gt;"",V416*W416*L416/10.73165/U416,"")</f>
        <v/>
      </c>
      <c r="Z416" s="2" t="str">
        <f aca="false">IF(Y416&lt;&gt;"",IF(ABS(Y416-X416)&gt;0.0005,Y416-X416,""),"")</f>
        <v/>
      </c>
      <c r="AB416" s="2" t="str">
        <f aca="false">IF(AND(V416&gt;0,Q416&lt;&gt;""),LOG(14.69595/V416)/(1-1/Q416)*3/7-1,"")</f>
        <v/>
      </c>
      <c r="AC416" s="2" t="str">
        <f aca="false">IF(AB416&lt;&gt;"",IF(ABS(AB416-AA416)&gt;0.05,AB416-AA416,""),"")</f>
        <v/>
      </c>
      <c r="AD416" s="2" t="n">
        <v>0.9322</v>
      </c>
      <c r="AF416" s="3" t="n">
        <f aca="false">IF(AND(L416&lt;&gt;"",AD416&lt;&gt;""),L416/(AD416*62.3664),"")</f>
        <v>5.30634391348063</v>
      </c>
      <c r="AG416" s="1" t="n">
        <v>20.3</v>
      </c>
      <c r="AH416" s="1" t="n">
        <f aca="false">IF(AD416&lt;&gt;"",141.5/AD416-131.5,"")</f>
        <v>20.2914610598584</v>
      </c>
      <c r="AI416" s="1" t="str">
        <f aca="false">IF(AH416&lt;&gt;"",IF(ABS(AH416-AG416)&gt;0.01,AH416-AG416,""),"")</f>
        <v/>
      </c>
      <c r="AJ416" s="3" t="n">
        <v>7.772</v>
      </c>
      <c r="AK416" s="3" t="n">
        <f aca="false">IF(AD416&lt;&gt;"",AD416*8.33718,"")</f>
        <v>7.771919196</v>
      </c>
      <c r="AL416" s="3" t="str">
        <f aca="false">IF(AK416&lt;&gt;"",IF(ABS(AK416-AJ416)&gt;0.001,AK416-AJ416,""),"")</f>
        <v/>
      </c>
      <c r="AM416" s="4" t="n">
        <v>1.5238</v>
      </c>
      <c r="AO416" s="2" t="str">
        <f aca="false">IF(AND(V416&lt;&gt;"",AA416&lt;&gt;"",U416&lt;&gt;""),V416*10^(7/3*(1+AA416)*(1-U416/559.676)),"")</f>
        <v/>
      </c>
      <c r="AP416" s="2" t="str">
        <f aca="false">IF(AO416&lt;&gt;"",AO416-AN416,"")</f>
        <v/>
      </c>
      <c r="AZ416" s="3" t="str">
        <f aca="false">IF(AND(AU416&lt;&gt;"",T416&lt;&gt;"",O416&lt;&gt;"",AD416&lt;&gt;""),SQRT((AU416*(MAX((T416-77)/(T416-O416),0))^0.38)*(SQRT(AD416^2-0.000601*(77-60))*62.3664)*251.9958/30.48^3),"")</f>
        <v/>
      </c>
      <c r="BA416" s="3" t="str">
        <f aca="false">IF(AND(AY416&lt;&gt;"",AZ416&lt;&gt;""),AZ416-AY416,"")</f>
        <v/>
      </c>
      <c r="BO416" s="7" t="n">
        <f aca="false">IF(AND(P416&lt;&gt;"",AD416&lt;&gt;""),P416^0.333333333333333/AD416,"")</f>
        <v>11.3045407939717</v>
      </c>
      <c r="BP416" s="7" t="n">
        <f aca="false">BN416-BO416</f>
        <v>-11.3045407939717</v>
      </c>
    </row>
    <row r="417" customFormat="false" ht="12.75" hidden="false" customHeight="false" outlineLevel="0" collapsed="false">
      <c r="A417" s="0" t="n">
        <v>415</v>
      </c>
      <c r="B417" s="0" t="s">
        <v>604</v>
      </c>
      <c r="C417" s="0" t="s">
        <v>605</v>
      </c>
      <c r="D417" s="0" t="n">
        <v>24</v>
      </c>
      <c r="E417" s="0" t="n">
        <v>34</v>
      </c>
      <c r="F417" s="0" t="n">
        <v>0</v>
      </c>
      <c r="G417" s="0" t="n">
        <v>0</v>
      </c>
      <c r="H417" s="0" t="n">
        <v>0</v>
      </c>
      <c r="I417" s="0" t="n">
        <v>0</v>
      </c>
      <c r="J417" s="0" t="n">
        <v>0</v>
      </c>
      <c r="K417" s="0" t="s">
        <v>582</v>
      </c>
      <c r="L417" s="1" t="n">
        <v>322.53</v>
      </c>
      <c r="M417" s="1" t="n">
        <f aca="false">+D417*$D$2+E417*$E$2+F417*$F$2+G417*$G$2+H417*$H$2+I417*$I$2+J417*$J$2</f>
        <v>322.53396</v>
      </c>
      <c r="N417" s="1" t="str">
        <f aca="false">IF(ABS(M417-L417)&gt;0.005,M417-L417,"")</f>
        <v/>
      </c>
      <c r="O417" s="1" t="n">
        <v>726.8</v>
      </c>
      <c r="P417" s="1" t="n">
        <f aca="false">+O417+459.67</f>
        <v>1186.47</v>
      </c>
      <c r="Q417" s="1" t="n">
        <f aca="false">IF(AND(P417&gt;0,U417&lt;&gt;""),P417/U417,"")</f>
        <v>0.790405638569306</v>
      </c>
      <c r="R417" s="1" t="n">
        <v>50</v>
      </c>
      <c r="S417" s="1" t="n">
        <f aca="false">IF(AND(R417&lt;&gt;"",U417&lt;&gt;""),(R417+459.67)/U417,"")</f>
        <v>0.339533272488658</v>
      </c>
      <c r="T417" s="1" t="n">
        <v>1041.42</v>
      </c>
      <c r="U417" s="1" t="n">
        <f aca="false">IF(T417&lt;&gt;"",T417+459.67,"")</f>
        <v>1501.09</v>
      </c>
      <c r="V417" s="1" t="n">
        <v>195.4</v>
      </c>
      <c r="W417" s="2" t="n">
        <v>0.0565</v>
      </c>
      <c r="X417" s="2" t="n">
        <v>0.2209</v>
      </c>
      <c r="Y417" s="2" t="n">
        <f aca="false">IF(U417&lt;&gt;"",V417*W417*L417/10.73165/U417,"")</f>
        <v>0.22103950114952</v>
      </c>
      <c r="Z417" s="2" t="str">
        <f aca="false">IF(Y417&lt;&gt;"",IF(ABS(Y417-X417)&gt;0.0005,Y417-X417,""),"")</f>
        <v/>
      </c>
      <c r="AA417" s="2" t="n">
        <v>0.76</v>
      </c>
      <c r="AB417" s="2" t="n">
        <f aca="false">IF(AND(V417&gt;0,Q417&lt;&gt;""),LOG(14.69595/V417)/(1-1/Q417)*3/7-1,"")</f>
        <v>0.816161329603771</v>
      </c>
      <c r="AC417" s="2" t="n">
        <f aca="false">IF(AB417&lt;&gt;"",IF(ABS(AB417-AA417)&gt;0.05,AB417-AA417,""),"")</f>
        <v>0.0561613296037715</v>
      </c>
      <c r="AD417" s="2" t="n">
        <v>0.9284</v>
      </c>
      <c r="AF417" s="3" t="n">
        <f aca="false">IF(AND(L417&lt;&gt;"",AD417&lt;&gt;""),L417/(AD417*62.3664),"")</f>
        <v>5.57037340856955</v>
      </c>
      <c r="AG417" s="1" t="n">
        <v>20.97</v>
      </c>
      <c r="AH417" s="1" t="n">
        <f aca="false">IF(AD417&lt;&gt;"",141.5/AD417-131.5,"")</f>
        <v>20.9127531236536</v>
      </c>
      <c r="AI417" s="1" t="n">
        <f aca="false">IF(AH417&lt;&gt;"",IF(ABS(AH417-AG417)&gt;0.01,AH417-AG417,""),"")</f>
        <v>-0.0572468763463974</v>
      </c>
      <c r="AJ417" s="3" t="n">
        <v>7.74</v>
      </c>
      <c r="AK417" s="3" t="n">
        <f aca="false">IF(AD417&lt;&gt;"",AD417*8.33718,"")</f>
        <v>7.740237912</v>
      </c>
      <c r="AL417" s="3" t="str">
        <f aca="false">IF(AK417&lt;&gt;"",IF(ABS(AK417-AJ417)&gt;0.001,AK417-AJ417,""),"")</f>
        <v/>
      </c>
      <c r="AM417" s="4" t="n">
        <v>1.5213</v>
      </c>
      <c r="AO417" s="2" t="n">
        <f aca="false">IF(AND(V417&lt;&gt;"",AA417&lt;&gt;"",U417&lt;&gt;""),V417*10^(7/3*(1+AA417)*(1-U417/559.676)),"")</f>
        <v>2.4167142077583E-005</v>
      </c>
      <c r="AP417" s="2" t="n">
        <f aca="false">IF(AO417&lt;&gt;"",AO417-AN417,"")</f>
        <v>2.4167142077583E-005</v>
      </c>
      <c r="AR417" s="2" t="n">
        <v>0.3665</v>
      </c>
      <c r="AU417" s="1" t="n">
        <v>114.17</v>
      </c>
      <c r="AX417" s="1" t="n">
        <v>34.31</v>
      </c>
      <c r="AZ417" s="3" t="n">
        <f aca="false">IF(AND(AU417&lt;&gt;"",T417&lt;&gt;"",O417&lt;&gt;"",AD417&lt;&gt;""),SQRT((AU417*(MAX((T417-77)/(T417-O417),0))^0.38)*(SQRT(AD417^2-0.000601*(77-60))*62.3664)*251.9958/30.48^3),"")</f>
        <v>9.46083794816182</v>
      </c>
      <c r="BA417" s="3" t="str">
        <f aca="false">IF(AND(AY417&lt;&gt;"",AZ417&lt;&gt;""),AZ417-AY417,"")</f>
        <v/>
      </c>
      <c r="BL417" s="1" t="n">
        <v>0.34</v>
      </c>
      <c r="BM417" s="1" t="n">
        <v>24.69</v>
      </c>
      <c r="BN417" s="7" t="n">
        <v>11.4</v>
      </c>
      <c r="BO417" s="7" t="n">
        <f aca="false">IF(AND(P417&lt;&gt;"",AD417&lt;&gt;""),P417^0.333333333333333/AD417,"")</f>
        <v>11.4029474278288</v>
      </c>
      <c r="BP417" s="7" t="n">
        <f aca="false">BN417-BO417</f>
        <v>-0.00294742782878288</v>
      </c>
    </row>
    <row r="418" customFormat="false" ht="12.75" hidden="false" customHeight="false" outlineLevel="0" collapsed="false">
      <c r="A418" s="0" t="n">
        <v>416</v>
      </c>
      <c r="B418" s="0" t="s">
        <v>606</v>
      </c>
      <c r="C418" s="0" t="s">
        <v>607</v>
      </c>
      <c r="D418" s="0" t="n">
        <v>25</v>
      </c>
      <c r="E418" s="0" t="n">
        <v>36</v>
      </c>
      <c r="F418" s="0" t="n">
        <v>0</v>
      </c>
      <c r="G418" s="0" t="n">
        <v>0</v>
      </c>
      <c r="H418" s="0" t="n">
        <v>0</v>
      </c>
      <c r="I418" s="0" t="n">
        <v>0</v>
      </c>
      <c r="J418" s="0" t="n">
        <v>0</v>
      </c>
      <c r="K418" s="0" t="s">
        <v>582</v>
      </c>
      <c r="L418" s="1" t="n">
        <v>336.56</v>
      </c>
      <c r="M418" s="1" t="n">
        <f aca="false">+D418*$D$2+E418*$E$2+F418*$F$2+G418*$G$2+H418*$H$2+I418*$I$2+J418*$J$2</f>
        <v>336.56084</v>
      </c>
      <c r="N418" s="1" t="str">
        <f aca="false">IF(ABS(M418-L418)&gt;0.005,M418-L418,"")</f>
        <v/>
      </c>
      <c r="O418" s="1" t="n">
        <v>743</v>
      </c>
      <c r="P418" s="1" t="n">
        <f aca="false">+O418+459.67</f>
        <v>1202.67</v>
      </c>
      <c r="Q418" s="1" t="n">
        <f aca="false">IF(AND(P418&gt;0,U418&lt;&gt;""),P418/U418,"")</f>
        <v>0.796290901386443</v>
      </c>
      <c r="R418" s="1" t="n">
        <v>80.6</v>
      </c>
      <c r="S418" s="1" t="n">
        <f aca="false">IF(AND(R418&lt;&gt;"",U418&lt;&gt;""),(R418+459.67)/U418,"")</f>
        <v>0.357714157077214</v>
      </c>
      <c r="T418" s="1" t="n">
        <v>1050.67</v>
      </c>
      <c r="U418" s="1" t="n">
        <f aca="false">IF(T418&lt;&gt;"",T418+459.67,"")</f>
        <v>1510.34</v>
      </c>
      <c r="V418" s="1" t="n">
        <v>178.51</v>
      </c>
      <c r="W418" s="2" t="n">
        <v>0.0592</v>
      </c>
      <c r="X418" s="2" t="n">
        <v>0.2104</v>
      </c>
      <c r="Y418" s="2" t="n">
        <f aca="false">IF(U418&lt;&gt;"",V418*W418*L418/10.73165/U418,"")</f>
        <v>0.219434814099785</v>
      </c>
      <c r="Z418" s="2" t="n">
        <f aca="false">IF(Y418&lt;&gt;"",IF(ABS(Y418-X418)&gt;0.0005,Y418-X418,""),"")</f>
        <v>0.00903481409978463</v>
      </c>
      <c r="AA418" s="2" t="n">
        <v>0.933</v>
      </c>
      <c r="AB418" s="2" t="n">
        <f aca="false">IF(AND(V418&gt;0,Q418&lt;&gt;""),LOG(14.69595/V418)/(1-1/Q418)*3/7-1,"")</f>
        <v>0.816770355604849</v>
      </c>
      <c r="AC418" s="2" t="n">
        <f aca="false">IF(AB418&lt;&gt;"",IF(ABS(AB418-AA418)&gt;0.05,AB418-AA418,""),"")</f>
        <v>-0.116229644395151</v>
      </c>
      <c r="AD418" s="2" t="n">
        <v>0.9248</v>
      </c>
      <c r="AF418" s="3" t="n">
        <f aca="false">IF(AND(L418&lt;&gt;"",AD418&lt;&gt;""),L418/(AD418*62.3664),"")</f>
        <v>5.83531093088808</v>
      </c>
      <c r="AG418" s="1" t="n">
        <v>21.51</v>
      </c>
      <c r="AH418" s="1" t="n">
        <f aca="false">IF(AD418&lt;&gt;"",141.5/AD418-131.5,"")</f>
        <v>21.5060553633218</v>
      </c>
      <c r="AI418" s="1" t="str">
        <f aca="false">IF(AH418&lt;&gt;"",IF(ABS(AH418-AG418)&gt;0.01,AH418-AG418,""),"")</f>
        <v/>
      </c>
      <c r="AJ418" s="3" t="n">
        <v>7.71</v>
      </c>
      <c r="AK418" s="3" t="n">
        <f aca="false">IF(AD418&lt;&gt;"",AD418*8.33718,"")</f>
        <v>7.710224064</v>
      </c>
      <c r="AL418" s="3" t="str">
        <f aca="false">IF(AK418&lt;&gt;"",IF(ABS(AK418-AJ418)&gt;0.001,AK418-AJ418,""),"")</f>
        <v/>
      </c>
      <c r="AM418" s="4" t="n">
        <v>1.519</v>
      </c>
      <c r="AO418" s="2" t="n">
        <f aca="false">IF(AND(V418&lt;&gt;"",AA418&lt;&gt;"",U418&lt;&gt;""),V418*10^(7/3*(1+AA418)*(1-U418/559.676)),"")</f>
        <v>3.89424863251363E-006</v>
      </c>
      <c r="AP418" s="2" t="n">
        <f aca="false">IF(AO418&lt;&gt;"",AO418-AN418,"")</f>
        <v>3.89424863251363E-006</v>
      </c>
      <c r="AR418" s="2" t="n">
        <v>0.3643</v>
      </c>
      <c r="AU418" s="1" t="n">
        <v>114.36</v>
      </c>
      <c r="AX418" s="1" t="n">
        <v>40.51</v>
      </c>
      <c r="AZ418" s="3" t="n">
        <f aca="false">IF(AND(AU418&lt;&gt;"",T418&lt;&gt;"",O418&lt;&gt;"",AD418&lt;&gt;""),SQRT((AU418*(MAX((T418-77)/(T418-O418),0))^0.38)*(SQRT(AD418^2-0.000601*(77-60))*62.3664)*251.9958/30.48^3),"")</f>
        <v>9.50753087644587</v>
      </c>
      <c r="BA418" s="3" t="str">
        <f aca="false">IF(AND(AY418&lt;&gt;"",AZ418&lt;&gt;""),AZ418-AY418,"")</f>
        <v/>
      </c>
      <c r="BL418" s="1" t="n">
        <v>0.34</v>
      </c>
      <c r="BM418" s="1" t="n">
        <v>24.4</v>
      </c>
      <c r="BN418" s="7" t="n">
        <v>11.5</v>
      </c>
      <c r="BO418" s="7" t="n">
        <f aca="false">IF(AND(P418&lt;&gt;"",AD418&lt;&gt;""),P418^0.333333333333333/AD418,"")</f>
        <v>11.499201165732</v>
      </c>
      <c r="BP418" s="7" t="n">
        <f aca="false">BN418-BO418</f>
        <v>0.000798834268040949</v>
      </c>
    </row>
    <row r="419" customFormat="false" ht="12.75" hidden="false" customHeight="false" outlineLevel="0" collapsed="false">
      <c r="A419" s="0" t="n">
        <v>417</v>
      </c>
      <c r="B419" s="0" t="s">
        <v>608</v>
      </c>
      <c r="C419" s="0" t="s">
        <v>609</v>
      </c>
      <c r="D419" s="0" t="n">
        <v>26</v>
      </c>
      <c r="E419" s="0" t="n">
        <v>38</v>
      </c>
      <c r="F419" s="0" t="n">
        <v>0</v>
      </c>
      <c r="G419" s="0" t="n">
        <v>0</v>
      </c>
      <c r="H419" s="0" t="n">
        <v>0</v>
      </c>
      <c r="I419" s="0" t="n">
        <v>0</v>
      </c>
      <c r="J419" s="0" t="n">
        <v>0</v>
      </c>
      <c r="K419" s="0" t="s">
        <v>582</v>
      </c>
      <c r="L419" s="1" t="n">
        <v>350.59</v>
      </c>
      <c r="M419" s="1" t="n">
        <f aca="false">+D419*$D$2+E419*$E$2+F419*$F$2+G419*$G$2+H419*$H$2+I419*$I$2+J419*$J$2</f>
        <v>350.58772</v>
      </c>
      <c r="N419" s="1" t="str">
        <f aca="false">IF(ABS(M419-L419)&gt;0.005,M419-L419,"")</f>
        <v/>
      </c>
      <c r="O419" s="1" t="n">
        <v>757.4</v>
      </c>
      <c r="P419" s="1" t="n">
        <f aca="false">+O419+459.67</f>
        <v>1217.07</v>
      </c>
      <c r="Q419" s="1" t="n">
        <f aca="false">IF(AND(P419&gt;0,U419&lt;&gt;""),P419/U419,"")</f>
        <v>0.801864540782712</v>
      </c>
      <c r="R419" s="1" t="n">
        <v>64.4</v>
      </c>
      <c r="S419" s="1" t="n">
        <f aca="false">IF(AND(R419&lt;&gt;"",U419&lt;&gt;""),(R419+459.67)/U419,"")</f>
        <v>0.345282645934906</v>
      </c>
      <c r="T419" s="1" t="n">
        <v>1058.13</v>
      </c>
      <c r="U419" s="1" t="n">
        <f aca="false">IF(T419&lt;&gt;"",T419+459.67,"")</f>
        <v>1517.8</v>
      </c>
      <c r="V419" s="1" t="n">
        <v>163.75</v>
      </c>
      <c r="W419" s="2" t="n">
        <v>0.062</v>
      </c>
      <c r="X419" s="2" t="n">
        <v>0.2009</v>
      </c>
      <c r="Y419" s="2" t="n">
        <f aca="false">IF(U419&lt;&gt;"",V419*W419*L419/10.73165/U419,"")</f>
        <v>0.218520141890771</v>
      </c>
      <c r="Z419" s="2" t="n">
        <f aca="false">IF(Y419&lt;&gt;"",IF(ABS(Y419-X419)&gt;0.0005,Y419-X419,""),"")</f>
        <v>0.0176201418907714</v>
      </c>
      <c r="AA419" s="2" t="n">
        <v>1.0032</v>
      </c>
      <c r="AB419" s="2" t="n">
        <f aca="false">IF(AND(V419&gt;0,Q419&lt;&gt;""),LOG(14.69595/V419)/(1-1/Q419)*3/7-1,"")</f>
        <v>0.81594175459813</v>
      </c>
      <c r="AC419" s="2" t="n">
        <f aca="false">IF(AB419&lt;&gt;"",IF(ABS(AB419-AA419)&gt;0.05,AB419-AA419,""),"")</f>
        <v>-0.18725824540187</v>
      </c>
      <c r="AD419" s="2" t="n">
        <v>0.9224</v>
      </c>
      <c r="AF419" s="3" t="n">
        <f aca="false">IF(AND(L419&lt;&gt;"",AD419&lt;&gt;""),L419/(AD419*62.3664),"")</f>
        <v>6.09438033960822</v>
      </c>
      <c r="AG419" s="1" t="n">
        <v>21.91</v>
      </c>
      <c r="AH419" s="1" t="n">
        <f aca="false">IF(AD419&lt;&gt;"",141.5/AD419-131.5,"")</f>
        <v>21.9041630529055</v>
      </c>
      <c r="AI419" s="1" t="str">
        <f aca="false">IF(AH419&lt;&gt;"",IF(ABS(AH419-AG419)&gt;0.01,AH419-AG419,""),"")</f>
        <v/>
      </c>
      <c r="AJ419" s="3" t="n">
        <v>7.69</v>
      </c>
      <c r="AK419" s="3" t="n">
        <f aca="false">IF(AD419&lt;&gt;"",AD419*8.33718,"")</f>
        <v>7.690214832</v>
      </c>
      <c r="AL419" s="3" t="str">
        <f aca="false">IF(AK419&lt;&gt;"",IF(ABS(AK419-AJ419)&gt;0.001,AK419-AJ419,""),"")</f>
        <v/>
      </c>
      <c r="AM419" s="4" t="n">
        <v>1.5182</v>
      </c>
      <c r="AO419" s="2" t="n">
        <f aca="false">IF(AND(V419&lt;&gt;"",AA419&lt;&gt;"",U419&lt;&gt;""),V419*10^(7/3*(1+AA419)*(1-U419/559.676)),"")</f>
        <v>1.63083513390968E-006</v>
      </c>
      <c r="AP419" s="2" t="n">
        <f aca="false">IF(AO419&lt;&gt;"",AO419-AN419,"")</f>
        <v>1.63083513390968E-006</v>
      </c>
      <c r="AR419" s="2" t="n">
        <v>0.3625</v>
      </c>
      <c r="AX419" s="1" t="n">
        <v>47.71</v>
      </c>
      <c r="AZ419" s="3" t="str">
        <f aca="false">IF(AND(AU419&lt;&gt;"",T419&lt;&gt;"",O419&lt;&gt;"",AD419&lt;&gt;""),SQRT((AU419*(MAX((T419-77)/(T419-O419),0))^0.38)*(SQRT(AD419^2-0.000601*(77-60))*62.3664)*251.9958/30.48^3),"")</f>
        <v/>
      </c>
      <c r="BA419" s="3" t="str">
        <f aca="false">IF(AND(AY419&lt;&gt;"",AZ419&lt;&gt;""),AZ419-AY419,"")</f>
        <v/>
      </c>
      <c r="BL419" s="1" t="n">
        <v>0.34</v>
      </c>
      <c r="BM419" s="1" t="n">
        <v>24.13</v>
      </c>
      <c r="BN419" s="7" t="n">
        <v>11.6</v>
      </c>
      <c r="BO419" s="7" t="n">
        <f aca="false">IF(AND(P419&lt;&gt;"",AD419&lt;&gt;""),P419^0.333333333333333/AD419,"")</f>
        <v>11.5749526968777</v>
      </c>
      <c r="BP419" s="7" t="n">
        <f aca="false">BN419-BO419</f>
        <v>0.0250473031222889</v>
      </c>
    </row>
    <row r="420" customFormat="false" ht="12.75" hidden="false" customHeight="false" outlineLevel="0" collapsed="false">
      <c r="A420" s="0" t="n">
        <v>418</v>
      </c>
      <c r="B420" s="0" t="s">
        <v>610</v>
      </c>
      <c r="C420" s="0" t="s">
        <v>611</v>
      </c>
      <c r="D420" s="0" t="n">
        <v>27</v>
      </c>
      <c r="E420" s="0" t="n">
        <v>40</v>
      </c>
      <c r="F420" s="0" t="n">
        <v>0</v>
      </c>
      <c r="G420" s="0" t="n">
        <v>0</v>
      </c>
      <c r="H420" s="0" t="n">
        <v>0</v>
      </c>
      <c r="I420" s="0" t="n">
        <v>0</v>
      </c>
      <c r="J420" s="0" t="n">
        <v>0</v>
      </c>
      <c r="K420" s="0" t="s">
        <v>582</v>
      </c>
      <c r="L420" s="1" t="n">
        <v>364.61</v>
      </c>
      <c r="M420" s="1" t="n">
        <f aca="false">+D420*$D$2+E420*$E$2+F420*$F$2+G420*$G$2+H420*$H$2+I420*$I$2+J420*$J$2</f>
        <v>364.6146</v>
      </c>
      <c r="N420" s="1" t="str">
        <f aca="false">IF(ABS(M420-L420)&gt;0.005,M420-L420,"")</f>
        <v/>
      </c>
      <c r="O420" s="1" t="n">
        <v>771.8</v>
      </c>
      <c r="P420" s="1" t="n">
        <f aca="false">+O420+459.67</f>
        <v>1231.47</v>
      </c>
      <c r="Q420" s="1" t="n">
        <f aca="false">IF(AND(P420&gt;0,U420&lt;&gt;""),P420/U420,"")</f>
        <v>0.807134945239328</v>
      </c>
      <c r="R420" s="1" t="n">
        <v>91.4</v>
      </c>
      <c r="S420" s="1" t="n">
        <f aca="false">IF(AND(R420&lt;&gt;"",U420&lt;&gt;""),(R420+459.67)/U420,"")</f>
        <v>0.3611844821823</v>
      </c>
      <c r="T420" s="1" t="n">
        <v>1066.06</v>
      </c>
      <c r="U420" s="1" t="n">
        <f aca="false">IF(T420&lt;&gt;"",T420+459.67,"")</f>
        <v>1525.73</v>
      </c>
      <c r="V420" s="1" t="n">
        <v>150.72</v>
      </c>
      <c r="W420" s="2" t="n">
        <v>0.0647</v>
      </c>
      <c r="X420" s="2" t="n">
        <v>0.1921</v>
      </c>
      <c r="Y420" s="2" t="n">
        <f aca="false">IF(U420&lt;&gt;"",V420*W420*L420/10.73165/U420,"")</f>
        <v>0.217149861072725</v>
      </c>
      <c r="Z420" s="2" t="n">
        <f aca="false">IF(Y420&lt;&gt;"",IF(ABS(Y420-X420)&gt;0.0005,Y420-X420,""),"")</f>
        <v>0.0250498610727252</v>
      </c>
      <c r="AA420" s="2" t="n">
        <v>0.921</v>
      </c>
      <c r="AB420" s="2" t="n">
        <f aca="false">IF(AND(V420&gt;0,Q420&lt;&gt;""),LOG(14.69595/V420)/(1-1/Q420)*3/7-1,"")</f>
        <v>0.813240755390408</v>
      </c>
      <c r="AC420" s="2" t="n">
        <f aca="false">IF(AB420&lt;&gt;"",IF(ABS(AB420-AA420)&gt;0.05,AB420-AA420,""),"")</f>
        <v>-0.107759244609592</v>
      </c>
      <c r="AD420" s="2" t="n">
        <v>0.919</v>
      </c>
      <c r="AF420" s="3" t="n">
        <f aca="false">IF(AND(L420&lt;&gt;"",AD420&lt;&gt;""),L420/(AD420*62.3664),"")</f>
        <v>6.36154184861294</v>
      </c>
      <c r="AG420" s="1" t="n">
        <v>22.47</v>
      </c>
      <c r="AH420" s="1" t="n">
        <f aca="false">IF(AD420&lt;&gt;"",141.5/AD420-131.5,"")</f>
        <v>22.4717083786725</v>
      </c>
      <c r="AI420" s="1" t="str">
        <f aca="false">IF(AH420&lt;&gt;"",IF(ABS(AH420-AG420)&gt;0.01,AH420-AG420,""),"")</f>
        <v/>
      </c>
      <c r="AJ420" s="3" t="n">
        <v>7.662</v>
      </c>
      <c r="AK420" s="3" t="n">
        <f aca="false">IF(AD420&lt;&gt;"",AD420*8.33718,"")</f>
        <v>7.66186842</v>
      </c>
      <c r="AL420" s="3" t="str">
        <f aca="false">IF(AK420&lt;&gt;"",IF(ABS(AK420-AJ420)&gt;0.001,AK420-AJ420,""),"")</f>
        <v/>
      </c>
      <c r="AM420" s="4" t="n">
        <v>1.5151</v>
      </c>
      <c r="AO420" s="2" t="n">
        <f aca="false">IF(AND(V420&lt;&gt;"",AA420&lt;&gt;"",U420&lt;&gt;""),V420*10^(7/3*(1+AA420)*(1-U420/559.676)),"")</f>
        <v>2.7620866050165E-006</v>
      </c>
      <c r="AP420" s="2" t="n">
        <f aca="false">IF(AO420&lt;&gt;"",AO420-AN420,"")</f>
        <v>2.7620866050165E-006</v>
      </c>
      <c r="AR420" s="2" t="n">
        <v>0.3607</v>
      </c>
      <c r="AU420" s="1" t="n">
        <v>114.27</v>
      </c>
      <c r="AX420" s="1" t="n">
        <v>56.4</v>
      </c>
      <c r="AZ420" s="3" t="n">
        <f aca="false">IF(AND(AU420&lt;&gt;"",T420&lt;&gt;"",O420&lt;&gt;"",AD420&lt;&gt;""),SQRT((AU420*(MAX((T420-77)/(T420-O420),0))^0.38)*(SQRT(AD420^2-0.000601*(77-60))*62.3664)*251.9958/30.48^3),"")</f>
        <v>9.58264309300434</v>
      </c>
      <c r="BA420" s="3" t="str">
        <f aca="false">IF(AND(AY420&lt;&gt;"",AZ420&lt;&gt;""),AZ420-AY420,"")</f>
        <v/>
      </c>
      <c r="BL420" s="1" t="n">
        <v>0.34</v>
      </c>
      <c r="BM420" s="1" t="n">
        <v>23.88</v>
      </c>
      <c r="BN420" s="7" t="n">
        <v>11.7</v>
      </c>
      <c r="BO420" s="7" t="n">
        <f aca="false">IF(AND(P420&lt;&gt;"",AD420&lt;&gt;""),P420^0.333333333333333/AD420,"")</f>
        <v>11.6634160401615</v>
      </c>
      <c r="BP420" s="7" t="n">
        <f aca="false">BN420-BO420</f>
        <v>0.0365839598385396</v>
      </c>
    </row>
    <row r="421" customFormat="false" ht="12.75" hidden="false" customHeight="false" outlineLevel="0" collapsed="false">
      <c r="A421" s="0" t="n">
        <v>419</v>
      </c>
      <c r="B421" s="0" t="s">
        <v>612</v>
      </c>
      <c r="C421" s="0" t="s">
        <v>613</v>
      </c>
      <c r="D421" s="0" t="n">
        <v>28</v>
      </c>
      <c r="E421" s="0" t="n">
        <v>42</v>
      </c>
      <c r="F421" s="0" t="n">
        <v>0</v>
      </c>
      <c r="G421" s="0" t="n">
        <v>0</v>
      </c>
      <c r="H421" s="0" t="n">
        <v>0</v>
      </c>
      <c r="I421" s="0" t="n">
        <v>0</v>
      </c>
      <c r="J421" s="0" t="n">
        <v>0</v>
      </c>
      <c r="K421" s="0" t="s">
        <v>582</v>
      </c>
      <c r="L421" s="1" t="n">
        <v>378.64</v>
      </c>
      <c r="M421" s="1" t="n">
        <f aca="false">+D421*$D$2+E421*$E$2+F421*$F$2+G421*$G$2+H421*$H$2+I421*$I$2+J421*$J$2</f>
        <v>378.64148</v>
      </c>
      <c r="N421" s="1" t="str">
        <f aca="false">IF(ABS(M421-L421)&gt;0.005,M421-L421,"")</f>
        <v/>
      </c>
      <c r="O421" s="1" t="n">
        <v>784.4</v>
      </c>
      <c r="P421" s="1" t="n">
        <f aca="false">+O421+459.67</f>
        <v>1244.07</v>
      </c>
      <c r="Q421" s="1" t="n">
        <f aca="false">IF(AND(P421&gt;0,U421&lt;&gt;""),P421/U421,"")</f>
        <v>0.812135652968633</v>
      </c>
      <c r="R421" s="1" t="n">
        <v>78.8</v>
      </c>
      <c r="S421" s="1" t="n">
        <f aca="false">IF(AND(R421&lt;&gt;"",U421&lt;&gt;""),(R421+459.67)/U421,"")</f>
        <v>0.35151614061429</v>
      </c>
      <c r="T421" s="1" t="n">
        <v>1072.18</v>
      </c>
      <c r="U421" s="1" t="n">
        <f aca="false">IF(T421&lt;&gt;"",T421+459.67,"")</f>
        <v>1531.85</v>
      </c>
      <c r="V421" s="1" t="n">
        <v>139.2</v>
      </c>
      <c r="W421" s="2" t="n">
        <v>0.0674</v>
      </c>
      <c r="X421" s="2" t="n">
        <v>0.1841</v>
      </c>
      <c r="Y421" s="2" t="n">
        <f aca="false">IF(U421&lt;&gt;"",V421*W421*L421/10.73165/U421,"")</f>
        <v>0.216094086361643</v>
      </c>
      <c r="Z421" s="2" t="n">
        <f aca="false">IF(Y421&lt;&gt;"",IF(ABS(Y421-X421)&gt;0.0005,Y421-X421,""),"")</f>
        <v>0.0319940863616431</v>
      </c>
      <c r="AA421" s="2" t="n">
        <v>0.853</v>
      </c>
      <c r="AB421" s="2" t="n">
        <f aca="false">IF(AND(V421&gt;0,Q421&lt;&gt;""),LOG(14.69595/V421)/(1-1/Q421)*3/7-1,"")</f>
        <v>0.809062969916434</v>
      </c>
      <c r="AC421" s="2" t="str">
        <f aca="false">IF(AB421&lt;&gt;"",IF(ABS(AB421-AA421)&gt;0.05,AB421-AA421,""),"")</f>
        <v/>
      </c>
      <c r="AD421" s="2" t="n">
        <v>0.9173</v>
      </c>
      <c r="AF421" s="3" t="n">
        <f aca="false">IF(AND(L421&lt;&gt;"",AD421&lt;&gt;""),L421/(AD421*62.3664),"")</f>
        <v>6.61857389648383</v>
      </c>
      <c r="AG421" s="1" t="n">
        <v>22.75</v>
      </c>
      <c r="AH421" s="1" t="n">
        <f aca="false">IF(AD421&lt;&gt;"",141.5/AD421-131.5,"")</f>
        <v>22.7570587594026</v>
      </c>
      <c r="AI421" s="1" t="str">
        <f aca="false">IF(AH421&lt;&gt;"",IF(ABS(AH421-AG421)&gt;0.01,AH421-AG421,""),"")</f>
        <v/>
      </c>
      <c r="AJ421" s="3" t="n">
        <v>7.648</v>
      </c>
      <c r="AK421" s="3" t="n">
        <f aca="false">IF(AD421&lt;&gt;"",AD421*8.33718,"")</f>
        <v>7.647695214</v>
      </c>
      <c r="AL421" s="3" t="str">
        <f aca="false">IF(AK421&lt;&gt;"",IF(ABS(AK421-AJ421)&gt;0.001,AK421-AJ421,""),"")</f>
        <v/>
      </c>
      <c r="AM421" s="4" t="n">
        <v>1.514</v>
      </c>
      <c r="AO421" s="2" t="n">
        <f aca="false">IF(AND(V421&lt;&gt;"",AA421&lt;&gt;"",U421&lt;&gt;""),V421*10^(7/3*(1+AA421)*(1-U421/559.676)),"")</f>
        <v>4.29833779833378E-006</v>
      </c>
      <c r="AP421" s="2" t="n">
        <f aca="false">IF(AO421&lt;&gt;"",AO421-AN421,"")</f>
        <v>4.29833779833378E-006</v>
      </c>
      <c r="AR421" s="2" t="n">
        <v>0.3592</v>
      </c>
      <c r="AU421" s="1" t="n">
        <v>113.99</v>
      </c>
      <c r="AX421" s="1" t="n">
        <v>65.73</v>
      </c>
      <c r="AZ421" s="3" t="n">
        <f aca="false">IF(AND(AU421&lt;&gt;"",T421&lt;&gt;"",O421&lt;&gt;"",AD421&lt;&gt;""),SQRT((AU421*(MAX((T421-77)/(T421-O421),0))^0.38)*(SQRT(AD421^2-0.000601*(77-60))*62.3664)*251.9958/30.48^3),"")</f>
        <v>9.61373204132297</v>
      </c>
      <c r="BA421" s="3" t="str">
        <f aca="false">IF(AND(AY421&lt;&gt;"",AZ421&lt;&gt;""),AZ421-AY421,"")</f>
        <v/>
      </c>
      <c r="BL421" s="1" t="n">
        <v>0.34</v>
      </c>
      <c r="BM421" s="1" t="n">
        <v>23.65</v>
      </c>
      <c r="BN421" s="7" t="n">
        <v>11.7</v>
      </c>
      <c r="BO421" s="7" t="n">
        <f aca="false">IF(AND(P421&lt;&gt;"",AD421&lt;&gt;""),P421^0.333333333333333/AD421,"")</f>
        <v>11.7247487680487</v>
      </c>
      <c r="BP421" s="7" t="n">
        <f aca="false">BN421-BO421</f>
        <v>-0.0247487680486937</v>
      </c>
    </row>
    <row r="422" customFormat="false" ht="12.75" hidden="false" customHeight="false" outlineLevel="0" collapsed="false">
      <c r="A422" s="0" t="n">
        <v>420</v>
      </c>
      <c r="B422" s="0" t="s">
        <v>614</v>
      </c>
      <c r="C422" s="0" t="s">
        <v>615</v>
      </c>
      <c r="D422" s="0" t="n">
        <v>14</v>
      </c>
      <c r="E422" s="0" t="n">
        <v>12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0</v>
      </c>
      <c r="K422" s="0" t="s">
        <v>582</v>
      </c>
      <c r="L422" s="1" t="n">
        <v>180.25</v>
      </c>
      <c r="M422" s="1" t="n">
        <f aca="false">+D422*$D$2+E422*$E$2+F422*$F$2+G422*$G$2+H422*$H$2+I422*$I$2+J422*$J$2</f>
        <v>180.24928</v>
      </c>
      <c r="N422" s="1" t="str">
        <f aca="false">IF(ABS(M422-L422)&gt;0.005,M422-L422,"")</f>
        <v/>
      </c>
      <c r="O422" s="1" t="n">
        <v>503.33</v>
      </c>
      <c r="P422" s="1" t="n">
        <f aca="false">+O422+459.67</f>
        <v>963</v>
      </c>
      <c r="Q422" s="1" t="n">
        <f aca="false">IF(AND(P422&gt;0,U422&lt;&gt;""),P422/U422,"")</f>
        <v>0.706737120211361</v>
      </c>
      <c r="R422" s="1" t="n">
        <v>23</v>
      </c>
      <c r="S422" s="1" t="n">
        <f aca="false">IF(AND(R422&lt;&gt;"",U422&lt;&gt;""),(R422+459.67)/U422,"")</f>
        <v>0.354227212681638</v>
      </c>
      <c r="T422" s="1" t="n">
        <v>902.93</v>
      </c>
      <c r="U422" s="1" t="n">
        <f aca="false">IF(T422&lt;&gt;"",T422+459.67,"")</f>
        <v>1362.6</v>
      </c>
      <c r="V422" s="1" t="n">
        <v>397.4</v>
      </c>
      <c r="W422" s="2" t="n">
        <v>0.0508</v>
      </c>
      <c r="X422" s="2" t="n">
        <v>0.249</v>
      </c>
      <c r="Y422" s="2" t="n">
        <f aca="false">IF(U422&lt;&gt;"",V422*W422*L422/10.73165/U422,"")</f>
        <v>0.248846744550274</v>
      </c>
      <c r="Z422" s="2" t="str">
        <f aca="false">IF(Y422&lt;&gt;"",IF(ABS(Y422-X422)&gt;0.0005,Y422-X422,""),"")</f>
        <v/>
      </c>
      <c r="AA422" s="2" t="n">
        <v>0.4708</v>
      </c>
      <c r="AB422" s="2" t="n">
        <f aca="false">IF(AND(V422&gt;0,Q422&lt;&gt;""),LOG(14.69595/V422)/(1-1/Q422)*3/7-1,"")</f>
        <v>0.479027327092502</v>
      </c>
      <c r="AC422" s="2" t="str">
        <f aca="false">IF(AB422&lt;&gt;"",IF(ABS(AB422-AA422)&gt;0.05,AB422-AA422,""),"")</f>
        <v/>
      </c>
      <c r="AD422" s="2" t="n">
        <v>1.0198</v>
      </c>
      <c r="AF422" s="3" t="n">
        <f aca="false">IF(AND(L422&lt;&gt;"",AD422&lt;&gt;""),L422/(AD422*62.3664),"")</f>
        <v>2.83406358559336</v>
      </c>
      <c r="AG422" s="1" t="n">
        <v>7.26</v>
      </c>
      <c r="AH422" s="1" t="n">
        <f aca="false">IF(AD422&lt;&gt;"",141.5/AD422-131.5,"")</f>
        <v>7.25269660717788</v>
      </c>
      <c r="AI422" s="1" t="str">
        <f aca="false">IF(AH422&lt;&gt;"",IF(ABS(AH422-AG422)&gt;0.01,AH422-AG422,""),"")</f>
        <v/>
      </c>
      <c r="AJ422" s="3" t="n">
        <v>8.502</v>
      </c>
      <c r="AK422" s="3" t="n">
        <f aca="false">IF(AD422&lt;&gt;"",AD422*8.33718,"")</f>
        <v>8.502256164</v>
      </c>
      <c r="AL422" s="3" t="str">
        <f aca="false">IF(AK422&lt;&gt;"",IF(ABS(AK422-AJ422)&gt;0.001,AK422-AJ422,""),"")</f>
        <v/>
      </c>
      <c r="AN422" s="2" t="n">
        <v>0.0004</v>
      </c>
      <c r="AO422" s="2" t="n">
        <f aca="false">IF(AND(V422&lt;&gt;"",AA422&lt;&gt;"",U422&lt;&gt;""),V422*10^(7/3*(1+AA422)*(1-U422/559.676)),"")</f>
        <v>0.00474016425417866</v>
      </c>
      <c r="AP422" s="2" t="n">
        <f aca="false">IF(AO422&lt;&gt;"",AO422-AN422,"")</f>
        <v>0.00434016425417866</v>
      </c>
      <c r="AQ422" s="2" t="n">
        <v>0.2458</v>
      </c>
      <c r="AR422" s="2" t="n">
        <v>0.3556</v>
      </c>
      <c r="AU422" s="1" t="n">
        <v>114.45</v>
      </c>
      <c r="AV422" s="5" t="n">
        <v>17166</v>
      </c>
      <c r="AW422" s="5" t="n">
        <f aca="false">AV422*AJ422</f>
        <v>145945.332</v>
      </c>
      <c r="AX422" s="1" t="n">
        <v>40.43</v>
      </c>
      <c r="AY422" s="3" t="n">
        <v>7.813</v>
      </c>
      <c r="AZ422" s="3" t="n">
        <f aca="false">IF(AND(AU422&lt;&gt;"",T422&lt;&gt;"",O422&lt;&gt;"",AD422&lt;&gt;""),SQRT((AU422*(MAX((T422-77)/(T422-O422),0))^0.38)*(SQRT(AD422^2-0.000601*(77-60))*62.3664)*251.9958/30.48^3),"")</f>
        <v>9.21623221053216</v>
      </c>
      <c r="BA422" s="3" t="n">
        <f aca="false">IF(AND(AY422&lt;&gt;"",AZ422&lt;&gt;""),AZ422-AY422,"")</f>
        <v>1.40323221053216</v>
      </c>
      <c r="BC422" s="1" t="n">
        <v>584.81</v>
      </c>
      <c r="BD422" s="1" t="n">
        <v>876.75</v>
      </c>
      <c r="BL422" s="1" t="n">
        <v>0.65</v>
      </c>
      <c r="BM422" s="1" t="n">
        <v>8.98</v>
      </c>
      <c r="BN422" s="7" t="n">
        <v>9.7</v>
      </c>
      <c r="BO422" s="7" t="n">
        <f aca="false">IF(AND(P422&lt;&gt;"",AD422&lt;&gt;""),P422^0.333333333333333/AD422,"")</f>
        <v>9.68338252153778</v>
      </c>
      <c r="BP422" s="7" t="n">
        <f aca="false">BN422-BO422</f>
        <v>0.0166174784622246</v>
      </c>
    </row>
    <row r="423" customFormat="false" ht="12.75" hidden="false" customHeight="false" outlineLevel="0" collapsed="false">
      <c r="A423" s="0" t="n">
        <v>421</v>
      </c>
      <c r="B423" s="0" t="s">
        <v>616</v>
      </c>
      <c r="C423" s="0" t="s">
        <v>615</v>
      </c>
      <c r="D423" s="0" t="n">
        <v>14</v>
      </c>
      <c r="E423" s="0" t="n">
        <v>12</v>
      </c>
      <c r="F423" s="0" t="n">
        <v>0</v>
      </c>
      <c r="G423" s="0" t="n">
        <v>0</v>
      </c>
      <c r="H423" s="0" t="n">
        <v>0</v>
      </c>
      <c r="I423" s="0" t="n">
        <v>0</v>
      </c>
      <c r="J423" s="0" t="n">
        <v>0</v>
      </c>
      <c r="K423" s="0" t="s">
        <v>582</v>
      </c>
      <c r="L423" s="1" t="n">
        <v>180.25</v>
      </c>
      <c r="M423" s="1" t="n">
        <f aca="false">+D423*$D$2+E423*$E$2+F423*$F$2+G423*$G$2+H423*$H$2+I423*$I$2+J423*$J$2</f>
        <v>180.24928</v>
      </c>
      <c r="N423" s="1" t="str">
        <f aca="false">IF(ABS(M423-L423)&gt;0.005,M423-L423,"")</f>
        <v/>
      </c>
      <c r="O423" s="1" t="n">
        <v>583.7</v>
      </c>
      <c r="P423" s="1" t="n">
        <f aca="false">+O423+459.67</f>
        <v>1043.37</v>
      </c>
      <c r="Q423" s="1" t="n">
        <f aca="false">IF(AND(P423&gt;0,U423&lt;&gt;""),P423/U423,"")</f>
        <v>0.723657927590512</v>
      </c>
      <c r="R423" s="1" t="n">
        <v>255.56</v>
      </c>
      <c r="S423" s="1" t="n">
        <f aca="false">IF(AND(R423&lt;&gt;"",U423&lt;&gt;""),(R423+459.67)/U423,"")</f>
        <v>0.496067415730337</v>
      </c>
      <c r="T423" s="1" t="n">
        <v>982.13</v>
      </c>
      <c r="U423" s="1" t="n">
        <f aca="false">IF(T423&lt;&gt;"",T423+459.67,"")</f>
        <v>1441.8</v>
      </c>
      <c r="V423" s="1" t="n">
        <v>397.4</v>
      </c>
      <c r="W423" s="2" t="n">
        <v>0.0514</v>
      </c>
      <c r="X423" s="2" t="n">
        <v>0.238</v>
      </c>
      <c r="Y423" s="2" t="n">
        <f aca="false">IF(U423&lt;&gt;"",V423*W423*L423/10.73165/U423,"")</f>
        <v>0.237954944633731</v>
      </c>
      <c r="Z423" s="2" t="str">
        <f aca="false">IF(Y423&lt;&gt;"",IF(ABS(Y423-X423)&gt;0.0005,Y423-X423,""),"")</f>
        <v/>
      </c>
      <c r="AA423" s="2" t="n">
        <v>0.6195</v>
      </c>
      <c r="AB423" s="2" t="n">
        <f aca="false">IF(AND(V423&gt;0,Q423&lt;&gt;""),LOG(14.69595/V423)/(1-1/Q423)*3/7-1,"")</f>
        <v>0.607169583529408</v>
      </c>
      <c r="AC423" s="2" t="str">
        <f aca="false">IF(AB423&lt;&gt;"",IF(ABS(AB423-AA423)&gt;0.05,AB423-AA423,""),"")</f>
        <v/>
      </c>
      <c r="AF423" s="3" t="str">
        <f aca="false">IF(AND(L423&lt;&gt;"",AD423&lt;&gt;""),L423/(AD423*62.3664),"")</f>
        <v/>
      </c>
      <c r="AH423" s="1" t="str">
        <f aca="false">IF(AD423&lt;&gt;"",141.5/AD423-131.5,"")</f>
        <v/>
      </c>
      <c r="AI423" s="1" t="str">
        <f aca="false">IF(AH423&lt;&gt;"",IF(ABS(AH423-AG423)&gt;0.01,AH423-AG423,""),"")</f>
        <v/>
      </c>
      <c r="AK423" s="3" t="str">
        <f aca="false">IF(AD423&lt;&gt;"",AD423*8.33718,"")</f>
        <v/>
      </c>
      <c r="AL423" s="3" t="str">
        <f aca="false">IF(AK423&lt;&gt;"",IF(ABS(AK423-AJ423)&gt;0.001,AK423-AJ423,""),"")</f>
        <v/>
      </c>
      <c r="AO423" s="2" t="n">
        <f aca="false">IF(AND(V423&lt;&gt;"",AA423&lt;&gt;"",U423&lt;&gt;""),V423*10^(7/3*(1+AA423)*(1-U423/559.676)),"")</f>
        <v>0.000439827805311517</v>
      </c>
      <c r="AP423" s="2" t="n">
        <f aca="false">IF(AO423&lt;&gt;"",AO423-AN423,"")</f>
        <v>0.000439827805311517</v>
      </c>
      <c r="AQ423" s="2" t="n">
        <v>0.2539</v>
      </c>
      <c r="AU423" s="1" t="n">
        <v>133.91</v>
      </c>
      <c r="AV423" s="5" t="n">
        <v>17176</v>
      </c>
      <c r="AZ423" s="3" t="str">
        <f aca="false">IF(AND(AU423&lt;&gt;"",T423&lt;&gt;"",O423&lt;&gt;"",AD423&lt;&gt;""),SQRT((AU423*(MAX((T423-77)/(T423-O423),0))^0.38)*(SQRT(AD423^2-0.000601*(77-60))*62.3664)*251.9958/30.48^3),"")</f>
        <v/>
      </c>
      <c r="BA423" s="3" t="str">
        <f aca="false">IF(AND(AY423&lt;&gt;"",AZ423&lt;&gt;""),AZ423-AY423,"")</f>
        <v/>
      </c>
      <c r="BC423" s="1" t="n">
        <v>574.83</v>
      </c>
      <c r="BD423" s="1" t="n">
        <v>862.67</v>
      </c>
      <c r="BE423" s="1" t="n">
        <v>66.38</v>
      </c>
      <c r="BL423" s="1" t="n">
        <v>0.65</v>
      </c>
      <c r="BM423" s="1" t="n">
        <v>8.98</v>
      </c>
      <c r="BO423" s="7" t="str">
        <f aca="false">IF(AND(P423&lt;&gt;"",AD423&lt;&gt;""),P423^0.333333333333333/AD423,"")</f>
        <v/>
      </c>
      <c r="BP423" s="7" t="e">
        <f aca="false">BN423-BO423</f>
        <v>#VALUE!</v>
      </c>
    </row>
    <row r="424" customFormat="false" ht="12.75" hidden="false" customHeight="false" outlineLevel="0" collapsed="false">
      <c r="A424" s="0" t="n">
        <v>422</v>
      </c>
      <c r="B424" s="0" t="s">
        <v>617</v>
      </c>
      <c r="C424" s="0" t="s">
        <v>618</v>
      </c>
      <c r="D424" s="0" t="n">
        <v>8</v>
      </c>
      <c r="E424" s="0" t="n">
        <v>6</v>
      </c>
      <c r="F424" s="0" t="n">
        <v>0</v>
      </c>
      <c r="G424" s="0" t="n">
        <v>0</v>
      </c>
      <c r="H424" s="0" t="n">
        <v>0</v>
      </c>
      <c r="I424" s="0" t="n">
        <v>0</v>
      </c>
      <c r="J424" s="0" t="n">
        <v>0</v>
      </c>
      <c r="K424" s="0" t="s">
        <v>558</v>
      </c>
      <c r="L424" s="1" t="n">
        <v>102.14</v>
      </c>
      <c r="M424" s="1" t="n">
        <f aca="false">+D424*$D$2+E424*$E$2+F424*$F$2+G424*$G$2+H424*$H$2+I424*$I$2+J424*$J$2</f>
        <v>102.13564</v>
      </c>
      <c r="N424" s="1" t="str">
        <f aca="false">IF(ABS(M424-L424)&gt;0.005,M424-L424,"")</f>
        <v/>
      </c>
      <c r="O424" s="1" t="n">
        <v>287.06</v>
      </c>
      <c r="P424" s="1" t="n">
        <f aca="false">+O424+459.67</f>
        <v>746.73</v>
      </c>
      <c r="Q424" s="1" t="n">
        <f aca="false">IF(AND(P424&gt;0,U424&lt;&gt;""),P424/U424,"")</f>
        <v>0.609068367563335</v>
      </c>
      <c r="R424" s="1" t="n">
        <v>-40</v>
      </c>
      <c r="S424" s="1" t="n">
        <f aca="false">IF(AND(R424&lt;&gt;"",U424&lt;&gt;""),(R424+459.67)/U424,"")</f>
        <v>0.34230273568131</v>
      </c>
      <c r="T424" s="1" t="n">
        <v>766.35</v>
      </c>
      <c r="U424" s="1" t="n">
        <f aca="false">IF(T424&lt;&gt;"",T424+459.67,"")</f>
        <v>1226.02</v>
      </c>
      <c r="V424" s="1" t="n">
        <v>1796.73</v>
      </c>
      <c r="W424" s="2" t="n">
        <v>0.0274</v>
      </c>
      <c r="X424" s="2" t="n">
        <v>0.3822</v>
      </c>
      <c r="Y424" s="2" t="n">
        <f aca="false">IF(U424&lt;&gt;"",V424*W424*L424/10.73165/U424,"")</f>
        <v>0.382177557501663</v>
      </c>
      <c r="Z424" s="2" t="str">
        <f aca="false">IF(Y424&lt;&gt;"",IF(ABS(Y424-X424)&gt;0.0005,Y424-X424,""),"")</f>
        <v/>
      </c>
      <c r="AA424" s="2" t="n">
        <v>0.5</v>
      </c>
      <c r="AB424" s="2" t="n">
        <f aca="false">IF(AND(V424&gt;0,Q424&lt;&gt;""),LOG(14.69595/V424)/(1-1/Q424)*3/7-1,"")</f>
        <v>0.393702985724174</v>
      </c>
      <c r="AC424" s="2" t="n">
        <f aca="false">IF(AB424&lt;&gt;"",IF(ABS(AB424-AA424)&gt;0.05,AB424-AA424,""),"")</f>
        <v>-0.106297014275826</v>
      </c>
      <c r="AD424" s="2" t="n">
        <v>0.932</v>
      </c>
      <c r="AF424" s="3" t="n">
        <f aca="false">IF(AND(L424&lt;&gt;"",AD424&lt;&gt;""),L424/(AD424*62.3664),"")</f>
        <v>1.75723265537391</v>
      </c>
      <c r="AG424" s="1" t="n">
        <v>20.33</v>
      </c>
      <c r="AH424" s="1" t="n">
        <f aca="false">IF(AD424&lt;&gt;"",141.5/AD424-131.5,"")</f>
        <v>20.324034334764</v>
      </c>
      <c r="AI424" s="1" t="str">
        <f aca="false">IF(AH424&lt;&gt;"",IF(ABS(AH424-AG424)&gt;0.01,AH424-AG424,""),"")</f>
        <v/>
      </c>
      <c r="AJ424" s="3" t="n">
        <v>7.77</v>
      </c>
      <c r="AK424" s="3" t="n">
        <f aca="false">IF(AD424&lt;&gt;"",AD424*8.33718,"")</f>
        <v>7.77025176</v>
      </c>
      <c r="AL424" s="3" t="str">
        <f aca="false">IF(AK424&lt;&gt;"",IF(ABS(AK424-AJ424)&gt;0.001,AK424-AJ424,""),"")</f>
        <v/>
      </c>
      <c r="AO424" s="2" t="n">
        <f aca="false">IF(AND(V424&lt;&gt;"",AA424&lt;&gt;"",U424&lt;&gt;""),V424*10^(7/3*(1+AA424)*(1-U424/559.676)),"")</f>
        <v>0.122298710205688</v>
      </c>
      <c r="AP424" s="2" t="n">
        <f aca="false">IF(AO424&lt;&gt;"",AO424-AN424,"")</f>
        <v>0.122298710205688</v>
      </c>
      <c r="AR424" s="2" t="n">
        <v>0.357</v>
      </c>
      <c r="AU424" s="1" t="n">
        <v>265.1</v>
      </c>
      <c r="AV424" s="5" t="n">
        <v>17684</v>
      </c>
      <c r="AW424" s="5" t="n">
        <f aca="false">AV424*AJ424</f>
        <v>137404.68</v>
      </c>
      <c r="AX424" s="1" t="n">
        <v>32.15</v>
      </c>
      <c r="AZ424" s="3" t="n">
        <f aca="false">IF(AND(AU424&lt;&gt;"",T424&lt;&gt;"",O424&lt;&gt;"",AD424&lt;&gt;""),SQRT((AU424*(MAX((T424-77)/(T424-O424),0))^0.38)*(SQRT(AD424^2-0.000601*(77-60))*62.3664)*251.9958/30.48^3),"")</f>
        <v>12.5102961291487</v>
      </c>
      <c r="BA424" s="3" t="str">
        <f aca="false">IF(AND(AY424&lt;&gt;"",AZ424&lt;&gt;""),AZ424-AY424,"")</f>
        <v/>
      </c>
      <c r="BC424" s="1" t="n">
        <v>356.81</v>
      </c>
      <c r="BF424" s="6" t="n">
        <v>0.00048</v>
      </c>
      <c r="BL424" s="1" t="n">
        <v>1.17</v>
      </c>
      <c r="BM424" s="1" t="n">
        <v>16.34</v>
      </c>
      <c r="BN424" s="7" t="n">
        <v>9.1</v>
      </c>
      <c r="BO424" s="7" t="n">
        <f aca="false">IF(AND(P424&lt;&gt;"",AD424&lt;&gt;""),P424^0.333333333333333/AD424,"")</f>
        <v>9.73431257241606</v>
      </c>
      <c r="BP424" s="7" t="n">
        <f aca="false">BN424-BO424</f>
        <v>-0.634312572416064</v>
      </c>
    </row>
    <row r="425" customFormat="false" ht="12.75" hidden="false" customHeight="false" outlineLevel="0" collapsed="false">
      <c r="A425" s="0" t="n">
        <v>423</v>
      </c>
      <c r="B425" s="0" t="s">
        <v>619</v>
      </c>
      <c r="C425" s="0" t="s">
        <v>620</v>
      </c>
      <c r="D425" s="0" t="n">
        <v>14</v>
      </c>
      <c r="E425" s="0" t="n">
        <v>10</v>
      </c>
      <c r="F425" s="0" t="n">
        <v>0</v>
      </c>
      <c r="G425" s="0" t="n">
        <v>0</v>
      </c>
      <c r="H425" s="0" t="n">
        <v>0</v>
      </c>
      <c r="I425" s="0" t="n">
        <v>0</v>
      </c>
      <c r="J425" s="0" t="n">
        <v>0</v>
      </c>
      <c r="K425" s="0" t="s">
        <v>621</v>
      </c>
      <c r="L425" s="1" t="n">
        <v>178.23</v>
      </c>
      <c r="M425" s="1" t="n">
        <f aca="false">+D425*$D$2+E425*$E$2+F425*$F$2+G425*$G$2+H425*$H$2+I425*$I$2+J425*$J$2</f>
        <v>178.2334</v>
      </c>
      <c r="N425" s="1" t="str">
        <f aca="false">IF(ABS(M425-L425)&gt;0.005,M425-L425,"")</f>
        <v/>
      </c>
      <c r="O425" s="1" t="n">
        <v>571.73</v>
      </c>
      <c r="P425" s="1" t="n">
        <f aca="false">+O425+459.67</f>
        <v>1031.4</v>
      </c>
      <c r="Q425" s="1" t="n">
        <f aca="false">IF(AND(P425&gt;0,U425&lt;&gt;""),P425/U425,"")</f>
        <v>0.688701923076923</v>
      </c>
      <c r="R425" s="1" t="n">
        <v>144.5</v>
      </c>
      <c r="S425" s="1" t="n">
        <f aca="false">IF(AND(R425&lt;&gt;"",U425&lt;&gt;""),(R425+459.67)/U425,"")</f>
        <v>0.403425480769231</v>
      </c>
      <c r="T425" s="1" t="n">
        <v>1037.93</v>
      </c>
      <c r="U425" s="1" t="n">
        <f aca="false">IF(T425&lt;&gt;"",T425+459.67,"")</f>
        <v>1497.6</v>
      </c>
      <c r="V425" s="1" t="n">
        <v>420.61</v>
      </c>
      <c r="W425" s="2" t="n">
        <v>0.0549</v>
      </c>
      <c r="X425" s="2" t="n">
        <v>0.256</v>
      </c>
      <c r="Y425" s="2" t="n">
        <f aca="false">IF(U425&lt;&gt;"",V425*W425*L425/10.73165/U425,"")</f>
        <v>0.256076905913233</v>
      </c>
      <c r="Z425" s="2" t="str">
        <f aca="false">IF(Y425&lt;&gt;"",IF(ABS(Y425-X425)&gt;0.0005,Y425-X425,""),"")</f>
        <v/>
      </c>
      <c r="AA425" s="2" t="n">
        <v>0.3836</v>
      </c>
      <c r="AB425" s="2" t="n">
        <f aca="false">IF(AND(V425&gt;0,Q425&lt;&gt;""),LOG(14.69595/V425)/(1-1/Q425)*3/7-1,"")</f>
        <v>0.381156224180401</v>
      </c>
      <c r="AC425" s="2" t="str">
        <f aca="false">IF(AB425&lt;&gt;"",IF(ABS(AB425-AA425)&gt;0.05,AB425-AA425,""),"")</f>
        <v/>
      </c>
      <c r="AF425" s="3" t="str">
        <f aca="false">IF(AND(L425&lt;&gt;"",AD425&lt;&gt;""),L425/(AD425*62.3664),"")</f>
        <v/>
      </c>
      <c r="AH425" s="1" t="str">
        <f aca="false">IF(AD425&lt;&gt;"",141.5/AD425-131.5,"")</f>
        <v/>
      </c>
      <c r="AI425" s="1" t="str">
        <f aca="false">IF(AH425&lt;&gt;"",IF(ABS(AH425-AG425)&gt;0.01,AH425-AG425,""),"")</f>
        <v/>
      </c>
      <c r="AK425" s="3" t="str">
        <f aca="false">IF(AD425&lt;&gt;"",AD425*8.33718,"")</f>
        <v/>
      </c>
      <c r="AL425" s="3" t="str">
        <f aca="false">IF(AK425&lt;&gt;"",IF(ABS(AK425-AJ425)&gt;0.001,AK425-AJ425,""),"")</f>
        <v/>
      </c>
      <c r="AO425" s="2" t="n">
        <f aca="false">IF(AND(V425&lt;&gt;"",AA425&lt;&gt;"",U425&lt;&gt;""),V425*10^(7/3*(1+AA425)*(1-U425/559.676)),"")</f>
        <v>0.00163537558878034</v>
      </c>
      <c r="AP425" s="2" t="n">
        <f aca="false">IF(AO425&lt;&gt;"",AO425-AN425,"")</f>
        <v>0.00163537558878034</v>
      </c>
      <c r="AQ425" s="2" t="n">
        <v>0.2451</v>
      </c>
      <c r="AT425" s="2" t="n">
        <v>1.5824</v>
      </c>
      <c r="AU425" s="1" t="n">
        <v>122.89</v>
      </c>
      <c r="AV425" s="5" t="n">
        <v>17243</v>
      </c>
      <c r="AZ425" s="3" t="str">
        <f aca="false">IF(AND(AU425&lt;&gt;"",T425&lt;&gt;"",O425&lt;&gt;"",AD425&lt;&gt;""),SQRT((AU425*(MAX((T425-77)/(T425-O425),0))^0.38)*(SQRT(AD425^2-0.000601*(77-60))*62.3664)*251.9958/30.48^3),"")</f>
        <v/>
      </c>
      <c r="BA425" s="3" t="str">
        <f aca="false">IF(AND(AY425&lt;&gt;"",AZ425&lt;&gt;""),AZ425-AY425,"")</f>
        <v/>
      </c>
      <c r="BC425" s="1" t="n">
        <v>1037.51</v>
      </c>
      <c r="BD425" s="1" t="n">
        <v>1229.68</v>
      </c>
      <c r="BE425" s="1" t="n">
        <v>51.63</v>
      </c>
      <c r="BL425" s="1" t="n">
        <v>0.67</v>
      </c>
      <c r="BM425" s="1" t="n">
        <v>11.63</v>
      </c>
      <c r="BO425" s="7" t="str">
        <f aca="false">IF(AND(P425&lt;&gt;"",AD425&lt;&gt;""),P425^0.333333333333333/AD425,"")</f>
        <v/>
      </c>
      <c r="BP425" s="7" t="e">
        <f aca="false">BN425-BO425</f>
        <v>#VALUE!</v>
      </c>
    </row>
    <row r="426" customFormat="false" ht="13.5" hidden="false" customHeight="false" outlineLevel="0" collapsed="false">
      <c r="A426" s="0" t="n">
        <v>424</v>
      </c>
      <c r="B426" s="0" t="s">
        <v>622</v>
      </c>
      <c r="C426" s="0" t="s">
        <v>623</v>
      </c>
      <c r="D426" s="0" t="n">
        <v>18</v>
      </c>
      <c r="E426" s="0" t="n">
        <v>14</v>
      </c>
      <c r="F426" s="0" t="n">
        <v>0</v>
      </c>
      <c r="G426" s="0" t="n">
        <v>0</v>
      </c>
      <c r="H426" s="0" t="n">
        <v>0</v>
      </c>
      <c r="I426" s="0" t="n">
        <v>0</v>
      </c>
      <c r="J426" s="0" t="n">
        <v>0</v>
      </c>
      <c r="K426" s="0" t="s">
        <v>573</v>
      </c>
      <c r="L426" s="1" t="n">
        <v>230.31</v>
      </c>
      <c r="M426" s="1" t="n">
        <f aca="false">+D426*$D$2+E426*$E$2+F426*$F$2+G426*$G$2+H426*$H$2+I426*$I$2+J426*$J$2</f>
        <v>230.30916</v>
      </c>
      <c r="N426" s="1" t="str">
        <f aca="false">IF(ABS(M426-L426)&gt;0.005,M426-L426,"")</f>
        <v/>
      </c>
      <c r="O426" s="1" t="n">
        <v>636.53</v>
      </c>
      <c r="P426" s="1" t="n">
        <f aca="false">+O426+459.67</f>
        <v>1096.2</v>
      </c>
      <c r="Q426" s="1" t="n">
        <f aca="false">IF(AND(P426&gt;0,U426&lt;&gt;""),P426/U426,"")</f>
        <v>0.683540041528705</v>
      </c>
      <c r="R426" s="1" t="n">
        <v>133.16</v>
      </c>
      <c r="S426" s="1" t="n">
        <f aca="false">IF(AND(R426&lt;&gt;"",U426&lt;&gt;""),(R426+459.67)/U426,"")</f>
        <v>0.369661597171558</v>
      </c>
      <c r="T426" s="1" t="n">
        <v>1144.04</v>
      </c>
      <c r="U426" s="1" t="n">
        <f aca="false">IF(T426&lt;&gt;"",T426+459.67,"")</f>
        <v>1603.71</v>
      </c>
      <c r="V426" s="1" t="n">
        <v>565.8</v>
      </c>
      <c r="W426" s="2" t="n">
        <v>0.0523</v>
      </c>
      <c r="X426" s="2" t="n">
        <v>0.396</v>
      </c>
      <c r="Y426" s="2" t="n">
        <f aca="false">IF(U426&lt;&gt;"",V426*W426*L426/10.73165/U426,"")</f>
        <v>0.395990794228315</v>
      </c>
      <c r="Z426" s="2" t="str">
        <f aca="false">IF(Y426&lt;&gt;"",IF(ABS(Y426-X426)&gt;0.0005,Y426-X426,""),"")</f>
        <v/>
      </c>
      <c r="AA426" s="2" t="n">
        <v>0.4671</v>
      </c>
      <c r="AB426" s="2" t="n">
        <f aca="false">IF(AND(V426&gt;0,Q426&lt;&gt;""),LOG(14.69595/V426)/(1-1/Q426)*3/7-1,"")</f>
        <v>0.467658937423649</v>
      </c>
      <c r="AC426" s="2" t="str">
        <f aca="false">IF(AB426&lt;&gt;"",IF(ABS(AB426-AA426)&gt;0.05,AB426-AA426,""),"")</f>
        <v/>
      </c>
      <c r="AD426" s="32" t="n">
        <v>1.07</v>
      </c>
      <c r="AF426" s="3" t="n">
        <f aca="false">IF(AND(L426&lt;&gt;"",AD426&lt;&gt;""),L426/(AD426*62.3664),"")</f>
        <v>3.45126527511938</v>
      </c>
      <c r="AH426" s="1" t="n">
        <f aca="false">IF(AD426&lt;&gt;"",141.5/AD426-131.5,"")</f>
        <v>0.742990654205613</v>
      </c>
      <c r="AI426" s="1" t="n">
        <f aca="false">IF(AH426&lt;&gt;"",IF(ABS(AH426-AG426)&gt;0.01,AH426-AG426,""),"")</f>
        <v>0.742990654205613</v>
      </c>
      <c r="AK426" s="3" t="n">
        <f aca="false">IF(AD426&lt;&gt;"",AD426*8.33718,"")</f>
        <v>8.9207826</v>
      </c>
      <c r="AL426" s="3" t="n">
        <f aca="false">IF(AK426&lt;&gt;"",IF(ABS(AK426-AJ426)&gt;0.001,AK426-AJ426,""),"")</f>
        <v>8.9207826</v>
      </c>
      <c r="AO426" s="2" t="n">
        <f aca="false">IF(AND(V426&lt;&gt;"",AA426&lt;&gt;"",U426&lt;&gt;""),V426*10^(7/3*(1+AA426)*(1-U426/559.676)),"")</f>
        <v>0.000232742379311632</v>
      </c>
      <c r="AP426" s="2" t="n">
        <f aca="false">IF(AO426&lt;&gt;"",AO426-AN426,"")</f>
        <v>0.000232742379311632</v>
      </c>
      <c r="AQ426" s="2" t="n">
        <v>0.2453</v>
      </c>
      <c r="AT426" s="2" t="n">
        <v>4.4334</v>
      </c>
      <c r="AU426" s="1" t="n">
        <v>109.35</v>
      </c>
      <c r="AV426" s="5" t="n">
        <v>16899</v>
      </c>
      <c r="AZ426" s="3" t="n">
        <f aca="false">IF(AND(AU426&lt;&gt;"",T426&lt;&gt;"",O426&lt;&gt;"",AD426&lt;&gt;""),SQRT((AU426*(MAX((T426-77)/(T426-O426),0))^0.38)*(SQRT(AD426^2-0.000601*(77-60))*62.3664)*251.9958/30.48^3),"")</f>
        <v>9.25971103821261</v>
      </c>
      <c r="BA426" s="3" t="str">
        <f aca="false">IF(AND(AY426&lt;&gt;"",AZ426&lt;&gt;""),AZ426-AY426,"")</f>
        <v/>
      </c>
      <c r="BB426" s="1" t="n">
        <v>325</v>
      </c>
      <c r="BC426" s="1" t="n">
        <v>516.27</v>
      </c>
      <c r="BD426" s="1" t="n">
        <v>789.57</v>
      </c>
      <c r="BE426" s="1" t="n">
        <v>32.09</v>
      </c>
      <c r="BL426" s="1" t="n">
        <v>0.51</v>
      </c>
      <c r="BM426" s="1" t="n">
        <v>12.04</v>
      </c>
      <c r="BN426" s="7" t="n">
        <v>9.6</v>
      </c>
      <c r="BO426" s="7" t="n">
        <f aca="false">IF(AND(P426&lt;&gt;"",AD426&lt;&gt;""),P426^0.333333333333333/AD426,"")</f>
        <v>9.63635568074402</v>
      </c>
      <c r="BP426" s="7" t="n">
        <f aca="false">BN426-BO426</f>
        <v>-0.0363556807440197</v>
      </c>
    </row>
    <row r="427" customFormat="false" ht="13.5" hidden="false" customHeight="false" outlineLevel="0" collapsed="false">
      <c r="A427" s="0" t="n">
        <v>425</v>
      </c>
      <c r="B427" s="0" t="s">
        <v>624</v>
      </c>
      <c r="C427" s="0" t="s">
        <v>623</v>
      </c>
      <c r="D427" s="0" t="n">
        <v>18</v>
      </c>
      <c r="E427" s="0" t="n">
        <v>14</v>
      </c>
      <c r="F427" s="0" t="n">
        <v>0</v>
      </c>
      <c r="G427" s="0" t="n">
        <v>0</v>
      </c>
      <c r="H427" s="0" t="n">
        <v>0</v>
      </c>
      <c r="I427" s="0" t="n">
        <v>0</v>
      </c>
      <c r="J427" s="0" t="n">
        <v>0</v>
      </c>
      <c r="K427" s="0" t="s">
        <v>573</v>
      </c>
      <c r="L427" s="1" t="n">
        <v>230.31</v>
      </c>
      <c r="M427" s="1" t="n">
        <f aca="false">+D427*$D$2+E427*$E$2+F427*$F$2+G427*$G$2+H427*$H$2+I427*$I$2+J427*$J$2</f>
        <v>230.30916</v>
      </c>
      <c r="N427" s="1" t="str">
        <f aca="false">IF(ABS(M427-L427)&gt;0.005,M427-L427,"")</f>
        <v/>
      </c>
      <c r="O427" s="1" t="n">
        <v>710.33</v>
      </c>
      <c r="P427" s="1" t="n">
        <f aca="false">+O427+459.67</f>
        <v>1170</v>
      </c>
      <c r="Q427" s="1" t="n">
        <f aca="false">IF(AND(P427&gt;0,U427&lt;&gt;""),P427/U427,"")</f>
        <v>0.702816672973996</v>
      </c>
      <c r="R427" s="1" t="n">
        <v>188.33</v>
      </c>
      <c r="S427" s="1" t="n">
        <f aca="false">IF(AND(R427&lt;&gt;"",U427&lt;&gt;""),(R427+459.67)/U427,"")</f>
        <v>0.389252311185598</v>
      </c>
      <c r="T427" s="1" t="n">
        <v>1205.06</v>
      </c>
      <c r="U427" s="1" t="n">
        <f aca="false">IF(T427&lt;&gt;"",T427+459.67,"")</f>
        <v>1664.73</v>
      </c>
      <c r="V427" s="1" t="n">
        <v>508.48</v>
      </c>
      <c r="W427" s="2" t="n">
        <v>0.0534</v>
      </c>
      <c r="X427" s="2" t="n">
        <v>0.35</v>
      </c>
      <c r="Y427" s="2" t="n">
        <f aca="false">IF(U427&lt;&gt;"",V427*W427*L427/10.73165/U427,"")</f>
        <v>0.350039956863686</v>
      </c>
      <c r="Z427" s="2" t="str">
        <f aca="false">IF(Y427&lt;&gt;"",IF(ABS(Y427-X427)&gt;0.0005,Y427-X427,""),"")</f>
        <v/>
      </c>
      <c r="AA427" s="2" t="n">
        <v>0.5583</v>
      </c>
      <c r="AB427" s="2" t="n">
        <f aca="false">IF(AND(V427&gt;0,Q427&lt;&gt;""),LOG(14.69595/V427)/(1-1/Q427)*3/7-1,"")</f>
        <v>0.559915075319601</v>
      </c>
      <c r="AC427" s="2" t="str">
        <f aca="false">IF(AB427&lt;&gt;"",IF(ABS(AB427-AA427)&gt;0.05,AB427-AA427,""),"")</f>
        <v/>
      </c>
      <c r="AD427" s="32" t="n">
        <v>1.09</v>
      </c>
      <c r="AF427" s="3" t="n">
        <f aca="false">IF(AND(L427&lt;&gt;"",AD427&lt;&gt;""),L427/(AD427*62.3664),"")</f>
        <v>3.38793930676857</v>
      </c>
      <c r="AH427" s="1" t="n">
        <f aca="false">IF(AD427&lt;&gt;"",141.5/AD427-131.5,"")</f>
        <v>-1.68348623853211</v>
      </c>
      <c r="AI427" s="1" t="n">
        <f aca="false">IF(AH427&lt;&gt;"",IF(ABS(AH427-AG427)&gt;0.01,AH427-AG427,""),"")</f>
        <v>-1.68348623853211</v>
      </c>
      <c r="AK427" s="3" t="n">
        <f aca="false">IF(AD427&lt;&gt;"",AD427*8.33718,"")</f>
        <v>9.0875262</v>
      </c>
      <c r="AL427" s="3" t="n">
        <f aca="false">IF(AK427&lt;&gt;"",IF(ABS(AK427-AJ427)&gt;0.001,AK427-AJ427,""),"")</f>
        <v>9.0875262</v>
      </c>
      <c r="AO427" s="2" t="n">
        <f aca="false">IF(AND(V427&lt;&gt;"",AA427&lt;&gt;"",U427&lt;&gt;""),V427*10^(7/3*(1+AA427)*(1-U427/559.676)),"")</f>
        <v>3.3658648565352E-005</v>
      </c>
      <c r="AP427" s="2" t="n">
        <f aca="false">IF(AO427&lt;&gt;"",AO427-AN427,"")</f>
        <v>3.3658648565352E-005</v>
      </c>
      <c r="AQ427" s="2" t="n">
        <v>0.2453</v>
      </c>
      <c r="AT427" s="2" t="n">
        <v>3.841</v>
      </c>
      <c r="AU427" s="1" t="n">
        <v>119.64</v>
      </c>
      <c r="AV427" s="5" t="n">
        <v>16899</v>
      </c>
      <c r="AZ427" s="3" t="n">
        <f aca="false">IF(AND(AU427&lt;&gt;"",T427&lt;&gt;"",O427&lt;&gt;"",AD427&lt;&gt;""),SQRT((AU427*(MAX((T427-77)/(T427-O427),0))^0.38)*(SQRT(AD427^2-0.000601*(77-60))*62.3664)*251.9958/30.48^3),"")</f>
        <v>9.92833532704063</v>
      </c>
      <c r="BA427" s="3" t="str">
        <f aca="false">IF(AND(AY427&lt;&gt;"",AZ427&lt;&gt;""),AZ427-AY427,"")</f>
        <v/>
      </c>
      <c r="BB427" s="1" t="n">
        <v>375</v>
      </c>
      <c r="BC427" s="1" t="n">
        <v>516.27</v>
      </c>
      <c r="BD427" s="1" t="n">
        <v>789.57</v>
      </c>
      <c r="BE427" s="1" t="n">
        <v>44.97</v>
      </c>
      <c r="BL427" s="1" t="n">
        <v>0.51</v>
      </c>
      <c r="BM427" s="1" t="n">
        <v>12.04</v>
      </c>
      <c r="BN427" s="7" t="n">
        <v>9.7</v>
      </c>
      <c r="BO427" s="7" t="n">
        <f aca="false">IF(AND(P427&lt;&gt;"",AD427&lt;&gt;""),P427^0.333333333333333/AD427,"")</f>
        <v>9.66723158742778</v>
      </c>
      <c r="BP427" s="7" t="n">
        <f aca="false">BN427-BO427</f>
        <v>0.0327684125722154</v>
      </c>
    </row>
    <row r="428" customFormat="false" ht="13.5" hidden="false" customHeight="false" outlineLevel="0" collapsed="false">
      <c r="A428" s="0" t="n">
        <v>426</v>
      </c>
      <c r="B428" s="0" t="s">
        <v>625</v>
      </c>
      <c r="C428" s="0" t="s">
        <v>623</v>
      </c>
      <c r="D428" s="0" t="n">
        <v>18</v>
      </c>
      <c r="E428" s="0" t="n">
        <v>14</v>
      </c>
      <c r="F428" s="0" t="n">
        <v>0</v>
      </c>
      <c r="G428" s="0" t="n">
        <v>0</v>
      </c>
      <c r="H428" s="0" t="n">
        <v>0</v>
      </c>
      <c r="I428" s="0" t="n">
        <v>0</v>
      </c>
      <c r="J428" s="0" t="n">
        <v>0</v>
      </c>
      <c r="K428" s="0" t="s">
        <v>573</v>
      </c>
      <c r="L428" s="1" t="n">
        <v>230.31</v>
      </c>
      <c r="M428" s="1" t="n">
        <f aca="false">+D428*$D$2+E428*$E$2+F428*$F$2+G428*$G$2+H428*$H$2+I428*$I$2+J428*$J$2</f>
        <v>230.30916</v>
      </c>
      <c r="N428" s="1" t="str">
        <f aca="false">IF(ABS(M428-L428)&gt;0.005,M428-L428,"")</f>
        <v/>
      </c>
      <c r="O428" s="1" t="n">
        <v>708.8</v>
      </c>
      <c r="P428" s="1" t="n">
        <f aca="false">+O428+459.67</f>
        <v>1168.47</v>
      </c>
      <c r="Q428" s="1" t="n">
        <f aca="false">IF(AND(P428&gt;0,U428&lt;&gt;""),P428/U428,"")</f>
        <v>0.701063772341919</v>
      </c>
      <c r="R428" s="1" t="n">
        <v>413.33</v>
      </c>
      <c r="S428" s="1" t="n">
        <f aca="false">IF(AND(R428&lt;&gt;"",U428&lt;&gt;""),(R428+459.67)/U428,"")</f>
        <v>0.52378638155408</v>
      </c>
      <c r="T428" s="1" t="n">
        <v>1207.04</v>
      </c>
      <c r="U428" s="1" t="n">
        <f aca="false">IF(T428&lt;&gt;"",T428+459.67,"")</f>
        <v>1666.71</v>
      </c>
      <c r="V428" s="1" t="n">
        <v>482.03</v>
      </c>
      <c r="W428" s="2" t="n">
        <v>0.053</v>
      </c>
      <c r="X428" s="2" t="n">
        <v>0.329</v>
      </c>
      <c r="Y428" s="2" t="n">
        <f aca="false">IF(U428&lt;&gt;"",V428*W428*L428/10.73165/U428,"")</f>
        <v>0.328954772642172</v>
      </c>
      <c r="Z428" s="2" t="str">
        <f aca="false">IF(Y428&lt;&gt;"",IF(ABS(Y428-X428)&gt;0.0005,Y428-X428,""),"")</f>
        <v/>
      </c>
      <c r="AA428" s="2" t="n">
        <v>0.5281</v>
      </c>
      <c r="AB428" s="2" t="n">
        <f aca="false">IF(AND(V428&gt;0,Q428&lt;&gt;""),LOG(14.69595/V428)/(1-1/Q428)*3/7-1,"")</f>
        <v>0.523582524771379</v>
      </c>
      <c r="AC428" s="2" t="str">
        <f aca="false">IF(AB428&lt;&gt;"",IF(ABS(AB428-AA428)&gt;0.05,AB428-AA428,""),"")</f>
        <v/>
      </c>
      <c r="AD428" s="32" t="n">
        <v>1.1</v>
      </c>
      <c r="AF428" s="3" t="n">
        <f aca="false">IF(AND(L428&lt;&gt;"",AD428&lt;&gt;""),L428/(AD428*62.3664),"")</f>
        <v>3.35713985852522</v>
      </c>
      <c r="AH428" s="1" t="n">
        <f aca="false">IF(AD428&lt;&gt;"",141.5/AD428-131.5,"")</f>
        <v>-2.86363636363637</v>
      </c>
      <c r="AI428" s="1" t="n">
        <f aca="false">IF(AH428&lt;&gt;"",IF(ABS(AH428-AG428)&gt;0.01,AH428-AG428,""),"")</f>
        <v>-2.86363636363637</v>
      </c>
      <c r="AK428" s="3" t="n">
        <f aca="false">IF(AD428&lt;&gt;"",AD428*8.33718,"")</f>
        <v>9.170898</v>
      </c>
      <c r="AL428" s="3" t="n">
        <f aca="false">IF(AK428&lt;&gt;"",IF(ABS(AK428-AJ428)&gt;0.001,AK428-AJ428,""),"")</f>
        <v>9.170898</v>
      </c>
      <c r="AO428" s="2" t="n">
        <f aca="false">IF(AND(V428&lt;&gt;"",AA428&lt;&gt;"",U428&lt;&gt;""),V428*10^(7/3*(1+AA428)*(1-U428/559.676)),"")</f>
        <v>4.26988197575577E-005</v>
      </c>
      <c r="AP428" s="2" t="n">
        <f aca="false">IF(AO428&lt;&gt;"",AO428-AN428,"")</f>
        <v>4.26988197575577E-005</v>
      </c>
      <c r="AQ428" s="2" t="n">
        <v>0.2453</v>
      </c>
      <c r="AU428" s="1" t="n">
        <v>118.41</v>
      </c>
      <c r="AV428" s="5" t="n">
        <v>16899</v>
      </c>
      <c r="AZ428" s="3" t="n">
        <f aca="false">IF(AND(AU428&lt;&gt;"",T428&lt;&gt;"",O428&lt;&gt;"",AD428&lt;&gt;""),SQRT((AU428*(MAX((T428-77)/(T428-O428),0))^0.38)*(SQRT(AD428^2-0.000601*(77-60))*62.3664)*251.9958/30.48^3),"")</f>
        <v>9.91274432082192</v>
      </c>
      <c r="BA428" s="3" t="str">
        <f aca="false">IF(AND(AY428&lt;&gt;"",AZ428&lt;&gt;""),AZ428-AY428,"")</f>
        <v/>
      </c>
      <c r="BB428" s="1" t="n">
        <v>405</v>
      </c>
      <c r="BC428" s="1" t="n">
        <v>516.27</v>
      </c>
      <c r="BD428" s="1" t="n">
        <v>791.46</v>
      </c>
      <c r="BE428" s="1" t="n">
        <v>62.96</v>
      </c>
      <c r="BL428" s="1" t="n">
        <v>0.51</v>
      </c>
      <c r="BM428" s="1" t="n">
        <v>12.04</v>
      </c>
      <c r="BN428" s="7" t="n">
        <v>9.6</v>
      </c>
      <c r="BO428" s="7" t="n">
        <f aca="false">IF(AND(P428&lt;&gt;"",AD428&lt;&gt;""),P428^0.333333333333333/AD428,"")</f>
        <v>9.57517022935893</v>
      </c>
      <c r="BP428" s="7" t="n">
        <f aca="false">BN428-BO428</f>
        <v>0.0248297706410678</v>
      </c>
    </row>
    <row r="429" customFormat="false" ht="13.5" hidden="false" customHeight="false" outlineLevel="0" collapsed="false">
      <c r="A429" s="0" t="n">
        <v>427</v>
      </c>
      <c r="B429" s="0" t="s">
        <v>626</v>
      </c>
      <c r="C429" s="0" t="s">
        <v>627</v>
      </c>
      <c r="D429" s="0" t="n">
        <v>10</v>
      </c>
      <c r="E429" s="0" t="n">
        <v>8</v>
      </c>
      <c r="F429" s="0" t="n">
        <v>0</v>
      </c>
      <c r="G429" s="0" t="n">
        <v>0</v>
      </c>
      <c r="H429" s="0" t="n">
        <v>0</v>
      </c>
      <c r="I429" s="0" t="n">
        <v>0</v>
      </c>
      <c r="J429" s="0" t="n">
        <v>0</v>
      </c>
      <c r="K429" s="0" t="s">
        <v>628</v>
      </c>
      <c r="L429" s="1" t="n">
        <v>128.17</v>
      </c>
      <c r="M429" s="1" t="n">
        <f aca="false">+D429*$D$2+E429*$E$2+F429*$F$2+G429*$G$2+H429*$H$2+I429*$I$2+J429*$J$2</f>
        <v>128.17352</v>
      </c>
      <c r="N429" s="1" t="str">
        <f aca="false">IF(ABS(M429-L429)&gt;0.005,M429-L429,"")</f>
        <v/>
      </c>
      <c r="O429" s="1" t="n">
        <v>424.3</v>
      </c>
      <c r="P429" s="1" t="n">
        <f aca="false">+O429+459.67</f>
        <v>883.97</v>
      </c>
      <c r="Q429" s="1" t="n">
        <f aca="false">IF(AND(P429&gt;0,U429&lt;&gt;""),P429/U429,"")</f>
        <v>0.656236312480049</v>
      </c>
      <c r="R429" s="1" t="n">
        <v>176.52</v>
      </c>
      <c r="S429" s="1" t="n">
        <f aca="false">IF(AND(R429&lt;&gt;"",U429&lt;&gt;""),(R429+459.67)/U429,"")</f>
        <v>0.472290891813842</v>
      </c>
      <c r="T429" s="1" t="n">
        <v>887.36</v>
      </c>
      <c r="U429" s="1" t="n">
        <f aca="false">IF(T429&lt;&gt;"",T429+459.67,"")</f>
        <v>1347.03</v>
      </c>
      <c r="V429" s="1" t="n">
        <v>587.55</v>
      </c>
      <c r="W429" s="2" t="n">
        <v>0.0516</v>
      </c>
      <c r="X429" s="2" t="n">
        <v>0.269</v>
      </c>
      <c r="Y429" s="2" t="n">
        <f aca="false">IF(U429&lt;&gt;"",V429*W429*L429/10.73165/U429,"")</f>
        <v>0.268804879623989</v>
      </c>
      <c r="Z429" s="2" t="str">
        <f aca="false">IF(Y429&lt;&gt;"",IF(ABS(Y429-X429)&gt;0.0005,Y429-X429,""),"")</f>
        <v/>
      </c>
      <c r="AA429" s="2" t="n">
        <v>0.3019</v>
      </c>
      <c r="AB429" s="2" t="n">
        <f aca="false">IF(AND(V429&gt;0,Q429&lt;&gt;""),LOG(14.69595/V429)/(1-1/Q429)*3/7-1,"")</f>
        <v>0.310522707664099</v>
      </c>
      <c r="AC429" s="2" t="str">
        <f aca="false">IF(AB429&lt;&gt;"",IF(ABS(AB429-AA429)&gt;0.05,AB429-AA429,""),"")</f>
        <v/>
      </c>
      <c r="AD429" s="32" t="n">
        <v>1.03</v>
      </c>
      <c r="AF429" s="3" t="n">
        <f aca="false">IF(AND(L429&lt;&gt;"",AD429&lt;&gt;""),L429/(AD429*62.3664),"")</f>
        <v>1.99525534909636</v>
      </c>
      <c r="AH429" s="1" t="n">
        <f aca="false">IF(AD429&lt;&gt;"",141.5/AD429-131.5,"")</f>
        <v>5.87864077669903</v>
      </c>
      <c r="AI429" s="1" t="n">
        <f aca="false">IF(AH429&lt;&gt;"",IF(ABS(AH429-AG429)&gt;0.01,AH429-AG429,""),"")</f>
        <v>5.87864077669903</v>
      </c>
      <c r="AK429" s="3" t="n">
        <f aca="false">IF(AD429&lt;&gt;"",AD429*8.33718,"")</f>
        <v>8.5872954</v>
      </c>
      <c r="AL429" s="3" t="n">
        <f aca="false">IF(AK429&lt;&gt;"",IF(ABS(AK429-AJ429)&gt;0.001,AK429-AJ429,""),"")</f>
        <v>8.5872954</v>
      </c>
      <c r="AM429" s="4" t="n">
        <v>1.932</v>
      </c>
      <c r="AO429" s="2" t="n">
        <f aca="false">IF(AND(V429&lt;&gt;"",AA429&lt;&gt;"",U429&lt;&gt;""),V429*10^(7/3*(1+AA429)*(1-U429/559.676)),"")</f>
        <v>0.0312971575887601</v>
      </c>
      <c r="AP429" s="2" t="n">
        <f aca="false">IF(AO429&lt;&gt;"",AO429-AN429,"")</f>
        <v>0.0312971575887601</v>
      </c>
      <c r="AQ429" s="2" t="n">
        <v>0.2393</v>
      </c>
      <c r="AT429" s="2" t="n">
        <v>0.7737</v>
      </c>
      <c r="AU429" s="1" t="n">
        <v>145.66</v>
      </c>
      <c r="AV429" s="5" t="n">
        <v>16707</v>
      </c>
      <c r="AZ429" s="3" t="n">
        <f aca="false">IF(AND(AU429&lt;&gt;"",T429&lt;&gt;"",O429&lt;&gt;"",AD429&lt;&gt;""),SQRT((AU429*(MAX((T429-77)/(T429-O429),0))^0.38)*(SQRT(AD429^2-0.000601*(77-60))*62.3664)*251.9958/30.48^3),"")</f>
        <v>10.1243083260257</v>
      </c>
      <c r="BA429" s="3" t="str">
        <f aca="false">IF(AND(AY429&lt;&gt;"",AZ429&lt;&gt;""),AZ429-AY429,"")</f>
        <v/>
      </c>
      <c r="BB429" s="1" t="n">
        <v>176</v>
      </c>
      <c r="BC429" s="1" t="n">
        <v>505.09</v>
      </c>
      <c r="BD429" s="1" t="n">
        <v>751.7</v>
      </c>
      <c r="BE429" s="1" t="n">
        <v>63.66</v>
      </c>
      <c r="BF429" s="6" t="n">
        <v>0.00019</v>
      </c>
      <c r="BL429" s="1" t="n">
        <v>0.88</v>
      </c>
      <c r="BM429" s="1" t="n">
        <v>5.9</v>
      </c>
      <c r="BN429" s="7" t="n">
        <v>9.3</v>
      </c>
      <c r="BO429" s="7" t="n">
        <f aca="false">IF(AND(P429&lt;&gt;"",AD429&lt;&gt;""),P429^0.333333333333333/AD429,"")</f>
        <v>9.31769772432943</v>
      </c>
      <c r="BP429" s="7" t="n">
        <f aca="false">BN429-BO429</f>
        <v>-0.0176977243294267</v>
      </c>
    </row>
    <row r="430" customFormat="false" ht="12.75" hidden="false" customHeight="false" outlineLevel="0" collapsed="false">
      <c r="A430" s="0" t="n">
        <v>428</v>
      </c>
      <c r="B430" s="0" t="s">
        <v>629</v>
      </c>
      <c r="C430" s="0" t="s">
        <v>630</v>
      </c>
      <c r="D430" s="0" t="n">
        <v>11</v>
      </c>
      <c r="E430" s="0" t="n">
        <v>10</v>
      </c>
      <c r="F430" s="0" t="n">
        <v>0</v>
      </c>
      <c r="G430" s="0" t="n">
        <v>0</v>
      </c>
      <c r="H430" s="0" t="n">
        <v>0</v>
      </c>
      <c r="I430" s="0" t="n">
        <v>0</v>
      </c>
      <c r="J430" s="0" t="n">
        <v>0</v>
      </c>
      <c r="K430" s="0" t="s">
        <v>628</v>
      </c>
      <c r="L430" s="1" t="n">
        <v>142.2</v>
      </c>
      <c r="M430" s="1" t="n">
        <f aca="false">+D430*$D$2+E430*$E$2+F430*$F$2+G430*$G$2+H430*$H$2+I430*$I$2+J430*$J$2</f>
        <v>142.2004</v>
      </c>
      <c r="N430" s="1" t="str">
        <f aca="false">IF(ABS(M430-L430)&gt;0.005,M430-L430,"")</f>
        <v/>
      </c>
      <c r="O430" s="1" t="n">
        <v>472.43</v>
      </c>
      <c r="P430" s="1" t="n">
        <f aca="false">+O430+459.67</f>
        <v>932.1</v>
      </c>
      <c r="Q430" s="1" t="n">
        <f aca="false">IF(AND(P430&gt;0,U430&lt;&gt;""),P430/U430,"")</f>
        <v>0.670734778760425</v>
      </c>
      <c r="R430" s="1" t="n">
        <v>-22.86</v>
      </c>
      <c r="S430" s="1" t="n">
        <f aca="false">IF(AND(R430&lt;&gt;"",U430&lt;&gt;""),(R430+459.67)/U430,"")</f>
        <v>0.314326422819806</v>
      </c>
      <c r="T430" s="1" t="n">
        <v>930</v>
      </c>
      <c r="U430" s="1" t="n">
        <f aca="false">IF(T430&lt;&gt;"",T430+459.67,"")</f>
        <v>1389.67</v>
      </c>
      <c r="V430" s="1" t="n">
        <v>529.39</v>
      </c>
      <c r="W430" s="2" t="n">
        <v>0.0589</v>
      </c>
      <c r="X430" s="2" t="n">
        <v>0.297</v>
      </c>
      <c r="Y430" s="2" t="n">
        <f aca="false">IF(U430&lt;&gt;"",V430*W430*L430/10.73165/U430,"")</f>
        <v>0.297312002593309</v>
      </c>
      <c r="Z430" s="2" t="str">
        <f aca="false">IF(Y430&lt;&gt;"",IF(ABS(Y430-X430)&gt;0.0005,Y430-X430,""),"")</f>
        <v/>
      </c>
      <c r="AA430" s="2" t="n">
        <v>0.2921</v>
      </c>
      <c r="AB430" s="2" t="n">
        <f aca="false">IF(AND(V430&gt;0,Q430&lt;&gt;""),LOG(14.69595/V430)/(1-1/Q430)*3/7-1,"")</f>
        <v>0.358936259747805</v>
      </c>
      <c r="AC430" s="2" t="n">
        <f aca="false">IF(AB430&lt;&gt;"",IF(ABS(AB430-AA430)&gt;0.05,AB430-AA430,""),"")</f>
        <v>0.0668362597478047</v>
      </c>
      <c r="AD430" s="2" t="n">
        <v>1.025</v>
      </c>
      <c r="AF430" s="3" t="n">
        <f aca="false">IF(AND(L430&lt;&gt;"",AD430&lt;&gt;""),L430/(AD430*62.3664),"")</f>
        <v>2.22446232774496</v>
      </c>
      <c r="AG430" s="1" t="n">
        <v>6.55</v>
      </c>
      <c r="AH430" s="1" t="n">
        <f aca="false">IF(AD430&lt;&gt;"",141.5/AD430-131.5,"")</f>
        <v>6.54878048780489</v>
      </c>
      <c r="AI430" s="1" t="str">
        <f aca="false">IF(AH430&lt;&gt;"",IF(ABS(AH430-AG430)&gt;0.01,AH430-AG430,""),"")</f>
        <v/>
      </c>
      <c r="AJ430" s="3" t="n">
        <v>8.546</v>
      </c>
      <c r="AK430" s="3" t="n">
        <f aca="false">IF(AD430&lt;&gt;"",AD430*8.33718,"")</f>
        <v>8.5456095</v>
      </c>
      <c r="AL430" s="3" t="str">
        <f aca="false">IF(AK430&lt;&gt;"",IF(ABS(AK430-AJ430)&gt;0.001,AK430-AJ430,""),"")</f>
        <v/>
      </c>
      <c r="AM430" s="4" t="n">
        <v>1.61512</v>
      </c>
      <c r="AN430" s="2" t="n">
        <v>0.0033</v>
      </c>
      <c r="AO430" s="2" t="n">
        <f aca="false">IF(AND(V430&lt;&gt;"",AA430&lt;&gt;"",U430&lt;&gt;""),V430*10^(7/3*(1+AA430)*(1-U430/559.676)),"")</f>
        <v>0.0178940523774552</v>
      </c>
      <c r="AP430" s="2" t="n">
        <f aca="false">IF(AO430&lt;&gt;"",AO430-AN430,"")</f>
        <v>0.0145940523774552</v>
      </c>
      <c r="AQ430" s="2" t="n">
        <v>0.2593</v>
      </c>
      <c r="AR430" s="2" t="n">
        <v>0.3703</v>
      </c>
      <c r="AS430" s="2" t="n">
        <v>2.1179</v>
      </c>
      <c r="AT430" s="2" t="n">
        <v>0.9919</v>
      </c>
      <c r="AU430" s="1" t="n">
        <v>138.53</v>
      </c>
      <c r="AV430" s="5" t="n">
        <v>16913</v>
      </c>
      <c r="AW430" s="5" t="n">
        <f aca="false">AV430*AJ430</f>
        <v>144538.498</v>
      </c>
      <c r="AX430" s="1" t="n">
        <v>39.71</v>
      </c>
      <c r="AY430" s="3" t="n">
        <v>9.864</v>
      </c>
      <c r="AZ430" s="3" t="n">
        <f aca="false">IF(AND(AU430&lt;&gt;"",T430&lt;&gt;"",O430&lt;&gt;"",AD430&lt;&gt;""),SQRT((AU430*(MAX((T430-77)/(T430-O430),0))^0.38)*(SQRT(AD430^2-0.000601*(77-60))*62.3664)*251.9958/30.48^3),"")</f>
        <v>9.96817757067178</v>
      </c>
      <c r="BA430" s="3" t="n">
        <f aca="false">IF(AND(AY430&lt;&gt;"",AZ430&lt;&gt;""),AZ430-AY430,"")</f>
        <v>0.104177570671782</v>
      </c>
      <c r="BC430" s="1" t="n">
        <v>353.31</v>
      </c>
      <c r="BD430" s="1" t="n">
        <v>658.18</v>
      </c>
      <c r="BE430" s="1" t="n">
        <v>21</v>
      </c>
      <c r="BL430" s="1" t="n">
        <v>0.82</v>
      </c>
      <c r="BM430" s="1" t="n">
        <v>9.18</v>
      </c>
      <c r="BN430" s="7" t="n">
        <v>9.5</v>
      </c>
      <c r="BO430" s="7" t="n">
        <f aca="false">IF(AND(P430&lt;&gt;"",AD430&lt;&gt;""),P430^0.333333333333333/AD430,"")</f>
        <v>9.53008931017071</v>
      </c>
      <c r="BP430" s="7" t="n">
        <f aca="false">BN430-BO430</f>
        <v>-0.0300893101707071</v>
      </c>
    </row>
    <row r="431" customFormat="false" ht="13.5" hidden="false" customHeight="false" outlineLevel="0" collapsed="false">
      <c r="A431" s="0" t="n">
        <v>429</v>
      </c>
      <c r="B431" s="0" t="s">
        <v>631</v>
      </c>
      <c r="C431" s="0" t="s">
        <v>630</v>
      </c>
      <c r="D431" s="0" t="n">
        <v>11</v>
      </c>
      <c r="E431" s="0" t="n">
        <v>10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0</v>
      </c>
      <c r="K431" s="0" t="s">
        <v>628</v>
      </c>
      <c r="L431" s="1" t="n">
        <v>142.2</v>
      </c>
      <c r="M431" s="1" t="n">
        <f aca="false">+D431*$D$2+E431*$E$2+F431*$F$2+G431*$G$2+H431*$H$2+I431*$I$2+J431*$J$2</f>
        <v>142.2004</v>
      </c>
      <c r="N431" s="1" t="str">
        <f aca="false">IF(ABS(M431-L431)&gt;0.005,M431-L431,"")</f>
        <v/>
      </c>
      <c r="O431" s="1" t="n">
        <v>465.89</v>
      </c>
      <c r="P431" s="1" t="n">
        <f aca="false">+O431+459.67</f>
        <v>925.56</v>
      </c>
      <c r="Q431" s="1" t="n">
        <f aca="false">IF(AND(P431&gt;0,U431&lt;&gt;""),P431/U431,"")</f>
        <v>0.67568988173456</v>
      </c>
      <c r="R431" s="1" t="n">
        <v>94.24</v>
      </c>
      <c r="S431" s="1" t="n">
        <f aca="false">IF(AND(R431&lt;&gt;"",U431&lt;&gt;""),(R431+459.67)/U431,"")</f>
        <v>0.404372901153453</v>
      </c>
      <c r="T431" s="1" t="n">
        <v>910.13</v>
      </c>
      <c r="U431" s="1" t="n">
        <f aca="false">IF(T431&lt;&gt;"",T431+459.67,"")</f>
        <v>1369.8</v>
      </c>
      <c r="V431" s="1" t="n">
        <v>471.37</v>
      </c>
      <c r="W431" s="2" t="n">
        <v>0.0571</v>
      </c>
      <c r="X431" s="2" t="n">
        <v>0.26</v>
      </c>
      <c r="Y431" s="2" t="n">
        <f aca="false">IF(U431&lt;&gt;"",V431*W431*L431/10.73165/U431,"")</f>
        <v>0.260359831165643</v>
      </c>
      <c r="Z431" s="2" t="str">
        <f aca="false">IF(Y431&lt;&gt;"",IF(ABS(Y431-X431)&gt;0.0005,Y431-X431,""),"")</f>
        <v/>
      </c>
      <c r="AA431" s="2" t="n">
        <v>0.3459</v>
      </c>
      <c r="AB431" s="2" t="n">
        <f aca="false">IF(AND(V431&gt;0,Q431&lt;&gt;""),LOG(14.69595/V431)/(1-1/Q431)*3/7-1,"")</f>
        <v>0.344876711939646</v>
      </c>
      <c r="AC431" s="2" t="str">
        <f aca="false">IF(AB431&lt;&gt;"",IF(ABS(AB431-AA431)&gt;0.05,AB431-AA431,""),"")</f>
        <v/>
      </c>
      <c r="AD431" s="32" t="n">
        <v>0.99</v>
      </c>
      <c r="AF431" s="3" t="n">
        <f aca="false">IF(AND(L431&lt;&gt;"",AD431&lt;&gt;""),L431/(AD431*62.3664),"")</f>
        <v>2.3031049352915</v>
      </c>
      <c r="AH431" s="1" t="n">
        <f aca="false">IF(AD431&lt;&gt;"",141.5/AD431-131.5,"")</f>
        <v>11.4292929292929</v>
      </c>
      <c r="AI431" s="1" t="n">
        <f aca="false">IF(AH431&lt;&gt;"",IF(ABS(AH431-AG431)&gt;0.01,AH431-AG431,""),"")</f>
        <v>11.4292929292929</v>
      </c>
      <c r="AK431" s="3" t="n">
        <f aca="false">IF(AD431&lt;&gt;"",AD431*8.33718,"")</f>
        <v>8.2538082</v>
      </c>
      <c r="AL431" s="3" t="n">
        <f aca="false">IF(AK431&lt;&gt;"",IF(ABS(AK431-AJ431)&gt;0.001,AK431-AJ431,""),"")</f>
        <v>8.2538082</v>
      </c>
      <c r="AM431" s="4" t="n">
        <v>1.6019</v>
      </c>
      <c r="AN431" s="2" t="n">
        <v>0.0032</v>
      </c>
      <c r="AO431" s="2" t="n">
        <f aca="false">IF(AND(V431&lt;&gt;"",AA431&lt;&gt;"",U431&lt;&gt;""),V431*10^(7/3*(1+AA431)*(1-U431/559.676)),"")</f>
        <v>0.0134160300688023</v>
      </c>
      <c r="AP431" s="2" t="n">
        <f aca="false">IF(AO431&lt;&gt;"",AO431-AN431,"")</f>
        <v>0.0102160300688023</v>
      </c>
      <c r="AQ431" s="2" t="n">
        <v>0.26</v>
      </c>
      <c r="AS431" s="2" t="n">
        <v>1.8153</v>
      </c>
      <c r="AT431" s="2" t="n">
        <v>0.8332</v>
      </c>
      <c r="AU431" s="1" t="n">
        <v>139.92</v>
      </c>
      <c r="AV431" s="5" t="n">
        <v>16879</v>
      </c>
      <c r="AX431" s="1" t="n">
        <v>35.45</v>
      </c>
      <c r="AZ431" s="3" t="n">
        <f aca="false">IF(AND(AU431&lt;&gt;"",T431&lt;&gt;"",O431&lt;&gt;"",AD431&lt;&gt;""),SQRT((AU431*(MAX((T431-77)/(T431-O431),0))^0.38)*(SQRT(AD431^2-0.000601*(77-60))*62.3664)*251.9958/30.48^3),"")</f>
        <v>9.85501640558733</v>
      </c>
      <c r="BA431" s="3" t="str">
        <f aca="false">IF(AND(AY431&lt;&gt;"",AZ431&lt;&gt;""),AZ431-AY431,"")</f>
        <v/>
      </c>
      <c r="BC431" s="1" t="n">
        <v>351.04</v>
      </c>
      <c r="BD431" s="1" t="n">
        <v>653.49</v>
      </c>
      <c r="BE431" s="1" t="n">
        <v>36.66</v>
      </c>
      <c r="BL431" s="1" t="n">
        <v>0.82</v>
      </c>
      <c r="BM431" s="1" t="n">
        <v>9.18</v>
      </c>
      <c r="BN431" s="7" t="n">
        <v>9.8</v>
      </c>
      <c r="BO431" s="7" t="n">
        <f aca="false">IF(AND(P431&lt;&gt;"",AD431&lt;&gt;""),P431^0.333333333333333/AD431,"")</f>
        <v>9.84388046079425</v>
      </c>
      <c r="BP431" s="7" t="n">
        <f aca="false">BN431-BO431</f>
        <v>-0.0438804607942505</v>
      </c>
    </row>
    <row r="432" customFormat="false" ht="12.75" hidden="false" customHeight="false" outlineLevel="0" collapsed="false">
      <c r="A432" s="0" t="n">
        <v>430</v>
      </c>
      <c r="B432" s="0" t="s">
        <v>632</v>
      </c>
      <c r="C432" s="0" t="s">
        <v>633</v>
      </c>
      <c r="D432" s="0" t="n">
        <v>12</v>
      </c>
      <c r="E432" s="0" t="n">
        <v>12</v>
      </c>
      <c r="F432" s="0" t="n">
        <v>0</v>
      </c>
      <c r="G432" s="0" t="n">
        <v>0</v>
      </c>
      <c r="H432" s="0" t="n">
        <v>0</v>
      </c>
      <c r="I432" s="0" t="n">
        <v>0</v>
      </c>
      <c r="J432" s="0" t="n">
        <v>0</v>
      </c>
      <c r="K432" s="0" t="s">
        <v>628</v>
      </c>
      <c r="L432" s="1" t="n">
        <v>156.23</v>
      </c>
      <c r="M432" s="1" t="n">
        <f aca="false">+D432*$D$2+E432*$E$2+F432*$F$2+G432*$G$2+H432*$H$2+I432*$I$2+J432*$J$2</f>
        <v>156.22728</v>
      </c>
      <c r="N432" s="1" t="str">
        <f aca="false">IF(ABS(M432-L432)&gt;0.005,M432-L432,"")</f>
        <v/>
      </c>
      <c r="O432" s="1" t="n">
        <v>496.99</v>
      </c>
      <c r="P432" s="1" t="n">
        <f aca="false">+O432+459.67</f>
        <v>956.66</v>
      </c>
      <c r="Q432" s="1" t="n">
        <f aca="false">IF(AND(P432&gt;0,U432&lt;&gt;""),P432/U432,"")</f>
        <v>0.685139296712741</v>
      </c>
      <c r="R432" s="1" t="n">
        <v>7.14</v>
      </c>
      <c r="S432" s="1" t="n">
        <f aca="false">IF(AND(R432&lt;&gt;"",U432&lt;&gt;""),(R432+459.67)/U432,"")</f>
        <v>0.334319272362673</v>
      </c>
      <c r="T432" s="1" t="n">
        <v>936.63</v>
      </c>
      <c r="U432" s="1" t="n">
        <f aca="false">IF(T432&lt;&gt;"",T432+459.67,"")</f>
        <v>1396.3</v>
      </c>
      <c r="V432" s="1" t="n">
        <v>481.19</v>
      </c>
      <c r="W432" s="2" t="n">
        <v>0.0533</v>
      </c>
      <c r="X432" s="2" t="n">
        <v>0.2676</v>
      </c>
      <c r="Y432" s="2" t="n">
        <f aca="false">IF(U432&lt;&gt;"",V432*W432*L432/10.73165/U432,"")</f>
        <v>0.267400981413195</v>
      </c>
      <c r="Z432" s="2" t="str">
        <f aca="false">IF(Y432&lt;&gt;"",IF(ABS(Y432-X432)&gt;0.0005,Y432-X432,""),"")</f>
        <v/>
      </c>
      <c r="AA432" s="2" t="n">
        <v>0.4115</v>
      </c>
      <c r="AB432" s="2" t="n">
        <f aca="false">IF(AND(V432&gt;0,Q432&lt;&gt;""),LOG(14.69595/V432)/(1-1/Q432)*3/7-1,"")</f>
        <v>0.412961585430958</v>
      </c>
      <c r="AC432" s="2" t="str">
        <f aca="false">IF(AB432&lt;&gt;"",IF(ABS(AB432-AA432)&gt;0.05,AB432-AA432,""),"")</f>
        <v/>
      </c>
      <c r="AD432" s="2" t="n">
        <v>1.0121</v>
      </c>
      <c r="AF432" s="3" t="n">
        <f aca="false">IF(AND(L432&lt;&gt;"",AD432&lt;&gt;""),L432/(AD432*62.3664),"")</f>
        <v>2.47508621905732</v>
      </c>
      <c r="AG432" s="1" t="n">
        <v>8.3</v>
      </c>
      <c r="AH432" s="1" t="n">
        <f aca="false">IF(AD432&lt;&gt;"",141.5/AD432-131.5,"")</f>
        <v>8.30831933603398</v>
      </c>
      <c r="AI432" s="1" t="str">
        <f aca="false">IF(AH432&lt;&gt;"",IF(ABS(AH432-AG432)&gt;0.01,AH432-AG432,""),"")</f>
        <v/>
      </c>
      <c r="AJ432" s="3" t="n">
        <v>8.438</v>
      </c>
      <c r="AK432" s="3" t="n">
        <f aca="false">IF(AD432&lt;&gt;"",AD432*8.33718,"")</f>
        <v>8.438059878</v>
      </c>
      <c r="AL432" s="3" t="str">
        <f aca="false">IF(AK432&lt;&gt;"",IF(ABS(AK432-AJ432)&gt;0.001,AK432-AJ432,""),"")</f>
        <v/>
      </c>
      <c r="AM432" s="4" t="n">
        <v>1.604</v>
      </c>
      <c r="AO432" s="2" t="n">
        <f aca="false">IF(AND(V432&lt;&gt;"",AA432&lt;&gt;"",U432&lt;&gt;""),V432*10^(7/3*(1+AA432)*(1-U432/559.676)),"")</f>
        <v>0.00574213297274351</v>
      </c>
      <c r="AP432" s="2" t="n">
        <f aca="false">IF(AO432&lt;&gt;"",AO432-AN432,"")</f>
        <v>0.00574213297274351</v>
      </c>
      <c r="AR432" s="2" t="n">
        <v>0.3714</v>
      </c>
      <c r="AV432" s="5" t="n">
        <v>17259</v>
      </c>
      <c r="AW432" s="5" t="n">
        <f aca="false">AV432*AJ432</f>
        <v>145631.442</v>
      </c>
      <c r="AX432" s="1" t="n">
        <v>37.97</v>
      </c>
      <c r="AZ432" s="3" t="str">
        <f aca="false">IF(AND(AU432&lt;&gt;"",T432&lt;&gt;"",O432&lt;&gt;"",AD432&lt;&gt;""),SQRT((AU432*(MAX((T432-77)/(T432-O432),0))^0.38)*(SQRT(AD432^2-0.000601*(77-60))*62.3664)*251.9958/30.48^3),"")</f>
        <v/>
      </c>
      <c r="BA432" s="3" t="str">
        <f aca="false">IF(AND(AY432&lt;&gt;"",AZ432&lt;&gt;""),AZ432-AY432,"")</f>
        <v/>
      </c>
      <c r="BC432" s="1" t="n">
        <v>891.29</v>
      </c>
      <c r="BL432" s="1" t="n">
        <v>0.74</v>
      </c>
      <c r="BM432" s="1" t="n">
        <v>8.56</v>
      </c>
      <c r="BN432" s="7" t="n">
        <v>9.7</v>
      </c>
      <c r="BO432" s="7" t="n">
        <f aca="false">IF(AND(P432&lt;&gt;"",AD432&lt;&gt;""),P432^0.333333333333333/AD432,"")</f>
        <v>9.73559383464557</v>
      </c>
      <c r="BP432" s="7" t="n">
        <f aca="false">BN432-BO432</f>
        <v>-0.0355938346455673</v>
      </c>
    </row>
    <row r="433" customFormat="false" ht="12.75" hidden="false" customHeight="false" outlineLevel="0" collapsed="false">
      <c r="A433" s="0" t="n">
        <v>431</v>
      </c>
      <c r="B433" s="0" t="s">
        <v>634</v>
      </c>
      <c r="C433" s="0" t="s">
        <v>633</v>
      </c>
      <c r="D433" s="0" t="n">
        <v>12</v>
      </c>
      <c r="E433" s="0" t="n">
        <v>12</v>
      </c>
      <c r="F433" s="0" t="n">
        <v>0</v>
      </c>
      <c r="G433" s="0" t="n">
        <v>0</v>
      </c>
      <c r="H433" s="0" t="n">
        <v>0</v>
      </c>
      <c r="I433" s="0" t="n">
        <v>0</v>
      </c>
      <c r="J433" s="0" t="n">
        <v>0</v>
      </c>
      <c r="K433" s="0" t="s">
        <v>628</v>
      </c>
      <c r="L433" s="1" t="n">
        <v>156.23</v>
      </c>
      <c r="M433" s="1" t="n">
        <f aca="false">+D433*$D$2+E433*$E$2+F433*$F$2+G433*$G$2+H433*$H$2+I433*$I$2+J433*$J$2</f>
        <v>156.22728</v>
      </c>
      <c r="N433" s="1" t="str">
        <f aca="false">IF(ABS(M433-L433)&gt;0.005,M433-L433,"")</f>
        <v/>
      </c>
      <c r="O433" s="1" t="n">
        <v>496.27</v>
      </c>
      <c r="P433" s="1" t="n">
        <f aca="false">+O433+459.67</f>
        <v>955.94</v>
      </c>
      <c r="Q433" s="1" t="n">
        <f aca="false">IF(AND(P433&gt;0,U433&lt;&gt;""),P433/U433,"")</f>
        <v>0.689050189933181</v>
      </c>
      <c r="R433" s="1" t="n">
        <v>18.68</v>
      </c>
      <c r="S433" s="1" t="n">
        <f aca="false">IF(AND(R433&lt;&gt;"",U433&lt;&gt;""),(R433+459.67)/U433,"")</f>
        <v>0.344799002400294</v>
      </c>
      <c r="T433" s="1" t="n">
        <v>927.66</v>
      </c>
      <c r="U433" s="1" t="n">
        <f aca="false">IF(T433&lt;&gt;"",T433+459.67,"")</f>
        <v>1387.33</v>
      </c>
      <c r="V433" s="1" t="n">
        <v>459.76</v>
      </c>
      <c r="W433" s="2" t="n">
        <v>0.0533</v>
      </c>
      <c r="X433" s="2" t="n">
        <v>0.2573</v>
      </c>
      <c r="Y433" s="2" t="n">
        <f aca="false">IF(U433&lt;&gt;"",V433*W433*L433/10.73165/U433,"")</f>
        <v>0.257144090426085</v>
      </c>
      <c r="Z433" s="2" t="str">
        <f aca="false">IF(Y433&lt;&gt;"",IF(ABS(Y433-X433)&gt;0.0005,Y433-X433,""),"")</f>
        <v/>
      </c>
      <c r="AA433" s="2" t="n">
        <v>0.4209</v>
      </c>
      <c r="AB433" s="2" t="n">
        <f aca="false">IF(AND(V433&gt;0,Q433&lt;&gt;""),LOG(14.69595/V433)/(1-1/Q433)*3/7-1,"")</f>
        <v>0.420109536550749</v>
      </c>
      <c r="AC433" s="2" t="str">
        <f aca="false">IF(AB433&lt;&gt;"",IF(ABS(AB433-AA433)&gt;0.05,AB433-AA433,""),"")</f>
        <v/>
      </c>
      <c r="AD433" s="2" t="n">
        <v>0.9963</v>
      </c>
      <c r="AF433" s="3" t="n">
        <f aca="false">IF(AND(L433&lt;&gt;"",AD433&lt;&gt;""),L433/(AD433*62.3664),"")</f>
        <v>2.5143378122131</v>
      </c>
      <c r="AG433" s="1" t="n">
        <v>10.53</v>
      </c>
      <c r="AH433" s="1" t="n">
        <f aca="false">IF(AD433&lt;&gt;"",141.5/AD433-131.5,"")</f>
        <v>10.5254943290174</v>
      </c>
      <c r="AI433" s="1" t="str">
        <f aca="false">IF(AH433&lt;&gt;"",IF(ABS(AH433-AG433)&gt;0.01,AH433-AG433,""),"")</f>
        <v/>
      </c>
      <c r="AJ433" s="3" t="n">
        <v>8.306</v>
      </c>
      <c r="AK433" s="3" t="n">
        <f aca="false">IF(AD433&lt;&gt;"",AD433*8.33718,"")</f>
        <v>8.306332434</v>
      </c>
      <c r="AL433" s="3" t="str">
        <f aca="false">IF(AK433&lt;&gt;"",IF(ABS(AK433-AJ433)&gt;0.001,AK433-AJ433,""),"")</f>
        <v/>
      </c>
      <c r="AM433" s="4" t="n">
        <v>1.5977</v>
      </c>
      <c r="AO433" s="2" t="n">
        <f aca="false">IF(AND(V433&lt;&gt;"",AA433&lt;&gt;"",U433&lt;&gt;""),V433*10^(7/3*(1+AA433)*(1-U433/559.676)),"")</f>
        <v>0.00574960453453992</v>
      </c>
      <c r="AP433" s="2" t="n">
        <f aca="false">IF(AO433&lt;&gt;"",AO433-AN433,"")</f>
        <v>0.00574960453453992</v>
      </c>
      <c r="AR433" s="2" t="n">
        <v>0.3714</v>
      </c>
      <c r="AV433" s="5" t="n">
        <v>17887</v>
      </c>
      <c r="AW433" s="5" t="n">
        <f aca="false">AV433*AJ433</f>
        <v>148569.422</v>
      </c>
      <c r="AX433" s="1" t="n">
        <v>36.6</v>
      </c>
      <c r="AZ433" s="3" t="str">
        <f aca="false">IF(AND(AU433&lt;&gt;"",T433&lt;&gt;"",O433&lt;&gt;"",AD433&lt;&gt;""),SQRT((AU433*(MAX((T433-77)/(T433-O433),0))^0.38)*(SQRT(AD433^2-0.000601*(77-60))*62.3664)*251.9958/30.48^3),"")</f>
        <v/>
      </c>
      <c r="BA433" s="3" t="str">
        <f aca="false">IF(AND(AY433&lt;&gt;"",AZ433&lt;&gt;""),AZ433-AY433,"")</f>
        <v/>
      </c>
      <c r="BC433" s="1" t="n">
        <v>-2.19</v>
      </c>
      <c r="BL433" s="1" t="n">
        <v>0.74</v>
      </c>
      <c r="BM433" s="1" t="n">
        <v>8.56</v>
      </c>
      <c r="BO433" s="7" t="n">
        <f aca="false">IF(AND(P433&lt;&gt;"",AD433&lt;&gt;""),P433^0.333333333333333/AD433,"")</f>
        <v>9.887505721859</v>
      </c>
      <c r="BP433" s="7" t="n">
        <f aca="false">BN433-BO433</f>
        <v>-9.887505721859</v>
      </c>
    </row>
    <row r="434" customFormat="false" ht="12.75" hidden="false" customHeight="false" outlineLevel="0" collapsed="false">
      <c r="A434" s="0" t="n">
        <v>432</v>
      </c>
      <c r="B434" s="0" t="s">
        <v>635</v>
      </c>
      <c r="C434" s="0" t="s">
        <v>633</v>
      </c>
      <c r="D434" s="0" t="n">
        <v>12</v>
      </c>
      <c r="E434" s="0" t="n">
        <v>12</v>
      </c>
      <c r="F434" s="0" t="n">
        <v>0</v>
      </c>
      <c r="G434" s="0" t="n">
        <v>0</v>
      </c>
      <c r="H434" s="0" t="n">
        <v>0</v>
      </c>
      <c r="I434" s="0" t="n">
        <v>0</v>
      </c>
      <c r="J434" s="0" t="n">
        <v>0</v>
      </c>
      <c r="K434" s="0" t="s">
        <v>628</v>
      </c>
      <c r="L434" s="1" t="n">
        <v>156.23</v>
      </c>
      <c r="M434" s="1" t="n">
        <f aca="false">+D434*$D$2+E434*$E$2+F434*$F$2+G434*$G$2+H434*$H$2+I434*$I$2+J434*$J$2</f>
        <v>156.22728</v>
      </c>
      <c r="N434" s="1" t="str">
        <f aca="false">IF(ABS(M434-L434)&gt;0.005,M434-L434,"")</f>
        <v/>
      </c>
      <c r="O434" s="1" t="n">
        <v>511.34</v>
      </c>
      <c r="P434" s="1" t="n">
        <f aca="false">+O434+459.67</f>
        <v>971.01</v>
      </c>
      <c r="Q434" s="1" t="n">
        <f aca="false">IF(AND(P434&gt;0,U434&lt;&gt;""),P434/U434,"")</f>
        <v>0.684147114774889</v>
      </c>
      <c r="R434" s="1" t="n">
        <v>30.2</v>
      </c>
      <c r="S434" s="1" t="n">
        <f aca="false">IF(AND(R434&lt;&gt;"",U434&lt;&gt;""),(R434+459.67)/U434,"")</f>
        <v>0.345149017121116</v>
      </c>
      <c r="T434" s="1" t="n">
        <v>959.63</v>
      </c>
      <c r="U434" s="1" t="n">
        <f aca="false">IF(T434&lt;&gt;"",T434+459.67,"")</f>
        <v>1419.3</v>
      </c>
      <c r="V434" s="1" t="n">
        <v>494.78</v>
      </c>
      <c r="W434" s="2" t="n">
        <v>0.0533</v>
      </c>
      <c r="X434" s="2" t="n">
        <v>0.2707</v>
      </c>
      <c r="Y434" s="2" t="n">
        <f aca="false">IF(U434&lt;&gt;"",V434*W434*L434/10.73165/U434,"")</f>
        <v>0.270497387536804</v>
      </c>
      <c r="Z434" s="2" t="str">
        <f aca="false">IF(Y434&lt;&gt;"",IF(ABS(Y434-X434)&gt;0.0005,Y434-X434,""),"")</f>
        <v/>
      </c>
      <c r="AA434" s="2" t="n">
        <v>0.4127</v>
      </c>
      <c r="AB434" s="2" t="n">
        <f aca="false">IF(AND(V434&gt;0,Q434&lt;&gt;""),LOG(14.69595/V434)/(1-1/Q434)*3/7-1,"")</f>
        <v>0.41771161179658</v>
      </c>
      <c r="AC434" s="2" t="str">
        <f aca="false">IF(AB434&lt;&gt;"",IF(ABS(AB434-AA434)&gt;0.05,AB434-AA434,""),"")</f>
        <v/>
      </c>
      <c r="AD434" s="2" t="n">
        <v>1.0214</v>
      </c>
      <c r="AF434" s="3" t="n">
        <f aca="false">IF(AND(L434&lt;&gt;"",AD434&lt;&gt;""),L434/(AD434*62.3664),"")</f>
        <v>2.45255018827874</v>
      </c>
      <c r="AG434" s="1" t="n">
        <v>6.96</v>
      </c>
      <c r="AH434" s="1" t="n">
        <f aca="false">IF(AD434&lt;&gt;"",141.5/AD434-131.5,"")</f>
        <v>7.0353436459761</v>
      </c>
      <c r="AI434" s="1" t="n">
        <f aca="false">IF(AH434&lt;&gt;"",IF(ABS(AH434-AG434)&gt;0.01,AH434-AG434,""),"")</f>
        <v>0.0753436459760986</v>
      </c>
      <c r="AJ434" s="3" t="n">
        <v>8.52</v>
      </c>
      <c r="AK434" s="3" t="n">
        <f aca="false">IF(AD434&lt;&gt;"",AD434*8.33718,"")</f>
        <v>8.515595652</v>
      </c>
      <c r="AL434" s="3" t="n">
        <f aca="false">IF(AK434&lt;&gt;"",IF(ABS(AK434-AJ434)&gt;0.001,AK434-AJ434,""),"")</f>
        <v>-0.00440434799999956</v>
      </c>
      <c r="AM434" s="4" t="n">
        <v>1.6143</v>
      </c>
      <c r="AO434" s="2" t="n">
        <f aca="false">IF(AND(V434&lt;&gt;"",AA434&lt;&gt;"",U434&lt;&gt;""),V434*10^(7/3*(1+AA434)*(1-U434/559.676)),"")</f>
        <v>0.00428076238823079</v>
      </c>
      <c r="AP434" s="2" t="n">
        <f aca="false">IF(AO434&lt;&gt;"",AO434-AN434,"")</f>
        <v>0.00428076238823079</v>
      </c>
      <c r="AR434" s="2" t="n">
        <v>0.3709</v>
      </c>
      <c r="AV434" s="5" t="n">
        <v>17854</v>
      </c>
      <c r="AW434" s="5" t="n">
        <f aca="false">AV434*AJ434</f>
        <v>152116.08</v>
      </c>
      <c r="AX434" s="1" t="n">
        <v>38.81</v>
      </c>
      <c r="AZ434" s="3" t="str">
        <f aca="false">IF(AND(AU434&lt;&gt;"",T434&lt;&gt;"",O434&lt;&gt;"",AD434&lt;&gt;""),SQRT((AU434*(MAX((T434-77)/(T434-O434),0))^0.38)*(SQRT(AD434^2-0.000601*(77-60))*62.3664)*251.9958/30.48^3),"")</f>
        <v/>
      </c>
      <c r="BA434" s="3" t="str">
        <f aca="false">IF(AND(AY434&lt;&gt;"",AZ434&lt;&gt;""),AZ434-AY434,"")</f>
        <v/>
      </c>
      <c r="BC434" s="1" t="n">
        <v>202.07</v>
      </c>
      <c r="BL434" s="1" t="n">
        <v>0.74</v>
      </c>
      <c r="BM434" s="1" t="n">
        <v>8.68</v>
      </c>
      <c r="BN434" s="7" t="n">
        <v>9.8</v>
      </c>
      <c r="BO434" s="7" t="n">
        <f aca="false">IF(AND(P434&lt;&gt;"",AD434&lt;&gt;""),P434^0.333333333333333/AD434,"")</f>
        <v>9.69494569238608</v>
      </c>
      <c r="BP434" s="7" t="n">
        <f aca="false">BN434-BO434</f>
        <v>0.105054307613919</v>
      </c>
    </row>
    <row r="435" customFormat="false" ht="12.75" hidden="false" customHeight="false" outlineLevel="0" collapsed="false">
      <c r="A435" s="0" t="n">
        <v>433</v>
      </c>
      <c r="B435" s="0" t="s">
        <v>636</v>
      </c>
      <c r="C435" s="0" t="s">
        <v>633</v>
      </c>
      <c r="D435" s="0" t="n">
        <v>12</v>
      </c>
      <c r="E435" s="0" t="n">
        <v>12</v>
      </c>
      <c r="F435" s="0" t="n">
        <v>0</v>
      </c>
      <c r="G435" s="0" t="n">
        <v>0</v>
      </c>
      <c r="H435" s="0" t="n">
        <v>0</v>
      </c>
      <c r="I435" s="0" t="n">
        <v>0</v>
      </c>
      <c r="J435" s="0" t="n">
        <v>0</v>
      </c>
      <c r="K435" s="0" t="s">
        <v>628</v>
      </c>
      <c r="L435" s="1" t="n">
        <v>156.23</v>
      </c>
      <c r="M435" s="1" t="n">
        <f aca="false">+D435*$D$2+E435*$E$2+F435*$F$2+G435*$G$2+H435*$H$2+I435*$I$2+J435*$J$2</f>
        <v>156.22728</v>
      </c>
      <c r="N435" s="1" t="str">
        <f aca="false">IF(ABS(M435-L435)&gt;0.005,M435-L435,"")</f>
        <v/>
      </c>
      <c r="O435" s="1" t="n">
        <v>513.14</v>
      </c>
      <c r="P435" s="1" t="n">
        <f aca="false">+O435+459.67</f>
        <v>972.81</v>
      </c>
      <c r="Q435" s="1" t="n">
        <f aca="false">IF(AND(P435&gt;0,U435&lt;&gt;""),P435/U435,"")</f>
        <v>0.684200531712875</v>
      </c>
      <c r="R435" s="1" t="n">
        <v>45.79</v>
      </c>
      <c r="S435" s="1" t="n">
        <f aca="false">IF(AND(R435&lt;&gt;"",U435&lt;&gt;""),(R435+459.67)/U435,"")</f>
        <v>0.355502102938487</v>
      </c>
      <c r="T435" s="1" t="n">
        <v>962.15</v>
      </c>
      <c r="U435" s="1" t="n">
        <f aca="false">IF(T435&lt;&gt;"",T435+459.67,"")</f>
        <v>1421.82</v>
      </c>
      <c r="V435" s="1" t="n">
        <v>508.95</v>
      </c>
      <c r="W435" s="2" t="n">
        <v>0.0533</v>
      </c>
      <c r="X435" s="2" t="n">
        <v>0.278</v>
      </c>
      <c r="Y435" s="2" t="n">
        <f aca="false">IF(U435&lt;&gt;"",V435*W435*L435/10.73165/U435,"")</f>
        <v>0.277751006461468</v>
      </c>
      <c r="Z435" s="2" t="str">
        <f aca="false">IF(Y435&lt;&gt;"",IF(ABS(Y435-X435)&gt;0.0005,Y435-X435,""),"")</f>
        <v/>
      </c>
      <c r="AA435" s="2" t="n">
        <v>0.4905</v>
      </c>
      <c r="AB435" s="2" t="n">
        <f aca="false">IF(AND(V435&gt;0,Q435&lt;&gt;""),LOG(14.69595/V435)/(1-1/Q435)*3/7-1,"")</f>
        <v>0.42944865470958</v>
      </c>
      <c r="AC435" s="2" t="n">
        <f aca="false">IF(AB435&lt;&gt;"",IF(ABS(AB435-AA435)&gt;0.05,AB435-AA435,""),"")</f>
        <v>-0.0610513452904203</v>
      </c>
      <c r="AD435" s="2" t="n">
        <v>1.0177</v>
      </c>
      <c r="AF435" s="3" t="n">
        <f aca="false">IF(AND(L435&lt;&gt;"",AD435&lt;&gt;""),L435/(AD435*62.3664),"")</f>
        <v>2.46146679994882</v>
      </c>
      <c r="AG435" s="1" t="n">
        <v>7.53</v>
      </c>
      <c r="AH435" s="1" t="n">
        <f aca="false">IF(AD435&lt;&gt;"",141.5/AD435-131.5,"")</f>
        <v>7.53900953129605</v>
      </c>
      <c r="AI435" s="1" t="str">
        <f aca="false">IF(AH435&lt;&gt;"",IF(ABS(AH435-AG435)&gt;0.01,AH435-AG435,""),"")</f>
        <v/>
      </c>
      <c r="AJ435" s="3" t="n">
        <v>8.485</v>
      </c>
      <c r="AK435" s="3" t="n">
        <f aca="false">IF(AD435&lt;&gt;"",AD435*8.33718,"")</f>
        <v>8.484748086</v>
      </c>
      <c r="AL435" s="3" t="str">
        <f aca="false">IF(AK435&lt;&gt;"",IF(ABS(AK435-AJ435)&gt;0.001,AK435-AJ435,""),"")</f>
        <v/>
      </c>
      <c r="AM435" s="4" t="n">
        <v>1.6114</v>
      </c>
      <c r="AO435" s="2" t="n">
        <f aca="false">IF(AND(V435&lt;&gt;"",AA435&lt;&gt;"",U435&lt;&gt;""),V435*10^(7/3*(1+AA435)*(1-U435/559.676)),"")</f>
        <v>0.00223512609541046</v>
      </c>
      <c r="AP435" s="2" t="n">
        <f aca="false">IF(AO435&lt;&gt;"",AO435-AN435,"")</f>
        <v>0.00223512609541046</v>
      </c>
      <c r="AR435" s="2" t="n">
        <v>0.3708</v>
      </c>
      <c r="AV435" s="5" t="n">
        <v>17854</v>
      </c>
      <c r="AW435" s="5" t="n">
        <f aca="false">AV435*AJ435</f>
        <v>151491.19</v>
      </c>
      <c r="AX435" s="1" t="n">
        <v>42.47</v>
      </c>
      <c r="AZ435" s="3" t="str">
        <f aca="false">IF(AND(AU435&lt;&gt;"",T435&lt;&gt;"",O435&lt;&gt;"",AD435&lt;&gt;""),SQRT((AU435*(MAX((T435-77)/(T435-O435),0))^0.38)*(SQRT(AD435^2-0.000601*(77-60))*62.3664)*251.9958/30.48^3),"")</f>
        <v/>
      </c>
      <c r="BA435" s="3" t="str">
        <f aca="false">IF(AND(AY435&lt;&gt;"",AZ435&lt;&gt;""),AZ435-AY435,"")</f>
        <v/>
      </c>
      <c r="BC435" s="1" t="n">
        <v>168.45</v>
      </c>
      <c r="BL435" s="1" t="n">
        <v>0.74</v>
      </c>
      <c r="BM435" s="1" t="n">
        <v>8.68</v>
      </c>
      <c r="BN435" s="7" t="n">
        <v>9.9</v>
      </c>
      <c r="BO435" s="7" t="n">
        <f aca="false">IF(AND(P435&lt;&gt;"",AD435&lt;&gt;""),P435^0.333333333333333/AD435,"")</f>
        <v>9.73620181658962</v>
      </c>
      <c r="BP435" s="7" t="n">
        <f aca="false">BN435-BO435</f>
        <v>0.163798183410384</v>
      </c>
    </row>
    <row r="436" customFormat="false" ht="12.75" hidden="false" customHeight="false" outlineLevel="0" collapsed="false">
      <c r="A436" s="0" t="n">
        <v>434</v>
      </c>
      <c r="B436" s="0" t="s">
        <v>637</v>
      </c>
      <c r="C436" s="0" t="s">
        <v>638</v>
      </c>
      <c r="D436" s="0" t="n">
        <v>13</v>
      </c>
      <c r="E436" s="0" t="n">
        <v>14</v>
      </c>
      <c r="F436" s="0" t="n">
        <v>0</v>
      </c>
      <c r="G436" s="0" t="n">
        <v>0</v>
      </c>
      <c r="H436" s="0" t="n">
        <v>0</v>
      </c>
      <c r="I436" s="0" t="n">
        <v>0</v>
      </c>
      <c r="J436" s="0" t="n">
        <v>0</v>
      </c>
      <c r="K436" s="0" t="s">
        <v>628</v>
      </c>
      <c r="L436" s="1" t="n">
        <v>170.25</v>
      </c>
      <c r="M436" s="1" t="n">
        <f aca="false">+D436*$D$2+E436*$E$2+F436*$F$2+G436*$G$2+H436*$H$2+I436*$I$2+J436*$J$2</f>
        <v>170.25416</v>
      </c>
      <c r="N436" s="1" t="str">
        <f aca="false">IF(ABS(M436-L436)&gt;0.005,M436-L436,"")</f>
        <v/>
      </c>
      <c r="O436" s="1" t="n">
        <v>523</v>
      </c>
      <c r="P436" s="1" t="n">
        <f aca="false">+O436+459.67</f>
        <v>982.67</v>
      </c>
      <c r="Q436" s="1" t="n">
        <f aca="false">IF(AND(P436&gt;0,U436&lt;&gt;""),P436/U436,"")</f>
        <v>0.698251298558263</v>
      </c>
      <c r="R436" s="1" t="n">
        <v>16.75</v>
      </c>
      <c r="S436" s="1" t="n">
        <f aca="false">IF(AND(R436&lt;&gt;"",U436&lt;&gt;""),(R436+459.67)/U436,"")</f>
        <v>0.338527566384572</v>
      </c>
      <c r="T436" s="1" t="n">
        <v>947.66</v>
      </c>
      <c r="U436" s="1" t="n">
        <f aca="false">IF(T436&lt;&gt;"",T436+459.67,"")</f>
        <v>1407.33</v>
      </c>
      <c r="V436" s="1" t="n">
        <v>430.14</v>
      </c>
      <c r="W436" s="2" t="n">
        <v>0.0541</v>
      </c>
      <c r="X436" s="2" t="n">
        <v>0.2625</v>
      </c>
      <c r="Y436" s="2" t="n">
        <f aca="false">IF(U436&lt;&gt;"",V436*W436*L436/10.73165/U436,"")</f>
        <v>0.262320221650582</v>
      </c>
      <c r="Z436" s="2" t="str">
        <f aca="false">IF(Y436&lt;&gt;"",IF(ABS(Y436-X436)&gt;0.0005,Y436-X436,""),"")</f>
        <v/>
      </c>
      <c r="AA436" s="2" t="n">
        <v>0.4565</v>
      </c>
      <c r="AB436" s="2" t="n">
        <f aca="false">IF(AND(V436&gt;0,Q436&lt;&gt;""),LOG(14.69595/V436)/(1-1/Q436)*3/7-1,"")</f>
        <v>0.454271897095476</v>
      </c>
      <c r="AC436" s="2" t="str">
        <f aca="false">IF(AB436&lt;&gt;"",IF(ABS(AB436-AA436)&gt;0.05,AB436-AA436,""),"")</f>
        <v/>
      </c>
      <c r="AD436" s="2" t="n">
        <v>0.9937</v>
      </c>
      <c r="AF436" s="3" t="n">
        <f aca="false">IF(AND(L436&lt;&gt;"",AD436&lt;&gt;""),L436/(AD436*62.3664),"")</f>
        <v>2.74714229237051</v>
      </c>
      <c r="AG436" s="1" t="n">
        <v>10.89</v>
      </c>
      <c r="AH436" s="1" t="n">
        <f aca="false">IF(AD436&lt;&gt;"",141.5/AD436-131.5,"")</f>
        <v>10.8971017409681</v>
      </c>
      <c r="AI436" s="1" t="str">
        <f aca="false">IF(AH436&lt;&gt;"",IF(ABS(AH436-AG436)&gt;0.01,AH436-AG436,""),"")</f>
        <v/>
      </c>
      <c r="AJ436" s="3" t="n">
        <v>8.285</v>
      </c>
      <c r="AK436" s="3" t="n">
        <f aca="false">IF(AD436&lt;&gt;"",AD436*8.33718,"")</f>
        <v>8.284655766</v>
      </c>
      <c r="AL436" s="3" t="str">
        <f aca="false">IF(AK436&lt;&gt;"",IF(ABS(AK436-AJ436)&gt;0.001,AK436-AJ436,""),"")</f>
        <v/>
      </c>
      <c r="AM436" s="4" t="n">
        <v>1.5901</v>
      </c>
      <c r="AO436" s="2" t="n">
        <f aca="false">IF(AND(V436&lt;&gt;"",AA436&lt;&gt;"",U436&lt;&gt;""),V436*10^(7/3*(1+AA436)*(1-U436/559.676)),"")</f>
        <v>0.0030650079689549</v>
      </c>
      <c r="AP436" s="2" t="n">
        <f aca="false">IF(AO436&lt;&gt;"",AO436-AN436,"")</f>
        <v>0.0030650079689549</v>
      </c>
      <c r="AR436" s="2" t="n">
        <v>0.3731</v>
      </c>
      <c r="AV436" s="5" t="n">
        <v>17966</v>
      </c>
      <c r="AW436" s="5" t="n">
        <f aca="false">AV436*AJ436</f>
        <v>148848.31</v>
      </c>
      <c r="AX436" s="1" t="n">
        <v>36.2</v>
      </c>
      <c r="AZ436" s="3" t="str">
        <f aca="false">IF(AND(AU436&lt;&gt;"",T436&lt;&gt;"",O436&lt;&gt;"",AD436&lt;&gt;""),SQRT((AU436*(MAX((T436-77)/(T436-O436),0))^0.38)*(SQRT(AD436^2-0.000601*(77-60))*62.3664)*251.9958/30.48^3),"")</f>
        <v/>
      </c>
      <c r="BA436" s="3" t="str">
        <f aca="false">IF(AND(AY436&lt;&gt;"",AZ436&lt;&gt;""),AZ436-AY436,"")</f>
        <v/>
      </c>
      <c r="BC436" s="1" t="n">
        <v>154.58</v>
      </c>
      <c r="BL436" s="1" t="n">
        <v>0.67</v>
      </c>
      <c r="BM436" s="1" t="n">
        <v>8.06</v>
      </c>
      <c r="BN436" s="7" t="n">
        <v>10.1</v>
      </c>
      <c r="BO436" s="7" t="n">
        <f aca="false">IF(AND(P436&lt;&gt;"",AD436&lt;&gt;""),P436^0.333333333333333/AD436,"")</f>
        <v>10.0049274269713</v>
      </c>
      <c r="BP436" s="7" t="n">
        <f aca="false">BN436-BO436</f>
        <v>0.0950725730286894</v>
      </c>
    </row>
    <row r="437" customFormat="false" ht="12.75" hidden="false" customHeight="false" outlineLevel="0" collapsed="false">
      <c r="A437" s="0" t="n">
        <v>435</v>
      </c>
      <c r="B437" s="0" t="s">
        <v>639</v>
      </c>
      <c r="C437" s="0" t="s">
        <v>638</v>
      </c>
      <c r="D437" s="0" t="n">
        <v>13</v>
      </c>
      <c r="E437" s="0" t="n">
        <v>14</v>
      </c>
      <c r="F437" s="0" t="n">
        <v>0</v>
      </c>
      <c r="G437" s="0" t="n">
        <v>0</v>
      </c>
      <c r="H437" s="0" t="n">
        <v>0</v>
      </c>
      <c r="I437" s="0" t="n">
        <v>0</v>
      </c>
      <c r="J437" s="0" t="n">
        <v>0</v>
      </c>
      <c r="K437" s="0" t="s">
        <v>628</v>
      </c>
      <c r="L437" s="1" t="n">
        <v>170.25</v>
      </c>
      <c r="M437" s="1" t="n">
        <f aca="false">+D437*$D$2+E437*$E$2+F437*$F$2+G437*$G$2+H437*$H$2+I437*$I$2+J437*$J$2</f>
        <v>170.25416</v>
      </c>
      <c r="N437" s="1" t="str">
        <f aca="false">IF(ABS(M437-L437)&gt;0.005,M437-L437,"")</f>
        <v/>
      </c>
      <c r="O437" s="1" t="n">
        <v>524.3</v>
      </c>
      <c r="P437" s="1" t="n">
        <f aca="false">+O437+459.67</f>
        <v>983.97</v>
      </c>
      <c r="Q437" s="1" t="n">
        <f aca="false">IF(AND(P437&gt;0,U437&lt;&gt;""),P437/U437,"")</f>
        <v>0.701848113725686</v>
      </c>
      <c r="R437" s="1" t="n">
        <v>26.6</v>
      </c>
      <c r="S437" s="1" t="n">
        <f aca="false">IF(AND(R437&lt;&gt;"",U437&lt;&gt;""),(R437+459.67)/U437,"")</f>
        <v>0.34684765009237</v>
      </c>
      <c r="T437" s="1" t="n">
        <v>942.3</v>
      </c>
      <c r="U437" s="1" t="n">
        <f aca="false">IF(T437&lt;&gt;"",T437+459.67,"")</f>
        <v>1401.97</v>
      </c>
      <c r="V437" s="1" t="n">
        <v>412.73</v>
      </c>
      <c r="W437" s="2" t="n">
        <v>0.0541</v>
      </c>
      <c r="X437" s="2" t="n">
        <v>0.2528</v>
      </c>
      <c r="Y437" s="2" t="n">
        <f aca="false">IF(U437&lt;&gt;"",V437*W437*L437/10.73165/U437,"")</f>
        <v>0.252665067646752</v>
      </c>
      <c r="Z437" s="2" t="str">
        <f aca="false">IF(Y437&lt;&gt;"",IF(ABS(Y437-X437)&gt;0.0005,Y437-X437,""),"")</f>
        <v/>
      </c>
      <c r="AA437" s="2" t="n">
        <v>0.4597</v>
      </c>
      <c r="AB437" s="2" t="n">
        <f aca="false">IF(AND(V437&gt;0,Q437&lt;&gt;""),LOG(14.69595/V437)/(1-1/Q437)*3/7-1,"")</f>
        <v>0.461294692866817</v>
      </c>
      <c r="AC437" s="2" t="str">
        <f aca="false">IF(AB437&lt;&gt;"",IF(ABS(AB437-AA437)&gt;0.05,AB437-AA437,""),"")</f>
        <v/>
      </c>
      <c r="AD437" s="2" t="n">
        <v>0.9808</v>
      </c>
      <c r="AF437" s="3" t="n">
        <f aca="false">IF(AND(L437&lt;&gt;"",AD437&lt;&gt;""),L437/(AD437*62.3664),"")</f>
        <v>2.78327415979667</v>
      </c>
      <c r="AG437" s="1" t="n">
        <v>12.77</v>
      </c>
      <c r="AH437" s="1" t="n">
        <f aca="false">IF(AD437&lt;&gt;"",141.5/AD437-131.5,"")</f>
        <v>12.7699836867863</v>
      </c>
      <c r="AI437" s="1" t="str">
        <f aca="false">IF(AH437&lt;&gt;"",IF(ABS(AH437-AG437)&gt;0.01,AH437-AG437,""),"")</f>
        <v/>
      </c>
      <c r="AJ437" s="3" t="n">
        <v>8.177</v>
      </c>
      <c r="AK437" s="3" t="n">
        <f aca="false">IF(AD437&lt;&gt;"",AD437*8.33718,"")</f>
        <v>8.177106144</v>
      </c>
      <c r="AL437" s="3" t="str">
        <f aca="false">IF(AK437&lt;&gt;"",IF(ABS(AK437-AJ437)&gt;0.001,AK437-AJ437,""),"")</f>
        <v/>
      </c>
      <c r="AM437" s="4" t="n">
        <v>1.585</v>
      </c>
      <c r="AO437" s="2" t="n">
        <f aca="false">IF(AND(V437&lt;&gt;"",AA437&lt;&gt;"",U437&lt;&gt;""),V437*10^(7/3*(1+AA437)*(1-U437/559.676)),"")</f>
        <v>0.0030888588110794</v>
      </c>
      <c r="AP437" s="2" t="n">
        <f aca="false">IF(AO437&lt;&gt;"",AO437-AN437,"")</f>
        <v>0.0030888588110794</v>
      </c>
      <c r="AR437" s="2" t="n">
        <v>0.3731</v>
      </c>
      <c r="AV437" s="5" t="n">
        <v>17966</v>
      </c>
      <c r="AW437" s="5" t="n">
        <f aca="false">AV437*AJ437</f>
        <v>146907.982</v>
      </c>
      <c r="AX437" s="1" t="n">
        <v>35.24</v>
      </c>
      <c r="AZ437" s="3" t="str">
        <f aca="false">IF(AND(AU437&lt;&gt;"",T437&lt;&gt;"",O437&lt;&gt;"",AD437&lt;&gt;""),SQRT((AU437*(MAX((T437-77)/(T437-O437),0))^0.38)*(SQRT(AD437^2-0.000601*(77-60))*62.3664)*251.9958/30.48^3),"")</f>
        <v/>
      </c>
      <c r="BA437" s="3" t="str">
        <f aca="false">IF(AND(AY437&lt;&gt;"",AZ437&lt;&gt;""),AZ437-AY437,"")</f>
        <v/>
      </c>
      <c r="BC437" s="1" t="n">
        <v>-148.77</v>
      </c>
      <c r="BL437" s="1" t="n">
        <v>0.67</v>
      </c>
      <c r="BM437" s="1" t="n">
        <v>8.06</v>
      </c>
      <c r="BN437" s="7" t="n">
        <v>10.3</v>
      </c>
      <c r="BO437" s="7" t="n">
        <f aca="false">IF(AND(P437&lt;&gt;"",AD437&lt;&gt;""),P437^0.333333333333333/AD437,"")</f>
        <v>10.1409855061335</v>
      </c>
      <c r="BP437" s="7" t="n">
        <f aca="false">BN437-BO437</f>
        <v>0.159014493866517</v>
      </c>
    </row>
    <row r="438" customFormat="false" ht="12.75" hidden="false" customHeight="false" outlineLevel="0" collapsed="false">
      <c r="A438" s="0" t="n">
        <v>436</v>
      </c>
      <c r="B438" s="0" t="s">
        <v>640</v>
      </c>
      <c r="C438" s="0" t="s">
        <v>641</v>
      </c>
      <c r="D438" s="0" t="n">
        <v>14</v>
      </c>
      <c r="E438" s="0" t="n">
        <v>16</v>
      </c>
      <c r="F438" s="0" t="n">
        <v>0</v>
      </c>
      <c r="G438" s="0" t="n">
        <v>0</v>
      </c>
      <c r="H438" s="0" t="n">
        <v>0</v>
      </c>
      <c r="I438" s="0" t="n">
        <v>0</v>
      </c>
      <c r="J438" s="0" t="n">
        <v>0</v>
      </c>
      <c r="K438" s="0" t="s">
        <v>628</v>
      </c>
      <c r="L438" s="1" t="n">
        <v>184.28</v>
      </c>
      <c r="M438" s="1" t="n">
        <f aca="false">+D438*$D$2+E438*$E$2+F438*$F$2+G438*$G$2+H438*$H$2+I438*$I$2+J438*$J$2</f>
        <v>184.28104</v>
      </c>
      <c r="N438" s="1" t="str">
        <f aca="false">IF(ABS(M438-L438)&gt;0.005,M438-L438,"")</f>
        <v/>
      </c>
      <c r="O438" s="1" t="n">
        <v>552.9</v>
      </c>
      <c r="P438" s="1" t="n">
        <f aca="false">+O438+459.67</f>
        <v>1012.57</v>
      </c>
      <c r="Q438" s="1" t="n">
        <f aca="false">IF(AND(P438&gt;0,U438&lt;&gt;""),P438/U438,"")</f>
        <v>0.710311252656907</v>
      </c>
      <c r="R438" s="1" t="n">
        <v>-3.5</v>
      </c>
      <c r="S438" s="1" t="n">
        <f aca="false">IF(AND(R438&lt;&gt;"",U438&lt;&gt;""),(R438+459.67)/U438,"")</f>
        <v>0.320000280597392</v>
      </c>
      <c r="T438" s="1" t="n">
        <v>965.86</v>
      </c>
      <c r="U438" s="1" t="n">
        <f aca="false">IF(T438&lt;&gt;"",T438+459.67,"")</f>
        <v>1425.53</v>
      </c>
      <c r="V438" s="1" t="n">
        <v>388.77</v>
      </c>
      <c r="W438" s="2" t="n">
        <v>0.0548</v>
      </c>
      <c r="X438" s="2" t="n">
        <v>0.2566</v>
      </c>
      <c r="Y438" s="2" t="n">
        <f aca="false">IF(U438&lt;&gt;"",V438*W438*L438/10.73165/U438,"")</f>
        <v>0.256630721552753</v>
      </c>
      <c r="Z438" s="2" t="str">
        <f aca="false">IF(Y438&lt;&gt;"",IF(ABS(Y438-X438)&gt;0.0005,Y438-X438,""),"")</f>
        <v/>
      </c>
      <c r="AA438" s="2" t="n">
        <v>0.481</v>
      </c>
      <c r="AB438" s="2" t="n">
        <f aca="false">IF(AND(V438&gt;0,Q438&lt;&gt;""),LOG(14.69595/V438)/(1-1/Q438)*3/7-1,"")</f>
        <v>0.49482742226001</v>
      </c>
      <c r="AC438" s="2" t="str">
        <f aca="false">IF(AB438&lt;&gt;"",IF(ABS(AB438-AA438)&gt;0.05,AB438-AA438,""),"")</f>
        <v/>
      </c>
      <c r="AD438" s="2" t="n">
        <v>0.9808</v>
      </c>
      <c r="AF438" s="3" t="n">
        <f aca="false">IF(AND(L438&lt;&gt;"",AD438&lt;&gt;""),L438/(AD438*62.3664),"")</f>
        <v>3.01263883798726</v>
      </c>
      <c r="AG438" s="1" t="n">
        <v>12.77</v>
      </c>
      <c r="AH438" s="1" t="n">
        <f aca="false">IF(AD438&lt;&gt;"",141.5/AD438-131.5,"")</f>
        <v>12.7699836867863</v>
      </c>
      <c r="AI438" s="1" t="str">
        <f aca="false">IF(AH438&lt;&gt;"",IF(ABS(AH438-AG438)&gt;0.01,AH438-AG438,""),"")</f>
        <v/>
      </c>
      <c r="AJ438" s="3" t="n">
        <v>8.177</v>
      </c>
      <c r="AK438" s="3" t="n">
        <f aca="false">IF(AD438&lt;&gt;"",AD438*8.33718,"")</f>
        <v>8.177106144</v>
      </c>
      <c r="AL438" s="3" t="str">
        <f aca="false">IF(AK438&lt;&gt;"",IF(ABS(AK438-AJ438)&gt;0.001,AK438-AJ438,""),"")</f>
        <v/>
      </c>
      <c r="AM438" s="4" t="n">
        <v>1.5797</v>
      </c>
      <c r="AO438" s="2" t="n">
        <f aca="false">IF(AND(V438&lt;&gt;"",AA438&lt;&gt;"",U438&lt;&gt;""),V438*10^(7/3*(1+AA438)*(1-U438/559.676)),"")</f>
        <v>0.00175210003899594</v>
      </c>
      <c r="AP438" s="2" t="n">
        <f aca="false">IF(AO438&lt;&gt;"",AO438-AN438,"")</f>
        <v>0.00175210003899594</v>
      </c>
      <c r="AR438" s="2" t="n">
        <v>0.374</v>
      </c>
      <c r="AV438" s="5" t="n">
        <v>18032</v>
      </c>
      <c r="AW438" s="5" t="n">
        <f aca="false">AV438*AJ438</f>
        <v>147447.664</v>
      </c>
      <c r="AX438" s="1" t="n">
        <v>35.24</v>
      </c>
      <c r="AZ438" s="3" t="str">
        <f aca="false">IF(AND(AU438&lt;&gt;"",T438&lt;&gt;"",O438&lt;&gt;"",AD438&lt;&gt;""),SQRT((AU438*(MAX((T438-77)/(T438-O438),0))^0.38)*(SQRT(AD438^2-0.000601*(77-60))*62.3664)*251.9958/30.48^3),"")</f>
        <v/>
      </c>
      <c r="BA438" s="3" t="str">
        <f aca="false">IF(AND(AY438&lt;&gt;"",AZ438&lt;&gt;""),AZ438-AY438,"")</f>
        <v/>
      </c>
      <c r="BC438" s="1" t="n">
        <v>119.87</v>
      </c>
      <c r="BL438" s="1" t="n">
        <v>0.62</v>
      </c>
      <c r="BM438" s="1" t="n">
        <v>8.05</v>
      </c>
      <c r="BN438" s="7" t="n">
        <v>10.2</v>
      </c>
      <c r="BO438" s="7" t="n">
        <f aca="false">IF(AND(P438&lt;&gt;"",AD438&lt;&gt;""),P438^0.333333333333333/AD438,"")</f>
        <v>10.2383010346868</v>
      </c>
      <c r="BP438" s="7" t="n">
        <f aca="false">BN438-BO438</f>
        <v>-0.038301034686846</v>
      </c>
    </row>
    <row r="439" customFormat="false" ht="12.75" hidden="false" customHeight="false" outlineLevel="0" collapsed="false">
      <c r="A439" s="0" t="n">
        <v>437</v>
      </c>
      <c r="B439" s="0" t="s">
        <v>642</v>
      </c>
      <c r="C439" s="0" t="s">
        <v>641</v>
      </c>
      <c r="D439" s="0" t="n">
        <v>14</v>
      </c>
      <c r="E439" s="0" t="n">
        <v>16</v>
      </c>
      <c r="F439" s="0" t="n">
        <v>0</v>
      </c>
      <c r="G439" s="0" t="n">
        <v>0</v>
      </c>
      <c r="H439" s="0" t="n">
        <v>0</v>
      </c>
      <c r="I439" s="0" t="n">
        <v>0</v>
      </c>
      <c r="J439" s="0" t="n">
        <v>0</v>
      </c>
      <c r="K439" s="0" t="s">
        <v>628</v>
      </c>
      <c r="L439" s="1" t="n">
        <v>184.28</v>
      </c>
      <c r="M439" s="1" t="n">
        <f aca="false">+D439*$D$2+E439*$E$2+F439*$F$2+G439*$G$2+H439*$H$2+I439*$I$2+J439*$J$2</f>
        <v>184.28104</v>
      </c>
      <c r="N439" s="1" t="str">
        <f aca="false">IF(ABS(M439-L439)&gt;0.005,M439-L439,"")</f>
        <v/>
      </c>
      <c r="O439" s="1" t="n">
        <v>552.2</v>
      </c>
      <c r="P439" s="1" t="n">
        <f aca="false">+O439+459.67</f>
        <v>1011.87</v>
      </c>
      <c r="Q439" s="1" t="n">
        <f aca="false">IF(AND(P439&gt;0,U439&lt;&gt;""),P439/U439,"")</f>
        <v>0.713634856937323</v>
      </c>
      <c r="R439" s="1" t="n">
        <v>23</v>
      </c>
      <c r="S439" s="1" t="n">
        <f aca="false">IF(AND(R439&lt;&gt;"",U439&lt;&gt;""),(R439+459.67)/U439,"")</f>
        <v>0.340409475918782</v>
      </c>
      <c r="T439" s="1" t="n">
        <v>958.24</v>
      </c>
      <c r="U439" s="1" t="n">
        <f aca="false">IF(T439&lt;&gt;"",T439+459.67,"")</f>
        <v>1417.91</v>
      </c>
      <c r="V439" s="1" t="n">
        <v>374.36</v>
      </c>
      <c r="W439" s="2" t="n">
        <v>0.0548</v>
      </c>
      <c r="X439" s="2" t="n">
        <v>0.2484</v>
      </c>
      <c r="Y439" s="2" t="n">
        <f aca="false">IF(U439&lt;&gt;"",V439*W439*L439/10.73165/U439,"")</f>
        <v>0.248446586960346</v>
      </c>
      <c r="Z439" s="2" t="str">
        <f aca="false">IF(Y439&lt;&gt;"",IF(ABS(Y439-X439)&gt;0.0005,Y439-X439,""),"")</f>
        <v/>
      </c>
      <c r="AA439" s="2" t="n">
        <v>0.501</v>
      </c>
      <c r="AB439" s="2" t="n">
        <f aca="false">IF(AND(V439&gt;0,Q439&lt;&gt;""),LOG(14.69595/V439)/(1-1/Q439)*3/7-1,"")</f>
        <v>0.501733202479179</v>
      </c>
      <c r="AC439" s="2" t="str">
        <f aca="false">IF(AB439&lt;&gt;"",IF(ABS(AB439-AA439)&gt;0.05,AB439-AA439,""),"")</f>
        <v/>
      </c>
      <c r="AD439" s="2" t="n">
        <v>0.9934</v>
      </c>
      <c r="AF439" s="3" t="n">
        <f aca="false">IF(AND(L439&lt;&gt;"",AD439&lt;&gt;""),L439/(AD439*62.3664),"")</f>
        <v>2.97442739309231</v>
      </c>
      <c r="AG439" s="1" t="n">
        <v>10.95</v>
      </c>
      <c r="AH439" s="1" t="n">
        <f aca="false">IF(AD439&lt;&gt;"",141.5/AD439-131.5,"")</f>
        <v>10.9401046909603</v>
      </c>
      <c r="AI439" s="1" t="str">
        <f aca="false">IF(AH439&lt;&gt;"",IF(ABS(AH439-AG439)&gt;0.01,AH439-AG439,""),"")</f>
        <v/>
      </c>
      <c r="AJ439" s="3" t="n">
        <v>8.282</v>
      </c>
      <c r="AK439" s="3" t="n">
        <f aca="false">IF(AD439&lt;&gt;"",AD439*8.33718,"")</f>
        <v>8.282154612</v>
      </c>
      <c r="AL439" s="3" t="str">
        <f aca="false">IF(AK439&lt;&gt;"",IF(ABS(AK439-AJ439)&gt;0.001,AK439-AJ439,""),"")</f>
        <v/>
      </c>
      <c r="AM439" s="4" t="n">
        <v>1.5746</v>
      </c>
      <c r="AO439" s="2" t="n">
        <f aca="false">IF(AND(V439&lt;&gt;"",AA439&lt;&gt;"",U439&lt;&gt;""),V439*10^(7/3*(1+AA439)*(1-U439/559.676)),"")</f>
        <v>0.00159457026553753</v>
      </c>
      <c r="AP439" s="2" t="n">
        <f aca="false">IF(AO439&lt;&gt;"",AO439-AN439,"")</f>
        <v>0.00159457026553753</v>
      </c>
      <c r="AR439" s="2" t="n">
        <v>0.374</v>
      </c>
      <c r="AV439" s="5" t="n">
        <v>18032</v>
      </c>
      <c r="AW439" s="5" t="n">
        <f aca="false">AV439*AJ439</f>
        <v>149341.024</v>
      </c>
      <c r="AX439" s="1" t="n">
        <v>34.9</v>
      </c>
      <c r="AZ439" s="3" t="str">
        <f aca="false">IF(AND(AU439&lt;&gt;"",T439&lt;&gt;"",O439&lt;&gt;"",AD439&lt;&gt;""),SQRT((AU439*(MAX((T439-77)/(T439-O439),0))^0.38)*(SQRT(AD439^2-0.000601*(77-60))*62.3664)*251.9958/30.48^3),"")</f>
        <v/>
      </c>
      <c r="BA439" s="3" t="str">
        <f aca="false">IF(AND(AY439&lt;&gt;"",AZ439&lt;&gt;""),AZ439-AY439,"")</f>
        <v/>
      </c>
      <c r="BC439" s="1" t="n">
        <v>119.87</v>
      </c>
      <c r="BL439" s="1" t="n">
        <v>0.62</v>
      </c>
      <c r="BM439" s="1" t="n">
        <v>8.05</v>
      </c>
      <c r="BN439" s="7" t="n">
        <v>10.2</v>
      </c>
      <c r="BO439" s="7" t="n">
        <f aca="false">IF(AND(P439&lt;&gt;"",AD439&lt;&gt;""),P439^0.333333333333333/AD439,"")</f>
        <v>10.1061114745628</v>
      </c>
      <c r="BP439" s="7" t="n">
        <f aca="false">BN439-BO439</f>
        <v>0.0938885254372117</v>
      </c>
    </row>
    <row r="440" customFormat="false" ht="12.75" hidden="false" customHeight="false" outlineLevel="0" collapsed="false">
      <c r="A440" s="0" t="n">
        <v>438</v>
      </c>
      <c r="B440" s="0" t="s">
        <v>643</v>
      </c>
      <c r="C440" s="0" t="s">
        <v>644</v>
      </c>
      <c r="D440" s="0" t="n">
        <v>15</v>
      </c>
      <c r="E440" s="0" t="n">
        <v>18</v>
      </c>
      <c r="F440" s="0" t="n">
        <v>0</v>
      </c>
      <c r="G440" s="0" t="n">
        <v>0</v>
      </c>
      <c r="H440" s="0" t="n">
        <v>0</v>
      </c>
      <c r="I440" s="0" t="n">
        <v>0</v>
      </c>
      <c r="J440" s="0" t="n">
        <v>0</v>
      </c>
      <c r="K440" s="0" t="s">
        <v>628</v>
      </c>
      <c r="L440" s="1" t="n">
        <v>198.31</v>
      </c>
      <c r="M440" s="1" t="n">
        <f aca="false">+D440*$D$2+E440*$E$2+F440*$F$2+G440*$G$2+H440*$H$2+I440*$I$2+J440*$J$2</f>
        <v>198.30792</v>
      </c>
      <c r="N440" s="1" t="str">
        <f aca="false">IF(ABS(M440-L440)&gt;0.005,M440-L440,"")</f>
        <v/>
      </c>
      <c r="O440" s="1" t="n">
        <v>582.8</v>
      </c>
      <c r="P440" s="1" t="n">
        <f aca="false">+O440+459.67</f>
        <v>1042.47</v>
      </c>
      <c r="Q440" s="1" t="n">
        <f aca="false">IF(AND(P440&gt;0,U440&lt;&gt;""),P440/U440,"")</f>
        <v>0.721447504100431</v>
      </c>
      <c r="R440" s="1" t="n">
        <v>-11.85</v>
      </c>
      <c r="S440" s="1" t="n">
        <f aca="false">IF(AND(R440&lt;&gt;"",U440&lt;&gt;""),(R440+459.67)/U440,"")</f>
        <v>0.309916468854025</v>
      </c>
      <c r="T440" s="1" t="n">
        <v>985.3</v>
      </c>
      <c r="U440" s="1" t="n">
        <f aca="false">IF(T440&lt;&gt;"",T440+459.67,"")</f>
        <v>1444.97</v>
      </c>
      <c r="V440" s="1" t="n">
        <v>354.6</v>
      </c>
      <c r="W440" s="2" t="n">
        <v>0.0554</v>
      </c>
      <c r="X440" s="2" t="n">
        <v>0.2511</v>
      </c>
      <c r="Y440" s="2" t="n">
        <f aca="false">IF(U440&lt;&gt;"",V440*W440*L440/10.73165/U440,"")</f>
        <v>0.251227848904155</v>
      </c>
      <c r="Z440" s="2" t="str">
        <f aca="false">IF(Y440&lt;&gt;"",IF(ABS(Y440-X440)&gt;0.0005,Y440-X440,""),"")</f>
        <v/>
      </c>
      <c r="AB440" s="2" t="n">
        <f aca="false">IF(AND(V440&gt;0,Q440&lt;&gt;""),LOG(14.69595/V440)/(1-1/Q440)*3/7-1,"")</f>
        <v>0.53461322230879</v>
      </c>
      <c r="AC440" s="2" t="n">
        <f aca="false">IF(AB440&lt;&gt;"",IF(ABS(AB440-AA440)&gt;0.05,AB440-AA440,""),"")</f>
        <v>0.53461322230879</v>
      </c>
      <c r="AD440" s="2" t="n">
        <v>0.9705</v>
      </c>
      <c r="AF440" s="3" t="n">
        <f aca="false">IF(AND(L440&lt;&gt;"",AD440&lt;&gt;""),L440/(AD440*62.3664),"")</f>
        <v>3.27641117843094</v>
      </c>
      <c r="AG440" s="1" t="n">
        <v>14.31</v>
      </c>
      <c r="AH440" s="1" t="n">
        <f aca="false">IF(AD440&lt;&gt;"",141.5/AD440-131.5,"")</f>
        <v>14.301133436373</v>
      </c>
      <c r="AI440" s="1" t="str">
        <f aca="false">IF(AH440&lt;&gt;"",IF(ABS(AH440-AG440)&gt;0.01,AH440-AG440,""),"")</f>
        <v/>
      </c>
      <c r="AJ440" s="3" t="n">
        <v>8.091</v>
      </c>
      <c r="AK440" s="3" t="n">
        <f aca="false">IF(AD440&lt;&gt;"",AD440*8.33718,"")</f>
        <v>8.09123319</v>
      </c>
      <c r="AL440" s="3" t="str">
        <f aca="false">IF(AK440&lt;&gt;"",IF(ABS(AK440-AJ440)&gt;0.001,AK440-AJ440,""),"")</f>
        <v/>
      </c>
      <c r="AM440" s="4" t="n">
        <v>1.5704</v>
      </c>
      <c r="AO440" s="2" t="str">
        <f aca="false">IF(AND(V440&lt;&gt;"",AA440&lt;&gt;"",U440&lt;&gt;""),V440*10^(7/3*(1+AA440)*(1-U440/559.676)),"")</f>
        <v/>
      </c>
      <c r="AP440" s="2" t="str">
        <f aca="false">IF(AO440&lt;&gt;"",AO440-AN440,"")</f>
        <v/>
      </c>
      <c r="AR440" s="2" t="n">
        <v>0.3741</v>
      </c>
      <c r="AU440" s="1" t="n">
        <v>162.57</v>
      </c>
      <c r="AV440" s="5" t="n">
        <v>18089</v>
      </c>
      <c r="AW440" s="5" t="n">
        <f aca="false">AV440*AJ440</f>
        <v>146358.099</v>
      </c>
      <c r="AX440" s="1" t="n">
        <v>34.7</v>
      </c>
      <c r="AZ440" s="3" t="n">
        <f aca="false">IF(AND(AU440&lt;&gt;"",T440&lt;&gt;"",O440&lt;&gt;"",AD440&lt;&gt;""),SQRT((AU440*(MAX((T440-77)/(T440-O440),0))^0.38)*(SQRT(AD440^2-0.000601*(77-60))*62.3664)*251.9958/30.48^3),"")</f>
        <v>10.8928462935407</v>
      </c>
      <c r="BA440" s="3" t="str">
        <f aca="false">IF(AND(AY440&lt;&gt;"",AZ440&lt;&gt;""),AZ440-AY440,"")</f>
        <v/>
      </c>
      <c r="BC440" s="1" t="n">
        <v>63.59</v>
      </c>
      <c r="BL440" s="1" t="n">
        <v>0.57</v>
      </c>
      <c r="BM440" s="1" t="n">
        <v>8.09</v>
      </c>
      <c r="BN440" s="7" t="n">
        <v>10.6</v>
      </c>
      <c r="BO440" s="7" t="n">
        <f aca="false">IF(AND(P440&lt;&gt;"",AD440&lt;&gt;""),P440^0.333333333333333/AD440,"")</f>
        <v>10.4478192086668</v>
      </c>
      <c r="BP440" s="7" t="n">
        <f aca="false">BN440-BO440</f>
        <v>0.152180791333171</v>
      </c>
    </row>
    <row r="441" customFormat="false" ht="12.75" hidden="false" customHeight="false" outlineLevel="0" collapsed="false">
      <c r="A441" s="0" t="n">
        <v>439</v>
      </c>
      <c r="B441" s="0" t="s">
        <v>645</v>
      </c>
      <c r="C441" s="0" t="s">
        <v>646</v>
      </c>
      <c r="D441" s="0" t="n">
        <v>16</v>
      </c>
      <c r="E441" s="0" t="n">
        <v>20</v>
      </c>
      <c r="F441" s="0" t="n">
        <v>0</v>
      </c>
      <c r="G441" s="0" t="n">
        <v>0</v>
      </c>
      <c r="H441" s="0" t="n">
        <v>0</v>
      </c>
      <c r="I441" s="0" t="n">
        <v>0</v>
      </c>
      <c r="J441" s="0" t="n">
        <v>0</v>
      </c>
      <c r="K441" s="0" t="s">
        <v>628</v>
      </c>
      <c r="L441" s="1" t="n">
        <v>212.33</v>
      </c>
      <c r="M441" s="1" t="n">
        <f aca="false">+D441*$D$2+E441*$E$2+F441*$F$2+G441*$G$2+H441*$H$2+I441*$I$2+J441*$J$2</f>
        <v>212.3348</v>
      </c>
      <c r="N441" s="1" t="str">
        <f aca="false">IF(ABS(M441-L441)&gt;0.005,M441-L441,"")</f>
        <v/>
      </c>
      <c r="O441" s="1" t="n">
        <v>611.6</v>
      </c>
      <c r="P441" s="1" t="n">
        <f aca="false">+O441+459.67</f>
        <v>1071.27</v>
      </c>
      <c r="Q441" s="1" t="n">
        <f aca="false">IF(AND(P441&gt;0,U441&lt;&gt;""),P441/U441,"")</f>
        <v>0.731761796770404</v>
      </c>
      <c r="R441" s="1" t="n">
        <v>-0.4</v>
      </c>
      <c r="S441" s="1" t="n">
        <f aca="false">IF(AND(R441&lt;&gt;"",U441&lt;&gt;""),(R441+459.67)/U441,"")</f>
        <v>0.313717587912238</v>
      </c>
      <c r="T441" s="1" t="n">
        <v>1004.29</v>
      </c>
      <c r="U441" s="1" t="n">
        <f aca="false">IF(T441&lt;&gt;"",T441+459.67,"")</f>
        <v>1463.96</v>
      </c>
      <c r="V441" s="1" t="n">
        <v>325.9</v>
      </c>
      <c r="W441" s="2" t="n">
        <v>0.0559</v>
      </c>
      <c r="X441" s="2" t="n">
        <v>0.2461</v>
      </c>
      <c r="Y441" s="2" t="n">
        <f aca="false">IF(U441&lt;&gt;"",V441*W441*L441/10.73165/U441,"")</f>
        <v>0.246213474751847</v>
      </c>
      <c r="Z441" s="2" t="str">
        <f aca="false">IF(Y441&lt;&gt;"",IF(ABS(Y441-X441)&gt;0.0005,Y441-X441,""),"")</f>
        <v/>
      </c>
      <c r="AB441" s="2" t="n">
        <f aca="false">IF(AND(V441&gt;0,Q441&lt;&gt;""),LOG(14.69595/V441)/(1-1/Q441)*3/7-1,"")</f>
        <v>0.573550972049843</v>
      </c>
      <c r="AC441" s="2" t="n">
        <f aca="false">IF(AB441&lt;&gt;"",IF(ABS(AB441-AA441)&gt;0.05,AB441-AA441,""),"")</f>
        <v>0.573550972049843</v>
      </c>
      <c r="AD441" s="2" t="n">
        <v>0.9614</v>
      </c>
      <c r="AF441" s="3" t="n">
        <f aca="false">IF(AND(L441&lt;&gt;"",AD441&lt;&gt;""),L441/(AD441*62.3664),"")</f>
        <v>3.54124982555429</v>
      </c>
      <c r="AG441" s="1" t="n">
        <v>15.69</v>
      </c>
      <c r="AH441" s="1" t="n">
        <f aca="false">IF(AD441&lt;&gt;"",141.5/AD441-131.5,"")</f>
        <v>15.6811940919492</v>
      </c>
      <c r="AI441" s="1" t="str">
        <f aca="false">IF(AH441&lt;&gt;"",IF(ABS(AH441-AG441)&gt;0.01,AH441-AG441,""),"")</f>
        <v/>
      </c>
      <c r="AJ441" s="3" t="n">
        <v>8.015</v>
      </c>
      <c r="AK441" s="3" t="n">
        <f aca="false">IF(AD441&lt;&gt;"",AD441*8.33718,"")</f>
        <v>8.015364852</v>
      </c>
      <c r="AL441" s="3" t="str">
        <f aca="false">IF(AK441&lt;&gt;"",IF(ABS(AK441-AJ441)&gt;0.001,AK441-AJ441,""),"")</f>
        <v/>
      </c>
      <c r="AM441" s="4" t="n">
        <v>1.5626</v>
      </c>
      <c r="AO441" s="2" t="str">
        <f aca="false">IF(AND(V441&lt;&gt;"",AA441&lt;&gt;"",U441&lt;&gt;""),V441*10^(7/3*(1+AA441)*(1-U441/559.676)),"")</f>
        <v/>
      </c>
      <c r="AP441" s="2" t="str">
        <f aca="false">IF(AO441&lt;&gt;"",AO441-AN441,"")</f>
        <v/>
      </c>
      <c r="AR441" s="2" t="n">
        <v>0.3737</v>
      </c>
      <c r="AU441" s="1" t="n">
        <v>156.17</v>
      </c>
      <c r="AV441" s="5" t="n">
        <v>18139</v>
      </c>
      <c r="AW441" s="5" t="n">
        <f aca="false">AV441*AJ441</f>
        <v>145384.085</v>
      </c>
      <c r="AX441" s="1" t="n">
        <v>34.4</v>
      </c>
      <c r="AZ441" s="3" t="n">
        <f aca="false">IF(AND(AU441&lt;&gt;"",T441&lt;&gt;"",O441&lt;&gt;"",AD441&lt;&gt;""),SQRT((AU441*(MAX((T441-77)/(T441-O441),0))^0.38)*(SQRT(AD441^2-0.000601*(77-60))*62.3664)*251.9958/30.48^3),"")</f>
        <v>10.7175385747379</v>
      </c>
      <c r="BA441" s="3" t="str">
        <f aca="false">IF(AND(AY441&lt;&gt;"",AZ441&lt;&gt;""),AZ441-AY441,"")</f>
        <v/>
      </c>
      <c r="BC441" s="1" t="n">
        <v>14.74</v>
      </c>
      <c r="BL441" s="1" t="n">
        <v>0.53</v>
      </c>
      <c r="BM441" s="1" t="n">
        <v>8.33</v>
      </c>
      <c r="BN441" s="7" t="n">
        <v>10.8</v>
      </c>
      <c r="BO441" s="7" t="n">
        <f aca="false">IF(AND(P441&lt;&gt;"",AD441&lt;&gt;""),P441^0.333333333333333/AD441,"")</f>
        <v>10.6429542809848</v>
      </c>
      <c r="BP441" s="7" t="n">
        <f aca="false">BN441-BO441</f>
        <v>0.157045719015231</v>
      </c>
    </row>
    <row r="442" customFormat="false" ht="12.75" hidden="false" customHeight="false" outlineLevel="0" collapsed="false">
      <c r="A442" s="0" t="n">
        <v>440</v>
      </c>
      <c r="B442" s="0" t="s">
        <v>647</v>
      </c>
      <c r="C442" s="0" t="s">
        <v>646</v>
      </c>
      <c r="D442" s="0" t="n">
        <v>16</v>
      </c>
      <c r="E442" s="0" t="n">
        <v>20</v>
      </c>
      <c r="F442" s="0" t="n">
        <v>0</v>
      </c>
      <c r="G442" s="0" t="n">
        <v>0</v>
      </c>
      <c r="H442" s="0" t="n">
        <v>0</v>
      </c>
      <c r="I442" s="0" t="n">
        <v>0</v>
      </c>
      <c r="J442" s="0" t="n">
        <v>0</v>
      </c>
      <c r="K442" s="0" t="s">
        <v>628</v>
      </c>
      <c r="L442" s="1" t="n">
        <v>212.33</v>
      </c>
      <c r="M442" s="1" t="n">
        <f aca="false">+D442*$D$2+E442*$E$2+F442*$F$2+G442*$G$2+H442*$H$2+I442*$I$2+J442*$J$2</f>
        <v>212.3348</v>
      </c>
      <c r="N442" s="1" t="str">
        <f aca="false">IF(ABS(M442-L442)&gt;0.005,M442-L442,"")</f>
        <v/>
      </c>
      <c r="O442" s="1" t="n">
        <v>613.4</v>
      </c>
      <c r="P442" s="1" t="n">
        <f aca="false">+O442+459.67</f>
        <v>1073.07</v>
      </c>
      <c r="Q442" s="1" t="n">
        <f aca="false">IF(AND(P442&gt;0,U442&lt;&gt;""),P442/U442,"")</f>
        <v>0.734607116940729</v>
      </c>
      <c r="R442" s="1" t="n">
        <v>22.1</v>
      </c>
      <c r="S442" s="1" t="n">
        <f aca="false">IF(AND(R442&lt;&gt;"",U442&lt;&gt;""),(R442+459.67)/U442,"")</f>
        <v>0.329812286923066</v>
      </c>
      <c r="T442" s="1" t="n">
        <v>1001.07</v>
      </c>
      <c r="U442" s="1" t="n">
        <f aca="false">IF(T442&lt;&gt;"",T442+459.67,"")</f>
        <v>1460.74</v>
      </c>
      <c r="V442" s="1" t="n">
        <v>315.56</v>
      </c>
      <c r="W442" s="2" t="n">
        <v>0.0559</v>
      </c>
      <c r="X442" s="2" t="n">
        <v>0.2388</v>
      </c>
      <c r="Y442" s="2" t="n">
        <f aca="false">IF(U442&lt;&gt;"",V442*W442*L442/10.73165/U442,"")</f>
        <v>0.238927254634054</v>
      </c>
      <c r="Z442" s="2" t="str">
        <f aca="false">IF(Y442&lt;&gt;"",IF(ABS(Y442-X442)&gt;0.0005,Y442-X442,""),"")</f>
        <v/>
      </c>
      <c r="AB442" s="2" t="n">
        <f aca="false">IF(AND(V442&gt;0,Q442&lt;&gt;""),LOG(14.69595/V442)/(1-1/Q442)*3/7-1,"")</f>
        <v>0.57999447190006</v>
      </c>
      <c r="AC442" s="2" t="n">
        <f aca="false">IF(AB442&lt;&gt;"",IF(ABS(AB442-AA442)&gt;0.05,AB442-AA442,""),"")</f>
        <v>0.57999447190006</v>
      </c>
      <c r="AD442" s="2" t="n">
        <v>0.9521</v>
      </c>
      <c r="AF442" s="3" t="n">
        <f aca="false">IF(AND(L442&lt;&gt;"",AD442&lt;&gt;""),L442/(AD442*62.3664),"")</f>
        <v>3.57584033430091</v>
      </c>
      <c r="AG442" s="1" t="n">
        <v>17.12</v>
      </c>
      <c r="AH442" s="1" t="n">
        <f aca="false">IF(AD442&lt;&gt;"",141.5/AD442-131.5,"")</f>
        <v>17.1188425585548</v>
      </c>
      <c r="AI442" s="1" t="str">
        <f aca="false">IF(AH442&lt;&gt;"",IF(ABS(AH442-AG442)&gt;0.01,AH442-AG442,""),"")</f>
        <v/>
      </c>
      <c r="AJ442" s="3" t="n">
        <v>7.938</v>
      </c>
      <c r="AK442" s="3" t="n">
        <f aca="false">IF(AD442&lt;&gt;"",AD442*8.33718,"")</f>
        <v>7.937829078</v>
      </c>
      <c r="AL442" s="3" t="str">
        <f aca="false">IF(AK442&lt;&gt;"",IF(ABS(AK442-AJ442)&gt;0.001,AK442-AJ442,""),"")</f>
        <v/>
      </c>
      <c r="AM442" s="4" t="n">
        <v>1.5601</v>
      </c>
      <c r="AO442" s="2" t="str">
        <f aca="false">IF(AND(V442&lt;&gt;"",AA442&lt;&gt;"",U442&lt;&gt;""),V442*10^(7/3*(1+AA442)*(1-U442/559.676)),"")</f>
        <v/>
      </c>
      <c r="AP442" s="2" t="str">
        <f aca="false">IF(AO442&lt;&gt;"",AO442-AN442,"")</f>
        <v/>
      </c>
      <c r="AR442" s="2" t="n">
        <v>0.3736</v>
      </c>
      <c r="AU442" s="1" t="n">
        <v>155.94</v>
      </c>
      <c r="AV442" s="5" t="n">
        <v>18139</v>
      </c>
      <c r="AW442" s="5" t="n">
        <f aca="false">AV442*AJ442</f>
        <v>143987.382</v>
      </c>
      <c r="AX442" s="1" t="n">
        <v>33.54</v>
      </c>
      <c r="AZ442" s="3" t="n">
        <f aca="false">IF(AND(AU442&lt;&gt;"",T442&lt;&gt;"",O442&lt;&gt;"",AD442&lt;&gt;""),SQRT((AU442*(MAX((T442-77)/(T442-O442),0))^0.38)*(SQRT(AD442^2-0.000601*(77-60))*62.3664)*251.9958/30.48^3),"")</f>
        <v>10.6761589558133</v>
      </c>
      <c r="BA442" s="3" t="str">
        <f aca="false">IF(AND(AY442&lt;&gt;"",AZ442&lt;&gt;""),AZ442-AY442,"")</f>
        <v/>
      </c>
      <c r="BC442" s="1" t="n">
        <v>59.39</v>
      </c>
      <c r="BL442" s="1" t="n">
        <v>0.53</v>
      </c>
      <c r="BM442" s="1" t="n">
        <v>8.56</v>
      </c>
      <c r="BN442" s="7" t="n">
        <v>10.8</v>
      </c>
      <c r="BO442" s="7" t="n">
        <f aca="false">IF(AND(P442&lt;&gt;"",AD442&lt;&gt;""),P442^0.333333333333333/AD442,"")</f>
        <v>10.7529291917301</v>
      </c>
      <c r="BP442" s="7" t="n">
        <f aca="false">BN442-BO442</f>
        <v>0.0470708082698597</v>
      </c>
    </row>
    <row r="443" customFormat="false" ht="12.75" hidden="false" customHeight="false" outlineLevel="0" collapsed="false">
      <c r="A443" s="0" t="n">
        <v>441</v>
      </c>
      <c r="B443" s="0" t="s">
        <v>648</v>
      </c>
      <c r="C443" s="0" t="s">
        <v>649</v>
      </c>
      <c r="D443" s="0" t="n">
        <v>17</v>
      </c>
      <c r="E443" s="0" t="n">
        <v>22</v>
      </c>
      <c r="F443" s="0" t="n">
        <v>0</v>
      </c>
      <c r="G443" s="0" t="n">
        <v>0</v>
      </c>
      <c r="H443" s="0" t="n">
        <v>0</v>
      </c>
      <c r="I443" s="0" t="n">
        <v>0</v>
      </c>
      <c r="J443" s="0" t="n">
        <v>0</v>
      </c>
      <c r="K443" s="0" t="s">
        <v>628</v>
      </c>
      <c r="L443" s="1" t="n">
        <v>226.36</v>
      </c>
      <c r="M443" s="1" t="n">
        <f aca="false">+D443*$D$2+E443*$E$2+F443*$F$2+G443*$G$2+H443*$H$2+I443*$I$2+J443*$J$2</f>
        <v>226.36168</v>
      </c>
      <c r="N443" s="1" t="str">
        <f aca="false">IF(ABS(M443-L443)&gt;0.005,M443-L443,"")</f>
        <v/>
      </c>
      <c r="O443" s="1" t="n">
        <v>638.6</v>
      </c>
      <c r="P443" s="1" t="n">
        <f aca="false">+O443+459.67</f>
        <v>1098.27</v>
      </c>
      <c r="Q443" s="1" t="n">
        <f aca="false">IF(AND(P443&gt;0,U443&lt;&gt;""),P443/U443,"")</f>
        <v>0.737707891130874</v>
      </c>
      <c r="R443" s="1" t="n">
        <v>17.6</v>
      </c>
      <c r="S443" s="1" t="n">
        <f aca="false">IF(AND(R443&lt;&gt;"",U443&lt;&gt;""),(R443+459.67)/U443,"")</f>
        <v>0.320582229506435</v>
      </c>
      <c r="T443" s="1" t="n">
        <v>1029.09</v>
      </c>
      <c r="U443" s="1" t="n">
        <f aca="false">IF(T443&lt;&gt;"",T443+459.67,"")</f>
        <v>1488.76</v>
      </c>
      <c r="V443" s="1" t="n">
        <v>301.48</v>
      </c>
      <c r="W443" s="2" t="n">
        <v>0.0563</v>
      </c>
      <c r="X443" s="2" t="n">
        <v>0.2405</v>
      </c>
      <c r="Y443" s="2" t="n">
        <f aca="false">IF(U443&lt;&gt;"",V443*W443*L443/10.73165/U443,"")</f>
        <v>0.240478024083631</v>
      </c>
      <c r="Z443" s="2" t="str">
        <f aca="false">IF(Y443&lt;&gt;"",IF(ABS(Y443-X443)&gt;0.0005,Y443-X443,""),"")</f>
        <v/>
      </c>
      <c r="AB443" s="2" t="n">
        <f aca="false">IF(AND(V443&gt;0,Q443&lt;&gt;""),LOG(14.69595/V443)/(1-1/Q443)*3/7-1,"")</f>
        <v>0.581526206707847</v>
      </c>
      <c r="AC443" s="2" t="n">
        <f aca="false">IF(AB443&lt;&gt;"",IF(ABS(AB443-AA443)&gt;0.05,AB443-AA443,""),"")</f>
        <v>0.581526206707847</v>
      </c>
      <c r="AD443" s="2" t="n">
        <v>0.9537</v>
      </c>
      <c r="AF443" s="3" t="n">
        <f aca="false">IF(AND(L443&lt;&gt;"",AD443&lt;&gt;""),L443/(AD443*62.3664),"")</f>
        <v>3.80572345460546</v>
      </c>
      <c r="AG443" s="1" t="n">
        <v>16.87</v>
      </c>
      <c r="AH443" s="1" t="n">
        <f aca="false">IF(AD443&lt;&gt;"",141.5/AD443-131.5,"")</f>
        <v>16.8695082310999</v>
      </c>
      <c r="AI443" s="1" t="str">
        <f aca="false">IF(AH443&lt;&gt;"",IF(ABS(AH443-AG443)&gt;0.01,AH443-AG443,""),"")</f>
        <v/>
      </c>
      <c r="AJ443" s="3" t="n">
        <v>7.951</v>
      </c>
      <c r="AK443" s="3" t="n">
        <f aca="false">IF(AD443&lt;&gt;"",AD443*8.33718,"")</f>
        <v>7.951168566</v>
      </c>
      <c r="AL443" s="3" t="str">
        <f aca="false">IF(AK443&lt;&gt;"",IF(ABS(AK443-AJ443)&gt;0.001,AK443-AJ443,""),"")</f>
        <v/>
      </c>
      <c r="AM443" s="4" t="n">
        <v>1.5565</v>
      </c>
      <c r="AO443" s="2" t="str">
        <f aca="false">IF(AND(V443&lt;&gt;"",AA443&lt;&gt;"",U443&lt;&gt;""),V443*10^(7/3*(1+AA443)*(1-U443/559.676)),"")</f>
        <v/>
      </c>
      <c r="AP443" s="2" t="str">
        <f aca="false">IF(AO443&lt;&gt;"",AO443-AN443,"")</f>
        <v/>
      </c>
      <c r="AR443" s="2" t="n">
        <v>0.3725</v>
      </c>
      <c r="AU443" s="1" t="n">
        <v>151.26</v>
      </c>
      <c r="AV443" s="5" t="n">
        <v>18182</v>
      </c>
      <c r="AW443" s="5" t="n">
        <f aca="false">AV443*AJ443</f>
        <v>144565.082</v>
      </c>
      <c r="AX443" s="1" t="n">
        <v>34.18</v>
      </c>
      <c r="AZ443" s="3" t="n">
        <f aca="false">IF(AND(AU443&lt;&gt;"",T443&lt;&gt;"",O443&lt;&gt;"",AD443&lt;&gt;""),SQRT((AU443*(MAX((T443-77)/(T443-O443),0))^0.38)*(SQRT(AD443^2-0.000601*(77-60))*62.3664)*251.9958/30.48^3),"")</f>
        <v>10.5690000597761</v>
      </c>
      <c r="BA443" s="3" t="str">
        <f aca="false">IF(AND(AY443&lt;&gt;"",AZ443&lt;&gt;""),AZ443-AY443,"")</f>
        <v/>
      </c>
      <c r="BC443" s="1" t="n">
        <v>-153.77</v>
      </c>
      <c r="BL443" s="1" t="n">
        <v>0.49</v>
      </c>
      <c r="BM443" s="1" t="n">
        <v>8.77</v>
      </c>
      <c r="BN443" s="7" t="n">
        <v>10.9</v>
      </c>
      <c r="BO443" s="7" t="n">
        <f aca="false">IF(AND(P443&lt;&gt;"",AD443&lt;&gt;""),P443^0.333333333333333/AD443,"")</f>
        <v>10.8182726903254</v>
      </c>
      <c r="BP443" s="7" t="n">
        <f aca="false">BN443-BO443</f>
        <v>0.0817273096746121</v>
      </c>
    </row>
    <row r="444" customFormat="false" ht="12.75" hidden="false" customHeight="false" outlineLevel="0" collapsed="false">
      <c r="A444" s="0" t="n">
        <v>442</v>
      </c>
      <c r="B444" s="0" t="s">
        <v>650</v>
      </c>
      <c r="C444" s="0" t="s">
        <v>651</v>
      </c>
      <c r="D444" s="0" t="n">
        <v>18</v>
      </c>
      <c r="E444" s="0" t="n">
        <v>24</v>
      </c>
      <c r="F444" s="0" t="n">
        <v>0</v>
      </c>
      <c r="G444" s="0" t="n">
        <v>0</v>
      </c>
      <c r="H444" s="0" t="n">
        <v>0</v>
      </c>
      <c r="I444" s="0" t="n">
        <v>0</v>
      </c>
      <c r="J444" s="0" t="n">
        <v>0</v>
      </c>
      <c r="K444" s="0" t="s">
        <v>628</v>
      </c>
      <c r="L444" s="1" t="n">
        <v>240.39</v>
      </c>
      <c r="M444" s="1" t="n">
        <f aca="false">+D444*$D$2+E444*$E$2+F444*$F$2+G444*$G$2+H444*$H$2+I444*$I$2+J444*$J$2</f>
        <v>240.38856</v>
      </c>
      <c r="N444" s="1" t="str">
        <f aca="false">IF(ABS(M444-L444)&gt;0.005,M444-L444,"")</f>
        <v/>
      </c>
      <c r="O444" s="1" t="n">
        <v>665.6</v>
      </c>
      <c r="P444" s="1" t="n">
        <f aca="false">+O444+459.67</f>
        <v>1125.27</v>
      </c>
      <c r="Q444" s="1" t="n">
        <f aca="false">IF(AND(P444&gt;0,U444&lt;&gt;""),P444/U444,"")</f>
        <v>0.750245021235174</v>
      </c>
      <c r="R444" s="1" t="n">
        <v>28.4</v>
      </c>
      <c r="S444" s="1" t="n">
        <f aca="false">IF(AND(R444&lt;&gt;"",U444&lt;&gt;""),(R444+459.67)/U444,"")</f>
        <v>0.325408202044177</v>
      </c>
      <c r="T444" s="1" t="n">
        <v>1040.2</v>
      </c>
      <c r="U444" s="1" t="n">
        <f aca="false">IF(T444&lt;&gt;"",T444+459.67,"")</f>
        <v>1499.87</v>
      </c>
      <c r="V444" s="1" t="n">
        <v>280.43</v>
      </c>
      <c r="W444" s="2" t="n">
        <v>0.0567</v>
      </c>
      <c r="X444" s="2" t="n">
        <v>0.2374</v>
      </c>
      <c r="Y444" s="2" t="n">
        <f aca="false">IF(U444&lt;&gt;"",V444*W444*L444/10.73165/U444,"")</f>
        <v>0.23746729736557</v>
      </c>
      <c r="Z444" s="2" t="str">
        <f aca="false">IF(Y444&lt;&gt;"",IF(ABS(Y444-X444)&gt;0.0005,Y444-X444,""),"")</f>
        <v/>
      </c>
      <c r="AB444" s="2" t="n">
        <f aca="false">IF(AND(V444&gt;0,Q444&lt;&gt;""),LOG(14.69595/V444)/(1-1/Q444)*3/7-1,"")</f>
        <v>0.648673929872294</v>
      </c>
      <c r="AC444" s="2" t="n">
        <f aca="false">IF(AB444&lt;&gt;"",IF(ABS(AB444-AA444)&gt;0.05,AB444-AA444,""),"")</f>
        <v>0.648673929872294</v>
      </c>
      <c r="AD444" s="2" t="n">
        <v>0.9468</v>
      </c>
      <c r="AF444" s="3" t="n">
        <f aca="false">IF(AND(L444&lt;&gt;"",AD444&lt;&gt;""),L444/(AD444*62.3664),"")</f>
        <v>4.07105971168838</v>
      </c>
      <c r="AG444" s="1" t="n">
        <v>17.94</v>
      </c>
      <c r="AH444" s="1" t="n">
        <f aca="false">IF(AD444&lt;&gt;"",141.5/AD444-131.5,"")</f>
        <v>17.9507815800592</v>
      </c>
      <c r="AI444" s="1" t="n">
        <f aca="false">IF(AH444&lt;&gt;"",IF(ABS(AH444-AG444)&gt;0.01,AH444-AG444,""),"")</f>
        <v>0.010781580059156</v>
      </c>
      <c r="AJ444" s="3" t="n">
        <v>7.894</v>
      </c>
      <c r="AK444" s="3" t="n">
        <f aca="false">IF(AD444&lt;&gt;"",AD444*8.33718,"")</f>
        <v>7.893642024</v>
      </c>
      <c r="AL444" s="3" t="str">
        <f aca="false">IF(AK444&lt;&gt;"",IF(ABS(AK444-AJ444)&gt;0.001,AK444-AJ444,""),"")</f>
        <v/>
      </c>
      <c r="AM444" s="4" t="n">
        <v>1.5506</v>
      </c>
      <c r="AO444" s="2" t="str">
        <f aca="false">IF(AND(V444&lt;&gt;"",AA444&lt;&gt;"",U444&lt;&gt;""),V444*10^(7/3*(1+AA444)*(1-U444/559.676)),"")</f>
        <v/>
      </c>
      <c r="AP444" s="2" t="str">
        <f aca="false">IF(AO444&lt;&gt;"",AO444-AN444,"")</f>
        <v/>
      </c>
      <c r="AR444" s="2" t="n">
        <v>0.3715</v>
      </c>
      <c r="AU444" s="1" t="n">
        <v>145.43</v>
      </c>
      <c r="AV444" s="5" t="n">
        <v>18220</v>
      </c>
      <c r="AW444" s="5" t="n">
        <f aca="false">AV444*AJ444</f>
        <v>143828.68</v>
      </c>
      <c r="AX444" s="1" t="n">
        <v>33.84</v>
      </c>
      <c r="AZ444" s="3" t="n">
        <f aca="false">IF(AND(AU444&lt;&gt;"",T444&lt;&gt;"",O444&lt;&gt;"",AD444&lt;&gt;""),SQRT((AU444*(MAX((T444-77)/(T444-O444),0))^0.38)*(SQRT(AD444^2-0.000601*(77-60))*62.3664)*251.9958/30.48^3),"")</f>
        <v>10.4301212926826</v>
      </c>
      <c r="BA444" s="3" t="str">
        <f aca="false">IF(AND(AY444&lt;&gt;"",AZ444&lt;&gt;""),AZ444-AY444,"")</f>
        <v/>
      </c>
      <c r="BC444" s="1" t="n">
        <v>-26.41</v>
      </c>
      <c r="BL444" s="1" t="n">
        <v>0.46</v>
      </c>
      <c r="BM444" s="1" t="n">
        <v>9.45</v>
      </c>
      <c r="BN444" s="7" t="n">
        <v>11.1</v>
      </c>
      <c r="BO444" s="7" t="n">
        <f aca="false">IF(AND(P444&lt;&gt;"",AD444&lt;&gt;""),P444^0.333333333333333/AD444,"")</f>
        <v>10.9856897784484</v>
      </c>
      <c r="BP444" s="7" t="n">
        <f aca="false">BN444-BO444</f>
        <v>0.114310221551639</v>
      </c>
    </row>
    <row r="445" customFormat="false" ht="12.75" hidden="false" customHeight="false" outlineLevel="0" collapsed="false">
      <c r="A445" s="0" t="n">
        <v>443</v>
      </c>
      <c r="B445" s="0" t="s">
        <v>652</v>
      </c>
      <c r="C445" s="0" t="s">
        <v>653</v>
      </c>
      <c r="D445" s="0" t="n">
        <v>19</v>
      </c>
      <c r="E445" s="0" t="n">
        <v>26</v>
      </c>
      <c r="F445" s="0" t="n">
        <v>0</v>
      </c>
      <c r="G445" s="0" t="n">
        <v>0</v>
      </c>
      <c r="H445" s="0" t="n">
        <v>0</v>
      </c>
      <c r="I445" s="0" t="n">
        <v>0</v>
      </c>
      <c r="J445" s="0" t="n">
        <v>0</v>
      </c>
      <c r="K445" s="0" t="s">
        <v>628</v>
      </c>
      <c r="L445" s="1" t="n">
        <v>254.41</v>
      </c>
      <c r="M445" s="1" t="n">
        <f aca="false">+D445*$D$2+E445*$E$2+F445*$F$2+G445*$G$2+H445*$H$2+I445*$I$2+J445*$J$2</f>
        <v>254.41544</v>
      </c>
      <c r="N445" s="1" t="n">
        <f aca="false">IF(ABS(M445-L445)&gt;0.005,M445-L445,"")</f>
        <v>0.00543999999999301</v>
      </c>
      <c r="O445" s="1" t="n">
        <v>690.8</v>
      </c>
      <c r="P445" s="1" t="n">
        <f aca="false">+O445+459.67</f>
        <v>1150.47</v>
      </c>
      <c r="Q445" s="1" t="n">
        <f aca="false">IF(AND(P445&gt;0,U445&lt;&gt;""),P445/U445,"")</f>
        <v>0.748419203747073</v>
      </c>
      <c r="R445" s="1" t="n">
        <v>46.4</v>
      </c>
      <c r="S445" s="1" t="n">
        <f aca="false">IF(AND(R445&lt;&gt;"",U445&lt;&gt;""),(R445+459.67)/U445,"")</f>
        <v>0.329215456674473</v>
      </c>
      <c r="T445" s="1" t="n">
        <v>1077.53</v>
      </c>
      <c r="U445" s="1" t="n">
        <f aca="false">IF(T445&lt;&gt;"",T445+459.67,"")</f>
        <v>1537.2</v>
      </c>
      <c r="V445" s="1" t="n">
        <v>243.66</v>
      </c>
      <c r="W445" s="2" t="n">
        <v>0.0642</v>
      </c>
      <c r="X445" s="2" t="n">
        <v>0.241</v>
      </c>
      <c r="Y445" s="2" t="n">
        <f aca="false">IF(U445&lt;&gt;"",V445*W445*L445/10.73165/U445,"")</f>
        <v>0.241244027278152</v>
      </c>
      <c r="Z445" s="2" t="str">
        <f aca="false">IF(Y445&lt;&gt;"",IF(ABS(Y445-X445)&gt;0.0005,Y445-X445,""),"")</f>
        <v/>
      </c>
      <c r="AA445" s="2" t="n">
        <v>0.5781</v>
      </c>
      <c r="AB445" s="2" t="n">
        <f aca="false">IF(AND(V445&gt;0,Q445&lt;&gt;""),LOG(14.69595/V445)/(1-1/Q445)*3/7-1,"")</f>
        <v>0.554902940022805</v>
      </c>
      <c r="AC445" s="2" t="str">
        <f aca="false">IF(AB445&lt;&gt;"",IF(ABS(AB445-AA445)&gt;0.05,AB445-AA445,""),"")</f>
        <v/>
      </c>
      <c r="AD445" s="2" t="n">
        <v>0.9411</v>
      </c>
      <c r="AF445" s="3" t="n">
        <f aca="false">IF(AND(L445&lt;&gt;"",AD445&lt;&gt;""),L445/(AD445*62.3664),"")</f>
        <v>4.33458704563513</v>
      </c>
      <c r="AG445" s="1" t="n">
        <v>18.86</v>
      </c>
      <c r="AH445" s="1" t="n">
        <f aca="false">IF(AD445&lt;&gt;"",141.5/AD445-131.5,"")</f>
        <v>18.8559664222718</v>
      </c>
      <c r="AI445" s="1" t="str">
        <f aca="false">IF(AH445&lt;&gt;"",IF(ABS(AH445-AG445)&gt;0.01,AH445-AG445,""),"")</f>
        <v/>
      </c>
      <c r="AJ445" s="3" t="n">
        <v>7.846</v>
      </c>
      <c r="AK445" s="3" t="n">
        <f aca="false">IF(AD445&lt;&gt;"",AD445*8.33718,"")</f>
        <v>7.846120098</v>
      </c>
      <c r="AL445" s="3" t="str">
        <f aca="false">IF(AK445&lt;&gt;"",IF(ABS(AK445-AJ445)&gt;0.001,AK445-AJ445,""),"")</f>
        <v/>
      </c>
      <c r="AM445" s="4" t="n">
        <v>1.5455</v>
      </c>
      <c r="AO445" s="2" t="n">
        <f aca="false">IF(AND(V445&lt;&gt;"",AA445&lt;&gt;"",U445&lt;&gt;""),V445*10^(7/3*(1+AA445)*(1-U445/559.676)),"")</f>
        <v>9.0247596330882E-005</v>
      </c>
      <c r="AP445" s="2" t="n">
        <f aca="false">IF(AO445&lt;&gt;"",AO445-AN445,"")</f>
        <v>9.0247596330882E-005</v>
      </c>
      <c r="AQ445" s="2" t="n">
        <v>0.3111</v>
      </c>
      <c r="AR445" s="2" t="n">
        <v>0.4068</v>
      </c>
      <c r="AS445" s="2" t="n">
        <v>4.1431</v>
      </c>
      <c r="AT445" s="2" t="n">
        <v>1.7046</v>
      </c>
      <c r="AU445" s="1" t="n">
        <v>96.84</v>
      </c>
      <c r="AV445" s="5" t="n">
        <v>17744</v>
      </c>
      <c r="AW445" s="5" t="n">
        <f aca="false">AV445*AJ445</f>
        <v>139219.424</v>
      </c>
      <c r="AX445" s="1" t="n">
        <v>35.59</v>
      </c>
      <c r="AY445" s="3" t="n">
        <v>8.405</v>
      </c>
      <c r="AZ445" s="3" t="n">
        <f aca="false">IF(AND(AU445&lt;&gt;"",T445&lt;&gt;"",O445&lt;&gt;"",AD445&lt;&gt;""),SQRT((AU445*(MAX((T445-77)/(T445-O445),0))^0.38)*(SQRT(AD445^2-0.000601*(77-60))*62.3664)*251.9958/30.48^3),"")</f>
        <v>8.49515435407766</v>
      </c>
      <c r="BA445" s="3" t="n">
        <f aca="false">IF(AND(AY445&lt;&gt;"",AZ445&lt;&gt;""),AZ445-AY445,"")</f>
        <v>0.090154354077665</v>
      </c>
      <c r="BC445" s="1" t="n">
        <v>-80.27</v>
      </c>
      <c r="BD445" s="1" t="n">
        <v>478.72</v>
      </c>
      <c r="BL445" s="1" t="n">
        <v>0.4</v>
      </c>
      <c r="BM445" s="1" t="n">
        <v>10.42</v>
      </c>
      <c r="BN445" s="7" t="n">
        <v>11.1</v>
      </c>
      <c r="BO445" s="7" t="n">
        <f aca="false">IF(AND(P445&lt;&gt;"",AD445&lt;&gt;""),P445^0.333333333333333/AD445,"")</f>
        <v>11.1341224360173</v>
      </c>
      <c r="BP445" s="7" t="n">
        <f aca="false">BN445-BO445</f>
        <v>-0.0341224360173431</v>
      </c>
    </row>
    <row r="446" customFormat="false" ht="12.75" hidden="false" customHeight="false" outlineLevel="0" collapsed="false">
      <c r="A446" s="0" t="n">
        <v>444</v>
      </c>
      <c r="B446" s="0" t="s">
        <v>654</v>
      </c>
      <c r="C446" s="0" t="s">
        <v>653</v>
      </c>
      <c r="D446" s="0" t="n">
        <v>19</v>
      </c>
      <c r="E446" s="0" t="n">
        <v>26</v>
      </c>
      <c r="F446" s="0" t="n">
        <v>0</v>
      </c>
      <c r="G446" s="0" t="n">
        <v>0</v>
      </c>
      <c r="H446" s="0" t="n">
        <v>0</v>
      </c>
      <c r="I446" s="0" t="n">
        <v>0</v>
      </c>
      <c r="J446" s="0" t="n">
        <v>0</v>
      </c>
      <c r="K446" s="0" t="s">
        <v>628</v>
      </c>
      <c r="L446" s="1" t="n">
        <v>254.41</v>
      </c>
      <c r="M446" s="1" t="n">
        <f aca="false">+D446*$D$2+E446*$E$2+F446*$F$2+G446*$G$2+H446*$H$2+I446*$I$2+J446*$J$2</f>
        <v>254.41544</v>
      </c>
      <c r="N446" s="1" t="n">
        <f aca="false">IF(ABS(M446-L446)&gt;0.005,M446-L446,"")</f>
        <v>0.00543999999999301</v>
      </c>
      <c r="O446" s="1" t="n">
        <v>696.2</v>
      </c>
      <c r="P446" s="1" t="n">
        <f aca="false">+O446+459.67</f>
        <v>1155.87</v>
      </c>
      <c r="Q446" s="1" t="n">
        <f aca="false">IF(AND(P446&gt;0,U446&lt;&gt;""),P446/U446,"")</f>
        <v>0.755297807691051</v>
      </c>
      <c r="R446" s="1" t="n">
        <v>51.8</v>
      </c>
      <c r="S446" s="1" t="n">
        <f aca="false">IF(AND(R446&lt;&gt;"",U446&lt;&gt;""),(R446+459.67)/U446,"")</f>
        <v>0.334217662626197</v>
      </c>
      <c r="T446" s="1" t="n">
        <v>1070.68</v>
      </c>
      <c r="U446" s="1" t="n">
        <f aca="false">IF(T446&lt;&gt;"",T446+459.67,"")</f>
        <v>1530.35</v>
      </c>
      <c r="V446" s="1" t="n">
        <v>255.27</v>
      </c>
      <c r="W446" s="2" t="n">
        <v>0.057</v>
      </c>
      <c r="X446" s="2" t="n">
        <v>0.2254</v>
      </c>
      <c r="Y446" s="2" t="n">
        <f aca="false">IF(U446&lt;&gt;"",V446*W446*L446/10.73165/U446,"")</f>
        <v>0.225398771110845</v>
      </c>
      <c r="Z446" s="2" t="str">
        <f aca="false">IF(Y446&lt;&gt;"",IF(ABS(Y446-X446)&gt;0.0005,Y446-X446,""),"")</f>
        <v/>
      </c>
      <c r="AB446" s="2" t="n">
        <f aca="false">IF(AND(V446&gt;0,Q446&lt;&gt;""),LOG(14.69595/V446)/(1-1/Q446)*3/7-1,"")</f>
        <v>0.640045702968804</v>
      </c>
      <c r="AC446" s="2" t="n">
        <f aca="false">IF(AB446&lt;&gt;"",IF(ABS(AB446-AA446)&gt;0.05,AB446-AA446,""),"")</f>
        <v>0.640045702968804</v>
      </c>
      <c r="AD446" s="2" t="n">
        <v>0.9428</v>
      </c>
      <c r="AF446" s="3" t="n">
        <f aca="false">IF(AND(L446&lt;&gt;"",AD446&lt;&gt;""),L446/(AD446*62.3664),"")</f>
        <v>4.32677118015191</v>
      </c>
      <c r="AG446" s="1" t="n">
        <v>18.59</v>
      </c>
      <c r="AH446" s="1" t="n">
        <f aca="false">IF(AD446&lt;&gt;"",141.5/AD446-131.5,"")</f>
        <v>18.5848536274926</v>
      </c>
      <c r="AI446" s="1" t="str">
        <f aca="false">IF(AH446&lt;&gt;"",IF(ABS(AH446-AG446)&gt;0.01,AH446-AG446,""),"")</f>
        <v/>
      </c>
      <c r="AJ446" s="3" t="n">
        <v>7.786</v>
      </c>
      <c r="AK446" s="3" t="n">
        <f aca="false">IF(AD446&lt;&gt;"",AD446*8.33718,"")</f>
        <v>7.860293304</v>
      </c>
      <c r="AL446" s="3" t="n">
        <f aca="false">IF(AK446&lt;&gt;"",IF(ABS(AK446-AJ446)&gt;0.001,AK446-AJ446,""),"")</f>
        <v>0.0742933040000002</v>
      </c>
      <c r="AM446" s="4" t="n">
        <v>1.5442</v>
      </c>
      <c r="AO446" s="2" t="str">
        <f aca="false">IF(AND(V446&lt;&gt;"",AA446&lt;&gt;"",U446&lt;&gt;""),V446*10^(7/3*(1+AA446)*(1-U446/559.676)),"")</f>
        <v/>
      </c>
      <c r="AP446" s="2" t="str">
        <f aca="false">IF(AO446&lt;&gt;"",AO446-AN446,"")</f>
        <v/>
      </c>
      <c r="AR446" s="2" t="n">
        <v>0.4162</v>
      </c>
      <c r="AV446" s="5" t="n">
        <v>18254</v>
      </c>
      <c r="AW446" s="5" t="n">
        <f aca="false">AV446*AJ446</f>
        <v>142125.644</v>
      </c>
      <c r="AX446" s="1" t="n">
        <v>38.05</v>
      </c>
      <c r="AZ446" s="3" t="str">
        <f aca="false">IF(AND(AU446&lt;&gt;"",T446&lt;&gt;"",O446&lt;&gt;"",AD446&lt;&gt;""),SQRT((AU446*(MAX((T446-77)/(T446-O446),0))^0.38)*(SQRT(AD446^2-0.000601*(77-60))*62.3664)*251.9958/30.48^3),"")</f>
        <v/>
      </c>
      <c r="BA446" s="3" t="str">
        <f aca="false">IF(AND(AY446&lt;&gt;"",AZ446&lt;&gt;""),AZ446-AY446,"")</f>
        <v/>
      </c>
      <c r="BC446" s="1" t="n">
        <v>-24.96</v>
      </c>
      <c r="BL446" s="1" t="n">
        <v>0.44</v>
      </c>
      <c r="BM446" s="1" t="n">
        <v>10.62</v>
      </c>
      <c r="BN446" s="7" t="n">
        <v>11.1</v>
      </c>
      <c r="BO446" s="7" t="n">
        <f aca="false">IF(AND(P446&lt;&gt;"",AD446&lt;&gt;""),P446^0.333333333333333/AD446,"")</f>
        <v>11.1314077151759</v>
      </c>
      <c r="BP446" s="7" t="n">
        <f aca="false">BN446-BO446</f>
        <v>-0.0314077151759466</v>
      </c>
    </row>
    <row r="447" customFormat="false" ht="12.75" hidden="false" customHeight="false" outlineLevel="0" collapsed="false">
      <c r="A447" s="0" t="n">
        <v>445</v>
      </c>
      <c r="B447" s="0" t="s">
        <v>655</v>
      </c>
      <c r="C447" s="0" t="s">
        <v>656</v>
      </c>
      <c r="D447" s="0" t="n">
        <v>20</v>
      </c>
      <c r="E447" s="0" t="n">
        <v>28</v>
      </c>
      <c r="F447" s="0" t="n">
        <v>0</v>
      </c>
      <c r="G447" s="0" t="n">
        <v>0</v>
      </c>
      <c r="H447" s="0" t="n">
        <v>0</v>
      </c>
      <c r="I447" s="0" t="n">
        <v>0</v>
      </c>
      <c r="J447" s="0" t="n">
        <v>0</v>
      </c>
      <c r="K447" s="0" t="s">
        <v>628</v>
      </c>
      <c r="L447" s="1" t="n">
        <v>268.44</v>
      </c>
      <c r="M447" s="1" t="n">
        <f aca="false">+D447*$D$2+E447*$E$2+F447*$F$2+G447*$G$2+H447*$H$2+I447*$I$2+J447*$J$2</f>
        <v>268.44232</v>
      </c>
      <c r="N447" s="1" t="str">
        <f aca="false">IF(ABS(M447-L447)&gt;0.005,M447-L447,"")</f>
        <v/>
      </c>
      <c r="O447" s="1" t="n">
        <v>714.2</v>
      </c>
      <c r="P447" s="1" t="n">
        <f aca="false">+O447+459.67</f>
        <v>1173.87</v>
      </c>
      <c r="Q447" s="1" t="n">
        <f aca="false">IF(AND(P447&gt;0,U447&lt;&gt;""),P447/U447,"")</f>
        <v>0.759196740395809</v>
      </c>
      <c r="R447" s="1" t="n">
        <v>59</v>
      </c>
      <c r="S447" s="1" t="n">
        <f aca="false">IF(AND(R447&lt;&gt;"",U447&lt;&gt;""),(R447+459.67)/U447,"")</f>
        <v>0.335448195576251</v>
      </c>
      <c r="T447" s="1" t="n">
        <v>1086.53</v>
      </c>
      <c r="U447" s="1" t="n">
        <f aca="false">IF(T447&lt;&gt;"",T447+459.67,"")</f>
        <v>1546.2</v>
      </c>
      <c r="V447" s="1" t="n">
        <v>229.16</v>
      </c>
      <c r="W447" s="2" t="n">
        <v>0.0638</v>
      </c>
      <c r="X447" s="2" t="n">
        <v>0.237</v>
      </c>
      <c r="Y447" s="2" t="n">
        <f aca="false">IF(U447&lt;&gt;"",V447*W447*L447/10.73165/U447,"")</f>
        <v>0.236523639611366</v>
      </c>
      <c r="Z447" s="2" t="str">
        <f aca="false">IF(Y447&lt;&gt;"",IF(ABS(Y447-X447)&gt;0.0005,Y447-X447,""),"")</f>
        <v/>
      </c>
      <c r="AA447" s="2" t="n">
        <v>0.6415</v>
      </c>
      <c r="AB447" s="2" t="n">
        <f aca="false">IF(AND(V447&gt;0,Q447&lt;&gt;""),LOG(14.69595/V447)/(1-1/Q447)*3/7-1,"")</f>
        <v>0.611885568398781</v>
      </c>
      <c r="AC447" s="2" t="str">
        <f aca="false">IF(AB447&lt;&gt;"",IF(ABS(AB447-AA447)&gt;0.05,AB447-AA447,""),"")</f>
        <v/>
      </c>
      <c r="AD447" s="2" t="n">
        <v>0.9354</v>
      </c>
      <c r="AF447" s="3" t="n">
        <f aca="false">IF(AND(L447&lt;&gt;"",AD447&lt;&gt;""),L447/(AD447*62.3664),"")</f>
        <v>4.60149748237818</v>
      </c>
      <c r="AG447" s="1" t="n">
        <v>19.78</v>
      </c>
      <c r="AH447" s="1" t="n">
        <f aca="false">IF(AD447&lt;&gt;"",141.5/AD447-131.5,"")</f>
        <v>19.7721830233055</v>
      </c>
      <c r="AI447" s="1" t="str">
        <f aca="false">IF(AH447&lt;&gt;"",IF(ABS(AH447-AG447)&gt;0.01,AH447-AG447,""),"")</f>
        <v/>
      </c>
      <c r="AJ447" s="3" t="n">
        <v>7.798</v>
      </c>
      <c r="AK447" s="3" t="n">
        <f aca="false">IF(AD447&lt;&gt;"",AD447*8.33718,"")</f>
        <v>7.798598172</v>
      </c>
      <c r="AL447" s="3" t="str">
        <f aca="false">IF(AK447&lt;&gt;"",IF(ABS(AK447-AJ447)&gt;0.001,AK447-AJ447,""),"")</f>
        <v/>
      </c>
      <c r="AM447" s="4" t="n">
        <v>1.5412</v>
      </c>
      <c r="AO447" s="2" t="n">
        <f aca="false">IF(AND(V447&lt;&gt;"",AA447&lt;&gt;"",U447&lt;&gt;""),V447*10^(7/3*(1+AA447)*(1-U447/559.676)),"")</f>
        <v>4.06274519025962E-005</v>
      </c>
      <c r="AP447" s="2" t="n">
        <f aca="false">IF(AO447&lt;&gt;"",AO447-AN447,"")</f>
        <v>4.06274519025962E-005</v>
      </c>
      <c r="AQ447" s="2" t="n">
        <v>0.3145</v>
      </c>
      <c r="AR447" s="2" t="n">
        <v>0.4134</v>
      </c>
      <c r="AS447" s="2" t="n">
        <v>4.6966</v>
      </c>
      <c r="AT447" s="2" t="n">
        <v>1.8501</v>
      </c>
      <c r="AU447" s="1" t="n">
        <v>95.57</v>
      </c>
      <c r="AV447" s="5" t="n">
        <v>17778</v>
      </c>
      <c r="AW447" s="5" t="n">
        <f aca="false">AV447*AJ447</f>
        <v>138632.844</v>
      </c>
      <c r="AX447" s="1" t="n">
        <v>35.16</v>
      </c>
      <c r="AY447" s="3" t="n">
        <v>8.41</v>
      </c>
      <c r="AZ447" s="3" t="n">
        <f aca="false">IF(AND(AU447&lt;&gt;"",T447&lt;&gt;"",O447&lt;&gt;"",AD447&lt;&gt;""),SQRT((AU447*(MAX((T447-77)/(T447-O447),0))^0.38)*(SQRT(AD447^2-0.000601*(77-60))*62.3664)*251.9958/30.48^3),"")</f>
        <v>8.48867843381128</v>
      </c>
      <c r="BA447" s="3" t="n">
        <f aca="false">IF(AND(AY447&lt;&gt;"",AZ447&lt;&gt;""),AZ447-AY447,"")</f>
        <v>0.0786784338112767</v>
      </c>
      <c r="BC447" s="1" t="n">
        <v>-109.23</v>
      </c>
      <c r="BD447" s="1" t="n">
        <v>467.02</v>
      </c>
      <c r="BL447" s="1" t="n">
        <v>0.41</v>
      </c>
      <c r="BM447" s="1" t="n">
        <v>11.73</v>
      </c>
      <c r="BN447" s="7" t="n">
        <v>11.3</v>
      </c>
      <c r="BO447" s="7" t="n">
        <f aca="false">IF(AND(P447&lt;&gt;"",AD447&lt;&gt;""),P447^0.333333333333333/AD447,"")</f>
        <v>11.277408246213</v>
      </c>
      <c r="BP447" s="7" t="n">
        <f aca="false">BN447-BO447</f>
        <v>0.0225917537869602</v>
      </c>
    </row>
    <row r="448" customFormat="false" ht="12.75" hidden="false" customHeight="false" outlineLevel="0" collapsed="false">
      <c r="A448" s="0" t="n">
        <v>446</v>
      </c>
      <c r="B448" s="0" t="s">
        <v>657</v>
      </c>
      <c r="C448" s="0" t="s">
        <v>468</v>
      </c>
      <c r="D448" s="0" t="n">
        <v>10</v>
      </c>
      <c r="E448" s="0" t="n">
        <v>12</v>
      </c>
      <c r="F448" s="0" t="n">
        <v>0</v>
      </c>
      <c r="G448" s="0" t="n">
        <v>0</v>
      </c>
      <c r="H448" s="0" t="n">
        <v>0</v>
      </c>
      <c r="I448" s="0" t="n">
        <v>0</v>
      </c>
      <c r="J448" s="0" t="n">
        <v>0</v>
      </c>
      <c r="K448" s="0" t="s">
        <v>658</v>
      </c>
      <c r="L448" s="1" t="n">
        <v>132.2</v>
      </c>
      <c r="M448" s="1" t="n">
        <f aca="false">+D448*$D$2+E448*$E$2+F448*$F$2+G448*$G$2+H448*$H$2+I448*$I$2+J448*$J$2</f>
        <v>132.20528</v>
      </c>
      <c r="N448" s="1" t="n">
        <f aca="false">IF(ABS(M448-L448)&gt;0.005,M448-L448,"")</f>
        <v>0.00527999999999906</v>
      </c>
      <c r="O448" s="1" t="n">
        <v>405.77</v>
      </c>
      <c r="P448" s="1" t="n">
        <f aca="false">+O448+459.67</f>
        <v>865.44</v>
      </c>
      <c r="Q448" s="1" t="n">
        <f aca="false">IF(AND(P448&gt;0,U448&lt;&gt;""),P448/U448,"")</f>
        <v>0.667638686384781</v>
      </c>
      <c r="R448" s="1" t="n">
        <v>-32.35</v>
      </c>
      <c r="S448" s="1" t="n">
        <f aca="false">IF(AND(R448&lt;&gt;"",U448&lt;&gt;""),(R448+459.67)/U448,"")</f>
        <v>0.329653544400472</v>
      </c>
      <c r="T448" s="1" t="n">
        <v>836.6</v>
      </c>
      <c r="U448" s="1" t="n">
        <f aca="false">IF(T448&lt;&gt;"",T448+459.67,"")</f>
        <v>1296.27</v>
      </c>
      <c r="V448" s="1" t="n">
        <v>478.63</v>
      </c>
      <c r="W448" s="2" t="n">
        <v>0.0534</v>
      </c>
      <c r="X448" s="2" t="n">
        <v>0.243</v>
      </c>
      <c r="Y448" s="2" t="n">
        <f aca="false">IF(U448&lt;&gt;"",V448*W448*L448/10.73165/U448,"")</f>
        <v>0.242890572232849</v>
      </c>
      <c r="Z448" s="2" t="str">
        <f aca="false">IF(Y448&lt;&gt;"",IF(ABS(Y448-X448)&gt;0.0005,Y448-X448,""),"")</f>
        <v/>
      </c>
      <c r="AA448" s="2" t="n">
        <v>0.2859</v>
      </c>
      <c r="AB448" s="2" t="n">
        <f aca="false">IF(AND(V448&gt;0,Q448&lt;&gt;""),LOG(14.69595/V448)/(1-1/Q448)*3/7-1,"")</f>
        <v>0.302376057872108</v>
      </c>
      <c r="AC448" s="2" t="str">
        <f aca="false">IF(AB448&lt;&gt;"",IF(ABS(AB448-AA448)&gt;0.05,AB448-AA448,""),"")</f>
        <v/>
      </c>
      <c r="AD448" s="2" t="n">
        <v>0.9748</v>
      </c>
      <c r="AF448" s="3" t="n">
        <f aca="false">IF(AND(L448&lt;&gt;"",AD448&lt;&gt;""),L448/(AD448*62.3664),"")</f>
        <v>2.17452927500928</v>
      </c>
      <c r="AG448" s="1" t="n">
        <v>13.65</v>
      </c>
      <c r="AH448" s="1" t="n">
        <f aca="false">IF(AD448&lt;&gt;"",141.5/AD448-131.5,"")</f>
        <v>13.6579811243332</v>
      </c>
      <c r="AI448" s="1" t="str">
        <f aca="false">IF(AH448&lt;&gt;"",IF(ABS(AH448-AG448)&gt;0.01,AH448-AG448,""),"")</f>
        <v/>
      </c>
      <c r="AJ448" s="3" t="n">
        <v>8.127</v>
      </c>
      <c r="AK448" s="3" t="n">
        <f aca="false">IF(AD448&lt;&gt;"",AD448*8.33718,"")</f>
        <v>8.127083064</v>
      </c>
      <c r="AL448" s="3" t="str">
        <f aca="false">IF(AK448&lt;&gt;"",IF(ABS(AK448-AJ448)&gt;0.001,AK448-AJ448,""),"")</f>
        <v/>
      </c>
      <c r="AM448" s="4" t="n">
        <v>1.53919</v>
      </c>
      <c r="AN448" s="2" t="n">
        <v>0.0174</v>
      </c>
      <c r="AO448" s="2" t="n">
        <f aca="false">IF(AND(V448&lt;&gt;"",AA448&lt;&gt;"",U448&lt;&gt;""),V448*10^(7/3*(1+AA448)*(1-U448/559.676)),"")</f>
        <v>0.0538401089226336</v>
      </c>
      <c r="AP448" s="2" t="n">
        <f aca="false">IF(AO448&lt;&gt;"",AO448-AN448,"")</f>
        <v>0.0364401089226336</v>
      </c>
      <c r="AQ448" s="2" t="n">
        <v>0.2697</v>
      </c>
      <c r="AR448" s="2" t="n">
        <v>0.3852</v>
      </c>
      <c r="AS448" s="2" t="n">
        <v>1.6628</v>
      </c>
      <c r="AT448" s="2" t="n">
        <v>0.7672</v>
      </c>
      <c r="AU448" s="1" t="n">
        <v>137.72</v>
      </c>
      <c r="AV448" s="5" t="n">
        <v>17423</v>
      </c>
      <c r="AW448" s="5" t="n">
        <f aca="false">AV448*AJ448</f>
        <v>141596.721</v>
      </c>
      <c r="AX448" s="1" t="n">
        <v>33.16</v>
      </c>
      <c r="AY448" s="3" t="n">
        <v>9.545</v>
      </c>
      <c r="AZ448" s="3" t="n">
        <f aca="false">IF(AND(AU448&lt;&gt;"",T448&lt;&gt;"",O448&lt;&gt;"",AD448&lt;&gt;""),SQRT((AU448*(MAX((T448-77)/(T448-O448),0))^0.38)*(SQRT(AD448^2-0.000601*(77-60))*62.3664)*251.9958/30.48^3),"")</f>
        <v>9.58793570068882</v>
      </c>
      <c r="BA448" s="3" t="n">
        <f aca="false">IF(AND(AY448&lt;&gt;"",AZ448&lt;&gt;""),AZ448-AY448,"")</f>
        <v>0.0429357006888242</v>
      </c>
      <c r="BB448" s="1" t="n">
        <v>160</v>
      </c>
      <c r="BC448" s="1" t="n">
        <v>86.54</v>
      </c>
      <c r="BD448" s="1" t="n">
        <v>543.41</v>
      </c>
      <c r="BE448" s="1" t="n">
        <v>40.49</v>
      </c>
      <c r="BF448" s="6" t="n">
        <v>0.00043</v>
      </c>
      <c r="BG448" s="7" t="n">
        <v>-4</v>
      </c>
      <c r="BH448" s="7" t="n">
        <v>81.9</v>
      </c>
      <c r="BI448" s="7" t="n">
        <v>84</v>
      </c>
      <c r="BJ448" s="7" t="n">
        <v>96.4</v>
      </c>
      <c r="BK448" s="7" t="n">
        <v>100</v>
      </c>
      <c r="BL448" s="1" t="n">
        <v>0.84</v>
      </c>
      <c r="BM448" s="1" t="n">
        <v>5</v>
      </c>
      <c r="BN448" s="7" t="n">
        <v>9.8</v>
      </c>
      <c r="BO448" s="7" t="n">
        <f aca="false">IF(AND(P448&lt;&gt;"",AD448&lt;&gt;""),P448^0.333333333333333/AD448,"")</f>
        <v>9.77605120202744</v>
      </c>
      <c r="BP448" s="7" t="n">
        <f aca="false">BN448-BO448</f>
        <v>0.0239487979725581</v>
      </c>
    </row>
    <row r="449" customFormat="false" ht="12.75" hidden="false" customHeight="false" outlineLevel="0" collapsed="false">
      <c r="A449" s="0" t="n">
        <v>447</v>
      </c>
      <c r="B449" s="0" t="s">
        <v>659</v>
      </c>
      <c r="C449" s="0" t="s">
        <v>660</v>
      </c>
      <c r="D449" s="0" t="n">
        <v>11</v>
      </c>
      <c r="E449" s="0" t="n">
        <v>14</v>
      </c>
      <c r="F449" s="0" t="n">
        <v>0</v>
      </c>
      <c r="G449" s="0" t="n">
        <v>0</v>
      </c>
      <c r="H449" s="0" t="n">
        <v>0</v>
      </c>
      <c r="I449" s="0" t="n">
        <v>0</v>
      </c>
      <c r="J449" s="0" t="n">
        <v>0</v>
      </c>
      <c r="K449" s="0" t="s">
        <v>658</v>
      </c>
      <c r="L449" s="1" t="n">
        <v>146.23</v>
      </c>
      <c r="M449" s="1" t="n">
        <f aca="false">+D449*$D$2+E449*$E$2+F449*$F$2+G449*$G$2+H449*$H$2+I449*$I$2+J449*$J$2</f>
        <v>146.23216</v>
      </c>
      <c r="N449" s="1" t="str">
        <f aca="false">IF(ABS(M449-L449)&gt;0.005,M449-L449,"")</f>
        <v/>
      </c>
      <c r="O449" s="1" t="n">
        <v>429.06</v>
      </c>
      <c r="P449" s="1" t="n">
        <f aca="false">+O449+459.67</f>
        <v>888.73</v>
      </c>
      <c r="Q449" s="1" t="n">
        <f aca="false">IF(AND(P449&gt;0,U449&lt;&gt;""),P449/U449,"")</f>
        <v>0.686320390448831</v>
      </c>
      <c r="S449" s="1" t="str">
        <f aca="false">IF(AND(R449&lt;&gt;"",U449&lt;&gt;""),(R449+459.67)/U449,"")</f>
        <v/>
      </c>
      <c r="T449" s="1" t="n">
        <v>835.25</v>
      </c>
      <c r="U449" s="1" t="n">
        <f aca="false">IF(T449&lt;&gt;"",T449+459.67,"")</f>
        <v>1294.92</v>
      </c>
      <c r="V449" s="1" t="n">
        <v>443.42</v>
      </c>
      <c r="W449" s="2" t="n">
        <v>0.0542</v>
      </c>
      <c r="X449" s="2" t="n">
        <v>0.2531</v>
      </c>
      <c r="Y449" s="2" t="n">
        <f aca="false">IF(U449&lt;&gt;"",V449*W449*L449/10.73165/U449,"")</f>
        <v>0.252895793324015</v>
      </c>
      <c r="Z449" s="2" t="str">
        <f aca="false">IF(Y449&lt;&gt;"",IF(ABS(Y449-X449)&gt;0.0005,Y449-X449,""),"")</f>
        <v/>
      </c>
      <c r="AB449" s="2" t="n">
        <f aca="false">IF(AND(V449&gt;0,Q449&lt;&gt;""),LOG(14.69595/V449)/(1-1/Q449)*3/7-1,"")</f>
        <v>0.387437153172753</v>
      </c>
      <c r="AC449" s="2" t="n">
        <f aca="false">IF(AB449&lt;&gt;"",IF(ABS(AB449-AA449)&gt;0.05,AB449-AA449,""),"")</f>
        <v>0.387437153172753</v>
      </c>
      <c r="AD449" s="2" t="n">
        <v>0.9623</v>
      </c>
      <c r="AF449" s="3" t="n">
        <f aca="false">IF(AND(L449&lt;&gt;"",AD449&lt;&gt;""),L449/(AD449*62.3664),"")</f>
        <v>2.43654994663657</v>
      </c>
      <c r="AG449" s="1" t="n">
        <v>15.54</v>
      </c>
      <c r="AH449" s="1" t="n">
        <f aca="false">IF(AD449&lt;&gt;"",141.5/AD449-131.5,"")</f>
        <v>15.54354151512</v>
      </c>
      <c r="AI449" s="1" t="str">
        <f aca="false">IF(AH449&lt;&gt;"",IF(ABS(AH449-AG449)&gt;0.01,AH449-AG449,""),"")</f>
        <v/>
      </c>
      <c r="AJ449" s="3" t="n">
        <v>8.023</v>
      </c>
      <c r="AK449" s="3" t="n">
        <f aca="false">IF(AD449&lt;&gt;"",AD449*8.33718,"")</f>
        <v>8.022868314</v>
      </c>
      <c r="AL449" s="3" t="str">
        <f aca="false">IF(AK449&lt;&gt;"",IF(ABS(AK449-AJ449)&gt;0.001,AK449-AJ449,""),"")</f>
        <v/>
      </c>
      <c r="AM449" s="4" t="n">
        <v>1.5333</v>
      </c>
      <c r="AO449" s="2" t="str">
        <f aca="false">IF(AND(V449&lt;&gt;"",AA449&lt;&gt;"",U449&lt;&gt;""),V449*10^(7/3*(1+AA449)*(1-U449/559.676)),"")</f>
        <v/>
      </c>
      <c r="AP449" s="2" t="str">
        <f aca="false">IF(AO449&lt;&gt;"",AO449-AN449,"")</f>
        <v/>
      </c>
      <c r="AR449" s="2" t="n">
        <v>0.3702</v>
      </c>
      <c r="AU449" s="1" t="n">
        <v>183.07</v>
      </c>
      <c r="AV449" s="5" t="n">
        <v>17684</v>
      </c>
      <c r="AW449" s="5" t="n">
        <f aca="false">AV449*AJ449</f>
        <v>141878.732</v>
      </c>
      <c r="AX449" s="1" t="n">
        <v>34.96</v>
      </c>
      <c r="AZ449" s="3" t="n">
        <f aca="false">IF(AND(AU449&lt;&gt;"",T449&lt;&gt;"",O449&lt;&gt;"",AD449&lt;&gt;""),SQRT((AU449*(MAX((T449-77)/(T449-O449),0))^0.38)*(SQRT(AD449^2-0.000601*(77-60))*62.3664)*251.9958/30.48^3),"")</f>
        <v>11.1023422402707</v>
      </c>
      <c r="BA449" s="3" t="str">
        <f aca="false">IF(AND(AY449&lt;&gt;"",AZ449&lt;&gt;""),AZ449-AY449,"")</f>
        <v/>
      </c>
      <c r="BC449" s="1" t="n">
        <v>-108.25</v>
      </c>
      <c r="BL449" s="1" t="n">
        <v>0.77</v>
      </c>
      <c r="BM449" s="1" t="n">
        <v>7.73</v>
      </c>
      <c r="BN449" s="7" t="n">
        <v>10.1</v>
      </c>
      <c r="BO449" s="7" t="n">
        <f aca="false">IF(AND(P449&lt;&gt;"",AD449&lt;&gt;""),P449^0.333333333333333/AD449,"")</f>
        <v>9.99108823409029</v>
      </c>
      <c r="BP449" s="7" t="n">
        <f aca="false">BN449-BO449</f>
        <v>0.108911765909713</v>
      </c>
    </row>
    <row r="450" customFormat="false" ht="12.75" hidden="false" customHeight="false" outlineLevel="0" collapsed="false">
      <c r="A450" s="0" t="n">
        <v>448</v>
      </c>
      <c r="B450" s="0" t="s">
        <v>661</v>
      </c>
      <c r="C450" s="0" t="s">
        <v>555</v>
      </c>
      <c r="D450" s="0" t="n">
        <v>12</v>
      </c>
      <c r="E450" s="0" t="n">
        <v>16</v>
      </c>
      <c r="F450" s="0" t="n">
        <v>0</v>
      </c>
      <c r="G450" s="0" t="n">
        <v>0</v>
      </c>
      <c r="H450" s="0" t="n">
        <v>0</v>
      </c>
      <c r="I450" s="0" t="n">
        <v>0</v>
      </c>
      <c r="J450" s="0" t="n">
        <v>0</v>
      </c>
      <c r="K450" s="0" t="s">
        <v>658</v>
      </c>
      <c r="L450" s="1" t="n">
        <v>160.26</v>
      </c>
      <c r="M450" s="1" t="n">
        <f aca="false">+D450*$D$2+E450*$E$2+F450*$F$2+G450*$G$2+H450*$H$2+I450*$I$2+J450*$J$2</f>
        <v>160.25904</v>
      </c>
      <c r="N450" s="1" t="str">
        <f aca="false">IF(ABS(M450-L450)&gt;0.005,M450-L450,"")</f>
        <v/>
      </c>
      <c r="O450" s="1" t="n">
        <v>463.23</v>
      </c>
      <c r="P450" s="1" t="n">
        <f aca="false">+O450+459.67</f>
        <v>922.9</v>
      </c>
      <c r="Q450" s="1" t="n">
        <f aca="false">IF(AND(P450&gt;0,U450&lt;&gt;""),P450/U450,"")</f>
        <v>0.699341502042177</v>
      </c>
      <c r="S450" s="1" t="str">
        <f aca="false">IF(AND(R450&lt;&gt;"",U450&lt;&gt;""),(R450+459.67)/U450,"")</f>
        <v/>
      </c>
      <c r="T450" s="1" t="n">
        <v>860</v>
      </c>
      <c r="U450" s="1" t="n">
        <f aca="false">IF(T450&lt;&gt;"",T450+459.67,"")</f>
        <v>1319.67</v>
      </c>
      <c r="V450" s="1" t="n">
        <v>399.2</v>
      </c>
      <c r="W450" s="2" t="n">
        <v>0.055</v>
      </c>
      <c r="X450" s="2" t="n">
        <v>0.2484</v>
      </c>
      <c r="Y450" s="2" t="n">
        <f aca="false">IF(U450&lt;&gt;"",V450*W450*L450/10.73165/U450,"")</f>
        <v>0.248454299305818</v>
      </c>
      <c r="Z450" s="2" t="str">
        <f aca="false">IF(Y450&lt;&gt;"",IF(ABS(Y450-X450)&gt;0.0005,Y450-X450,""),"")</f>
        <v/>
      </c>
      <c r="AB450" s="2" t="n">
        <f aca="false">IF(AND(V450&gt;0,Q450&lt;&gt;""),LOG(14.69595/V450)/(1-1/Q450)*3/7-1,"")</f>
        <v>0.429506137281966</v>
      </c>
      <c r="AC450" s="2" t="n">
        <f aca="false">IF(AB450&lt;&gt;"",IF(ABS(AB450-AA450)&gt;0.05,AB450-AA450,""),"")</f>
        <v>0.429506137281966</v>
      </c>
      <c r="AD450" s="2" t="n">
        <v>0.9569</v>
      </c>
      <c r="AF450" s="3" t="n">
        <f aca="false">IF(AND(L450&lt;&gt;"",AD450&lt;&gt;""),L450/(AD450*62.3664),"")</f>
        <v>2.68539334310555</v>
      </c>
      <c r="AG450" s="1" t="n">
        <v>16.37</v>
      </c>
      <c r="AH450" s="1" t="n">
        <f aca="false">IF(AD450&lt;&gt;"",141.5/AD450-131.5,"")</f>
        <v>16.3733409969694</v>
      </c>
      <c r="AI450" s="1" t="str">
        <f aca="false">IF(AH450&lt;&gt;"",IF(ABS(AH450-AG450)&gt;0.01,AH450-AG450,""),"")</f>
        <v/>
      </c>
      <c r="AJ450" s="3" t="n">
        <v>7.978</v>
      </c>
      <c r="AK450" s="3" t="n">
        <f aca="false">IF(AD450&lt;&gt;"",AD450*8.33718,"")</f>
        <v>7.977847542</v>
      </c>
      <c r="AL450" s="3" t="str">
        <f aca="false">IF(AK450&lt;&gt;"",IF(ABS(AK450-AJ450)&gt;0.001,AK450-AJ450,""),"")</f>
        <v/>
      </c>
      <c r="AM450" s="4" t="n">
        <v>1.5298</v>
      </c>
      <c r="AO450" s="2" t="str">
        <f aca="false">IF(AND(V450&lt;&gt;"",AA450&lt;&gt;"",U450&lt;&gt;""),V450*10^(7/3*(1+AA450)*(1-U450/559.676)),"")</f>
        <v/>
      </c>
      <c r="AP450" s="2" t="str">
        <f aca="false">IF(AO450&lt;&gt;"",AO450-AN450,"")</f>
        <v/>
      </c>
      <c r="AR450" s="2" t="n">
        <v>0.3727</v>
      </c>
      <c r="AU450" s="1" t="n">
        <v>173.35</v>
      </c>
      <c r="AV450" s="5" t="n">
        <v>17785</v>
      </c>
      <c r="AW450" s="5" t="n">
        <f aca="false">AV450*AJ450</f>
        <v>141888.73</v>
      </c>
      <c r="AX450" s="1" t="n">
        <v>35.55</v>
      </c>
      <c r="AZ450" s="3" t="n">
        <f aca="false">IF(AND(AU450&lt;&gt;"",T450&lt;&gt;"",O450&lt;&gt;"",AD450&lt;&gt;""),SQRT((AU450*(MAX((T450-77)/(T450-O450),0))^0.38)*(SQRT(AD450^2-0.000601*(77-60))*62.3664)*251.9958/30.48^3),"")</f>
        <v>10.8872656035909</v>
      </c>
      <c r="BA450" s="3" t="str">
        <f aca="false">IF(AND(AY450&lt;&gt;"",AZ450&lt;&gt;""),AZ450-AY450,"")</f>
        <v/>
      </c>
      <c r="BC450" s="1" t="n">
        <v>-43.44</v>
      </c>
      <c r="BL450" s="1" t="n">
        <v>0.69</v>
      </c>
      <c r="BM450" s="1" t="n">
        <v>7.29</v>
      </c>
      <c r="BN450" s="7" t="n">
        <v>10.3</v>
      </c>
      <c r="BO450" s="7" t="n">
        <f aca="false">IF(AND(P450&lt;&gt;"",AD450&lt;&gt;""),P450^0.333333333333333/AD450,"")</f>
        <v>10.1746230262056</v>
      </c>
      <c r="BP450" s="7" t="n">
        <f aca="false">BN450-BO450</f>
        <v>0.125376973794431</v>
      </c>
    </row>
    <row r="451" customFormat="false" ht="12.75" hidden="false" customHeight="false" outlineLevel="0" collapsed="false">
      <c r="A451" s="0" t="n">
        <v>449</v>
      </c>
      <c r="B451" s="0" t="s">
        <v>662</v>
      </c>
      <c r="C451" s="0" t="s">
        <v>555</v>
      </c>
      <c r="D451" s="0" t="n">
        <v>12</v>
      </c>
      <c r="E451" s="0" t="n">
        <v>16</v>
      </c>
      <c r="F451" s="0" t="n">
        <v>0</v>
      </c>
      <c r="G451" s="0" t="n">
        <v>0</v>
      </c>
      <c r="H451" s="0" t="n">
        <v>0</v>
      </c>
      <c r="I451" s="0" t="n">
        <v>0</v>
      </c>
      <c r="J451" s="0" t="n">
        <v>0</v>
      </c>
      <c r="K451" s="0" t="s">
        <v>658</v>
      </c>
      <c r="L451" s="1" t="n">
        <v>160.26</v>
      </c>
      <c r="M451" s="1" t="n">
        <f aca="false">+D451*$D$2+E451*$E$2+F451*$F$2+G451*$G$2+H451*$H$2+I451*$I$2+J451*$J$2</f>
        <v>160.25904</v>
      </c>
      <c r="N451" s="1" t="str">
        <f aca="false">IF(ABS(M451-L451)&gt;0.005,M451-L451,"")</f>
        <v/>
      </c>
      <c r="O451" s="1" t="n">
        <v>446</v>
      </c>
      <c r="P451" s="1" t="n">
        <f aca="false">+O451+459.67</f>
        <v>905.67</v>
      </c>
      <c r="Q451" s="1" t="n">
        <f aca="false">IF(AND(P451&gt;0,U451&lt;&gt;""),P451/U451,"")</f>
        <v>0.699332072120768</v>
      </c>
      <c r="S451" s="1" t="str">
        <f aca="false">IF(AND(R451&lt;&gt;"",U451&lt;&gt;""),(R451+459.67)/U451,"")</f>
        <v/>
      </c>
      <c r="T451" s="1" t="n">
        <v>835.38</v>
      </c>
      <c r="U451" s="1" t="n">
        <f aca="false">IF(T451&lt;&gt;"",T451+459.67,"")</f>
        <v>1295.05</v>
      </c>
      <c r="V451" s="1" t="n">
        <v>399.2</v>
      </c>
      <c r="W451" s="2" t="n">
        <v>0.055</v>
      </c>
      <c r="X451" s="2" t="n">
        <v>0.2532</v>
      </c>
      <c r="Y451" s="2" t="n">
        <f aca="false">IF(U451&lt;&gt;"",V451*W451*L451/10.73165/U451,"")</f>
        <v>0.253177626473811</v>
      </c>
      <c r="Z451" s="2" t="str">
        <f aca="false">IF(Y451&lt;&gt;"",IF(ABS(Y451-X451)&gt;0.0005,Y451-X451,""),"")</f>
        <v/>
      </c>
      <c r="AB451" s="2" t="n">
        <f aca="false">IF(AND(V451&gt;0,Q451&lt;&gt;""),LOG(14.69595/V451)/(1-1/Q451)*3/7-1,"")</f>
        <v>0.429442028475584</v>
      </c>
      <c r="AC451" s="2" t="n">
        <f aca="false">IF(AB451&lt;&gt;"",IF(ABS(AB451-AA451)&gt;0.05,AB451-AA451,""),"")</f>
        <v>0.429442028475584</v>
      </c>
      <c r="AD451" s="2" t="n">
        <v>0.9404</v>
      </c>
      <c r="AF451" s="3" t="n">
        <f aca="false">IF(AND(L451&lt;&gt;"",AD451&lt;&gt;""),L451/(AD451*62.3664),"")</f>
        <v>2.73251051682018</v>
      </c>
      <c r="AG451" s="1" t="n">
        <v>18.97</v>
      </c>
      <c r="AH451" s="1" t="n">
        <f aca="false">IF(AD451&lt;&gt;"",141.5/AD451-131.5,"")</f>
        <v>18.9678860059549</v>
      </c>
      <c r="AI451" s="1" t="str">
        <f aca="false">IF(AH451&lt;&gt;"",IF(ABS(AH451-AG451)&gt;0.01,AH451-AG451,""),"")</f>
        <v/>
      </c>
      <c r="AJ451" s="3" t="n">
        <v>7.84</v>
      </c>
      <c r="AK451" s="3" t="n">
        <f aca="false">IF(AD451&lt;&gt;"",AD451*8.33718,"")</f>
        <v>7.840284072</v>
      </c>
      <c r="AL451" s="3" t="str">
        <f aca="false">IF(AK451&lt;&gt;"",IF(ABS(AK451-AJ451)&gt;0.001,AK451-AJ451,""),"")</f>
        <v/>
      </c>
      <c r="AM451" s="4" t="n">
        <v>1.518</v>
      </c>
      <c r="AO451" s="2" t="str">
        <f aca="false">IF(AND(V451&lt;&gt;"",AA451&lt;&gt;"",U451&lt;&gt;""),V451*10^(7/3*(1+AA451)*(1-U451/559.676)),"")</f>
        <v/>
      </c>
      <c r="AP451" s="2" t="str">
        <f aca="false">IF(AO451&lt;&gt;"",AO451-AN451,"")</f>
        <v/>
      </c>
      <c r="AR451" s="2" t="n">
        <v>0.3735</v>
      </c>
      <c r="AU451" s="1" t="n">
        <v>169.63</v>
      </c>
      <c r="AV451" s="5" t="n">
        <v>17183</v>
      </c>
      <c r="AW451" s="5" t="n">
        <f aca="false">AV451*AJ451</f>
        <v>134714.72</v>
      </c>
      <c r="AX451" s="1" t="n">
        <v>32.89</v>
      </c>
      <c r="AZ451" s="3" t="n">
        <f aca="false">IF(AND(AU451&lt;&gt;"",T451&lt;&gt;"",O451&lt;&gt;"",AD451&lt;&gt;""),SQRT((AU451*(MAX((T451-77)/(T451-O451),0))^0.38)*(SQRT(AD451^2-0.000601*(77-60))*62.3664)*251.9958/30.48^3),"")</f>
        <v>10.6488580340058</v>
      </c>
      <c r="BA451" s="3" t="str">
        <f aca="false">IF(AND(AY451&lt;&gt;"",AZ451&lt;&gt;""),AZ451-AY451,"")</f>
        <v/>
      </c>
      <c r="BC451" s="1" t="n">
        <v>-102.59</v>
      </c>
      <c r="BL451" s="1" t="n">
        <v>0.69</v>
      </c>
      <c r="BM451" s="1" t="n">
        <v>7.06</v>
      </c>
      <c r="BN451" s="7" t="n">
        <v>10.4</v>
      </c>
      <c r="BO451" s="7" t="n">
        <f aca="false">IF(AND(P451&lt;&gt;"",AD451&lt;&gt;""),P451^0.333333333333333/AD451,"")</f>
        <v>10.2883099675153</v>
      </c>
      <c r="BP451" s="7" t="n">
        <f aca="false">BN451-BO451</f>
        <v>0.11169003248469</v>
      </c>
    </row>
    <row r="452" customFormat="false" ht="12.75" hidden="false" customHeight="false" outlineLevel="0" collapsed="false">
      <c r="A452" s="0" t="n">
        <v>450</v>
      </c>
      <c r="B452" s="0" t="s">
        <v>663</v>
      </c>
      <c r="C452" s="0" t="s">
        <v>555</v>
      </c>
      <c r="D452" s="0" t="n">
        <v>12</v>
      </c>
      <c r="E452" s="0" t="n">
        <v>16</v>
      </c>
      <c r="F452" s="0" t="n">
        <v>0</v>
      </c>
      <c r="G452" s="0" t="n">
        <v>0</v>
      </c>
      <c r="H452" s="0" t="n">
        <v>0</v>
      </c>
      <c r="I452" s="0" t="n">
        <v>0</v>
      </c>
      <c r="J452" s="0" t="n">
        <v>0</v>
      </c>
      <c r="K452" s="0" t="s">
        <v>658</v>
      </c>
      <c r="L452" s="1" t="n">
        <v>160.26</v>
      </c>
      <c r="M452" s="1" t="n">
        <f aca="false">+D452*$D$2+E452*$E$2+F452*$F$2+G452*$G$2+H452*$H$2+I452*$I$2+J452*$J$2</f>
        <v>160.25904</v>
      </c>
      <c r="N452" s="1" t="str">
        <f aca="false">IF(ABS(M452-L452)&gt;0.005,M452-L452,"")</f>
        <v/>
      </c>
      <c r="O452" s="1" t="n">
        <v>460.4</v>
      </c>
      <c r="P452" s="1" t="n">
        <f aca="false">+O452+459.67</f>
        <v>920.07</v>
      </c>
      <c r="Q452" s="1" t="n">
        <f aca="false">IF(AND(P452&gt;0,U452&lt;&gt;""),P452/U452,"")</f>
        <v>0.702021974668091</v>
      </c>
      <c r="R452" s="1" t="n">
        <v>68</v>
      </c>
      <c r="S452" s="1" t="n">
        <f aca="false">IF(AND(R452&lt;&gt;"",U452&lt;&gt;""),(R452+459.67)/U452,"")</f>
        <v>0.402617121928888</v>
      </c>
      <c r="T452" s="1" t="n">
        <v>850.93</v>
      </c>
      <c r="U452" s="1" t="n">
        <f aca="false">IF(T452&lt;&gt;"",T452+459.67,"")</f>
        <v>1310.6</v>
      </c>
      <c r="V452" s="1" t="n">
        <v>392.66</v>
      </c>
      <c r="W452" s="2" t="n">
        <v>0.055</v>
      </c>
      <c r="X452" s="2" t="n">
        <v>0.2461</v>
      </c>
      <c r="Y452" s="2" t="n">
        <f aca="false">IF(U452&lt;&gt;"",V452*W452*L452/10.73165/U452,"")</f>
        <v>0.246075188406825</v>
      </c>
      <c r="Z452" s="2" t="str">
        <f aca="false">IF(Y452&lt;&gt;"",IF(ABS(Y452-X452)&gt;0.0005,Y452-X452,""),"")</f>
        <v/>
      </c>
      <c r="AB452" s="2" t="n">
        <f aca="false">IF(AND(V452&gt;0,Q452&lt;&gt;""),LOG(14.69595/V452)/(1-1/Q452)*3/7-1,"")</f>
        <v>0.440650274703265</v>
      </c>
      <c r="AC452" s="2" t="n">
        <f aca="false">IF(AB452&lt;&gt;"",IF(ABS(AB452-AA452)&gt;0.05,AB452-AA452,""),"")</f>
        <v>0.440650274703265</v>
      </c>
      <c r="AD452" s="2" t="n">
        <v>0.9464</v>
      </c>
      <c r="AF452" s="3" t="n">
        <f aca="false">IF(AND(L452&lt;&gt;"",AD452&lt;&gt;""),L452/(AD452*62.3664),"")</f>
        <v>2.71518690830273</v>
      </c>
      <c r="AG452" s="1" t="n">
        <v>18.02</v>
      </c>
      <c r="AH452" s="1" t="n">
        <f aca="false">IF(AD452&lt;&gt;"",141.5/AD452-131.5,"")</f>
        <v>18.0139475908707</v>
      </c>
      <c r="AI452" s="1" t="str">
        <f aca="false">IF(AH452&lt;&gt;"",IF(ABS(AH452-AG452)&gt;0.01,AH452-AG452,""),"")</f>
        <v/>
      </c>
      <c r="AJ452" s="3" t="n">
        <v>7.89</v>
      </c>
      <c r="AK452" s="3" t="n">
        <f aca="false">IF(AD452&lt;&gt;"",AD452*8.33718,"")</f>
        <v>7.890307152</v>
      </c>
      <c r="AL452" s="3" t="str">
        <f aca="false">IF(AK452&lt;&gt;"",IF(ABS(AK452-AJ452)&gt;0.001,AK452-AJ452,""),"")</f>
        <v/>
      </c>
      <c r="AM452" s="4" t="n">
        <v>1.524</v>
      </c>
      <c r="AO452" s="2" t="str">
        <f aca="false">IF(AND(V452&lt;&gt;"",AA452&lt;&gt;"",U452&lt;&gt;""),V452*10^(7/3*(1+AA452)*(1-U452/559.676)),"")</f>
        <v/>
      </c>
      <c r="AP452" s="2" t="str">
        <f aca="false">IF(AO452&lt;&gt;"",AO452-AN452,"")</f>
        <v/>
      </c>
      <c r="AR452" s="2" t="n">
        <v>0.3728</v>
      </c>
      <c r="AU452" s="1" t="n">
        <v>172.79</v>
      </c>
      <c r="AV452" s="5" t="n">
        <v>17743</v>
      </c>
      <c r="AW452" s="5" t="n">
        <f aca="false">AV452*AJ452</f>
        <v>139992.27</v>
      </c>
      <c r="AX452" s="1" t="n">
        <v>33.77</v>
      </c>
      <c r="AZ452" s="3" t="n">
        <f aca="false">IF(AND(AU452&lt;&gt;"",T452&lt;&gt;"",O452&lt;&gt;"",AD452&lt;&gt;""),SQRT((AU452*(MAX((T452-77)/(T452-O452),0))^0.38)*(SQRT(AD452^2-0.000601*(77-60))*62.3664)*251.9958/30.48^3),"")</f>
        <v>10.8178155472348</v>
      </c>
      <c r="BA452" s="3" t="str">
        <f aca="false">IF(AND(AY452&lt;&gt;"",AZ452&lt;&gt;""),AZ452-AY452,"")</f>
        <v/>
      </c>
      <c r="BC452" s="1" t="n">
        <v>-48.83</v>
      </c>
      <c r="BM452" s="1" t="n">
        <v>7.29</v>
      </c>
      <c r="BN452" s="7" t="n">
        <v>10.4</v>
      </c>
      <c r="BO452" s="7" t="n">
        <f aca="false">IF(AND(P452&lt;&gt;"",AD452&lt;&gt;""),P452^0.333333333333333/AD452,"")</f>
        <v>10.2769811147631</v>
      </c>
      <c r="BP452" s="7" t="n">
        <f aca="false">BN452-BO452</f>
        <v>0.123018885236936</v>
      </c>
    </row>
    <row r="453" customFormat="false" ht="12.75" hidden="false" customHeight="false" outlineLevel="0" collapsed="false">
      <c r="A453" s="0" t="n">
        <v>451</v>
      </c>
      <c r="B453" s="0" t="s">
        <v>664</v>
      </c>
      <c r="C453" s="0" t="s">
        <v>555</v>
      </c>
      <c r="D453" s="0" t="n">
        <v>12</v>
      </c>
      <c r="E453" s="0" t="n">
        <v>16</v>
      </c>
      <c r="F453" s="0" t="n">
        <v>0</v>
      </c>
      <c r="G453" s="0" t="n">
        <v>0</v>
      </c>
      <c r="H453" s="0" t="n">
        <v>0</v>
      </c>
      <c r="I453" s="0" t="n">
        <v>0</v>
      </c>
      <c r="J453" s="0" t="n">
        <v>0</v>
      </c>
      <c r="K453" s="0" t="s">
        <v>658</v>
      </c>
      <c r="L453" s="1" t="n">
        <v>160.26</v>
      </c>
      <c r="M453" s="1" t="n">
        <f aca="false">+D453*$D$2+E453*$E$2+F453*$F$2+G453*$G$2+H453*$H$2+I453*$I$2+J453*$J$2</f>
        <v>160.25904</v>
      </c>
      <c r="N453" s="1" t="str">
        <f aca="false">IF(ABS(M453-L453)&gt;0.005,M453-L453,"")</f>
        <v/>
      </c>
      <c r="O453" s="1" t="n">
        <v>485.6</v>
      </c>
      <c r="P453" s="1" t="n">
        <f aca="false">+O453+459.67</f>
        <v>945.27</v>
      </c>
      <c r="Q453" s="1" t="n">
        <f aca="false">IF(AND(P453&gt;0,U453&lt;&gt;""),P453/U453,"")</f>
        <v>0.701134846461949</v>
      </c>
      <c r="R453" s="1" t="n">
        <v>50</v>
      </c>
      <c r="S453" s="1" t="n">
        <f aca="false">IF(AND(R453&lt;&gt;"",U453&lt;&gt;""),(R453+459.67)/U453,"")</f>
        <v>0.37803738317757</v>
      </c>
      <c r="T453" s="1" t="n">
        <v>888.53</v>
      </c>
      <c r="U453" s="1" t="n">
        <f aca="false">IF(T453&lt;&gt;"",T453+459.67,"")</f>
        <v>1348.2</v>
      </c>
      <c r="V453" s="1" t="n">
        <v>402.52</v>
      </c>
      <c r="W453" s="2" t="n">
        <v>0.055</v>
      </c>
      <c r="X453" s="2" t="n">
        <v>0.2452</v>
      </c>
      <c r="Y453" s="2" t="n">
        <f aca="false">IF(U453&lt;&gt;"",V453*W453*L453/10.73165/U453,"")</f>
        <v>0.245219198656509</v>
      </c>
      <c r="Z453" s="2" t="str">
        <f aca="false">IF(Y453&lt;&gt;"",IF(ABS(Y453-X453)&gt;0.0005,Y453-X453,""),"")</f>
        <v/>
      </c>
      <c r="AB453" s="2" t="n">
        <f aca="false">IF(AND(V453&gt;0,Q453&lt;&gt;""),LOG(14.69595/V453)/(1-1/Q453)*3/7-1,"")</f>
        <v>0.445388077320974</v>
      </c>
      <c r="AC453" s="2" t="n">
        <f aca="false">IF(AB453&lt;&gt;"",IF(ABS(AB453-AA453)&gt;0.05,AB453-AA453,""),"")</f>
        <v>0.445388077320974</v>
      </c>
      <c r="AD453" s="2" t="n">
        <v>0.9584</v>
      </c>
      <c r="AF453" s="3" t="n">
        <f aca="false">IF(AND(L453&lt;&gt;"",AD453&lt;&gt;""),L453/(AD453*62.3664),"")</f>
        <v>2.68119041112031</v>
      </c>
      <c r="AG453" s="1" t="n">
        <v>16.15</v>
      </c>
      <c r="AH453" s="1" t="n">
        <f aca="false">IF(AD453&lt;&gt;"",141.5/AD453-131.5,"")</f>
        <v>16.1419031719533</v>
      </c>
      <c r="AI453" s="1" t="str">
        <f aca="false">IF(AH453&lt;&gt;"",IF(ABS(AH453-AG453)&gt;0.01,AH453-AG453,""),"")</f>
        <v/>
      </c>
      <c r="AJ453" s="3" t="n">
        <v>7.99</v>
      </c>
      <c r="AK453" s="3" t="n">
        <f aca="false">IF(AD453&lt;&gt;"",AD453*8.33718,"")</f>
        <v>7.990353312</v>
      </c>
      <c r="AL453" s="3" t="str">
        <f aca="false">IF(AK453&lt;&gt;"",IF(ABS(AK453-AJ453)&gt;0.001,AK453-AJ453,""),"")</f>
        <v/>
      </c>
      <c r="AM453" s="4" t="n">
        <v>1.536</v>
      </c>
      <c r="AO453" s="2" t="str">
        <f aca="false">IF(AND(V453&lt;&gt;"",AA453&lt;&gt;"",U453&lt;&gt;""),V453*10^(7/3*(1+AA453)*(1-U453/559.676)),"")</f>
        <v/>
      </c>
      <c r="AP453" s="2" t="str">
        <f aca="false">IF(AO453&lt;&gt;"",AO453-AN453,"")</f>
        <v/>
      </c>
      <c r="AR453" s="2" t="n">
        <v>0.3718</v>
      </c>
      <c r="AU453" s="1" t="n">
        <v>179.2</v>
      </c>
      <c r="AV453" s="5" t="n">
        <v>17733</v>
      </c>
      <c r="AW453" s="5" t="n">
        <f aca="false">AV453*AJ453</f>
        <v>141686.67</v>
      </c>
      <c r="AX453" s="1" t="n">
        <v>35.7</v>
      </c>
      <c r="AZ453" s="3" t="n">
        <f aca="false">IF(AND(AU453&lt;&gt;"",T453&lt;&gt;"",O453&lt;&gt;"",AD453&lt;&gt;""),SQRT((AU453*(MAX((T453-77)/(T453-O453),0))^0.38)*(SQRT(AD453^2-0.000601*(77-60))*62.3664)*251.9958/30.48^3),"")</f>
        <v>11.1212023436104</v>
      </c>
      <c r="BA453" s="3" t="str">
        <f aca="false">IF(AND(AY453&lt;&gt;"",AZ453&lt;&gt;""),AZ453-AY453,"")</f>
        <v/>
      </c>
      <c r="BC453" s="1" t="n">
        <v>-125.26</v>
      </c>
      <c r="BM453" s="1" t="n">
        <v>7.22</v>
      </c>
      <c r="BN453" s="7" t="n">
        <v>10.4</v>
      </c>
      <c r="BO453" s="7" t="n">
        <f aca="false">IF(AND(P453&lt;&gt;"",AD453&lt;&gt;""),P453^0.333333333333333/AD453,"")</f>
        <v>10.2401225291586</v>
      </c>
      <c r="BP453" s="7" t="n">
        <f aca="false">BN453-BO453</f>
        <v>0.159877470841399</v>
      </c>
    </row>
    <row r="454" customFormat="false" ht="12.75" hidden="false" customHeight="false" outlineLevel="0" collapsed="false">
      <c r="A454" s="0" t="n">
        <v>452</v>
      </c>
      <c r="B454" s="0" t="s">
        <v>665</v>
      </c>
      <c r="C454" s="0" t="s">
        <v>666</v>
      </c>
      <c r="D454" s="0" t="n">
        <v>13</v>
      </c>
      <c r="E454" s="0" t="n">
        <v>18</v>
      </c>
      <c r="F454" s="0" t="n">
        <v>0</v>
      </c>
      <c r="G454" s="0" t="n">
        <v>0</v>
      </c>
      <c r="H454" s="0" t="n">
        <v>0</v>
      </c>
      <c r="I454" s="0" t="n">
        <v>0</v>
      </c>
      <c r="J454" s="0" t="n">
        <v>0</v>
      </c>
      <c r="K454" s="0" t="s">
        <v>658</v>
      </c>
      <c r="L454" s="1" t="n">
        <v>174.29</v>
      </c>
      <c r="M454" s="1" t="n">
        <f aca="false">+D454*$D$2+E454*$E$2+F454*$F$2+G454*$G$2+H454*$H$2+I454*$I$2+J454*$J$2</f>
        <v>174.28592</v>
      </c>
      <c r="N454" s="1" t="str">
        <f aca="false">IF(ABS(M454-L454)&gt;0.005,M454-L454,"")</f>
        <v/>
      </c>
      <c r="O454" s="1" t="n">
        <v>493.52</v>
      </c>
      <c r="P454" s="1" t="n">
        <f aca="false">+O454+459.67</f>
        <v>953.19</v>
      </c>
      <c r="Q454" s="1" t="n">
        <f aca="false">IF(AND(P454&gt;0,U454&lt;&gt;""),P454/U454,"")</f>
        <v>0.711319895823228</v>
      </c>
      <c r="S454" s="1" t="str">
        <f aca="false">IF(AND(R454&lt;&gt;"",U454&lt;&gt;""),(R454+459.67)/U454,"")</f>
        <v/>
      </c>
      <c r="T454" s="1" t="n">
        <v>880.36</v>
      </c>
      <c r="U454" s="1" t="n">
        <f aca="false">IF(T454&lt;&gt;"",T454+459.67,"")</f>
        <v>1340.03</v>
      </c>
      <c r="V454" s="1" t="n">
        <v>362.96</v>
      </c>
      <c r="W454" s="2" t="n">
        <v>0.0556</v>
      </c>
      <c r="X454" s="2" t="n">
        <v>0.2447</v>
      </c>
      <c r="Y454" s="2" t="n">
        <f aca="false">IF(U454&lt;&gt;"",V454*W454*L454/10.73165/U454,"")</f>
        <v>0.244582289608701</v>
      </c>
      <c r="Z454" s="2" t="str">
        <f aca="false">IF(Y454&lt;&gt;"",IF(ABS(Y454-X454)&gt;0.0005,Y454-X454,""),"")</f>
        <v/>
      </c>
      <c r="AB454" s="2" t="n">
        <f aca="false">IF(AND(V454&gt;0,Q454&lt;&gt;""),LOG(14.69595/V454)/(1-1/Q454)*3/7-1,"")</f>
        <v>0.470675178855602</v>
      </c>
      <c r="AC454" s="2" t="n">
        <f aca="false">IF(AB454&lt;&gt;"",IF(ABS(AB454-AA454)&gt;0.05,AB454-AA454,""),"")</f>
        <v>0.470675178855602</v>
      </c>
      <c r="AD454" s="2" t="n">
        <v>0.948</v>
      </c>
      <c r="AF454" s="3" t="n">
        <f aca="false">IF(AND(L454&lt;&gt;"",AD454&lt;&gt;""),L454/(AD454*62.3664),"")</f>
        <v>2.94790481686395</v>
      </c>
      <c r="AG454" s="1" t="n">
        <v>17.75</v>
      </c>
      <c r="AH454" s="1" t="n">
        <f aca="false">IF(AD454&lt;&gt;"",141.5/AD454-131.5,"")</f>
        <v>17.7616033755274</v>
      </c>
      <c r="AI454" s="1" t="n">
        <f aca="false">IF(AH454&lt;&gt;"",IF(ABS(AH454-AG454)&gt;0.01,AH454-AG454,""),"")</f>
        <v>0.011603375527443</v>
      </c>
      <c r="AJ454" s="3" t="n">
        <v>7.904</v>
      </c>
      <c r="AK454" s="3" t="n">
        <f aca="false">IF(AD454&lt;&gt;"",AD454*8.33718,"")</f>
        <v>7.90364664</v>
      </c>
      <c r="AL454" s="3" t="str">
        <f aca="false">IF(AK454&lt;&gt;"",IF(ABS(AK454-AJ454)&gt;0.001,AK454-AJ454,""),"")</f>
        <v/>
      </c>
      <c r="AM454" s="4" t="n">
        <v>1.5255</v>
      </c>
      <c r="AO454" s="2" t="str">
        <f aca="false">IF(AND(V454&lt;&gt;"",AA454&lt;&gt;"",U454&lt;&gt;""),V454*10^(7/3*(1+AA454)*(1-U454/559.676)),"")</f>
        <v/>
      </c>
      <c r="AP454" s="2" t="str">
        <f aca="false">IF(AO454&lt;&gt;"",AO454-AN454,"")</f>
        <v/>
      </c>
      <c r="AR454" s="2" t="n">
        <v>0.3746</v>
      </c>
      <c r="AU454" s="1" t="n">
        <v>164.68</v>
      </c>
      <c r="AV454" s="5" t="n">
        <v>16817</v>
      </c>
      <c r="AW454" s="5" t="n">
        <f aca="false">AV454*AJ454</f>
        <v>132921.568</v>
      </c>
      <c r="AX454" s="1" t="n">
        <v>35.15</v>
      </c>
      <c r="AZ454" s="3" t="n">
        <f aca="false">IF(AND(AU454&lt;&gt;"",T454&lt;&gt;"",O454&lt;&gt;"",AD454&lt;&gt;""),SQRT((AU454*(MAX((T454-77)/(T454-O454),0))^0.38)*(SQRT(AD454^2-0.000601*(77-60))*62.3664)*251.9958/30.48^3),"")</f>
        <v>10.6643581357244</v>
      </c>
      <c r="BA454" s="3" t="str">
        <f aca="false">IF(AND(AY454&lt;&gt;"",AZ454&lt;&gt;""),AZ454-AY454,"")</f>
        <v/>
      </c>
      <c r="BC454" s="1" t="n">
        <v>-186.81</v>
      </c>
      <c r="BM454" s="1" t="n">
        <v>7.04</v>
      </c>
      <c r="BN454" s="7" t="n">
        <v>10.5</v>
      </c>
      <c r="BO454" s="7" t="n">
        <f aca="false">IF(AND(P454&lt;&gt;"",AD454&lt;&gt;""),P454^0.333333333333333/AD454,"")</f>
        <v>10.3812939516574</v>
      </c>
      <c r="BP454" s="7" t="n">
        <f aca="false">BN454-BO454</f>
        <v>0.118706048342606</v>
      </c>
    </row>
    <row r="455" customFormat="false" ht="12.75" hidden="false" customHeight="false" outlineLevel="0" collapsed="false">
      <c r="A455" s="0" t="n">
        <v>453</v>
      </c>
      <c r="B455" s="0" t="s">
        <v>667</v>
      </c>
      <c r="C455" s="0" t="s">
        <v>666</v>
      </c>
      <c r="D455" s="0" t="n">
        <v>13</v>
      </c>
      <c r="E455" s="0" t="n">
        <v>18</v>
      </c>
      <c r="F455" s="0" t="n">
        <v>0</v>
      </c>
      <c r="G455" s="0" t="n">
        <v>0</v>
      </c>
      <c r="H455" s="0" t="n">
        <v>0</v>
      </c>
      <c r="I455" s="0" t="n">
        <v>0</v>
      </c>
      <c r="J455" s="0" t="n">
        <v>0</v>
      </c>
      <c r="K455" s="0" t="s">
        <v>658</v>
      </c>
      <c r="L455" s="1" t="n">
        <v>174.29</v>
      </c>
      <c r="M455" s="1" t="n">
        <f aca="false">+D455*$D$2+E455*$E$2+F455*$F$2+G455*$G$2+H455*$H$2+I455*$I$2+J455*$J$2</f>
        <v>174.28592</v>
      </c>
      <c r="N455" s="1" t="str">
        <f aca="false">IF(ABS(M455-L455)&gt;0.005,M455-L455,"")</f>
        <v/>
      </c>
      <c r="O455" s="1" t="n">
        <v>505.4</v>
      </c>
      <c r="P455" s="1" t="n">
        <f aca="false">+O455+459.67</f>
        <v>965.07</v>
      </c>
      <c r="Q455" s="1" t="n">
        <f aca="false">IF(AND(P455&gt;0,U455&lt;&gt;""),P455/U455,"")</f>
        <v>0.713793332988173</v>
      </c>
      <c r="S455" s="1" t="str">
        <f aca="false">IF(AND(R455&lt;&gt;"",U455&lt;&gt;""),(R455+459.67)/U455,"")</f>
        <v/>
      </c>
      <c r="T455" s="1" t="n">
        <v>892.36</v>
      </c>
      <c r="U455" s="1" t="n">
        <f aca="false">IF(T455&lt;&gt;"",T455+459.67,"")</f>
        <v>1352.03</v>
      </c>
      <c r="V455" s="1" t="n">
        <v>357.52</v>
      </c>
      <c r="W455" s="2" t="n">
        <v>0.0556</v>
      </c>
      <c r="X455" s="2" t="n">
        <v>0.2389</v>
      </c>
      <c r="Y455" s="2" t="n">
        <f aca="false">IF(U455&lt;&gt;"",V455*W455*L455/10.73165/U455,"")</f>
        <v>0.238778255362117</v>
      </c>
      <c r="Z455" s="2" t="str">
        <f aca="false">IF(Y455&lt;&gt;"",IF(ABS(Y455-X455)&gt;0.0005,Y455-X455,""),"")</f>
        <v/>
      </c>
      <c r="AB455" s="2" t="n">
        <f aca="false">IF(AND(V455&gt;0,Q455&lt;&gt;""),LOG(14.69595/V455)/(1-1/Q455)*3/7-1,"")</f>
        <v>0.481533096237635</v>
      </c>
      <c r="AC455" s="2" t="n">
        <f aca="false">IF(AB455&lt;&gt;"",IF(ABS(AB455-AA455)&gt;0.05,AB455-AA455,""),"")</f>
        <v>0.481533096237635</v>
      </c>
      <c r="AD455" s="2" t="n">
        <v>0.9401</v>
      </c>
      <c r="AF455" s="3" t="n">
        <f aca="false">IF(AND(L455&lt;&gt;"",AD455&lt;&gt;""),L455/(AD455*62.3664),"")</f>
        <v>2.97267712624937</v>
      </c>
      <c r="AG455" s="1" t="n">
        <v>19.01</v>
      </c>
      <c r="AH455" s="1" t="n">
        <f aca="false">IF(AD455&lt;&gt;"",141.5/AD455-131.5,"")</f>
        <v>19.0159025635571</v>
      </c>
      <c r="AI455" s="1" t="str">
        <f aca="false">IF(AH455&lt;&gt;"",IF(ABS(AH455-AG455)&gt;0.01,AH455-AG455,""),"")</f>
        <v/>
      </c>
      <c r="AJ455" s="3" t="n">
        <v>7.838</v>
      </c>
      <c r="AK455" s="3" t="n">
        <f aca="false">IF(AD455&lt;&gt;"",AD455*8.33718,"")</f>
        <v>7.837782918</v>
      </c>
      <c r="AL455" s="3" t="str">
        <f aca="false">IF(AK455&lt;&gt;"",IF(ABS(AK455-AJ455)&gt;0.001,AK455-AJ455,""),"")</f>
        <v/>
      </c>
      <c r="AM455" s="4" t="n">
        <v>1.5241</v>
      </c>
      <c r="AO455" s="2" t="str">
        <f aca="false">IF(AND(V455&lt;&gt;"",AA455&lt;&gt;"",U455&lt;&gt;""),V455*10^(7/3*(1+AA455)*(1-U455/559.676)),"")</f>
        <v/>
      </c>
      <c r="AP455" s="2" t="str">
        <f aca="false">IF(AO455&lt;&gt;"",AO455-AN455,"")</f>
        <v/>
      </c>
      <c r="AR455" s="2" t="n">
        <v>0.374</v>
      </c>
      <c r="AU455" s="1" t="n">
        <v>167.1</v>
      </c>
      <c r="AV455" s="5" t="n">
        <v>12417</v>
      </c>
      <c r="AW455" s="5" t="n">
        <f aca="false">AV455*AJ455</f>
        <v>97324.446</v>
      </c>
      <c r="AX455" s="1" t="n">
        <v>34.16</v>
      </c>
      <c r="AZ455" s="3" t="n">
        <f aca="false">IF(AND(AU455&lt;&gt;"",T455&lt;&gt;"",O455&lt;&gt;"",AD455&lt;&gt;""),SQRT((AU455*(MAX((T455-77)/(T455-O455),0))^0.38)*(SQRT(AD455^2-0.000601*(77-60))*62.3664)*251.9958/30.48^3),"")</f>
        <v>10.7266017235306</v>
      </c>
      <c r="BA455" s="3" t="str">
        <f aca="false">IF(AND(AY455&lt;&gt;"",AZ455&lt;&gt;""),AZ455-AY455,"")</f>
        <v/>
      </c>
      <c r="BC455" s="1" t="n">
        <v>-196.72</v>
      </c>
      <c r="BM455" s="1" t="n">
        <v>6.97</v>
      </c>
      <c r="BN455" s="7" t="n">
        <v>10.6</v>
      </c>
      <c r="BO455" s="7" t="n">
        <f aca="false">IF(AND(P455&lt;&gt;"",AD455&lt;&gt;""),P455^0.333333333333333/AD455,"")</f>
        <v>10.5118434828618</v>
      </c>
      <c r="BP455" s="7" t="n">
        <f aca="false">BN455-BO455</f>
        <v>0.0881565171382377</v>
      </c>
    </row>
    <row r="456" customFormat="false" ht="12.75" hidden="false" customHeight="false" outlineLevel="0" collapsed="false">
      <c r="A456" s="0" t="n">
        <v>454</v>
      </c>
      <c r="B456" s="0" t="s">
        <v>668</v>
      </c>
      <c r="C456" s="0" t="s">
        <v>669</v>
      </c>
      <c r="D456" s="0" t="n">
        <v>14</v>
      </c>
      <c r="E456" s="0" t="n">
        <v>20</v>
      </c>
      <c r="F456" s="0" t="n">
        <v>0</v>
      </c>
      <c r="G456" s="0" t="n">
        <v>0</v>
      </c>
      <c r="H456" s="0" t="n">
        <v>0</v>
      </c>
      <c r="I456" s="0" t="n">
        <v>0</v>
      </c>
      <c r="J456" s="0" t="n">
        <v>0</v>
      </c>
      <c r="K456" s="0" t="s">
        <v>658</v>
      </c>
      <c r="L456" s="1" t="n">
        <v>188.3</v>
      </c>
      <c r="M456" s="1" t="n">
        <f aca="false">+D456*$D$2+E456*$E$2+F456*$F$2+G456*$G$2+H456*$H$2+I456*$I$2+J456*$J$2</f>
        <v>188.3128</v>
      </c>
      <c r="N456" s="1" t="n">
        <f aca="false">IF(ABS(M456-L456)&gt;0.005,M456-L456,"")</f>
        <v>0.0127999999999702</v>
      </c>
      <c r="O456" s="1" t="n">
        <v>523.63</v>
      </c>
      <c r="P456" s="1" t="n">
        <f aca="false">+O456+459.67</f>
        <v>983.3</v>
      </c>
      <c r="Q456" s="1" t="str">
        <f aca="false">IF(AND(P456&gt;0,U456&lt;&gt;""),P456/U456,"")</f>
        <v/>
      </c>
      <c r="S456" s="1" t="str">
        <f aca="false">IF(AND(R456&lt;&gt;"",U456&lt;&gt;""),(R456+459.67)/U456,"")</f>
        <v/>
      </c>
      <c r="U456" s="1" t="str">
        <f aca="false">IF(T456&lt;&gt;"",T456+459.67,"")</f>
        <v/>
      </c>
      <c r="Y456" s="2" t="str">
        <f aca="false">IF(U456&lt;&gt;"",V456*W456*L456/10.73165/U456,"")</f>
        <v/>
      </c>
      <c r="Z456" s="2" t="str">
        <f aca="false">IF(Y456&lt;&gt;"",IF(ABS(Y456-X456)&gt;0.0005,Y456-X456,""),"")</f>
        <v/>
      </c>
      <c r="AB456" s="2" t="str">
        <f aca="false">IF(AND(V456&gt;0,Q456&lt;&gt;""),LOG(14.69595/V456)/(1-1/Q456)*3/7-1,"")</f>
        <v/>
      </c>
      <c r="AC456" s="2" t="str">
        <f aca="false">IF(AB456&lt;&gt;"",IF(ABS(AB456-AA456)&gt;0.05,AB456-AA456,""),"")</f>
        <v/>
      </c>
      <c r="AD456" s="2" t="n">
        <v>0.9382</v>
      </c>
      <c r="AF456" s="3" t="n">
        <f aca="false">IF(AND(L456&lt;&gt;"",AD456&lt;&gt;""),L456/(AD456*62.3664),"")</f>
        <v>3.21813468051486</v>
      </c>
      <c r="AG456" s="1" t="n">
        <v>19.3</v>
      </c>
      <c r="AH456" s="1" t="n">
        <f aca="false">IF(AD456&lt;&gt;"",141.5/AD456-131.5,"")</f>
        <v>19.3207205286719</v>
      </c>
      <c r="AI456" s="1" t="n">
        <f aca="false">IF(AH456&lt;&gt;"",IF(ABS(AH456-AG456)&gt;0.01,AH456-AG456,""),"")</f>
        <v>0.0207205286719265</v>
      </c>
      <c r="AJ456" s="3" t="n">
        <v>7.822</v>
      </c>
      <c r="AK456" s="3" t="n">
        <f aca="false">IF(AD456&lt;&gt;"",AD456*8.33718,"")</f>
        <v>7.821942276</v>
      </c>
      <c r="AL456" s="3" t="str">
        <f aca="false">IF(AK456&lt;&gt;"",IF(ABS(AK456-AJ456)&gt;0.001,AK456-AJ456,""),"")</f>
        <v/>
      </c>
      <c r="AO456" s="2" t="str">
        <f aca="false">IF(AND(V456&lt;&gt;"",AA456&lt;&gt;"",U456&lt;&gt;""),V456*10^(7/3*(1+AA456)*(1-U456/559.676)),"")</f>
        <v/>
      </c>
      <c r="AP456" s="2" t="str">
        <f aca="false">IF(AO456&lt;&gt;"",AO456-AN456,"")</f>
        <v/>
      </c>
      <c r="AZ456" s="3" t="str">
        <f aca="false">IF(AND(AU456&lt;&gt;"",T456&lt;&gt;"",O456&lt;&gt;"",AD456&lt;&gt;""),SQRT((AU456*(MAX((T456-77)/(T456-O456),0))^0.38)*(SQRT(AD456^2-0.000601*(77-60))*62.3664)*251.9958/30.48^3),"")</f>
        <v/>
      </c>
      <c r="BA456" s="3" t="str">
        <f aca="false">IF(AND(AY456&lt;&gt;"",AZ456&lt;&gt;""),AZ456-AY456,"")</f>
        <v/>
      </c>
      <c r="BN456" s="7" t="n">
        <v>10.6</v>
      </c>
      <c r="BO456" s="7" t="n">
        <f aca="false">IF(AND(P456&lt;&gt;"",AD456&lt;&gt;""),P456^0.333333333333333/AD456,"")</f>
        <v>10.5990413005469</v>
      </c>
      <c r="BP456" s="7" t="n">
        <f aca="false">BN456-BO456</f>
        <v>0.000958699453059708</v>
      </c>
    </row>
    <row r="457" customFormat="false" ht="12.75" hidden="false" customHeight="false" outlineLevel="0" collapsed="false">
      <c r="A457" s="0" t="n">
        <v>455</v>
      </c>
      <c r="B457" s="0" t="s">
        <v>670</v>
      </c>
      <c r="C457" s="0" t="s">
        <v>669</v>
      </c>
      <c r="D457" s="0" t="n">
        <v>14</v>
      </c>
      <c r="E457" s="0" t="n">
        <v>20</v>
      </c>
      <c r="F457" s="0" t="n">
        <v>0</v>
      </c>
      <c r="G457" s="0" t="n">
        <v>0</v>
      </c>
      <c r="H457" s="0" t="n">
        <v>0</v>
      </c>
      <c r="I457" s="0" t="n">
        <v>0</v>
      </c>
      <c r="J457" s="0" t="n">
        <v>0</v>
      </c>
      <c r="K457" s="0" t="s">
        <v>658</v>
      </c>
      <c r="L457" s="1" t="n">
        <v>188.3</v>
      </c>
      <c r="M457" s="1" t="n">
        <f aca="false">+D457*$D$2+E457*$E$2+F457*$F$2+G457*$G$2+H457*$H$2+I457*$I$2+J457*$J$2</f>
        <v>188.3128</v>
      </c>
      <c r="N457" s="1" t="n">
        <f aca="false">IF(ABS(M457-L457)&gt;0.005,M457-L457,"")</f>
        <v>0.0127999999999702</v>
      </c>
      <c r="O457" s="1" t="n">
        <v>537.8</v>
      </c>
      <c r="P457" s="1" t="n">
        <f aca="false">+O457+459.67</f>
        <v>997.47</v>
      </c>
      <c r="Q457" s="1" t="str">
        <f aca="false">IF(AND(P457&gt;0,U457&lt;&gt;""),P457/U457,"")</f>
        <v/>
      </c>
      <c r="S457" s="1" t="str">
        <f aca="false">IF(AND(R457&lt;&gt;"",U457&lt;&gt;""),(R457+459.67)/U457,"")</f>
        <v/>
      </c>
      <c r="U457" s="1" t="str">
        <f aca="false">IF(T457&lt;&gt;"",T457+459.67,"")</f>
        <v/>
      </c>
      <c r="Y457" s="2" t="str">
        <f aca="false">IF(U457&lt;&gt;"",V457*W457*L457/10.73165/U457,"")</f>
        <v/>
      </c>
      <c r="Z457" s="2" t="str">
        <f aca="false">IF(Y457&lt;&gt;"",IF(ABS(Y457-X457)&gt;0.0005,Y457-X457,""),"")</f>
        <v/>
      </c>
      <c r="AB457" s="2" t="str">
        <f aca="false">IF(AND(V457&gt;0,Q457&lt;&gt;""),LOG(14.69595/V457)/(1-1/Q457)*3/7-1,"")</f>
        <v/>
      </c>
      <c r="AC457" s="2" t="str">
        <f aca="false">IF(AB457&lt;&gt;"",IF(ABS(AB457-AA457)&gt;0.05,AB457-AA457,""),"")</f>
        <v/>
      </c>
      <c r="AD457" s="2" t="n">
        <v>0.9368</v>
      </c>
      <c r="AF457" s="3" t="n">
        <f aca="false">IF(AND(L457&lt;&gt;"",AD457&lt;&gt;""),L457/(AD457*62.3664),"")</f>
        <v>3.22294401927737</v>
      </c>
      <c r="AG457" s="1" t="n">
        <v>19.5</v>
      </c>
      <c r="AH457" s="1" t="n">
        <f aca="false">IF(AD457&lt;&gt;"",141.5/AD457-131.5,"")</f>
        <v>19.5461144321093</v>
      </c>
      <c r="AI457" s="1" t="n">
        <f aca="false">IF(AH457&lt;&gt;"",IF(ABS(AH457-AG457)&gt;0.01,AH457-AG457,""),"")</f>
        <v>0.0461144321093059</v>
      </c>
      <c r="AJ457" s="3" t="n">
        <v>7.81</v>
      </c>
      <c r="AK457" s="3" t="n">
        <f aca="false">IF(AD457&lt;&gt;"",AD457*8.33718,"")</f>
        <v>7.810270224</v>
      </c>
      <c r="AL457" s="3" t="str">
        <f aca="false">IF(AK457&lt;&gt;"",IF(ABS(AK457-AJ457)&gt;0.001,AK457-AJ457,""),"")</f>
        <v/>
      </c>
      <c r="AO457" s="2" t="str">
        <f aca="false">IF(AND(V457&lt;&gt;"",AA457&lt;&gt;"",U457&lt;&gt;""),V457*10^(7/3*(1+AA457)*(1-U457/559.676)),"")</f>
        <v/>
      </c>
      <c r="AP457" s="2" t="str">
        <f aca="false">IF(AO457&lt;&gt;"",AO457-AN457,"")</f>
        <v/>
      </c>
      <c r="AZ457" s="3" t="str">
        <f aca="false">IF(AND(AU457&lt;&gt;"",T457&lt;&gt;"",O457&lt;&gt;"",AD457&lt;&gt;""),SQRT((AU457*(MAX((T457-77)/(T457-O457),0))^0.38)*(SQRT(AD457^2-0.000601*(77-60))*62.3664)*251.9958/30.48^3),"")</f>
        <v/>
      </c>
      <c r="BA457" s="3" t="str">
        <f aca="false">IF(AND(AY457&lt;&gt;"",AZ457&lt;&gt;""),AZ457-AY457,"")</f>
        <v/>
      </c>
      <c r="BN457" s="7" t="n">
        <v>10.7</v>
      </c>
      <c r="BO457" s="7" t="n">
        <f aca="false">IF(AND(P457&lt;&gt;"",AD457&lt;&gt;""),P457^0.333333333333333/AD457,"")</f>
        <v>10.6656271824746</v>
      </c>
      <c r="BP457" s="7" t="n">
        <f aca="false">BN457-BO457</f>
        <v>0.0343728175254352</v>
      </c>
    </row>
    <row r="458" customFormat="false" ht="12.75" hidden="false" customHeight="false" outlineLevel="0" collapsed="false">
      <c r="A458" s="0" t="n">
        <v>456</v>
      </c>
      <c r="B458" s="0" t="s">
        <v>671</v>
      </c>
      <c r="C458" s="0" t="s">
        <v>672</v>
      </c>
      <c r="D458" s="0" t="n">
        <v>15</v>
      </c>
      <c r="E458" s="0" t="n">
        <v>22</v>
      </c>
      <c r="F458" s="0" t="n">
        <v>0</v>
      </c>
      <c r="G458" s="0" t="n">
        <v>0</v>
      </c>
      <c r="H458" s="0" t="n">
        <v>0</v>
      </c>
      <c r="I458" s="0" t="n">
        <v>0</v>
      </c>
      <c r="J458" s="0" t="n">
        <v>0</v>
      </c>
      <c r="K458" s="0" t="s">
        <v>658</v>
      </c>
      <c r="L458" s="1" t="n">
        <v>202.33</v>
      </c>
      <c r="M458" s="1" t="n">
        <f aca="false">+D458*$D$2+E458*$E$2+F458*$F$2+G458*$G$2+H458*$H$2+I458*$I$2+J458*$J$2</f>
        <v>202.33968</v>
      </c>
      <c r="N458" s="1" t="n">
        <f aca="false">IF(ABS(M458-L458)&gt;0.005,M458-L458,"")</f>
        <v>0.0096799999999746</v>
      </c>
      <c r="O458" s="1" t="n">
        <v>553.33</v>
      </c>
      <c r="P458" s="1" t="n">
        <f aca="false">+O458+459.67</f>
        <v>1013</v>
      </c>
      <c r="Q458" s="1" t="str">
        <f aca="false">IF(AND(P458&gt;0,U458&lt;&gt;""),P458/U458,"")</f>
        <v/>
      </c>
      <c r="S458" s="1" t="str">
        <f aca="false">IF(AND(R458&lt;&gt;"",U458&lt;&gt;""),(R458+459.67)/U458,"")</f>
        <v/>
      </c>
      <c r="U458" s="1" t="str">
        <f aca="false">IF(T458&lt;&gt;"",T458+459.67,"")</f>
        <v/>
      </c>
      <c r="Y458" s="2" t="str">
        <f aca="false">IF(U458&lt;&gt;"",V458*W458*L458/10.73165/U458,"")</f>
        <v/>
      </c>
      <c r="Z458" s="2" t="str">
        <f aca="false">IF(Y458&lt;&gt;"",IF(ABS(Y458-X458)&gt;0.0005,Y458-X458,""),"")</f>
        <v/>
      </c>
      <c r="AB458" s="2" t="str">
        <f aca="false">IF(AND(V458&gt;0,Q458&lt;&gt;""),LOG(14.69595/V458)/(1-1/Q458)*3/7-1,"")</f>
        <v/>
      </c>
      <c r="AC458" s="2" t="str">
        <f aca="false">IF(AB458&lt;&gt;"",IF(ABS(AB458-AA458)&gt;0.05,AB458-AA458,""),"")</f>
        <v/>
      </c>
      <c r="AD458" s="2" t="n">
        <v>0.931</v>
      </c>
      <c r="AF458" s="3" t="n">
        <f aca="false">IF(AND(L458&lt;&gt;"",AD458&lt;&gt;""),L458/(AD458*62.3664),"")</f>
        <v>3.48465610486398</v>
      </c>
      <c r="AG458" s="1" t="n">
        <v>20.5</v>
      </c>
      <c r="AH458" s="1" t="n">
        <f aca="false">IF(AD458&lt;&gt;"",141.5/AD458-131.5,"")</f>
        <v>20.4871106337272</v>
      </c>
      <c r="AI458" s="1" t="n">
        <f aca="false">IF(AH458&lt;&gt;"",IF(ABS(AH458-AG458)&gt;0.01,AH458-AG458,""),"")</f>
        <v>-0.0128893662728444</v>
      </c>
      <c r="AJ458" s="3" t="n">
        <v>7.762</v>
      </c>
      <c r="AK458" s="3" t="n">
        <f aca="false">IF(AD458&lt;&gt;"",AD458*8.33718,"")</f>
        <v>7.76191458</v>
      </c>
      <c r="AL458" s="3" t="str">
        <f aca="false">IF(AK458&lt;&gt;"",IF(ABS(AK458-AJ458)&gt;0.001,AK458-AJ458,""),"")</f>
        <v/>
      </c>
      <c r="AO458" s="2" t="str">
        <f aca="false">IF(AND(V458&lt;&gt;"",AA458&lt;&gt;"",U458&lt;&gt;""),V458*10^(7/3*(1+AA458)*(1-U458/559.676)),"")</f>
        <v/>
      </c>
      <c r="AP458" s="2" t="str">
        <f aca="false">IF(AO458&lt;&gt;"",AO458-AN458,"")</f>
        <v/>
      </c>
      <c r="AZ458" s="3" t="str">
        <f aca="false">IF(AND(AU458&lt;&gt;"",T458&lt;&gt;"",O458&lt;&gt;"",AD458&lt;&gt;""),SQRT((AU458*(MAX((T458-77)/(T458-O458),0))^0.38)*(SQRT(AD458^2-0.000601*(77-60))*62.3664)*251.9958/30.48^3),"")</f>
        <v/>
      </c>
      <c r="BA458" s="3" t="str">
        <f aca="false">IF(AND(AY458&lt;&gt;"",AZ458&lt;&gt;""),AZ458-AY458,"")</f>
        <v/>
      </c>
      <c r="BN458" s="7" t="n">
        <v>10.8</v>
      </c>
      <c r="BO458" s="7" t="n">
        <f aca="false">IF(AND(P458&lt;&gt;"",AD458&lt;&gt;""),P458^0.333333333333333/AD458,"")</f>
        <v>10.787483243916</v>
      </c>
      <c r="BP458" s="7" t="n">
        <f aca="false">BN458-BO458</f>
        <v>0.0125167560839952</v>
      </c>
    </row>
    <row r="459" customFormat="false" ht="12.75" hidden="false" customHeight="false" outlineLevel="0" collapsed="false">
      <c r="A459" s="0" t="n">
        <v>457</v>
      </c>
      <c r="B459" s="0" t="s">
        <v>673</v>
      </c>
      <c r="C459" s="0" t="s">
        <v>672</v>
      </c>
      <c r="D459" s="0" t="n">
        <v>15</v>
      </c>
      <c r="E459" s="0" t="n">
        <v>22</v>
      </c>
      <c r="F459" s="0" t="n">
        <v>0</v>
      </c>
      <c r="G459" s="0" t="n">
        <v>0</v>
      </c>
      <c r="H459" s="0" t="n">
        <v>0</v>
      </c>
      <c r="I459" s="0" t="n">
        <v>0</v>
      </c>
      <c r="J459" s="0" t="n">
        <v>0</v>
      </c>
      <c r="K459" s="0" t="s">
        <v>658</v>
      </c>
      <c r="L459" s="1" t="n">
        <v>202.33</v>
      </c>
      <c r="M459" s="1" t="n">
        <f aca="false">+D459*$D$2+E459*$E$2+F459*$F$2+G459*$G$2+H459*$H$2+I459*$I$2+J459*$J$2</f>
        <v>202.33968</v>
      </c>
      <c r="N459" s="1" t="n">
        <f aca="false">IF(ABS(M459-L459)&gt;0.005,M459-L459,"")</f>
        <v>0.0096799999999746</v>
      </c>
      <c r="O459" s="1" t="n">
        <v>566.6</v>
      </c>
      <c r="P459" s="1" t="n">
        <f aca="false">+O459+459.67</f>
        <v>1026.27</v>
      </c>
      <c r="Q459" s="1" t="str">
        <f aca="false">IF(AND(P459&gt;0,U459&lt;&gt;""),P459/U459,"")</f>
        <v/>
      </c>
      <c r="S459" s="1" t="str">
        <f aca="false">IF(AND(R459&lt;&gt;"",U459&lt;&gt;""),(R459+459.67)/U459,"")</f>
        <v/>
      </c>
      <c r="U459" s="1" t="str">
        <f aca="false">IF(T459&lt;&gt;"",T459+459.67,"")</f>
        <v/>
      </c>
      <c r="Y459" s="2" t="str">
        <f aca="false">IF(U459&lt;&gt;"",V459*W459*L459/10.73165/U459,"")</f>
        <v/>
      </c>
      <c r="Z459" s="2" t="str">
        <f aca="false">IF(Y459&lt;&gt;"",IF(ABS(Y459-X459)&gt;0.0005,Y459-X459,""),"")</f>
        <v/>
      </c>
      <c r="AB459" s="2" t="str">
        <f aca="false">IF(AND(V459&gt;0,Q459&lt;&gt;""),LOG(14.69595/V459)/(1-1/Q459)*3/7-1,"")</f>
        <v/>
      </c>
      <c r="AC459" s="2" t="str">
        <f aca="false">IF(AB459&lt;&gt;"",IF(ABS(AB459-AA459)&gt;0.05,AB459-AA459,""),"")</f>
        <v/>
      </c>
      <c r="AD459" s="2" t="n">
        <v>0.9291</v>
      </c>
      <c r="AF459" s="3" t="n">
        <f aca="false">IF(AND(L459&lt;&gt;"",AD459&lt;&gt;""),L459/(AD459*62.3664),"")</f>
        <v>3.49178219096799</v>
      </c>
      <c r="AG459" s="1" t="n">
        <v>20.8</v>
      </c>
      <c r="AH459" s="1" t="n">
        <f aca="false">IF(AD459&lt;&gt;"",141.5/AD459-131.5,"")</f>
        <v>20.7979227209127</v>
      </c>
      <c r="AI459" s="1" t="str">
        <f aca="false">IF(AH459&lt;&gt;"",IF(ABS(AH459-AG459)&gt;0.01,AH459-AG459,""),"")</f>
        <v/>
      </c>
      <c r="AJ459" s="3" t="n">
        <v>7.762</v>
      </c>
      <c r="AK459" s="3" t="n">
        <f aca="false">IF(AD459&lt;&gt;"",AD459*8.33718,"")</f>
        <v>7.746073938</v>
      </c>
      <c r="AL459" s="3" t="n">
        <f aca="false">IF(AK459&lt;&gt;"",IF(ABS(AK459-AJ459)&gt;0.001,AK459-AJ459,""),"")</f>
        <v>-0.0159260619999992</v>
      </c>
      <c r="AO459" s="2" t="str">
        <f aca="false">IF(AND(V459&lt;&gt;"",AA459&lt;&gt;"",U459&lt;&gt;""),V459*10^(7/3*(1+AA459)*(1-U459/559.676)),"")</f>
        <v/>
      </c>
      <c r="AP459" s="2" t="str">
        <f aca="false">IF(AO459&lt;&gt;"",AO459-AN459,"")</f>
        <v/>
      </c>
      <c r="AZ459" s="3" t="str">
        <f aca="false">IF(AND(AU459&lt;&gt;"",T459&lt;&gt;"",O459&lt;&gt;"",AD459&lt;&gt;""),SQRT((AU459*(MAX((T459-77)/(T459-O459),0))^0.38)*(SQRT(AD459^2-0.000601*(77-60))*62.3664)*251.9958/30.48^3),"")</f>
        <v/>
      </c>
      <c r="BA459" s="3" t="str">
        <f aca="false">IF(AND(AY459&lt;&gt;"",AZ459&lt;&gt;""),AZ459-AY459,"")</f>
        <v/>
      </c>
      <c r="BN459" s="7" t="n">
        <v>10.9</v>
      </c>
      <c r="BO459" s="7" t="n">
        <f aca="false">IF(AND(P459&lt;&gt;"",AD459&lt;&gt;""),P459^0.333333333333333/AD459,"")</f>
        <v>10.8565395255306</v>
      </c>
      <c r="BP459" s="7" t="n">
        <f aca="false">BN459-BO459</f>
        <v>0.0434604744693878</v>
      </c>
    </row>
    <row r="460" customFormat="false" ht="12.75" hidden="false" customHeight="false" outlineLevel="0" collapsed="false">
      <c r="A460" s="0" t="n">
        <v>458</v>
      </c>
      <c r="B460" s="0" t="s">
        <v>674</v>
      </c>
      <c r="C460" s="0" t="s">
        <v>675</v>
      </c>
      <c r="D460" s="0" t="n">
        <v>16</v>
      </c>
      <c r="E460" s="0" t="n">
        <v>24</v>
      </c>
      <c r="F460" s="0" t="n">
        <v>0</v>
      </c>
      <c r="G460" s="0" t="n">
        <v>0</v>
      </c>
      <c r="H460" s="0" t="n">
        <v>0</v>
      </c>
      <c r="I460" s="0" t="n">
        <v>0</v>
      </c>
      <c r="J460" s="0" t="n">
        <v>0</v>
      </c>
      <c r="K460" s="0" t="s">
        <v>658</v>
      </c>
      <c r="L460" s="1" t="n">
        <v>216.37</v>
      </c>
      <c r="M460" s="1" t="n">
        <f aca="false">+D460*$D$2+E460*$E$2+F460*$F$2+G460*$G$2+H460*$H$2+I460*$I$2+J460*$J$2</f>
        <v>216.36656</v>
      </c>
      <c r="N460" s="1" t="str">
        <f aca="false">IF(ABS(M460-L460)&gt;0.005,M460-L460,"")</f>
        <v/>
      </c>
      <c r="O460" s="1" t="n">
        <v>581</v>
      </c>
      <c r="P460" s="1" t="n">
        <f aca="false">+O460+459.67</f>
        <v>1040.67</v>
      </c>
      <c r="Q460" s="1" t="n">
        <f aca="false">IF(AND(P460&gt;0,U460&lt;&gt;""),P460/U460,"")</f>
        <v>0.742132399609205</v>
      </c>
      <c r="S460" s="1" t="str">
        <f aca="false">IF(AND(R460&lt;&gt;"",U460&lt;&gt;""),(R460+459.67)/U460,"")</f>
        <v/>
      </c>
      <c r="T460" s="1" t="n">
        <v>942.6</v>
      </c>
      <c r="U460" s="1" t="n">
        <f aca="false">IF(T460&lt;&gt;"",T460+459.67,"")</f>
        <v>1402.27</v>
      </c>
      <c r="V460" s="1" t="n">
        <v>285.22</v>
      </c>
      <c r="W460" s="2" t="n">
        <v>0.057</v>
      </c>
      <c r="X460" s="2" t="n">
        <v>0.234</v>
      </c>
      <c r="Y460" s="2" t="n">
        <f aca="false">IF(U460&lt;&gt;"",V460*W460*L460/10.73165/U460,"")</f>
        <v>0.233751137619697</v>
      </c>
      <c r="Z460" s="2" t="str">
        <f aca="false">IF(Y460&lt;&gt;"",IF(ABS(Y460-X460)&gt;0.0005,Y460-X460,""),"")</f>
        <v/>
      </c>
      <c r="AB460" s="2" t="n">
        <f aca="false">IF(AND(V460&gt;0,Q460&lt;&gt;""),LOG(14.69595/V460)/(1-1/Q460)*3/7-1,"")</f>
        <v>0.588611587846691</v>
      </c>
      <c r="AC460" s="2" t="n">
        <f aca="false">IF(AB460&lt;&gt;"",IF(ABS(AB460-AA460)&gt;0.05,AB460-AA460,""),"")</f>
        <v>0.588611587846691</v>
      </c>
      <c r="AD460" s="2" t="n">
        <v>0.9251</v>
      </c>
      <c r="AF460" s="3" t="n">
        <f aca="false">IF(AND(L460&lt;&gt;"",AD460&lt;&gt;""),L460/(AD460*62.3664),"")</f>
        <v>3.75022814046736</v>
      </c>
      <c r="AG460" s="1" t="n">
        <v>21.45</v>
      </c>
      <c r="AH460" s="1" t="n">
        <f aca="false">IF(AD460&lt;&gt;"",141.5/AD460-131.5,"")</f>
        <v>21.4564371419306</v>
      </c>
      <c r="AI460" s="1" t="str">
        <f aca="false">IF(AH460&lt;&gt;"",IF(ABS(AH460-AG460)&gt;0.01,AH460-AG460,""),"")</f>
        <v/>
      </c>
      <c r="AJ460" s="3" t="n">
        <v>7.713</v>
      </c>
      <c r="AK460" s="3" t="n">
        <f aca="false">IF(AD460&lt;&gt;"",AD460*8.33718,"")</f>
        <v>7.712725218</v>
      </c>
      <c r="AL460" s="3" t="str">
        <f aca="false">IF(AK460&lt;&gt;"",IF(ABS(AK460-AJ460)&gt;0.001,AK460-AJ460,""),"")</f>
        <v/>
      </c>
      <c r="AM460" s="4" t="n">
        <v>1.5127</v>
      </c>
      <c r="AO460" s="2" t="str">
        <f aca="false">IF(AND(V460&lt;&gt;"",AA460&lt;&gt;"",U460&lt;&gt;""),V460*10^(7/3*(1+AA460)*(1-U460/559.676)),"")</f>
        <v/>
      </c>
      <c r="AP460" s="2" t="str">
        <f aca="false">IF(AO460&lt;&gt;"",AO460-AN460,"")</f>
        <v/>
      </c>
      <c r="AR460" s="2" t="n">
        <v>0.376</v>
      </c>
      <c r="AU460" s="1" t="n">
        <v>145.73</v>
      </c>
      <c r="AV460" s="5" t="n">
        <v>18058</v>
      </c>
      <c r="AW460" s="5" t="n">
        <f aca="false">AV460*AJ460</f>
        <v>139281.354</v>
      </c>
      <c r="AX460" s="1" t="n">
        <v>34.05</v>
      </c>
      <c r="AZ460" s="3" t="n">
        <f aca="false">IF(AND(AU460&lt;&gt;"",T460&lt;&gt;"",O460&lt;&gt;"",AD460&lt;&gt;""),SQRT((AU460*(MAX((T460-77)/(T460-O460),0))^0.38)*(SQRT(AD460^2-0.000601*(77-60))*62.3664)*251.9958/30.48^3),"")</f>
        <v>10.1798469968391</v>
      </c>
      <c r="BA460" s="3" t="str">
        <f aca="false">IF(AND(AY460&lt;&gt;"",AZ460&lt;&gt;""),AZ460-AY460,"")</f>
        <v/>
      </c>
      <c r="BC460" s="1" t="n">
        <v>-219.06</v>
      </c>
      <c r="BM460" s="1" t="n">
        <v>7.31</v>
      </c>
      <c r="BN460" s="7" t="n">
        <v>11.1</v>
      </c>
      <c r="BO460" s="7" t="n">
        <f aca="false">IF(AND(P460&lt;&gt;"",AD460&lt;&gt;""),P460^0.333333333333333/AD460,"")</f>
        <v>10.9542419911642</v>
      </c>
      <c r="BP460" s="7" t="n">
        <f aca="false">BN460-BO460</f>
        <v>0.145758008835848</v>
      </c>
    </row>
    <row r="461" customFormat="false" ht="12.75" hidden="false" customHeight="false" outlineLevel="0" collapsed="false">
      <c r="A461" s="0" t="n">
        <v>459</v>
      </c>
      <c r="B461" s="0" t="s">
        <v>676</v>
      </c>
      <c r="C461" s="0" t="s">
        <v>677</v>
      </c>
      <c r="D461" s="0" t="n">
        <v>17</v>
      </c>
      <c r="E461" s="0" t="n">
        <v>26</v>
      </c>
      <c r="F461" s="0" t="n">
        <v>0</v>
      </c>
      <c r="G461" s="0" t="n">
        <v>0</v>
      </c>
      <c r="H461" s="0" t="n">
        <v>0</v>
      </c>
      <c r="I461" s="0" t="n">
        <v>0</v>
      </c>
      <c r="J461" s="0" t="n">
        <v>0</v>
      </c>
      <c r="K461" s="0" t="s">
        <v>658</v>
      </c>
      <c r="L461" s="1" t="n">
        <v>230.39</v>
      </c>
      <c r="M461" s="1" t="n">
        <f aca="false">+D461*$D$2+E461*$E$2+F461*$F$2+G461*$G$2+H461*$H$2+I461*$I$2+J461*$J$2</f>
        <v>230.39344</v>
      </c>
      <c r="N461" s="1" t="str">
        <f aca="false">IF(ABS(M461-L461)&gt;0.005,M461-L461,"")</f>
        <v/>
      </c>
      <c r="O461" s="1" t="n">
        <v>609.8</v>
      </c>
      <c r="P461" s="1" t="n">
        <f aca="false">+O461+459.67</f>
        <v>1069.47</v>
      </c>
      <c r="Q461" s="1" t="n">
        <f aca="false">IF(AND(P461&gt;0,U461&lt;&gt;""),P461/U461,"")</f>
        <v>0.750995386462744</v>
      </c>
      <c r="S461" s="1" t="str">
        <f aca="false">IF(AND(R461&lt;&gt;"",U461&lt;&gt;""),(R461+459.67)/U461,"")</f>
        <v/>
      </c>
      <c r="T461" s="1" t="n">
        <v>964.4</v>
      </c>
      <c r="U461" s="1" t="n">
        <f aca="false">IF(T461&lt;&gt;"",T461+459.67,"")</f>
        <v>1424.07</v>
      </c>
      <c r="V461" s="1" t="n">
        <v>266.2</v>
      </c>
      <c r="W461" s="2" t="n">
        <v>0.0574</v>
      </c>
      <c r="X461" s="2" t="n">
        <v>0.2304</v>
      </c>
      <c r="Y461" s="2" t="n">
        <f aca="false">IF(U461&lt;&gt;"",V461*W461*L461/10.73165/U461,"")</f>
        <v>0.230348681400876</v>
      </c>
      <c r="Z461" s="2" t="str">
        <f aca="false">IF(Y461&lt;&gt;"",IF(ABS(Y461-X461)&gt;0.0005,Y461-X461,""),"")</f>
        <v/>
      </c>
      <c r="AB461" s="2" t="n">
        <f aca="false">IF(AND(V461&gt;0,Q461&lt;&gt;""),LOG(14.69595/V461)/(1-1/Q461)*3/7-1,"")</f>
        <v>0.62606280748604</v>
      </c>
      <c r="AC461" s="2" t="n">
        <f aca="false">IF(AB461&lt;&gt;"",IF(ABS(AB461-AA461)&gt;0.05,AB461-AA461,""),"")</f>
        <v>0.62606280748604</v>
      </c>
      <c r="AD461" s="2" t="n">
        <v>0.9203</v>
      </c>
      <c r="AF461" s="3" t="n">
        <f aca="false">IF(AND(L461&lt;&gt;"",AD461&lt;&gt;""),L461/(AD461*62.3664),"")</f>
        <v>4.01405692314139</v>
      </c>
      <c r="AG461" s="1" t="n">
        <v>22.25</v>
      </c>
      <c r="AH461" s="1" t="n">
        <f aca="false">IF(AD461&lt;&gt;"",141.5/AD461-131.5,"")</f>
        <v>22.2542105835054</v>
      </c>
      <c r="AI461" s="1" t="str">
        <f aca="false">IF(AH461&lt;&gt;"",IF(ABS(AH461-AG461)&gt;0.01,AH461-AG461,""),"")</f>
        <v/>
      </c>
      <c r="AJ461" s="3" t="n">
        <v>7.673</v>
      </c>
      <c r="AK461" s="3" t="n">
        <f aca="false">IF(AD461&lt;&gt;"",AD461*8.33718,"")</f>
        <v>7.672706754</v>
      </c>
      <c r="AL461" s="3" t="str">
        <f aca="false">IF(AK461&lt;&gt;"",IF(ABS(AK461-AJ461)&gt;0.001,AK461-AJ461,""),"")</f>
        <v/>
      </c>
      <c r="AM461" s="4" t="n">
        <v>1.5101</v>
      </c>
      <c r="AO461" s="2" t="str">
        <f aca="false">IF(AND(V461&lt;&gt;"",AA461&lt;&gt;"",U461&lt;&gt;""),V461*10^(7/3*(1+AA461)*(1-U461/559.676)),"")</f>
        <v/>
      </c>
      <c r="AP461" s="2" t="str">
        <f aca="false">IF(AO461&lt;&gt;"",AO461-AN461,"")</f>
        <v/>
      </c>
      <c r="AR461" s="2" t="n">
        <v>0.3753</v>
      </c>
      <c r="AU461" s="1" t="n">
        <v>141.13</v>
      </c>
      <c r="AV461" s="5" t="n">
        <v>18106</v>
      </c>
      <c r="AW461" s="5" t="n">
        <f aca="false">AV461*AJ461</f>
        <v>138927.338</v>
      </c>
      <c r="AX461" s="1" t="n">
        <v>33.86</v>
      </c>
      <c r="AZ461" s="3" t="n">
        <f aca="false">IF(AND(AU461&lt;&gt;"",T461&lt;&gt;"",O461&lt;&gt;"",AD461&lt;&gt;""),SQRT((AU461*(MAX((T461-77)/(T461-O461),0))^0.38)*(SQRT(AD461^2-0.000601*(77-60))*62.3664)*251.9958/30.48^3),"")</f>
        <v>10.0762409287564</v>
      </c>
      <c r="BA461" s="3" t="str">
        <f aca="false">IF(AND(AY461&lt;&gt;"",AZ461&lt;&gt;""),AZ461-AY461,"")</f>
        <v/>
      </c>
      <c r="BC461" s="1" t="n">
        <v>-244.38</v>
      </c>
      <c r="BM461" s="1" t="n">
        <v>7.75</v>
      </c>
      <c r="BN461" s="7" t="n">
        <v>11.2</v>
      </c>
      <c r="BO461" s="7" t="n">
        <f aca="false">IF(AND(P461&lt;&gt;"",AD461&lt;&gt;""),P461^0.333333333333333/AD461,"")</f>
        <v>11.112031064358</v>
      </c>
      <c r="BP461" s="7" t="n">
        <f aca="false">BN461-BO461</f>
        <v>0.0879689356420137</v>
      </c>
    </row>
    <row r="462" customFormat="false" ht="12.75" hidden="false" customHeight="false" outlineLevel="0" collapsed="false">
      <c r="A462" s="0" t="n">
        <v>460</v>
      </c>
      <c r="B462" s="0" t="s">
        <v>678</v>
      </c>
      <c r="C462" s="0" t="s">
        <v>679</v>
      </c>
      <c r="D462" s="0" t="n">
        <v>18</v>
      </c>
      <c r="E462" s="0" t="n">
        <v>28</v>
      </c>
      <c r="F462" s="0" t="n">
        <v>0</v>
      </c>
      <c r="G462" s="0" t="n">
        <v>0</v>
      </c>
      <c r="H462" s="0" t="n">
        <v>0</v>
      </c>
      <c r="I462" s="0" t="n">
        <v>0</v>
      </c>
      <c r="J462" s="0" t="n">
        <v>0</v>
      </c>
      <c r="K462" s="0" t="s">
        <v>658</v>
      </c>
      <c r="L462" s="1" t="n">
        <v>244.42</v>
      </c>
      <c r="M462" s="1" t="n">
        <f aca="false">+D462*$D$2+E462*$E$2+F462*$F$2+G462*$G$2+H462*$H$2+I462*$I$2+J462*$J$2</f>
        <v>244.42032</v>
      </c>
      <c r="N462" s="1" t="str">
        <f aca="false">IF(ABS(M462-L462)&gt;0.005,M462-L462,"")</f>
        <v/>
      </c>
      <c r="O462" s="1" t="n">
        <v>635</v>
      </c>
      <c r="P462" s="1" t="n">
        <f aca="false">+O462+459.67</f>
        <v>1094.67</v>
      </c>
      <c r="Q462" s="1" t="n">
        <f aca="false">IF(AND(P462&gt;0,U462&lt;&gt;""),P462/U462,"")</f>
        <v>0.759264782382521</v>
      </c>
      <c r="S462" s="1" t="str">
        <f aca="false">IF(AND(R462&lt;&gt;"",U462&lt;&gt;""),(R462+459.67)/U462,"")</f>
        <v/>
      </c>
      <c r="T462" s="1" t="n">
        <v>982.08</v>
      </c>
      <c r="U462" s="1" t="n">
        <f aca="false">IF(T462&lt;&gt;"",T462+459.67,"")</f>
        <v>1441.75</v>
      </c>
      <c r="V462" s="1" t="n">
        <v>249.55</v>
      </c>
      <c r="W462" s="2" t="n">
        <v>0.0577</v>
      </c>
      <c r="X462" s="2" t="n">
        <v>0.2276</v>
      </c>
      <c r="Y462" s="2" t="n">
        <f aca="false">IF(U462&lt;&gt;"",V462*W462*L462/10.73165/U462,"")</f>
        <v>0.22746452101784</v>
      </c>
      <c r="Z462" s="2" t="str">
        <f aca="false">IF(Y462&lt;&gt;"",IF(ABS(Y462-X462)&gt;0.0005,Y462-X462,""),"")</f>
        <v/>
      </c>
      <c r="AB462" s="2" t="n">
        <f aca="false">IF(AND(V462&gt;0,Q462&lt;&gt;""),LOG(14.69595/V462)/(1-1/Q462)*3/7-1,"")</f>
        <v>0.662523518298229</v>
      </c>
      <c r="AC462" s="2" t="n">
        <f aca="false">IF(AB462&lt;&gt;"",IF(ABS(AB462-AA462)&gt;0.05,AB462-AA462,""),"")</f>
        <v>0.662523518298229</v>
      </c>
      <c r="AD462" s="2" t="n">
        <v>0.9161</v>
      </c>
      <c r="AF462" s="3" t="n">
        <f aca="false">IF(AND(L462&lt;&gt;"",AD462&lt;&gt;""),L462/(AD462*62.3664),"")</f>
        <v>4.27802364669397</v>
      </c>
      <c r="AG462" s="1" t="n">
        <v>22.95</v>
      </c>
      <c r="AH462" s="1" t="n">
        <f aca="false">IF(AD462&lt;&gt;"",141.5/AD462-131.5,"")</f>
        <v>22.9591201833861</v>
      </c>
      <c r="AI462" s="1" t="str">
        <f aca="false">IF(AH462&lt;&gt;"",IF(ABS(AH462-AG462)&gt;0.01,AH462-AG462,""),"")</f>
        <v/>
      </c>
      <c r="AJ462" s="3" t="n">
        <v>7.638</v>
      </c>
      <c r="AK462" s="3" t="n">
        <f aca="false">IF(AD462&lt;&gt;"",AD462*8.33718,"")</f>
        <v>7.637690598</v>
      </c>
      <c r="AL462" s="3" t="str">
        <f aca="false">IF(AK462&lt;&gt;"",IF(ABS(AK462-AJ462)&gt;0.001,AK462-AJ462,""),"")</f>
        <v/>
      </c>
      <c r="AM462" s="4" t="n">
        <v>1.508</v>
      </c>
      <c r="AO462" s="2" t="str">
        <f aca="false">IF(AND(V462&lt;&gt;"",AA462&lt;&gt;"",U462&lt;&gt;""),V462*10^(7/3*(1+AA462)*(1-U462/559.676)),"")</f>
        <v/>
      </c>
      <c r="AP462" s="2" t="str">
        <f aca="false">IF(AO462&lt;&gt;"",AO462-AN462,"")</f>
        <v/>
      </c>
      <c r="AR462" s="2" t="n">
        <v>0.3742</v>
      </c>
      <c r="AU462" s="1" t="n">
        <v>136.62</v>
      </c>
      <c r="AV462" s="5" t="n">
        <v>18148</v>
      </c>
      <c r="AW462" s="5" t="n">
        <f aca="false">AV462*AJ462</f>
        <v>138614.424</v>
      </c>
      <c r="AX462" s="1" t="n">
        <v>33.67</v>
      </c>
      <c r="AZ462" s="3" t="n">
        <f aca="false">IF(AND(AU462&lt;&gt;"",T462&lt;&gt;"",O462&lt;&gt;"",AD462&lt;&gt;""),SQRT((AU462*(MAX((T462-77)/(T462-O462),0))^0.38)*(SQRT(AD462^2-0.000601*(77-60))*62.3664)*251.9958/30.48^3),"")</f>
        <v>9.96866792703582</v>
      </c>
      <c r="BA462" s="3" t="str">
        <f aca="false">IF(AND(AY462&lt;&gt;"",AZ462&lt;&gt;""),AZ462-AY462,"")</f>
        <v/>
      </c>
      <c r="BC462" s="1" t="n">
        <v>-266.78</v>
      </c>
      <c r="BM462" s="1" t="n">
        <v>8.39</v>
      </c>
      <c r="BN462" s="7" t="n">
        <v>11.4</v>
      </c>
      <c r="BO462" s="7" t="n">
        <f aca="false">IF(AND(P462&lt;&gt;"",AD462&lt;&gt;""),P462^0.333333333333333/AD462,"")</f>
        <v>11.2499740908981</v>
      </c>
      <c r="BP462" s="7" t="n">
        <f aca="false">BN462-BO462</f>
        <v>0.150025909101945</v>
      </c>
    </row>
    <row r="463" customFormat="false" ht="12.75" hidden="false" customHeight="false" outlineLevel="0" collapsed="false">
      <c r="A463" s="0" t="n">
        <v>461</v>
      </c>
      <c r="B463" s="0" t="s">
        <v>680</v>
      </c>
      <c r="C463" s="0" t="s">
        <v>681</v>
      </c>
      <c r="D463" s="0" t="n">
        <v>19</v>
      </c>
      <c r="E463" s="0" t="n">
        <v>30</v>
      </c>
      <c r="F463" s="0" t="n">
        <v>0</v>
      </c>
      <c r="G463" s="0" t="n">
        <v>0</v>
      </c>
      <c r="H463" s="0" t="n">
        <v>0</v>
      </c>
      <c r="I463" s="0" t="n">
        <v>0</v>
      </c>
      <c r="J463" s="0" t="n">
        <v>0</v>
      </c>
      <c r="K463" s="0" t="s">
        <v>658</v>
      </c>
      <c r="L463" s="1" t="n">
        <v>258.45</v>
      </c>
      <c r="M463" s="1" t="n">
        <f aca="false">+D463*$D$2+E463*$E$2+F463*$F$2+G463*$G$2+H463*$H$2+I463*$I$2+J463*$J$2</f>
        <v>258.4472</v>
      </c>
      <c r="N463" s="1" t="str">
        <f aca="false">IF(ABS(M463-L463)&gt;0.005,M463-L463,"")</f>
        <v/>
      </c>
      <c r="O463" s="1" t="n">
        <v>658.4</v>
      </c>
      <c r="P463" s="1" t="n">
        <f aca="false">+O463+459.67</f>
        <v>1118.07</v>
      </c>
      <c r="Q463" s="1" t="n">
        <f aca="false">IF(AND(P463&gt;0,U463&lt;&gt;""),P463/U463,"")</f>
        <v>0.754855958465267</v>
      </c>
      <c r="S463" s="1" t="str">
        <f aca="false">IF(AND(R463&lt;&gt;"",U463&lt;&gt;""),(R463+459.67)/U463,"")</f>
        <v/>
      </c>
      <c r="T463" s="1" t="n">
        <v>1021.5</v>
      </c>
      <c r="U463" s="1" t="n">
        <f aca="false">IF(T463&lt;&gt;"",T463+459.67,"")</f>
        <v>1481.17</v>
      </c>
      <c r="V463" s="1" t="n">
        <v>234.86</v>
      </c>
      <c r="W463" s="2" t="n">
        <v>0.058</v>
      </c>
      <c r="X463" s="2" t="n">
        <v>0.2215</v>
      </c>
      <c r="Y463" s="2" t="n">
        <f aca="false">IF(U463&lt;&gt;"",V463*W463*L463/10.73165/U463,"")</f>
        <v>0.221483908691355</v>
      </c>
      <c r="Z463" s="2" t="str">
        <f aca="false">IF(Y463&lt;&gt;"",IF(ABS(Y463-X463)&gt;0.0005,Y463-X463,""),"")</f>
        <v/>
      </c>
      <c r="AB463" s="2" t="n">
        <f aca="false">IF(AND(V463&gt;0,Q463&lt;&gt;""),LOG(14.69595/V463)/(1-1/Q463)*3/7-1,"")</f>
        <v>0.588372098707291</v>
      </c>
      <c r="AC463" s="2" t="n">
        <f aca="false">IF(AB463&lt;&gt;"",IF(ABS(AB463-AA463)&gt;0.05,AB463-AA463,""),"")</f>
        <v>0.588372098707291</v>
      </c>
      <c r="AD463" s="2" t="n">
        <v>0.9124</v>
      </c>
      <c r="AF463" s="3" t="n">
        <f aca="false">IF(AND(L463&lt;&gt;"",AD463&lt;&gt;""),L463/(AD463*62.3664),"")</f>
        <v>4.54193154220262</v>
      </c>
      <c r="AG463" s="1" t="n">
        <v>23.58</v>
      </c>
      <c r="AH463" s="1" t="n">
        <f aca="false">IF(AD463&lt;&gt;"",141.5/AD463-131.5,"")</f>
        <v>23.5854888206927</v>
      </c>
      <c r="AI463" s="1" t="str">
        <f aca="false">IF(AH463&lt;&gt;"",IF(ABS(AH463-AG463)&gt;0.01,AH463-AG463,""),"")</f>
        <v/>
      </c>
      <c r="AJ463" s="3" t="n">
        <v>7.607</v>
      </c>
      <c r="AK463" s="3" t="n">
        <f aca="false">IF(AD463&lt;&gt;"",AD463*8.33718,"")</f>
        <v>7.606843032</v>
      </c>
      <c r="AL463" s="3" t="str">
        <f aca="false">IF(AK463&lt;&gt;"",IF(ABS(AK463-AJ463)&gt;0.001,AK463-AJ463,""),"")</f>
        <v/>
      </c>
      <c r="AM463" s="4" t="n">
        <v>1.5061</v>
      </c>
      <c r="AO463" s="2" t="str">
        <f aca="false">IF(AND(V463&lt;&gt;"",AA463&lt;&gt;"",U463&lt;&gt;""),V463*10^(7/3*(1+AA463)*(1-U463/559.676)),"")</f>
        <v/>
      </c>
      <c r="AP463" s="2" t="str">
        <f aca="false">IF(AO463&lt;&gt;"",AO463-AN463,"")</f>
        <v/>
      </c>
      <c r="AR463" s="2" t="n">
        <v>0.3712</v>
      </c>
      <c r="AU463" s="1" t="n">
        <v>134.88</v>
      </c>
      <c r="AV463" s="5" t="n">
        <v>18185</v>
      </c>
      <c r="AW463" s="5" t="n">
        <f aca="false">AV463*AJ463</f>
        <v>138333.295</v>
      </c>
      <c r="AX463" s="1" t="n">
        <v>33.53</v>
      </c>
      <c r="AZ463" s="3" t="n">
        <f aca="false">IF(AND(AU463&lt;&gt;"",T463&lt;&gt;"",O463&lt;&gt;"",AD463&lt;&gt;""),SQRT((AU463*(MAX((T463-77)/(T463-O463),0))^0.38)*(SQRT(AD463^2-0.000601*(77-60))*62.3664)*251.9958/30.48^3),"")</f>
        <v>9.88003703394329</v>
      </c>
      <c r="BA463" s="3" t="str">
        <f aca="false">IF(AND(AY463&lt;&gt;"",AZ463&lt;&gt;""),AZ463-AY463,"")</f>
        <v/>
      </c>
      <c r="BC463" s="1" t="n">
        <v>-289.26</v>
      </c>
      <c r="BM463" s="1" t="n">
        <v>9.29</v>
      </c>
      <c r="BN463" s="7" t="n">
        <v>11.5</v>
      </c>
      <c r="BO463" s="7" t="n">
        <f aca="false">IF(AND(P463&lt;&gt;"",AD463&lt;&gt;""),P463^0.333333333333333/AD463,"")</f>
        <v>11.3755146726326</v>
      </c>
      <c r="BP463" s="7" t="n">
        <f aca="false">BN463-BO463</f>
        <v>0.124485327367402</v>
      </c>
    </row>
    <row r="464" customFormat="false" ht="12.75" hidden="false" customHeight="false" outlineLevel="0" collapsed="false">
      <c r="A464" s="0" t="n">
        <v>462</v>
      </c>
      <c r="B464" s="0" t="s">
        <v>682</v>
      </c>
      <c r="C464" s="0" t="s">
        <v>683</v>
      </c>
      <c r="D464" s="0" t="n">
        <v>20</v>
      </c>
      <c r="E464" s="0" t="n">
        <v>32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0</v>
      </c>
      <c r="K464" s="0" t="s">
        <v>658</v>
      </c>
      <c r="L464" s="1" t="n">
        <v>272.47</v>
      </c>
      <c r="M464" s="1" t="n">
        <f aca="false">+D464*$D$2+E464*$E$2+F464*$F$2+G464*$G$2+H464*$H$2+I464*$I$2+J464*$J$2</f>
        <v>272.47408</v>
      </c>
      <c r="N464" s="1" t="str">
        <f aca="false">IF(ABS(M464-L464)&gt;0.005,M464-L464,"")</f>
        <v/>
      </c>
      <c r="O464" s="1" t="n">
        <v>681.8</v>
      </c>
      <c r="P464" s="1" t="n">
        <f aca="false">+O464+459.67</f>
        <v>1141.47</v>
      </c>
      <c r="Q464" s="1" t="n">
        <f aca="false">IF(AND(P464&gt;0,U464&lt;&gt;""),P464/U464,"")</f>
        <v>0.774271663557741</v>
      </c>
      <c r="S464" s="1" t="str">
        <f aca="false">IF(AND(R464&lt;&gt;"",U464&lt;&gt;""),(R464+459.67)/U464,"")</f>
        <v/>
      </c>
      <c r="T464" s="1" t="n">
        <v>1014.58</v>
      </c>
      <c r="U464" s="1" t="n">
        <f aca="false">IF(T464&lt;&gt;"",T464+459.67,"")</f>
        <v>1474.25</v>
      </c>
      <c r="V464" s="1" t="n">
        <v>221.81</v>
      </c>
      <c r="W464" s="2" t="n">
        <v>0.0583</v>
      </c>
      <c r="X464" s="2" t="n">
        <v>0.2225</v>
      </c>
      <c r="Y464" s="2" t="n">
        <f aca="false">IF(U464&lt;&gt;"",V464*W464*L464/10.73165/U464,"")</f>
        <v>0.222705391808248</v>
      </c>
      <c r="Z464" s="2" t="str">
        <f aca="false">IF(Y464&lt;&gt;"",IF(ABS(Y464-X464)&gt;0.0005,Y464-X464,""),"")</f>
        <v/>
      </c>
      <c r="AB464" s="2" t="n">
        <f aca="false">IF(AND(V464&gt;0,Q464&lt;&gt;""),LOG(14.69595/V464)/(1-1/Q464)*3/7-1,"")</f>
        <v>0.73286420672167</v>
      </c>
      <c r="AC464" s="2" t="n">
        <f aca="false">IF(AB464&lt;&gt;"",IF(ABS(AB464-AA464)&gt;0.05,AB464-AA464,""),"")</f>
        <v>0.73286420672167</v>
      </c>
      <c r="AD464" s="2" t="n">
        <v>0.9093</v>
      </c>
      <c r="AF464" s="3" t="n">
        <f aca="false">IF(AND(L464&lt;&gt;"",AD464&lt;&gt;""),L464/(AD464*62.3664),"")</f>
        <v>4.80463969286961</v>
      </c>
      <c r="AG464" s="1" t="n">
        <v>24.11</v>
      </c>
      <c r="AH464" s="1" t="n">
        <f aca="false">IF(AD464&lt;&gt;"",141.5/AD464-131.5,"")</f>
        <v>24.1142087319916</v>
      </c>
      <c r="AI464" s="1" t="str">
        <f aca="false">IF(AH464&lt;&gt;"",IF(ABS(AH464-AG464)&gt;0.01,AH464-AG464,""),"")</f>
        <v/>
      </c>
      <c r="AJ464" s="3" t="n">
        <v>7.581</v>
      </c>
      <c r="AK464" s="3" t="n">
        <f aca="false">IF(AD464&lt;&gt;"",AD464*8.33718,"")</f>
        <v>7.580997774</v>
      </c>
      <c r="AL464" s="3" t="str">
        <f aca="false">IF(AK464&lt;&gt;"",IF(ABS(AK464-AJ464)&gt;0.001,AK464-AJ464,""),"")</f>
        <v/>
      </c>
      <c r="AM464" s="4" t="n">
        <v>1.5045</v>
      </c>
      <c r="AO464" s="2" t="str">
        <f aca="false">IF(AND(V464&lt;&gt;"",AA464&lt;&gt;"",U464&lt;&gt;""),V464*10^(7/3*(1+AA464)*(1-U464/559.676)),"")</f>
        <v/>
      </c>
      <c r="AP464" s="2" t="str">
        <f aca="false">IF(AO464&lt;&gt;"",AO464-AN464,"")</f>
        <v/>
      </c>
      <c r="AR464" s="2" t="n">
        <v>0.3711</v>
      </c>
      <c r="AU464" s="1" t="n">
        <v>128.76</v>
      </c>
      <c r="AV464" s="5" t="n">
        <v>18219</v>
      </c>
      <c r="AW464" s="5" t="n">
        <f aca="false">AV464*AJ464</f>
        <v>138118.239</v>
      </c>
      <c r="AX464" s="1" t="n">
        <v>33.44</v>
      </c>
      <c r="AZ464" s="3" t="n">
        <f aca="false">IF(AND(AU464&lt;&gt;"",T464&lt;&gt;"",O464&lt;&gt;"",AD464&lt;&gt;""),SQRT((AU464*(MAX((T464-77)/(T464-O464),0))^0.38)*(SQRT(AD464^2-0.000601*(77-60))*62.3664)*251.9958/30.48^3),"")</f>
        <v>9.78397528765837</v>
      </c>
      <c r="BA464" s="3" t="str">
        <f aca="false">IF(AND(AY464&lt;&gt;"",AZ464&lt;&gt;""),AZ464-AY464,"")</f>
        <v/>
      </c>
      <c r="BC464" s="1" t="n">
        <v>-303.95</v>
      </c>
      <c r="BM464" s="1" t="n">
        <v>10.48</v>
      </c>
      <c r="BN464" s="7" t="n">
        <v>11.6</v>
      </c>
      <c r="BO464" s="7" t="n">
        <f aca="false">IF(AND(P464&lt;&gt;"",AD464&lt;&gt;""),P464^0.333333333333333/AD464,"")</f>
        <v>11.4933767467397</v>
      </c>
      <c r="BP464" s="7" t="n">
        <f aca="false">BN464-BO464</f>
        <v>0.106623253260272</v>
      </c>
    </row>
    <row r="465" customFormat="false" ht="12.75" hidden="false" customHeight="false" outlineLevel="0" collapsed="false">
      <c r="A465" s="0" t="n">
        <v>463</v>
      </c>
      <c r="B465" s="0" t="s">
        <v>684</v>
      </c>
      <c r="C465" s="0" t="s">
        <v>685</v>
      </c>
      <c r="D465" s="0" t="n">
        <v>9</v>
      </c>
      <c r="E465" s="0" t="n">
        <v>8</v>
      </c>
      <c r="F465" s="0" t="n">
        <v>0</v>
      </c>
      <c r="G465" s="0" t="n">
        <v>0</v>
      </c>
      <c r="H465" s="0" t="n">
        <v>0</v>
      </c>
      <c r="I465" s="0" t="n">
        <v>0</v>
      </c>
      <c r="J465" s="0" t="n">
        <v>0</v>
      </c>
      <c r="K465" s="0" t="s">
        <v>686</v>
      </c>
      <c r="L465" s="1" t="n">
        <v>116.16</v>
      </c>
      <c r="M465" s="1" t="n">
        <f aca="false">+D465*$D$2+E465*$E$2+F465*$F$2+G465*$G$2+H465*$H$2+I465*$I$2+J465*$J$2</f>
        <v>116.16252</v>
      </c>
      <c r="N465" s="1" t="str">
        <f aca="false">IF(ABS(M465-L465)&gt;0.005,M465-L465,"")</f>
        <v/>
      </c>
      <c r="O465" s="1" t="n">
        <v>360.32</v>
      </c>
      <c r="P465" s="1" t="n">
        <f aca="false">+O465+459.67</f>
        <v>819.99</v>
      </c>
      <c r="Q465" s="1" t="n">
        <f aca="false">IF(AND(P465&gt;0,U465&lt;&gt;""),P465/U465,"")</f>
        <v>0.663100436681223</v>
      </c>
      <c r="R465" s="1" t="n">
        <v>29.3</v>
      </c>
      <c r="S465" s="1" t="n">
        <f aca="false">IF(AND(R465&lt;&gt;"",U465&lt;&gt;""),(R465+459.67)/U465,"")</f>
        <v>0.395414847161572</v>
      </c>
      <c r="T465" s="1" t="n">
        <v>776.93</v>
      </c>
      <c r="U465" s="1" t="n">
        <f aca="false">IF(T465&lt;&gt;"",T465+459.67,"")</f>
        <v>1236.6</v>
      </c>
      <c r="V465" s="1" t="n">
        <v>554.05</v>
      </c>
      <c r="W465" s="2" t="n">
        <v>0.0507</v>
      </c>
      <c r="X465" s="2" t="n">
        <v>0.246</v>
      </c>
      <c r="Y465" s="2" t="n">
        <f aca="false">IF(U465&lt;&gt;"",V465*W465*L465/10.73165/U465,"")</f>
        <v>0.245876928635727</v>
      </c>
      <c r="Z465" s="2" t="str">
        <f aca="false">IF(Y465&lt;&gt;"",IF(ABS(Y465-X465)&gt;0.0005,Y465-X465,""),"")</f>
        <v/>
      </c>
      <c r="AA465" s="2" t="n">
        <v>0.3352</v>
      </c>
      <c r="AB465" s="2" t="n">
        <f aca="false">IF(AND(V465&gt;0,Q465&lt;&gt;""),LOG(14.69595/V465)/(1-1/Q465)*3/7-1,"")</f>
        <v>0.329704345448011</v>
      </c>
      <c r="AC465" s="2" t="str">
        <f aca="false">IF(AB465&lt;&gt;"",IF(ABS(AB465-AA465)&gt;0.05,AB465-AA465,""),"")</f>
        <v/>
      </c>
      <c r="AD465" s="2" t="n">
        <v>1.0036</v>
      </c>
      <c r="AF465" s="3" t="n">
        <f aca="false">IF(AND(L465&lt;&gt;"",AD465&lt;&gt;""),L465/(AD465*62.3664),"")</f>
        <v>1.85586027145193</v>
      </c>
      <c r="AG465" s="1" t="n">
        <v>9.49</v>
      </c>
      <c r="AH465" s="1" t="n">
        <f aca="false">IF(AD465&lt;&gt;"",141.5/AD465-131.5,"")</f>
        <v>9.4924272618573</v>
      </c>
      <c r="AI465" s="1" t="str">
        <f aca="false">IF(AH465&lt;&gt;"",IF(ABS(AH465-AG465)&gt;0.01,AH465-AG465,""),"")</f>
        <v/>
      </c>
      <c r="AJ465" s="3" t="n">
        <v>8.367</v>
      </c>
      <c r="AK465" s="3" t="n">
        <f aca="false">IF(AD465&lt;&gt;"",AD465*8.33718,"")</f>
        <v>8.367193848</v>
      </c>
      <c r="AL465" s="3" t="str">
        <f aca="false">IF(AK465&lt;&gt;"",IF(ABS(AK465-AJ465)&gt;0.001,AK465-AJ465,""),"")</f>
        <v/>
      </c>
      <c r="AM465" s="4" t="n">
        <v>1.574</v>
      </c>
      <c r="AN465" s="2" t="n">
        <v>0.05</v>
      </c>
      <c r="AO465" s="2" t="n">
        <f aca="false">IF(AND(V465&lt;&gt;"",AA465&lt;&gt;"",U465&lt;&gt;""),V465*10^(7/3*(1+AA465)*(1-U465/559.676)),"")</f>
        <v>0.0944963363718661</v>
      </c>
      <c r="AP465" s="2" t="n">
        <f aca="false">IF(AO465&lt;&gt;"",AO465-AN465,"")</f>
        <v>0.0444963363718661</v>
      </c>
      <c r="AQ465" s="2" t="n">
        <v>0.2483</v>
      </c>
      <c r="AR465" s="2" t="n">
        <v>0.3782</v>
      </c>
      <c r="AS465" s="2" t="n">
        <v>1.3577</v>
      </c>
      <c r="AT465" s="2" t="n">
        <v>0.6308</v>
      </c>
      <c r="AU465" s="1" t="n">
        <v>151.58</v>
      </c>
      <c r="AV465" s="5" t="n">
        <v>17097</v>
      </c>
      <c r="AW465" s="5" t="n">
        <f aca="false">AV465*AJ465</f>
        <v>143050.599</v>
      </c>
      <c r="AX465" s="1" t="n">
        <v>19.09</v>
      </c>
      <c r="AY465" s="3" t="n">
        <v>10.006</v>
      </c>
      <c r="AZ465" s="3" t="n">
        <f aca="false">IF(AND(AU465&lt;&gt;"",T465&lt;&gt;"",O465&lt;&gt;"",AD465&lt;&gt;""),SQRT((AU465*(MAX((T465-77)/(T465-O465),0))^0.38)*(SQRT(AD465^2-0.000601*(77-60))*62.3664)*251.9958/30.48^3),"")</f>
        <v>10.114759957356</v>
      </c>
      <c r="BA465" s="3" t="n">
        <f aca="false">IF(AND(AY465&lt;&gt;"",AZ465&lt;&gt;""),AZ465-AY465,"")</f>
        <v>0.10875995735597</v>
      </c>
      <c r="BC465" s="1" t="n">
        <v>604.32</v>
      </c>
      <c r="BD465" s="1" t="n">
        <v>865.95</v>
      </c>
      <c r="BE465" s="1" t="n">
        <v>37.75</v>
      </c>
      <c r="BF465" s="6" t="n">
        <v>0.0005</v>
      </c>
      <c r="BH465" s="7" t="n">
        <v>100.7</v>
      </c>
      <c r="BI465" s="7" t="n">
        <v>0.4</v>
      </c>
      <c r="BJ465" s="7" t="n">
        <v>102.3</v>
      </c>
      <c r="BK465" s="7" t="n">
        <v>1.4</v>
      </c>
      <c r="BL465" s="1" t="n">
        <v>1.01</v>
      </c>
      <c r="BM465" s="1" t="n">
        <v>10.29</v>
      </c>
      <c r="BN465" s="7" t="n">
        <v>9.3</v>
      </c>
      <c r="BO465" s="7" t="n">
        <f aca="false">IF(AND(P465&lt;&gt;"",AD465&lt;&gt;""),P465^0.333333333333333/AD465,"")</f>
        <v>9.32628893444189</v>
      </c>
      <c r="BP465" s="7" t="n">
        <f aca="false">BN465-BO465</f>
        <v>-0.026288934441892</v>
      </c>
    </row>
    <row r="466" customFormat="false" ht="12.75" hidden="false" customHeight="false" outlineLevel="0" collapsed="false">
      <c r="A466" s="0" t="n">
        <v>464</v>
      </c>
      <c r="B466" s="0" t="s">
        <v>687</v>
      </c>
      <c r="C466" s="0" t="s">
        <v>688</v>
      </c>
      <c r="D466" s="0" t="n">
        <v>10</v>
      </c>
      <c r="E466" s="0" t="n">
        <v>10</v>
      </c>
      <c r="F466" s="0" t="n">
        <v>0</v>
      </c>
      <c r="G466" s="0" t="n">
        <v>0</v>
      </c>
      <c r="H466" s="0" t="n">
        <v>0</v>
      </c>
      <c r="I466" s="0" t="n">
        <v>0</v>
      </c>
      <c r="J466" s="0" t="n">
        <v>0</v>
      </c>
      <c r="K466" s="0" t="s">
        <v>686</v>
      </c>
      <c r="L466" s="1" t="n">
        <v>130.19</v>
      </c>
      <c r="M466" s="1" t="n">
        <f aca="false">+D466*$D$2+E466*$E$2+F466*$F$2+G466*$G$2+H466*$H$2+I466*$I$2+J466*$J$2</f>
        <v>130.1894</v>
      </c>
      <c r="N466" s="1" t="str">
        <f aca="false">IF(ABS(M466-L466)&gt;0.005,M466-L466,"")</f>
        <v/>
      </c>
      <c r="O466" s="1" t="n">
        <v>389.3</v>
      </c>
      <c r="P466" s="1" t="n">
        <f aca="false">+O466+459.67</f>
        <v>848.97</v>
      </c>
      <c r="Q466" s="1" t="n">
        <f aca="false">IF(AND(P466&gt;0,U466&lt;&gt;""),P466/U466,"")</f>
        <v>0.670836164799216</v>
      </c>
      <c r="S466" s="1" t="str">
        <f aca="false">IF(AND(R466&lt;&gt;"",U466&lt;&gt;""),(R466+459.67)/U466,"")</f>
        <v/>
      </c>
      <c r="T466" s="1" t="n">
        <v>805.87</v>
      </c>
      <c r="U466" s="1" t="n">
        <f aca="false">IF(T466&lt;&gt;"",T466+459.67,"")</f>
        <v>1265.54</v>
      </c>
      <c r="V466" s="1" t="n">
        <v>501.72</v>
      </c>
      <c r="W466" s="2" t="n">
        <v>0.0537</v>
      </c>
      <c r="X466" s="2" t="n">
        <v>0.2584</v>
      </c>
      <c r="Y466" s="2" t="n">
        <f aca="false">IF(U466&lt;&gt;"",V466*W466*L466/10.73165/U466,"")</f>
        <v>0.258268208235432</v>
      </c>
      <c r="Z466" s="2" t="str">
        <f aca="false">IF(Y466&lt;&gt;"",IF(ABS(Y466-X466)&gt;0.0005,Y466-X466,""),"")</f>
        <v/>
      </c>
      <c r="AA466" s="2" t="n">
        <v>0.337</v>
      </c>
      <c r="AB466" s="2" t="n">
        <f aca="false">IF(AND(V466&gt;0,Q466&lt;&gt;""),LOG(14.69595/V466)/(1-1/Q466)*3/7-1,"")</f>
        <v>0.339196901277544</v>
      </c>
      <c r="AC466" s="2" t="str">
        <f aca="false">IF(AB466&lt;&gt;"",IF(ABS(AB466-AA466)&gt;0.05,AB466-AA466,""),"")</f>
        <v/>
      </c>
      <c r="AD466" s="2" t="n">
        <v>0.9759</v>
      </c>
      <c r="AF466" s="3" t="n">
        <f aca="false">IF(AND(L466&lt;&gt;"",AD466&lt;&gt;""),L466/(AD466*62.3664),"")</f>
        <v>2.13905343252227</v>
      </c>
      <c r="AG466" s="1" t="n">
        <v>13.5</v>
      </c>
      <c r="AH466" s="1" t="n">
        <f aca="false">IF(AD466&lt;&gt;"",141.5/AD466-131.5,"")</f>
        <v>13.4943641766575</v>
      </c>
      <c r="AI466" s="1" t="str">
        <f aca="false">IF(AH466&lt;&gt;"",IF(ABS(AH466-AG466)&gt;0.01,AH466-AG466,""),"")</f>
        <v/>
      </c>
      <c r="AJ466" s="3" t="n">
        <v>8.136</v>
      </c>
      <c r="AK466" s="3" t="n">
        <f aca="false">IF(AD466&lt;&gt;"",AD466*8.33718,"")</f>
        <v>8.136253962</v>
      </c>
      <c r="AL466" s="3" t="str">
        <f aca="false">IF(AK466&lt;&gt;"",IF(ABS(AK466-AJ466)&gt;0.001,AK466-AJ466,""),"")</f>
        <v/>
      </c>
      <c r="AM466" s="4" t="n">
        <v>1.5587</v>
      </c>
      <c r="AO466" s="2" t="n">
        <f aca="false">IF(AND(V466&lt;&gt;"",AA466&lt;&gt;"",U466&lt;&gt;""),V466*10^(7/3*(1+AA466)*(1-U466/559.676)),"")</f>
        <v>0.0583356859059559</v>
      </c>
      <c r="AP466" s="2" t="n">
        <f aca="false">IF(AO466&lt;&gt;"",AO466-AN466,"")</f>
        <v>0.0583356859059559</v>
      </c>
      <c r="AR466" s="2" t="n">
        <v>0.3668</v>
      </c>
      <c r="AU466" s="1" t="n">
        <v>196.64</v>
      </c>
      <c r="AV466" s="5" t="n">
        <v>15724</v>
      </c>
      <c r="AW466" s="5" t="n">
        <f aca="false">AV466*AJ466</f>
        <v>127930.464</v>
      </c>
      <c r="AX466" s="1" t="n">
        <v>33.24</v>
      </c>
      <c r="AZ466" s="3" t="n">
        <f aca="false">IF(AND(AU466&lt;&gt;"",T466&lt;&gt;"",O466&lt;&gt;"",AD466&lt;&gt;""),SQRT((AU466*(MAX((T466-77)/(T466-O466),0))^0.38)*(SQRT(AD466^2-0.000601*(77-60))*62.3664)*251.9958/30.48^3),"")</f>
        <v>11.4466888730549</v>
      </c>
      <c r="BA466" s="3" t="str">
        <f aca="false">IF(AND(AY466&lt;&gt;"",AZ466&lt;&gt;""),AZ466-AY466,"")</f>
        <v/>
      </c>
      <c r="BC466" s="1" t="n">
        <v>298.03</v>
      </c>
      <c r="BF466" s="6" t="n">
        <v>0.00024</v>
      </c>
      <c r="BL466" s="1" t="n">
        <v>0.89</v>
      </c>
      <c r="BM466" s="1" t="n">
        <v>9.24</v>
      </c>
      <c r="BN466" s="7" t="n">
        <v>9.8</v>
      </c>
      <c r="BO466" s="7" t="n">
        <f aca="false">IF(AND(P466&lt;&gt;"",AD466&lt;&gt;""),P466^0.333333333333333/AD466,"")</f>
        <v>9.70268941961469</v>
      </c>
      <c r="BP466" s="7" t="n">
        <f aca="false">BN466-BO466</f>
        <v>0.0973105803853098</v>
      </c>
    </row>
    <row r="467" customFormat="false" ht="12.75" hidden="false" customHeight="false" outlineLevel="0" collapsed="false">
      <c r="A467" s="0" t="n">
        <v>465</v>
      </c>
      <c r="B467" s="0" t="s">
        <v>689</v>
      </c>
      <c r="C467" s="0" t="s">
        <v>688</v>
      </c>
      <c r="D467" s="0" t="n">
        <v>10</v>
      </c>
      <c r="E467" s="0" t="n">
        <v>10</v>
      </c>
      <c r="F467" s="0" t="n">
        <v>0</v>
      </c>
      <c r="G467" s="0" t="n">
        <v>0</v>
      </c>
      <c r="H467" s="0" t="n">
        <v>0</v>
      </c>
      <c r="I467" s="0" t="n">
        <v>0</v>
      </c>
      <c r="J467" s="0" t="n">
        <v>0</v>
      </c>
      <c r="K467" s="0" t="s">
        <v>686</v>
      </c>
      <c r="L467" s="1" t="n">
        <v>130.19</v>
      </c>
      <c r="M467" s="1" t="n">
        <f aca="false">+D467*$D$2+E467*$E$2+F467*$F$2+G467*$G$2+H467*$H$2+I467*$I$2+J467*$J$2</f>
        <v>130.1894</v>
      </c>
      <c r="N467" s="1" t="str">
        <f aca="false">IF(ABS(M467-L467)&gt;0.005,M467-L467,"")</f>
        <v/>
      </c>
      <c r="O467" s="1" t="n">
        <v>365</v>
      </c>
      <c r="P467" s="1" t="n">
        <f aca="false">+O467+459.67</f>
        <v>824.67</v>
      </c>
      <c r="Q467" s="1" t="n">
        <f aca="false">IF(AND(P467&gt;0,U467&lt;&gt;""),P467/U467,"")</f>
        <v>0.670839739365986</v>
      </c>
      <c r="R467" s="1" t="n">
        <v>176</v>
      </c>
      <c r="S467" s="1" t="n">
        <f aca="false">IF(AND(R467&lt;&gt;"",U467&lt;&gt;""),(R467+459.67)/U467,"")</f>
        <v>0.51709495570686</v>
      </c>
      <c r="T467" s="1" t="n">
        <v>769.64</v>
      </c>
      <c r="U467" s="1" t="n">
        <f aca="false">IF(T467&lt;&gt;"",T467+459.67,"")</f>
        <v>1229.31</v>
      </c>
      <c r="V467" s="1" t="n">
        <v>501.72</v>
      </c>
      <c r="W467" s="2" t="n">
        <v>0.0537</v>
      </c>
      <c r="X467" s="2" t="n">
        <v>0.266</v>
      </c>
      <c r="Y467" s="2" t="n">
        <f aca="false">IF(U467&lt;&gt;"",V467*W467*L467/10.73165/U467,"")</f>
        <v>0.265879841740707</v>
      </c>
      <c r="Z467" s="2" t="str">
        <f aca="false">IF(Y467&lt;&gt;"",IF(ABS(Y467-X467)&gt;0.0005,Y467-X467,""),"")</f>
        <v/>
      </c>
      <c r="AA467" s="2" t="n">
        <v>0.337</v>
      </c>
      <c r="AB467" s="2" t="n">
        <f aca="false">IF(AND(V467&gt;0,Q467&lt;&gt;""),LOG(14.69595/V467)/(1-1/Q467)*3/7-1,"")</f>
        <v>0.339218580514113</v>
      </c>
      <c r="AC467" s="2" t="str">
        <f aca="false">IF(AB467&lt;&gt;"",IF(ABS(AB467-AA467)&gt;0.05,AB467-AA467,""),"")</f>
        <v/>
      </c>
      <c r="AD467" s="2" t="n">
        <v>0.9799</v>
      </c>
      <c r="AF467" s="3" t="n">
        <f aca="false">IF(AND(L467&lt;&gt;"",AD467&lt;&gt;""),L467/(AD467*62.3664),"")</f>
        <v>2.13032171119347</v>
      </c>
      <c r="AG467" s="1" t="n">
        <v>12.9</v>
      </c>
      <c r="AH467" s="1" t="n">
        <f aca="false">IF(AD467&lt;&gt;"",141.5/AD467-131.5,"")</f>
        <v>12.9024900500051</v>
      </c>
      <c r="AI467" s="1" t="str">
        <f aca="false">IF(AH467&lt;&gt;"",IF(ABS(AH467-AG467)&gt;0.01,AH467-AG467,""),"")</f>
        <v/>
      </c>
      <c r="AJ467" s="3" t="n">
        <v>8.17</v>
      </c>
      <c r="AK467" s="3" t="n">
        <f aca="false">IF(AD467&lt;&gt;"",AD467*8.33718,"")</f>
        <v>8.169602682</v>
      </c>
      <c r="AL467" s="3" t="str">
        <f aca="false">IF(AK467&lt;&gt;"",IF(ABS(AK467-AJ467)&gt;0.001,AK467-AJ467,""),"")</f>
        <v/>
      </c>
      <c r="AM467" s="4" t="n">
        <v>1.5627</v>
      </c>
      <c r="AO467" s="2" t="n">
        <f aca="false">IF(AND(V467&lt;&gt;"",AA467&lt;&gt;"",U467&lt;&gt;""),V467*10^(7/3*(1+AA467)*(1-U467/559.676)),"")</f>
        <v>0.0928714960802949</v>
      </c>
      <c r="AP467" s="2" t="n">
        <f aca="false">IF(AO467&lt;&gt;"",AO467-AN467,"")</f>
        <v>0.0928714960802949</v>
      </c>
      <c r="AR467" s="2" t="n">
        <v>0.3674</v>
      </c>
      <c r="AU467" s="1" t="n">
        <v>189.54</v>
      </c>
      <c r="AV467" s="5" t="n">
        <v>19205</v>
      </c>
      <c r="AW467" s="5" t="n">
        <f aca="false">AV467*AJ467</f>
        <v>156904.85</v>
      </c>
      <c r="AX467" s="1" t="n">
        <v>33.86</v>
      </c>
      <c r="AZ467" s="3" t="n">
        <f aca="false">IF(AND(AU467&lt;&gt;"",T467&lt;&gt;"",O467&lt;&gt;"",AD467&lt;&gt;""),SQRT((AU467*(MAX((T467-77)/(T467-O467),0))^0.38)*(SQRT(AD467^2-0.000601*(77-60))*62.3664)*251.9958/30.48^3),"")</f>
        <v>11.2145735542194</v>
      </c>
      <c r="BA467" s="3" t="str">
        <f aca="false">IF(AND(AY467&lt;&gt;"",AZ467&lt;&gt;""),AZ467-AY467,"")</f>
        <v/>
      </c>
      <c r="BC467" s="1" t="n">
        <v>413.96</v>
      </c>
      <c r="BF467" s="6" t="n">
        <v>0.00037</v>
      </c>
      <c r="BL467" s="1" t="n">
        <v>0.89</v>
      </c>
      <c r="BM467" s="1" t="n">
        <v>9.29</v>
      </c>
      <c r="BN467" s="7" t="n">
        <v>9.7</v>
      </c>
      <c r="BO467" s="7" t="n">
        <f aca="false">IF(AND(P467&lt;&gt;"",AD467&lt;&gt;""),P467^0.333333333333333/AD467,"")</f>
        <v>9.56999346031032</v>
      </c>
      <c r="BP467" s="7" t="n">
        <f aca="false">BN467-BO467</f>
        <v>0.130006539689679</v>
      </c>
    </row>
    <row r="468" customFormat="false" ht="12.75" hidden="false" customHeight="false" outlineLevel="0" collapsed="false">
      <c r="A468" s="0" t="n">
        <v>466</v>
      </c>
      <c r="B468" s="0" t="s">
        <v>690</v>
      </c>
      <c r="C468" s="0" t="s">
        <v>560</v>
      </c>
      <c r="D468" s="0" t="n">
        <v>9</v>
      </c>
      <c r="E468" s="0" t="n">
        <v>10</v>
      </c>
      <c r="F468" s="0" t="n">
        <v>0</v>
      </c>
      <c r="G468" s="0" t="n">
        <v>0</v>
      </c>
      <c r="H468" s="0" t="n">
        <v>0</v>
      </c>
      <c r="I468" s="0" t="n">
        <v>0</v>
      </c>
      <c r="J468" s="0" t="n">
        <v>0</v>
      </c>
      <c r="K468" s="0" t="s">
        <v>658</v>
      </c>
      <c r="L468" s="1" t="n">
        <v>118.18</v>
      </c>
      <c r="M468" s="1" t="n">
        <f aca="false">+D468*$D$2+E468*$E$2+F468*$F$2+G468*$G$2+H468*$H$2+I468*$I$2+J468*$J$2</f>
        <v>118.1784</v>
      </c>
      <c r="N468" s="1" t="str">
        <f aca="false">IF(ABS(M468-L468)&gt;0.005,M468-L468,"")</f>
        <v/>
      </c>
      <c r="O468" s="1" t="n">
        <v>352.13</v>
      </c>
      <c r="P468" s="1" t="n">
        <f aca="false">+O468+459.67</f>
        <v>811.8</v>
      </c>
      <c r="Q468" s="1" t="n">
        <f aca="false">IF(AND(P468&gt;0,U468&lt;&gt;""),P468/U468,"")</f>
        <v>0.662201956097919</v>
      </c>
      <c r="R468" s="1" t="n">
        <v>-60.54</v>
      </c>
      <c r="S468" s="1" t="n">
        <f aca="false">IF(AND(R468&lt;&gt;"",U468&lt;&gt;""),(R468+459.67)/U468,"")</f>
        <v>0.325578549811976</v>
      </c>
      <c r="T468" s="1" t="n">
        <v>766.24</v>
      </c>
      <c r="U468" s="1" t="n">
        <f aca="false">IF(T468&lt;&gt;"",T468+459.67,"")</f>
        <v>1225.91</v>
      </c>
      <c r="V468" s="1" t="n">
        <v>541.59</v>
      </c>
      <c r="W468" s="2" t="n">
        <v>0.0536</v>
      </c>
      <c r="X468" s="2" t="n">
        <v>0.2608</v>
      </c>
      <c r="Y468" s="2" t="n">
        <f aca="false">IF(U468&lt;&gt;"",V468*W468*L468/10.73165/U468,"")</f>
        <v>0.260768016910445</v>
      </c>
      <c r="Z468" s="2" t="str">
        <f aca="false">IF(Y468&lt;&gt;"",IF(ABS(Y468-X468)&gt;0.0005,Y468-X468,""),"")</f>
        <v/>
      </c>
      <c r="AB468" s="2" t="n">
        <f aca="false">IF(AND(V468&gt;0,Q468&lt;&gt;""),LOG(14.69595/V468)/(1-1/Q468)*3/7-1,"")</f>
        <v>0.316071393725396</v>
      </c>
      <c r="AC468" s="2" t="n">
        <f aca="false">IF(AB468&lt;&gt;"",IF(ABS(AB468-AA468)&gt;0.05,AB468-AA468,""),"")</f>
        <v>0.316071393725396</v>
      </c>
      <c r="AD468" s="2" t="n">
        <v>0.9689</v>
      </c>
      <c r="AF468" s="3" t="n">
        <f aca="false">IF(AND(L468&lt;&gt;"",AD468&lt;&gt;""),L468/(AD468*62.3664),"")</f>
        <v>1.95575457081059</v>
      </c>
      <c r="AG468" s="1" t="n">
        <v>14.54</v>
      </c>
      <c r="AH468" s="1" t="n">
        <f aca="false">IF(AD468&lt;&gt;"",141.5/AD468-131.5,"")</f>
        <v>14.5419031891836</v>
      </c>
      <c r="AI468" s="1" t="str">
        <f aca="false">IF(AH468&lt;&gt;"",IF(ABS(AH468-AG468)&gt;0.01,AH468-AG468,""),"")</f>
        <v/>
      </c>
      <c r="AJ468" s="3" t="n">
        <v>8.078</v>
      </c>
      <c r="AK468" s="3" t="n">
        <f aca="false">IF(AD468&lt;&gt;"",AD468*8.33718,"")</f>
        <v>8.077893702</v>
      </c>
      <c r="AL468" s="3" t="str">
        <f aca="false">IF(AK468&lt;&gt;"",IF(ABS(AK468-AJ468)&gt;0.001,AK468-AJ468,""),"")</f>
        <v/>
      </c>
      <c r="AM468" s="4" t="n">
        <v>1.5358</v>
      </c>
      <c r="AO468" s="2" t="str">
        <f aca="false">IF(AND(V468&lt;&gt;"",AA468&lt;&gt;"",U468&lt;&gt;""),V468*10^(7/3*(1+AA468)*(1-U468/559.676)),"")</f>
        <v/>
      </c>
      <c r="AP468" s="2" t="str">
        <f aca="false">IF(AO468&lt;&gt;"",AO468-AN468,"")</f>
        <v/>
      </c>
      <c r="AR468" s="2" t="n">
        <v>0.3624</v>
      </c>
      <c r="AV468" s="5" t="n">
        <v>17428</v>
      </c>
      <c r="AW468" s="5" t="n">
        <f aca="false">AV468*AJ468</f>
        <v>140783.384</v>
      </c>
      <c r="AX468" s="1" t="n">
        <v>33.23</v>
      </c>
      <c r="AZ468" s="3" t="str">
        <f aca="false">IF(AND(AU468&lt;&gt;"",T468&lt;&gt;"",O468&lt;&gt;"",AD468&lt;&gt;""),SQRT((AU468*(MAX((T468-77)/(T468-O468),0))^0.38)*(SQRT(AD468^2-0.000601*(77-60))*62.3664)*251.9958/30.48^3),"")</f>
        <v/>
      </c>
      <c r="BA468" s="3" t="str">
        <f aca="false">IF(AND(AY468&lt;&gt;"",AZ468&lt;&gt;""),AZ468-AY468,"")</f>
        <v/>
      </c>
      <c r="BC468" s="1" t="n">
        <v>545.52</v>
      </c>
      <c r="BF468" s="6" t="n">
        <v>0.00042</v>
      </c>
      <c r="BH468" s="7" t="n">
        <v>89.8</v>
      </c>
      <c r="BI468" s="7" t="n">
        <v>90.8</v>
      </c>
      <c r="BJ468" s="7" t="n">
        <v>100.3</v>
      </c>
      <c r="BK468" s="7" t="n">
        <v>0.5</v>
      </c>
      <c r="BL468" s="1" t="n">
        <v>0.97</v>
      </c>
      <c r="BM468" s="1" t="n">
        <v>9.32</v>
      </c>
      <c r="BN468" s="7" t="n">
        <v>9.8</v>
      </c>
      <c r="BO468" s="7" t="n">
        <f aca="false">IF(AND(P468&lt;&gt;"",AD468&lt;&gt;""),P468^0.333333333333333/AD468,"")</f>
        <v>9.62802907472917</v>
      </c>
      <c r="BP468" s="7" t="n">
        <f aca="false">BN468-BO468</f>
        <v>0.171970925270834</v>
      </c>
    </row>
    <row r="469" customFormat="false" ht="12.75" hidden="false" customHeight="false" outlineLevel="0" collapsed="false">
      <c r="A469" s="0" t="n">
        <v>467</v>
      </c>
      <c r="B469" s="0" t="s">
        <v>691</v>
      </c>
      <c r="C469" s="0" t="s">
        <v>468</v>
      </c>
      <c r="D469" s="0" t="n">
        <v>10</v>
      </c>
      <c r="E469" s="0" t="n">
        <v>12</v>
      </c>
      <c r="F469" s="0" t="n">
        <v>0</v>
      </c>
      <c r="G469" s="0" t="n">
        <v>0</v>
      </c>
      <c r="H469" s="0" t="n">
        <v>0</v>
      </c>
      <c r="I469" s="0" t="n">
        <v>0</v>
      </c>
      <c r="J469" s="0" t="n">
        <v>0</v>
      </c>
      <c r="K469" s="0" t="s">
        <v>658</v>
      </c>
      <c r="L469" s="1" t="n">
        <v>132.2</v>
      </c>
      <c r="M469" s="1" t="n">
        <f aca="false">+D469*$D$2+E469*$E$2+F469*$F$2+G469*$G$2+H469*$H$2+I469*$I$2+J469*$J$2</f>
        <v>132.20528</v>
      </c>
      <c r="N469" s="1" t="n">
        <f aca="false">IF(ABS(M469-L469)&gt;0.005,M469-L469,"")</f>
        <v>0.00527999999999906</v>
      </c>
      <c r="O469" s="1" t="n">
        <v>375.08</v>
      </c>
      <c r="P469" s="1" t="n">
        <f aca="false">+O469+459.67</f>
        <v>834.75</v>
      </c>
      <c r="Q469" s="1" t="n">
        <f aca="false">IF(AND(P469&gt;0,U469&lt;&gt;""),P469/U469,"")</f>
        <v>0.677216011422823</v>
      </c>
      <c r="S469" s="1" t="str">
        <f aca="false">IF(AND(R469&lt;&gt;"",U469&lt;&gt;""),(R469+459.67)/U469,"")</f>
        <v/>
      </c>
      <c r="T469" s="1" t="n">
        <v>772.95</v>
      </c>
      <c r="U469" s="1" t="n">
        <f aca="false">IF(T469&lt;&gt;"",T469+459.67,"")</f>
        <v>1232.62</v>
      </c>
      <c r="V469" s="1" t="n">
        <v>476.99</v>
      </c>
      <c r="W469" s="2" t="n">
        <v>0.0546</v>
      </c>
      <c r="X469" s="2" t="n">
        <v>0.2603</v>
      </c>
      <c r="Y469" s="2" t="n">
        <f aca="false">IF(U469&lt;&gt;"",V469*W469*L469/10.73165/U469,"")</f>
        <v>0.260278120343878</v>
      </c>
      <c r="Z469" s="2" t="str">
        <f aca="false">IF(Y469&lt;&gt;"",IF(ABS(Y469-X469)&gt;0.0005,Y469-X469,""),"")</f>
        <v/>
      </c>
      <c r="AB469" s="2" t="n">
        <f aca="false">IF(AND(V469&gt;0,Q469&lt;&gt;""),LOG(14.69595/V469)/(1-1/Q469)*3/7-1,"")</f>
        <v>0.358915545163722</v>
      </c>
      <c r="AC469" s="2" t="n">
        <f aca="false">IF(AB469&lt;&gt;"",IF(ABS(AB469-AA469)&gt;0.05,AB469-AA469,""),"")</f>
        <v>0.358915545163722</v>
      </c>
      <c r="AD469" s="2" t="n">
        <v>0.9437</v>
      </c>
      <c r="AF469" s="3" t="n">
        <f aca="false">IF(AND(L469&lt;&gt;"",AD469&lt;&gt;""),L469/(AD469*62.3664),"")</f>
        <v>2.24619173177816</v>
      </c>
      <c r="AG469" s="1" t="n">
        <v>18.44</v>
      </c>
      <c r="AH469" s="1" t="n">
        <f aca="false">IF(AD469&lt;&gt;"",141.5/AD469-131.5,"")</f>
        <v>18.4417187665572</v>
      </c>
      <c r="AI469" s="1" t="str">
        <f aca="false">IF(AH469&lt;&gt;"",IF(ABS(AH469-AG469)&gt;0.01,AH469-AG469,""),"")</f>
        <v/>
      </c>
      <c r="AJ469" s="3" t="n">
        <v>7.868</v>
      </c>
      <c r="AK469" s="3" t="n">
        <f aca="false">IF(AD469&lt;&gt;"",AD469*8.33718,"")</f>
        <v>7.867796766</v>
      </c>
      <c r="AL469" s="3" t="str">
        <f aca="false">IF(AK469&lt;&gt;"",IF(ABS(AK469-AJ469)&gt;0.001,AK469-AJ469,""),"")</f>
        <v/>
      </c>
      <c r="AM469" s="4" t="n">
        <v>1.5241</v>
      </c>
      <c r="AO469" s="2" t="str">
        <f aca="false">IF(AND(V469&lt;&gt;"",AA469&lt;&gt;"",U469&lt;&gt;""),V469*10^(7/3*(1+AA469)*(1-U469/559.676)),"")</f>
        <v/>
      </c>
      <c r="AP469" s="2" t="str">
        <f aca="false">IF(AO469&lt;&gt;"",AO469-AN469,"")</f>
        <v/>
      </c>
      <c r="AR469" s="2" t="n">
        <v>0.3672</v>
      </c>
      <c r="AU469" s="1" t="n">
        <v>189.17</v>
      </c>
      <c r="AV469" s="5" t="n">
        <v>17560</v>
      </c>
      <c r="AW469" s="5" t="n">
        <f aca="false">AV469*AJ469</f>
        <v>138162.08</v>
      </c>
      <c r="AX469" s="1" t="n">
        <v>31.93</v>
      </c>
      <c r="AZ469" s="3" t="n">
        <f aca="false">IF(AND(AU469&lt;&gt;"",T469&lt;&gt;"",O469&lt;&gt;"",AD469&lt;&gt;""),SQRT((AU469*(MAX((T469-77)/(T469-O469),0))^0.38)*(SQRT(AD469^2-0.000601*(77-60))*62.3664)*251.9958/30.48^3),"")</f>
        <v>11.0377067508282</v>
      </c>
      <c r="BA469" s="3" t="str">
        <f aca="false">IF(AND(AY469&lt;&gt;"",AZ469&lt;&gt;""),AZ469-AY469,"")</f>
        <v/>
      </c>
      <c r="BC469" s="1" t="n">
        <v>108.03</v>
      </c>
      <c r="BF469" s="6" t="n">
        <v>0.00024</v>
      </c>
      <c r="BL469" s="1" t="n">
        <v>0.85</v>
      </c>
      <c r="BM469" s="1" t="n">
        <v>8.42</v>
      </c>
      <c r="BN469" s="7" t="n">
        <v>10.1</v>
      </c>
      <c r="BO469" s="7" t="n">
        <f aca="false">IF(AND(P469&lt;&gt;"",AD469&lt;&gt;""),P469^0.333333333333333/AD469,"")</f>
        <v>9.97741846708347</v>
      </c>
      <c r="BP469" s="7" t="n">
        <f aca="false">BN469-BO469</f>
        <v>0.122581532916529</v>
      </c>
    </row>
    <row r="470" customFormat="false" ht="12.75" hidden="false" customHeight="false" outlineLevel="0" collapsed="false">
      <c r="A470" s="0" t="n">
        <v>468</v>
      </c>
      <c r="B470" s="0" t="s">
        <v>692</v>
      </c>
      <c r="C470" s="0" t="s">
        <v>468</v>
      </c>
      <c r="D470" s="0" t="n">
        <v>10</v>
      </c>
      <c r="E470" s="0" t="n">
        <v>12</v>
      </c>
      <c r="F470" s="0" t="n">
        <v>0</v>
      </c>
      <c r="G470" s="0" t="n">
        <v>0</v>
      </c>
      <c r="H470" s="0" t="n">
        <v>0</v>
      </c>
      <c r="I470" s="0" t="n">
        <v>0</v>
      </c>
      <c r="J470" s="0" t="n">
        <v>0</v>
      </c>
      <c r="K470" s="0" t="s">
        <v>658</v>
      </c>
      <c r="L470" s="1" t="n">
        <v>132.2</v>
      </c>
      <c r="M470" s="1" t="n">
        <f aca="false">+D470*$D$2+E470*$E$2+F470*$F$2+G470*$G$2+H470*$H$2+I470*$I$2+J470*$J$2</f>
        <v>132.20528</v>
      </c>
      <c r="N470" s="1" t="n">
        <f aca="false">IF(ABS(M470-L470)&gt;0.005,M470-L470,"")</f>
        <v>0.00527999999999906</v>
      </c>
      <c r="O470" s="1" t="n">
        <v>376.52</v>
      </c>
      <c r="P470" s="1" t="n">
        <f aca="false">+O470+459.67</f>
        <v>836.19</v>
      </c>
      <c r="Q470" s="1" t="n">
        <f aca="false">IF(AND(P470&gt;0,U470&lt;&gt;""),P470/U470,"")</f>
        <v>0.677208526353299</v>
      </c>
      <c r="S470" s="1" t="str">
        <f aca="false">IF(AND(R470&lt;&gt;"",U470&lt;&gt;""),(R470+459.67)/U470,"")</f>
        <v/>
      </c>
      <c r="T470" s="1" t="n">
        <v>775.09</v>
      </c>
      <c r="U470" s="1" t="n">
        <f aca="false">IF(T470&lt;&gt;"",T470+459.67,"")</f>
        <v>1234.76</v>
      </c>
      <c r="V470" s="1" t="n">
        <v>476.99</v>
      </c>
      <c r="W470" s="2" t="n">
        <v>0.0546</v>
      </c>
      <c r="X470" s="2" t="n">
        <v>0.2598</v>
      </c>
      <c r="Y470" s="2" t="n">
        <f aca="false">IF(U470&lt;&gt;"",V470*W470*L470/10.73165/U470,"")</f>
        <v>0.259827024440596</v>
      </c>
      <c r="Z470" s="2" t="str">
        <f aca="false">IF(Y470&lt;&gt;"",IF(ABS(Y470-X470)&gt;0.0005,Y470-X470,""),"")</f>
        <v/>
      </c>
      <c r="AB470" s="2" t="n">
        <f aca="false">IF(AND(V470&gt;0,Q470&lt;&gt;""),LOG(14.69595/V470)/(1-1/Q470)*3/7-1,"")</f>
        <v>0.358869014522961</v>
      </c>
      <c r="AC470" s="2" t="n">
        <f aca="false">IF(AB470&lt;&gt;"",IF(ABS(AB470-AA470)&gt;0.05,AB470-AA470,""),"")</f>
        <v>0.358869014522961</v>
      </c>
      <c r="AD470" s="2" t="n">
        <v>0.9464</v>
      </c>
      <c r="AF470" s="3" t="n">
        <f aca="false">IF(AND(L470&lt;&gt;"",AD470&lt;&gt;""),L470/(AD470*62.3664),"")</f>
        <v>2.23978353474117</v>
      </c>
      <c r="AG470" s="1" t="n">
        <v>18.02</v>
      </c>
      <c r="AH470" s="1" t="n">
        <f aca="false">IF(AD470&lt;&gt;"",141.5/AD470-131.5,"")</f>
        <v>18.0139475908707</v>
      </c>
      <c r="AI470" s="1" t="str">
        <f aca="false">IF(AH470&lt;&gt;"",IF(ABS(AH470-AG470)&gt;0.01,AH470-AG470,""),"")</f>
        <v/>
      </c>
      <c r="AJ470" s="3" t="n">
        <v>7.89</v>
      </c>
      <c r="AK470" s="3" t="n">
        <f aca="false">IF(AD470&lt;&gt;"",AD470*8.33718,"")</f>
        <v>7.890307152</v>
      </c>
      <c r="AL470" s="3" t="str">
        <f aca="false">IF(AK470&lt;&gt;"",IF(ABS(AK470-AJ470)&gt;0.001,AK470-AJ470,""),"")</f>
        <v/>
      </c>
      <c r="AM470" s="4" t="n">
        <v>1.5193</v>
      </c>
      <c r="AO470" s="2" t="str">
        <f aca="false">IF(AND(V470&lt;&gt;"",AA470&lt;&gt;"",U470&lt;&gt;""),V470*10^(7/3*(1+AA470)*(1-U470/559.676)),"")</f>
        <v/>
      </c>
      <c r="AP470" s="2" t="str">
        <f aca="false">IF(AO470&lt;&gt;"",AO470-AN470,"")</f>
        <v/>
      </c>
      <c r="AR470" s="2" t="n">
        <v>0.3671</v>
      </c>
      <c r="AU470" s="1" t="n">
        <v>189.56</v>
      </c>
      <c r="AV470" s="5" t="n">
        <v>17560</v>
      </c>
      <c r="AW470" s="5" t="n">
        <f aca="false">AV470*AJ470</f>
        <v>138548.4</v>
      </c>
      <c r="AX470" s="1" t="n">
        <v>32.31</v>
      </c>
      <c r="AZ470" s="3" t="n">
        <f aca="false">IF(AND(AU470&lt;&gt;"",T470&lt;&gt;"",O470&lt;&gt;"",AD470&lt;&gt;""),SQRT((AU470*(MAX((T470-77)/(T470-O470),0))^0.38)*(SQRT(AD470^2-0.000601*(77-60))*62.3664)*251.9958/30.48^3),"")</f>
        <v>11.0678160002184</v>
      </c>
      <c r="BA470" s="3" t="str">
        <f aca="false">IF(AND(AY470&lt;&gt;"",AZ470&lt;&gt;""),AZ470-AY470,"")</f>
        <v/>
      </c>
      <c r="BC470" s="1" t="n">
        <v>17.14</v>
      </c>
      <c r="BF470" s="6" t="n">
        <v>0.00053</v>
      </c>
      <c r="BL470" s="1" t="n">
        <v>0.85</v>
      </c>
      <c r="BM470" s="1" t="n">
        <v>8.42</v>
      </c>
      <c r="BN470" s="7" t="n">
        <v>10.1</v>
      </c>
      <c r="BO470" s="7" t="n">
        <f aca="false">IF(AND(P470&lt;&gt;"",AD470&lt;&gt;""),P470^0.333333333333333/AD470,"")</f>
        <v>9.9546713125465</v>
      </c>
      <c r="BP470" s="7" t="n">
        <f aca="false">BN470-BO470</f>
        <v>0.145328687453498</v>
      </c>
    </row>
    <row r="471" customFormat="false" ht="12.75" hidden="false" customHeight="false" outlineLevel="0" collapsed="false">
      <c r="A471" s="0" t="n">
        <v>469</v>
      </c>
      <c r="B471" s="0" t="s">
        <v>693</v>
      </c>
      <c r="C471" s="0" t="s">
        <v>468</v>
      </c>
      <c r="D471" s="0" t="n">
        <v>10</v>
      </c>
      <c r="E471" s="0" t="n">
        <v>12</v>
      </c>
      <c r="F471" s="0" t="n">
        <v>0</v>
      </c>
      <c r="G471" s="0" t="n">
        <v>0</v>
      </c>
      <c r="H471" s="0" t="n">
        <v>0</v>
      </c>
      <c r="I471" s="0" t="n">
        <v>0</v>
      </c>
      <c r="J471" s="0" t="n">
        <v>0</v>
      </c>
      <c r="K471" s="0" t="s">
        <v>658</v>
      </c>
      <c r="L471" s="1" t="n">
        <v>132.2</v>
      </c>
      <c r="M471" s="1" t="n">
        <f aca="false">+D471*$D$2+E471*$E$2+F471*$F$2+G471*$G$2+H471*$H$2+I471*$I$2+J471*$J$2</f>
        <v>132.20528</v>
      </c>
      <c r="N471" s="1" t="n">
        <f aca="false">IF(ABS(M471-L471)&gt;0.005,M471-L471,"")</f>
        <v>0.00527999999999906</v>
      </c>
      <c r="O471" s="1" t="n">
        <v>395.6</v>
      </c>
      <c r="P471" s="1" t="n">
        <f aca="false">+O471+459.67</f>
        <v>855.27</v>
      </c>
      <c r="Q471" s="1" t="n">
        <f aca="false">IF(AND(P471&gt;0,U471&lt;&gt;""),P471/U471,"")</f>
        <v>0.671221158373882</v>
      </c>
      <c r="S471" s="1" t="str">
        <f aca="false">IF(AND(R471&lt;&gt;"",U471&lt;&gt;""),(R471+459.67)/U471,"")</f>
        <v/>
      </c>
      <c r="T471" s="1" t="n">
        <v>814.53</v>
      </c>
      <c r="U471" s="1" t="n">
        <f aca="false">IF(T471&lt;&gt;"",T471+459.67,"")</f>
        <v>1274.2</v>
      </c>
      <c r="V471" s="1" t="n">
        <v>491.58</v>
      </c>
      <c r="W471" s="2" t="n">
        <v>0.0546</v>
      </c>
      <c r="X471" s="2" t="n">
        <v>0.2595</v>
      </c>
      <c r="Y471" s="2" t="n">
        <f aca="false">IF(U471&lt;&gt;"",V471*W471*L471/10.73165/U471,"")</f>
        <v>0.259486161747082</v>
      </c>
      <c r="Z471" s="2" t="str">
        <f aca="false">IF(Y471&lt;&gt;"",IF(ABS(Y471-X471)&gt;0.0005,Y471-X471,""),"")</f>
        <v/>
      </c>
      <c r="AB471" s="2" t="n">
        <f aca="false">IF(AND(V471&gt;0,Q471&lt;&gt;""),LOG(14.69595/V471)/(1-1/Q471)*3/7-1,"")</f>
        <v>0.333776145732569</v>
      </c>
      <c r="AC471" s="2" t="n">
        <f aca="false">IF(AB471&lt;&gt;"",IF(ABS(AB471-AA471)&gt;0.05,AB471-AA471,""),"")</f>
        <v>0.333776145732569</v>
      </c>
      <c r="AD471" s="2" t="n">
        <v>0.9608</v>
      </c>
      <c r="AF471" s="3" t="n">
        <f aca="false">IF(AND(L471&lt;&gt;"",AD471&lt;&gt;""),L471/(AD471*62.3664),"")</f>
        <v>2.20621475570259</v>
      </c>
      <c r="AG471" s="1" t="n">
        <v>15.78</v>
      </c>
      <c r="AH471" s="1" t="n">
        <f aca="false">IF(AD471&lt;&gt;"",141.5/AD471-131.5,"")</f>
        <v>15.7731057452123</v>
      </c>
      <c r="AI471" s="1" t="str">
        <f aca="false">IF(AH471&lt;&gt;"",IF(ABS(AH471-AG471)&gt;0.01,AH471-AG471,""),"")</f>
        <v/>
      </c>
      <c r="AJ471" s="3" t="n">
        <v>8.01</v>
      </c>
      <c r="AK471" s="3" t="n">
        <f aca="false">IF(AD471&lt;&gt;"",AD471*8.33718,"")</f>
        <v>8.010362544</v>
      </c>
      <c r="AL471" s="3" t="str">
        <f aca="false">IF(AK471&lt;&gt;"",IF(ABS(AK471-AJ471)&gt;0.001,AK471-AJ471,""),"")</f>
        <v/>
      </c>
      <c r="AM471" s="4" t="n">
        <v>1.5322</v>
      </c>
      <c r="AO471" s="2" t="str">
        <f aca="false">IF(AND(V471&lt;&gt;"",AA471&lt;&gt;"",U471&lt;&gt;""),V471*10^(7/3*(1+AA471)*(1-U471/559.676)),"")</f>
        <v/>
      </c>
      <c r="AP471" s="2" t="str">
        <f aca="false">IF(AO471&lt;&gt;"",AO471-AN471,"")</f>
        <v/>
      </c>
      <c r="AR471" s="2" t="n">
        <v>0.3666</v>
      </c>
      <c r="AU471" s="1" t="n">
        <v>197.5</v>
      </c>
      <c r="AV471" s="5" t="n">
        <v>17538</v>
      </c>
      <c r="AW471" s="5" t="n">
        <f aca="false">AV471*AJ471</f>
        <v>140479.38</v>
      </c>
      <c r="AX471" s="1" t="n">
        <v>34.34</v>
      </c>
      <c r="AZ471" s="3" t="n">
        <f aca="false">IF(AND(AU471&lt;&gt;"",T471&lt;&gt;"",O471&lt;&gt;"",AD471&lt;&gt;""),SQRT((AU471*(MAX((T471-77)/(T471-O471),0))^0.38)*(SQRT(AD471^2-0.000601*(77-60))*62.3664)*251.9958/30.48^3),"")</f>
        <v>11.3949518970899</v>
      </c>
      <c r="BA471" s="3" t="str">
        <f aca="false">IF(AND(AY471&lt;&gt;"",AZ471&lt;&gt;""),AZ471-AY471,"")</f>
        <v/>
      </c>
      <c r="BC471" s="1" t="n">
        <v>17.14</v>
      </c>
      <c r="BF471" s="6" t="n">
        <v>0.00049</v>
      </c>
      <c r="BL471" s="1" t="n">
        <v>0.85</v>
      </c>
      <c r="BM471" s="1" t="n">
        <v>8.39</v>
      </c>
      <c r="BN471" s="7" t="n">
        <v>10</v>
      </c>
      <c r="BO471" s="7" t="n">
        <f aca="false">IF(AND(P471&lt;&gt;"",AD471&lt;&gt;""),P471^0.333333333333333/AD471,"")</f>
        <v>9.87949513807966</v>
      </c>
      <c r="BP471" s="7" t="n">
        <f aca="false">BN471-BO471</f>
        <v>0.120504861920338</v>
      </c>
    </row>
    <row r="472" customFormat="false" ht="12.75" hidden="false" customHeight="false" outlineLevel="0" collapsed="false">
      <c r="A472" s="0" t="n">
        <v>470</v>
      </c>
      <c r="B472" s="0" t="s">
        <v>694</v>
      </c>
      <c r="C472" s="0" t="s">
        <v>468</v>
      </c>
      <c r="D472" s="0" t="n">
        <v>10</v>
      </c>
      <c r="E472" s="0" t="n">
        <v>12</v>
      </c>
      <c r="F472" s="0" t="n">
        <v>0</v>
      </c>
      <c r="G472" s="0" t="n">
        <v>0</v>
      </c>
      <c r="H472" s="0" t="n">
        <v>0</v>
      </c>
      <c r="I472" s="0" t="n">
        <v>0</v>
      </c>
      <c r="J472" s="0" t="n">
        <v>0</v>
      </c>
      <c r="K472" s="0" t="s">
        <v>658</v>
      </c>
      <c r="L472" s="1" t="n">
        <v>132.2</v>
      </c>
      <c r="M472" s="1" t="n">
        <f aca="false">+D472*$D$2+E472*$E$2+F472*$F$2+G472*$G$2+H472*$H$2+I472*$I$2+J472*$J$2</f>
        <v>132.20528</v>
      </c>
      <c r="N472" s="1" t="n">
        <f aca="false">IF(ABS(M472-L472)&gt;0.005,M472-L472,"")</f>
        <v>0.00527999999999906</v>
      </c>
      <c r="O472" s="1" t="n">
        <v>401.9</v>
      </c>
      <c r="P472" s="1" t="n">
        <f aca="false">+O472+459.67</f>
        <v>861.57</v>
      </c>
      <c r="Q472" s="1" t="n">
        <f aca="false">IF(AND(P472&gt;0,U472&lt;&gt;""),P472/U472,"")</f>
        <v>0.685030730454556</v>
      </c>
      <c r="S472" s="1" t="str">
        <f aca="false">IF(AND(R472&lt;&gt;"",U472&lt;&gt;""),(R472+459.67)/U472,"")</f>
        <v/>
      </c>
      <c r="T472" s="1" t="n">
        <v>798.04</v>
      </c>
      <c r="U472" s="1" t="n">
        <f aca="false">IF(T472&lt;&gt;"",T472+459.67,"")</f>
        <v>1257.71</v>
      </c>
      <c r="V472" s="1" t="n">
        <v>467.6</v>
      </c>
      <c r="W472" s="2" t="n">
        <v>0.0546</v>
      </c>
      <c r="X472" s="2" t="n">
        <v>0.2501</v>
      </c>
      <c r="Y472" s="2" t="n">
        <f aca="false">IF(U472&lt;&gt;"",V472*W472*L472/10.73165/U472,"")</f>
        <v>0.250064237395538</v>
      </c>
      <c r="Z472" s="2" t="str">
        <f aca="false">IF(Y472&lt;&gt;"",IF(ABS(Y472-X472)&gt;0.0005,Y472-X472,""),"")</f>
        <v/>
      </c>
      <c r="AB472" s="2" t="n">
        <f aca="false">IF(AND(V472&gt;0,Q472&lt;&gt;""),LOG(14.69595/V472)/(1-1/Q472)*3/7-1,"")</f>
        <v>0.400653393394917</v>
      </c>
      <c r="AC472" s="2" t="n">
        <f aca="false">IF(AB472&lt;&gt;"",IF(ABS(AB472-AA472)&gt;0.05,AB472-AA472,""),"")</f>
        <v>0.400653393394917</v>
      </c>
      <c r="AD472" s="2" t="n">
        <v>0.9495</v>
      </c>
      <c r="AF472" s="3" t="n">
        <f aca="false">IF(AND(L472&lt;&gt;"",AD472&lt;&gt;""),L472/(AD472*62.3664),"")</f>
        <v>2.23247091867198</v>
      </c>
      <c r="AG472" s="1" t="n">
        <v>17.53</v>
      </c>
      <c r="AH472" s="1" t="n">
        <f aca="false">IF(AD472&lt;&gt;"",141.5/AD472-131.5,"")</f>
        <v>17.5258030542391</v>
      </c>
      <c r="AI472" s="1" t="str">
        <f aca="false">IF(AH472&lt;&gt;"",IF(ABS(AH472-AG472)&gt;0.01,AH472-AG472,""),"")</f>
        <v/>
      </c>
      <c r="AJ472" s="3" t="n">
        <v>7.916</v>
      </c>
      <c r="AK472" s="3" t="n">
        <f aca="false">IF(AD472&lt;&gt;"",AD472*8.33718,"")</f>
        <v>7.91615241</v>
      </c>
      <c r="AL472" s="3" t="str">
        <f aca="false">IF(AK472&lt;&gt;"",IF(ABS(AK472-AJ472)&gt;0.001,AK472-AJ472,""),"")</f>
        <v/>
      </c>
      <c r="AM472" s="4" t="n">
        <v>1.5333</v>
      </c>
      <c r="AO472" s="2" t="str">
        <f aca="false">IF(AND(V472&lt;&gt;"",AA472&lt;&gt;"",U472&lt;&gt;""),V472*10^(7/3*(1+AA472)*(1-U472/559.676)),"")</f>
        <v/>
      </c>
      <c r="AP472" s="2" t="str">
        <f aca="false">IF(AO472&lt;&gt;"",AO472-AN472,"")</f>
        <v/>
      </c>
      <c r="AR472" s="2" t="n">
        <v>0.3667</v>
      </c>
      <c r="AV472" s="5" t="n">
        <v>17539</v>
      </c>
      <c r="AW472" s="5" t="n">
        <f aca="false">AV472*AJ472</f>
        <v>138838.724</v>
      </c>
      <c r="AX472" s="1" t="n">
        <v>32.74</v>
      </c>
      <c r="AZ472" s="3" t="str">
        <f aca="false">IF(AND(AU472&lt;&gt;"",T472&lt;&gt;"",O472&lt;&gt;"",AD472&lt;&gt;""),SQRT((AU472*(MAX((T472-77)/(T472-O472),0))^0.38)*(SQRT(AD472^2-0.000601*(77-60))*62.3664)*251.9958/30.48^3),"")</f>
        <v/>
      </c>
      <c r="BA472" s="3" t="str">
        <f aca="false">IF(AND(AY472&lt;&gt;"",AZ472&lt;&gt;""),AZ472-AY472,"")</f>
        <v/>
      </c>
      <c r="BC472" s="1" t="n">
        <v>-3.67</v>
      </c>
      <c r="BF472" s="6" t="n">
        <v>0.00053</v>
      </c>
      <c r="BL472" s="1" t="n">
        <v>0.85</v>
      </c>
      <c r="BM472" s="1" t="n">
        <v>8.39</v>
      </c>
      <c r="BN472" s="7" t="n">
        <v>10</v>
      </c>
      <c r="BO472" s="7" t="n">
        <f aca="false">IF(AND(P472&lt;&gt;"",AD472&lt;&gt;""),P472^0.333333333333333/AD472,"")</f>
        <v>10.0215574478434</v>
      </c>
      <c r="BP472" s="7" t="n">
        <f aca="false">BN472-BO472</f>
        <v>-0.0215574478433496</v>
      </c>
    </row>
    <row r="473" customFormat="false" ht="12.75" hidden="false" customHeight="false" outlineLevel="0" collapsed="false">
      <c r="A473" s="0" t="n">
        <v>471</v>
      </c>
      <c r="B473" s="0" t="s">
        <v>695</v>
      </c>
      <c r="C473" s="0" t="s">
        <v>696</v>
      </c>
      <c r="D473" s="0" t="n">
        <v>12</v>
      </c>
      <c r="E473" s="0" t="n">
        <v>8</v>
      </c>
      <c r="F473" s="0" t="n">
        <v>0</v>
      </c>
      <c r="G473" s="0" t="n">
        <v>0</v>
      </c>
      <c r="H473" s="0" t="n">
        <v>0</v>
      </c>
      <c r="I473" s="0" t="n">
        <v>0</v>
      </c>
      <c r="J473" s="0" t="n">
        <v>0</v>
      </c>
      <c r="K473" s="0" t="s">
        <v>628</v>
      </c>
      <c r="L473" s="1" t="n">
        <v>152.19</v>
      </c>
      <c r="M473" s="1" t="n">
        <f aca="false">+D473*$D$2+E473*$E$2+F473*$F$2+G473*$G$2+H473*$H$2+I473*$I$2+J473*$J$2</f>
        <v>152.19552</v>
      </c>
      <c r="N473" s="1" t="n">
        <f aca="false">IF(ABS(M473-L473)&gt;0.005,M473-L473,"")</f>
        <v>0.0055200000000184</v>
      </c>
      <c r="O473" s="1" t="n">
        <v>518.09</v>
      </c>
      <c r="P473" s="1" t="n">
        <f aca="false">+O473+459.67</f>
        <v>977.76</v>
      </c>
      <c r="Q473" s="1" t="n">
        <f aca="false">IF(AND(P473&gt;0,U473&lt;&gt;""),P473/U473,"")</f>
        <v>0.685858585858586</v>
      </c>
      <c r="S473" s="1" t="str">
        <f aca="false">IF(AND(R473&lt;&gt;"",U473&lt;&gt;""),(R473+459.67)/U473,"")</f>
        <v/>
      </c>
      <c r="T473" s="1" t="n">
        <v>965.93</v>
      </c>
      <c r="U473" s="1" t="n">
        <f aca="false">IF(T473&lt;&gt;"",T473+459.67,"")</f>
        <v>1425.6</v>
      </c>
      <c r="V473" s="1" t="n">
        <v>464.12</v>
      </c>
      <c r="W473" s="2" t="n">
        <v>0.0505</v>
      </c>
      <c r="X473" s="2" t="n">
        <v>0.23</v>
      </c>
      <c r="Y473" s="2" t="n">
        <f aca="false">IF(U473&lt;&gt;"",V473*W473*L473/10.73165/U473,"")</f>
        <v>0.233154387166969</v>
      </c>
      <c r="Z473" s="2" t="n">
        <f aca="false">IF(Y473&lt;&gt;"",IF(ABS(Y473-X473)&gt;0.0005,Y473-X473,""),"")</f>
        <v>0.00315438716696911</v>
      </c>
      <c r="AB473" s="2" t="n">
        <f aca="false">IF(AND(V473&gt;0,Q473&lt;&gt;""),LOG(14.69595/V473)/(1-1/Q473)*3/7-1,"")</f>
        <v>0.403006082959618</v>
      </c>
      <c r="AC473" s="2" t="n">
        <f aca="false">IF(AB473&lt;&gt;"",IF(ABS(AB473-AA473)&gt;0.05,AB473-AA473,""),"")</f>
        <v>0.403006082959618</v>
      </c>
      <c r="AF473" s="3" t="str">
        <f aca="false">IF(AND(L473&lt;&gt;"",AD473&lt;&gt;""),L473/(AD473*62.3664),"")</f>
        <v/>
      </c>
      <c r="AH473" s="1" t="str">
        <f aca="false">IF(AD473&lt;&gt;"",141.5/AD473-131.5,"")</f>
        <v/>
      </c>
      <c r="AI473" s="1" t="str">
        <f aca="false">IF(AH473&lt;&gt;"",IF(ABS(AH473-AG473)&gt;0.01,AH473-AG473,""),"")</f>
        <v/>
      </c>
      <c r="AK473" s="3" t="str">
        <f aca="false">IF(AD473&lt;&gt;"",AD473*8.33718,"")</f>
        <v/>
      </c>
      <c r="AL473" s="3" t="str">
        <f aca="false">IF(AK473&lt;&gt;"",IF(ABS(AK473-AJ473)&gt;0.001,AK473-AJ473,""),"")</f>
        <v/>
      </c>
      <c r="AO473" s="2" t="str">
        <f aca="false">IF(AND(V473&lt;&gt;"",AA473&lt;&gt;"",U473&lt;&gt;""),V473*10^(7/3*(1+AA473)*(1-U473/559.676)),"")</f>
        <v/>
      </c>
      <c r="AP473" s="2" t="str">
        <f aca="false">IF(AO473&lt;&gt;"",AO473-AN473,"")</f>
        <v/>
      </c>
      <c r="AV473" s="5" t="n">
        <v>16522</v>
      </c>
      <c r="AZ473" s="3" t="str">
        <f aca="false">IF(AND(AU473&lt;&gt;"",T473&lt;&gt;"",O473&lt;&gt;"",AD473&lt;&gt;""),SQRT((AU473*(MAX((T473-77)/(T473-O473),0))^0.38)*(SQRT(AD473^2-0.000601*(77-60))*62.3664)*251.9958/30.48^3),"")</f>
        <v/>
      </c>
      <c r="BA473" s="3" t="str">
        <f aca="false">IF(AND(AY473&lt;&gt;"",AZ473&lt;&gt;""),AZ473-AY473,"")</f>
        <v/>
      </c>
      <c r="BC473" s="1" t="n">
        <v>733.33</v>
      </c>
      <c r="BD473" s="1" t="n">
        <v>926.55</v>
      </c>
      <c r="BE473" s="1" t="n">
        <v>19.6</v>
      </c>
      <c r="BO473" s="7" t="str">
        <f aca="false">IF(AND(P473&lt;&gt;"",AD473&lt;&gt;""),P473^0.333333333333333/AD473,"")</f>
        <v/>
      </c>
      <c r="BP473" s="7" t="e">
        <f aca="false">BN473-BO473</f>
        <v>#VALUE!</v>
      </c>
    </row>
    <row r="474" customFormat="false" ht="12.75" hidden="false" customHeight="false" outlineLevel="0" collapsed="false">
      <c r="A474" s="0" t="n">
        <v>472</v>
      </c>
      <c r="B474" s="0" t="s">
        <v>697</v>
      </c>
      <c r="C474" s="0" t="s">
        <v>572</v>
      </c>
      <c r="D474" s="0" t="n">
        <v>12</v>
      </c>
      <c r="E474" s="0" t="n">
        <v>10</v>
      </c>
      <c r="F474" s="0" t="n">
        <v>0</v>
      </c>
      <c r="G474" s="0" t="n">
        <v>0</v>
      </c>
      <c r="H474" s="0" t="n">
        <v>0</v>
      </c>
      <c r="I474" s="0" t="n">
        <v>0</v>
      </c>
      <c r="J474" s="0" t="n">
        <v>0</v>
      </c>
      <c r="K474" s="0" t="s">
        <v>628</v>
      </c>
      <c r="L474" s="1" t="n">
        <v>154.21</v>
      </c>
      <c r="M474" s="1" t="n">
        <f aca="false">+D474*$D$2+E474*$E$2+F474*$F$2+G474*$G$2+H474*$H$2+I474*$I$2+J474*$J$2</f>
        <v>154.2114</v>
      </c>
      <c r="N474" s="1" t="str">
        <f aca="false">IF(ABS(M474-L474)&gt;0.005,M474-L474,"")</f>
        <v/>
      </c>
      <c r="O474" s="1" t="n">
        <v>531.3</v>
      </c>
      <c r="P474" s="1" t="n">
        <f aca="false">+O474+459.67</f>
        <v>990.97</v>
      </c>
      <c r="Q474" s="1" t="n">
        <f aca="false">IF(AND(P474&gt;0,U474&lt;&gt;""),P474/U474,"")</f>
        <v>0.685474555050599</v>
      </c>
      <c r="R474" s="1" t="n">
        <v>200.14</v>
      </c>
      <c r="S474" s="1" t="n">
        <f aca="false">IF(AND(R474&lt;&gt;"",U474&lt;&gt;""),(R474+459.67)/U474,"")</f>
        <v>0.456404296969571</v>
      </c>
      <c r="T474" s="1" t="n">
        <v>986</v>
      </c>
      <c r="U474" s="1" t="n">
        <f aca="false">IF(T474&lt;&gt;"",T474+459.67,"")</f>
        <v>1445.67</v>
      </c>
      <c r="V474" s="1" t="n">
        <v>449.62</v>
      </c>
      <c r="W474" s="2" t="n">
        <v>0.054</v>
      </c>
      <c r="X474" s="2" t="n">
        <v>0.241</v>
      </c>
      <c r="Y474" s="2" t="n">
        <f aca="false">IF(U474&lt;&gt;"",V474*W474*L474/10.73165/U474,"")</f>
        <v>0.241332743057231</v>
      </c>
      <c r="Z474" s="2" t="str">
        <f aca="false">IF(Y474&lt;&gt;"",IF(ABS(Y474-X474)&gt;0.0005,Y474-X474,""),"")</f>
        <v/>
      </c>
      <c r="AA474" s="2" t="n">
        <v>0.3811</v>
      </c>
      <c r="AB474" s="2" t="n">
        <f aca="false">IF(AND(V474&gt;0,Q474&lt;&gt;""),LOG(14.69595/V474)/(1-1/Q474)*3/7-1,"")</f>
        <v>0.387633184712931</v>
      </c>
      <c r="AC474" s="2" t="str">
        <f aca="false">IF(AB474&lt;&gt;"",IF(ABS(AB474-AA474)&gt;0.05,AB474-AA474,""),"")</f>
        <v/>
      </c>
      <c r="AF474" s="3" t="str">
        <f aca="false">IF(AND(L474&lt;&gt;"",AD474&lt;&gt;""),L474/(AD474*62.3664),"")</f>
        <v/>
      </c>
      <c r="AH474" s="1" t="str">
        <f aca="false">IF(AD474&lt;&gt;"",141.5/AD474-131.5,"")</f>
        <v/>
      </c>
      <c r="AI474" s="1" t="str">
        <f aca="false">IF(AH474&lt;&gt;"",IF(ABS(AH474-AG474)&gt;0.01,AH474-AG474,""),"")</f>
        <v/>
      </c>
      <c r="AK474" s="3" t="str">
        <f aca="false">IF(AD474&lt;&gt;"",AD474*8.33718,"")</f>
        <v/>
      </c>
      <c r="AL474" s="3" t="str">
        <f aca="false">IF(AK474&lt;&gt;"",IF(ABS(AK474-AJ474)&gt;0.001,AK474-AJ474,""),"")</f>
        <v/>
      </c>
      <c r="AM474" s="4" t="n">
        <v>1.647</v>
      </c>
      <c r="AO474" s="2" t="n">
        <f aca="false">IF(AND(V474&lt;&gt;"",AA474&lt;&gt;"",U474&lt;&gt;""),V474*10^(7/3*(1+AA474)*(1-U474/559.676)),"")</f>
        <v>0.00355932582859477</v>
      </c>
      <c r="AP474" s="2" t="n">
        <f aca="false">IF(AO474&lt;&gt;"",AO474-AN474,"")</f>
        <v>0.00355932582859477</v>
      </c>
      <c r="AQ474" s="2" t="n">
        <v>0.248</v>
      </c>
      <c r="AT474" s="2" t="n">
        <v>1.3826</v>
      </c>
      <c r="AU474" s="1" t="n">
        <v>141.89</v>
      </c>
      <c r="AV474" s="5" t="n">
        <v>16732</v>
      </c>
      <c r="AZ474" s="3" t="str">
        <f aca="false">IF(AND(AU474&lt;&gt;"",T474&lt;&gt;"",O474&lt;&gt;"",AD474&lt;&gt;""),SQRT((AU474*(MAX((T474-77)/(T474-O474),0))^0.38)*(SQRT(AD474^2-0.000601*(77-60))*62.3664)*251.9958/30.48^3),"")</f>
        <v/>
      </c>
      <c r="BA474" s="3" t="str">
        <f aca="false">IF(AND(AY474&lt;&gt;"",AZ474&lt;&gt;""),AZ474-AY474,"")</f>
        <v/>
      </c>
      <c r="BC474" s="1" t="n">
        <v>432.13</v>
      </c>
      <c r="BD474" s="1" t="n">
        <v>725.42</v>
      </c>
      <c r="BE474" s="1" t="n">
        <v>59.83</v>
      </c>
      <c r="BL474" s="1" t="n">
        <v>0.76</v>
      </c>
      <c r="BM474" s="1" t="n">
        <v>9.24</v>
      </c>
      <c r="BO474" s="7" t="str">
        <f aca="false">IF(AND(P474&lt;&gt;"",AD474&lt;&gt;""),P474^0.333333333333333/AD474,"")</f>
        <v/>
      </c>
      <c r="BP474" s="7" t="e">
        <f aca="false">BN474-BO474</f>
        <v>#VALUE!</v>
      </c>
    </row>
    <row r="475" customFormat="false" ht="12.75" hidden="false" customHeight="false" outlineLevel="0" collapsed="false">
      <c r="A475" s="0" t="n">
        <v>473</v>
      </c>
      <c r="B475" s="0" t="s">
        <v>698</v>
      </c>
      <c r="C475" s="0" t="s">
        <v>699</v>
      </c>
      <c r="D475" s="0" t="n">
        <v>13</v>
      </c>
      <c r="E475" s="0" t="n">
        <v>10</v>
      </c>
      <c r="F475" s="0" t="n">
        <v>0</v>
      </c>
      <c r="G475" s="0" t="n">
        <v>0</v>
      </c>
      <c r="H475" s="0" t="n">
        <v>0</v>
      </c>
      <c r="I475" s="0" t="n">
        <v>0</v>
      </c>
      <c r="J475" s="0" t="n">
        <v>0</v>
      </c>
      <c r="K475" s="0" t="s">
        <v>628</v>
      </c>
      <c r="L475" s="1" t="n">
        <v>166.22</v>
      </c>
      <c r="M475" s="1" t="n">
        <f aca="false">+D475*$D$2+E475*$E$2+F475*$F$2+G475*$G$2+H475*$H$2+I475*$I$2+J475*$J$2</f>
        <v>166.2224</v>
      </c>
      <c r="N475" s="1" t="str">
        <f aca="false">IF(ABS(M475-L475)&gt;0.005,M475-L475,"")</f>
        <v/>
      </c>
      <c r="O475" s="1" t="n">
        <v>567.12</v>
      </c>
      <c r="P475" s="1" t="n">
        <f aca="false">+O475+459.67</f>
        <v>1026.79</v>
      </c>
      <c r="Q475" s="1" t="n">
        <f aca="false">IF(AND(P475&gt;0,U475&lt;&gt;""),P475/U475,"")</f>
        <v>0.655676883780332</v>
      </c>
      <c r="R475" s="1" t="n">
        <v>238.62</v>
      </c>
      <c r="S475" s="1" t="n">
        <f aca="false">IF(AND(R475&lt;&gt;"",U475&lt;&gt;""),(R475+459.67)/U475,"")</f>
        <v>0.445906768837803</v>
      </c>
      <c r="T475" s="1" t="n">
        <v>1106.33</v>
      </c>
      <c r="U475" s="1" t="n">
        <f aca="false">IF(T475&lt;&gt;"",T475+459.67,"")</f>
        <v>1566</v>
      </c>
      <c r="V475" s="1" t="n">
        <v>681.68</v>
      </c>
      <c r="W475" s="2" t="n">
        <v>0.0385</v>
      </c>
      <c r="X475" s="2" t="n">
        <v>0.26</v>
      </c>
      <c r="Y475" s="2" t="n">
        <f aca="false">IF(U475&lt;&gt;"",V475*W475*L475/10.73165/U475,"")</f>
        <v>0.259577055560087</v>
      </c>
      <c r="Z475" s="2" t="str">
        <f aca="false">IF(Y475&lt;&gt;"",IF(ABS(Y475-X475)&gt;0.0005,Y475-X475,""),"")</f>
        <v/>
      </c>
      <c r="AA475" s="2" t="n">
        <v>0.3386</v>
      </c>
      <c r="AB475" s="2" t="n">
        <f aca="false">IF(AND(V475&gt;0,Q475&lt;&gt;""),LOG(14.69595/V475)/(1-1/Q475)*3/7-1,"")</f>
        <v>0.35994612551889</v>
      </c>
      <c r="AC475" s="2" t="str">
        <f aca="false">IF(AB475&lt;&gt;"",IF(ABS(AB475-AA475)&gt;0.05,AB475-AA475,""),"")</f>
        <v/>
      </c>
      <c r="AF475" s="3" t="str">
        <f aca="false">IF(AND(L475&lt;&gt;"",AD475&lt;&gt;""),L475/(AD475*62.3664),"")</f>
        <v/>
      </c>
      <c r="AH475" s="1" t="str">
        <f aca="false">IF(AD475&lt;&gt;"",141.5/AD475-131.5,"")</f>
        <v/>
      </c>
      <c r="AI475" s="1" t="str">
        <f aca="false">IF(AH475&lt;&gt;"",IF(ABS(AH475-AG475)&gt;0.01,AH475-AG475,""),"")</f>
        <v/>
      </c>
      <c r="AK475" s="3" t="str">
        <f aca="false">IF(AD475&lt;&gt;"",AD475*8.33718,"")</f>
        <v/>
      </c>
      <c r="AL475" s="3" t="str">
        <f aca="false">IF(AK475&lt;&gt;"",IF(ABS(AK475-AJ475)&gt;0.001,AK475-AJ475,""),"")</f>
        <v/>
      </c>
      <c r="AM475" s="4" t="n">
        <v>1.647</v>
      </c>
      <c r="AO475" s="2" t="n">
        <f aca="false">IF(AND(V475&lt;&gt;"",AA475&lt;&gt;"",U475&lt;&gt;""),V475*10^(7/3*(1+AA475)*(1-U475/559.676)),"")</f>
        <v>0.00165028583806622</v>
      </c>
      <c r="AP475" s="2" t="n">
        <f aca="false">IF(AO475&lt;&gt;"",AO475-AN475,"")</f>
        <v>0.00165028583806622</v>
      </c>
      <c r="AQ475" s="2" t="n">
        <v>0.2597</v>
      </c>
      <c r="AT475" s="2" t="n">
        <v>1.0487</v>
      </c>
      <c r="AU475" s="1" t="n">
        <v>136.05</v>
      </c>
      <c r="AV475" s="5" t="n">
        <v>16618</v>
      </c>
      <c r="AZ475" s="3" t="str">
        <f aca="false">IF(AND(AU475&lt;&gt;"",T475&lt;&gt;"",O475&lt;&gt;"",AD475&lt;&gt;""),SQRT((AU475*(MAX((T475-77)/(T475-O475),0))^0.38)*(SQRT(AD475^2-0.000601*(77-60))*62.3664)*251.9958/30.48^3),"")</f>
        <v/>
      </c>
      <c r="BA475" s="3" t="str">
        <f aca="false">IF(AND(AY475&lt;&gt;"",AZ475&lt;&gt;""),AZ475-AY475,"")</f>
        <v/>
      </c>
      <c r="BC475" s="1" t="n">
        <v>483.41</v>
      </c>
      <c r="BD475" s="1" t="n">
        <v>750.34</v>
      </c>
      <c r="BE475" s="1" t="n">
        <v>50.64</v>
      </c>
      <c r="BL475" s="1" t="n">
        <v>0.71</v>
      </c>
      <c r="BM475" s="1" t="n">
        <v>9.38</v>
      </c>
      <c r="BO475" s="7" t="str">
        <f aca="false">IF(AND(P475&lt;&gt;"",AD475&lt;&gt;""),P475^0.333333333333333/AD475,"")</f>
        <v/>
      </c>
      <c r="BP475" s="7" t="e">
        <f aca="false">BN475-BO475</f>
        <v>#VALUE!</v>
      </c>
    </row>
    <row r="476" customFormat="false" ht="12.75" hidden="false" customHeight="false" outlineLevel="0" collapsed="false">
      <c r="A476" s="0" t="n">
        <v>474</v>
      </c>
      <c r="B476" s="0" t="s">
        <v>700</v>
      </c>
      <c r="C476" s="0" t="s">
        <v>620</v>
      </c>
      <c r="D476" s="0" t="n">
        <v>14</v>
      </c>
      <c r="E476" s="0" t="n">
        <v>10</v>
      </c>
      <c r="F476" s="0" t="n">
        <v>0</v>
      </c>
      <c r="G476" s="0" t="n">
        <v>0</v>
      </c>
      <c r="H476" s="0" t="n">
        <v>0</v>
      </c>
      <c r="I476" s="0" t="n">
        <v>0</v>
      </c>
      <c r="J476" s="0" t="n">
        <v>0</v>
      </c>
      <c r="K476" s="0" t="s">
        <v>628</v>
      </c>
      <c r="L476" s="1" t="n">
        <v>178.23</v>
      </c>
      <c r="M476" s="1" t="n">
        <f aca="false">+D476*$D$2+E476*$E$2+F476*$F$2+G476*$G$2+H476*$H$2+I476*$I$2+J476*$J$2</f>
        <v>178.2334</v>
      </c>
      <c r="N476" s="1" t="str">
        <f aca="false">IF(ABS(M476-L476)&gt;0.005,M476-L476,"")</f>
        <v/>
      </c>
      <c r="O476" s="1" t="n">
        <v>646.16</v>
      </c>
      <c r="P476" s="1" t="n">
        <f aca="false">+O476+459.67</f>
        <v>1105.83</v>
      </c>
      <c r="Q476" s="1" t="n">
        <f aca="false">IF(AND(P476&gt;0,U476&lt;&gt;""),P476/U476,"")</f>
        <v>0.706962025316456</v>
      </c>
      <c r="R476" s="1" t="n">
        <v>419</v>
      </c>
      <c r="S476" s="1" t="n">
        <f aca="false">IF(AND(R476&lt;&gt;"",U476&lt;&gt;""),(R476+459.67)/U476,"")</f>
        <v>0.561737629459149</v>
      </c>
      <c r="T476" s="1" t="n">
        <v>1104.53</v>
      </c>
      <c r="U476" s="1" t="n">
        <f aca="false">IF(T476&lt;&gt;"",T476+459.67,"")</f>
        <v>1564.2</v>
      </c>
      <c r="V476" s="1" t="n">
        <v>484.43</v>
      </c>
      <c r="W476" s="2" t="n">
        <v>0.0498</v>
      </c>
      <c r="X476" s="2" t="n">
        <v>0.256</v>
      </c>
      <c r="Y476" s="2" t="n">
        <f aca="false">IF(U476&lt;&gt;"",V476*W476*L476/10.73165/U476,"")</f>
        <v>0.256142945028808</v>
      </c>
      <c r="Z476" s="2" t="str">
        <f aca="false">IF(Y476&lt;&gt;"",IF(ABS(Y476-X476)&gt;0.0005,Y476-X476,""),"")</f>
        <v/>
      </c>
      <c r="AA476" s="2" t="n">
        <v>0.5753</v>
      </c>
      <c r="AB476" s="2" t="n">
        <f aca="false">IF(AND(V476&gt;0,Q476&lt;&gt;""),LOG(14.69595/V476)/(1-1/Q476)*3/7-1,"")</f>
        <v>0.569555632645407</v>
      </c>
      <c r="AC476" s="2" t="str">
        <f aca="false">IF(AB476&lt;&gt;"",IF(ABS(AB476-AA476)&gt;0.05,AB476-AA476,""),"")</f>
        <v/>
      </c>
      <c r="AF476" s="3" t="str">
        <f aca="false">IF(AND(L476&lt;&gt;"",AD476&lt;&gt;""),L476/(AD476*62.3664),"")</f>
        <v/>
      </c>
      <c r="AH476" s="1" t="str">
        <f aca="false">IF(AD476&lt;&gt;"",141.5/AD476-131.5,"")</f>
        <v/>
      </c>
      <c r="AI476" s="1" t="str">
        <f aca="false">IF(AH476&lt;&gt;"",IF(ABS(AH476-AG476)&gt;0.01,AH476-AG476,""),"")</f>
        <v/>
      </c>
      <c r="AK476" s="3" t="str">
        <f aca="false">IF(AD476&lt;&gt;"",AD476*8.33718,"")</f>
        <v/>
      </c>
      <c r="AL476" s="3" t="str">
        <f aca="false">IF(AK476&lt;&gt;"",IF(ABS(AK476-AJ476)&gt;0.001,AK476-AJ476,""),"")</f>
        <v/>
      </c>
      <c r="AM476" s="4" t="n">
        <v>1.556</v>
      </c>
      <c r="AO476" s="2" t="n">
        <f aca="false">IF(AND(V476&lt;&gt;"",AA476&lt;&gt;"",U476&lt;&gt;""),V476*10^(7/3*(1+AA476)*(1-U476/559.676)),"")</f>
        <v>0.000122453058953038</v>
      </c>
      <c r="AP476" s="2" t="n">
        <f aca="false">IF(AO476&lt;&gt;"",AO476-AN476,"")</f>
        <v>0.000122453058953038</v>
      </c>
      <c r="AQ476" s="2" t="n">
        <v>0.244</v>
      </c>
      <c r="AU476" s="1" t="n">
        <v>132.16</v>
      </c>
      <c r="AV476" s="5" t="n">
        <v>16517</v>
      </c>
      <c r="AZ476" s="3" t="str">
        <f aca="false">IF(AND(AU476&lt;&gt;"",T476&lt;&gt;"",O476&lt;&gt;"",AD476&lt;&gt;""),SQRT((AU476*(MAX((T476-77)/(T476-O476),0))^0.38)*(SQRT(AD476^2-0.000601*(77-60))*62.3664)*251.9958/30.48^3),"")</f>
        <v/>
      </c>
      <c r="BA476" s="3" t="str">
        <f aca="false">IF(AND(AY476&lt;&gt;"",AZ476&lt;&gt;""),AZ476-AY476,"")</f>
        <v/>
      </c>
      <c r="BB476" s="1" t="n">
        <v>250</v>
      </c>
      <c r="BC476" s="1" t="n">
        <v>555.04</v>
      </c>
      <c r="BD476" s="1" t="n">
        <v>800.12</v>
      </c>
      <c r="BE476" s="1" t="n">
        <v>70.85</v>
      </c>
      <c r="BL476" s="1" t="n">
        <v>0.6</v>
      </c>
      <c r="BM476" s="1" t="n">
        <v>9.66</v>
      </c>
      <c r="BO476" s="7" t="str">
        <f aca="false">IF(AND(P476&lt;&gt;"",AD476&lt;&gt;""),P476^0.333333333333333/AD476,"")</f>
        <v/>
      </c>
      <c r="BP476" s="7" t="e">
        <f aca="false">BN476-BO476</f>
        <v>#VALUE!</v>
      </c>
    </row>
    <row r="477" customFormat="false" ht="12.75" hidden="false" customHeight="false" outlineLevel="0" collapsed="false">
      <c r="A477" s="0" t="n">
        <v>475</v>
      </c>
      <c r="B477" s="0" t="s">
        <v>701</v>
      </c>
      <c r="C477" s="0" t="s">
        <v>620</v>
      </c>
      <c r="D477" s="0" t="n">
        <v>14</v>
      </c>
      <c r="E477" s="0" t="n">
        <v>10</v>
      </c>
      <c r="F477" s="0" t="n">
        <v>0</v>
      </c>
      <c r="G477" s="0" t="n">
        <v>0</v>
      </c>
      <c r="H477" s="0" t="n">
        <v>0</v>
      </c>
      <c r="I477" s="0" t="n">
        <v>0</v>
      </c>
      <c r="J477" s="0" t="n">
        <v>0</v>
      </c>
      <c r="K477" s="0" t="s">
        <v>628</v>
      </c>
      <c r="L477" s="1" t="n">
        <v>178.23</v>
      </c>
      <c r="M477" s="1" t="n">
        <f aca="false">+D477*$D$2+E477*$E$2+F477*$F$2+G477*$G$2+H477*$H$2+I477*$I$2+J477*$J$2</f>
        <v>178.2334</v>
      </c>
      <c r="N477" s="1" t="str">
        <f aca="false">IF(ABS(M477-L477)&gt;0.005,M477-L477,"")</f>
        <v/>
      </c>
      <c r="O477" s="1" t="n">
        <v>644.54</v>
      </c>
      <c r="P477" s="1" t="n">
        <f aca="false">+O477+459.67</f>
        <v>1104.21</v>
      </c>
      <c r="Q477" s="1" t="n">
        <f aca="false">IF(AND(P477&gt;0,U477&lt;&gt;""),P477/U477,"")</f>
        <v>0.705723324705206</v>
      </c>
      <c r="R477" s="1" t="n">
        <v>210.47</v>
      </c>
      <c r="S477" s="1" t="n">
        <f aca="false">IF(AND(R477&lt;&gt;"",U477&lt;&gt;""),(R477+459.67)/U477,"")</f>
        <v>0.428300258843831</v>
      </c>
      <c r="T477" s="1" t="n">
        <v>1104.98</v>
      </c>
      <c r="U477" s="1" t="n">
        <f aca="false">IF(T477&lt;&gt;"",T477+459.67,"")</f>
        <v>1564.65</v>
      </c>
      <c r="V477" s="1" t="n">
        <v>420.61</v>
      </c>
      <c r="W477" s="2" t="n">
        <v>0.0498</v>
      </c>
      <c r="X477" s="2" t="n">
        <v>0.222</v>
      </c>
      <c r="Y477" s="2" t="n">
        <f aca="false">IF(U477&lt;&gt;"",V477*W477*L477/10.73165/U477,"")</f>
        <v>0.222334080661134</v>
      </c>
      <c r="Z477" s="2" t="str">
        <f aca="false">IF(Y477&lt;&gt;"",IF(ABS(Y477-X477)&gt;0.0005,Y477-X477,""),"")</f>
        <v/>
      </c>
      <c r="AA477" s="2" t="n">
        <v>0.4858</v>
      </c>
      <c r="AB477" s="2" t="n">
        <f aca="false">IF(AND(V477&gt;0,Q477&lt;&gt;""),LOG(14.69595/V477)/(1-1/Q477)*3/7-1,"")</f>
        <v>0.497154354080467</v>
      </c>
      <c r="AC477" s="2" t="str">
        <f aca="false">IF(AB477&lt;&gt;"",IF(ABS(AB477-AA477)&gt;0.05,AB477-AA477,""),"")</f>
        <v/>
      </c>
      <c r="AF477" s="3" t="str">
        <f aca="false">IF(AND(L477&lt;&gt;"",AD477&lt;&gt;""),L477/(AD477*62.3664),"")</f>
        <v/>
      </c>
      <c r="AH477" s="1" t="str">
        <f aca="false">IF(AD477&lt;&gt;"",141.5/AD477-131.5,"")</f>
        <v/>
      </c>
      <c r="AI477" s="1" t="str">
        <f aca="false">IF(AH477&lt;&gt;"",IF(ABS(AH477-AG477)&gt;0.01,AH477-AG477,""),"")</f>
        <v/>
      </c>
      <c r="AK477" s="3" t="str">
        <f aca="false">IF(AD477&lt;&gt;"",AD477*8.33718,"")</f>
        <v/>
      </c>
      <c r="AL477" s="3" t="str">
        <f aca="false">IF(AK477&lt;&gt;"",IF(ABS(AK477-AJ477)&gt;0.001,AK477-AJ477,""),"")</f>
        <v/>
      </c>
      <c r="AM477" s="4" t="n">
        <v>1.548</v>
      </c>
      <c r="AO477" s="2" t="n">
        <f aca="false">IF(AND(V477&lt;&gt;"",AA477&lt;&gt;"",U477&lt;&gt;""),V477*10^(7/3*(1+AA477)*(1-U477/559.676)),"")</f>
        <v>0.000250409797068856</v>
      </c>
      <c r="AP477" s="2" t="n">
        <f aca="false">IF(AO477&lt;&gt;"",AO477-AN477,"")</f>
        <v>0.000250409797068856</v>
      </c>
      <c r="AQ477" s="2" t="n">
        <v>0.2454</v>
      </c>
      <c r="AT477" s="2" t="n">
        <v>1.7867</v>
      </c>
      <c r="AU477" s="1" t="n">
        <v>131.18</v>
      </c>
      <c r="AV477" s="5" t="n">
        <v>16486</v>
      </c>
      <c r="AZ477" s="3" t="str">
        <f aca="false">IF(AND(AU477&lt;&gt;"",T477&lt;&gt;"",O477&lt;&gt;"",AD477&lt;&gt;""),SQRT((AU477*(MAX((T477-77)/(T477-O477),0))^0.38)*(SQRT(AD477^2-0.000601*(77-60))*62.3664)*251.9958/30.48^3),"")</f>
        <v/>
      </c>
      <c r="BA477" s="3" t="str">
        <f aca="false">IF(AND(AY477&lt;&gt;"",AZ477&lt;&gt;""),AZ477-AY477,"")</f>
        <v/>
      </c>
      <c r="BB477" s="1" t="n">
        <v>340</v>
      </c>
      <c r="BC477" s="1" t="n">
        <v>499.56</v>
      </c>
      <c r="BD477" s="1" t="n">
        <v>743.19</v>
      </c>
      <c r="BE477" s="1" t="n">
        <v>39.71</v>
      </c>
      <c r="BL477" s="1" t="n">
        <v>0.67</v>
      </c>
      <c r="BM477" s="1" t="n">
        <v>9.66</v>
      </c>
      <c r="BO477" s="7" t="str">
        <f aca="false">IF(AND(P477&lt;&gt;"",AD477&lt;&gt;""),P477^0.333333333333333/AD477,"")</f>
        <v/>
      </c>
      <c r="BP477" s="7" t="e">
        <f aca="false">BN477-BO477</f>
        <v>#VALUE!</v>
      </c>
    </row>
    <row r="478" customFormat="false" ht="12.75" hidden="false" customHeight="false" outlineLevel="0" collapsed="false">
      <c r="A478" s="0" t="n">
        <v>476</v>
      </c>
      <c r="B478" s="0" t="s">
        <v>702</v>
      </c>
      <c r="C478" s="0" t="s">
        <v>703</v>
      </c>
      <c r="D478" s="0" t="n">
        <v>16</v>
      </c>
      <c r="E478" s="0" t="n">
        <v>10</v>
      </c>
      <c r="F478" s="0" t="n">
        <v>0</v>
      </c>
      <c r="G478" s="0" t="n">
        <v>0</v>
      </c>
      <c r="H478" s="0" t="n">
        <v>0</v>
      </c>
      <c r="I478" s="0" t="n">
        <v>0</v>
      </c>
      <c r="J478" s="0" t="n">
        <v>0</v>
      </c>
      <c r="K478" s="0" t="s">
        <v>628</v>
      </c>
      <c r="L478" s="1" t="n">
        <v>202.25</v>
      </c>
      <c r="M478" s="1" t="n">
        <f aca="false">+D478*$D$2+E478*$E$2+F478*$F$2+G478*$G$2+H478*$H$2+I478*$I$2+J478*$J$2</f>
        <v>202.2554</v>
      </c>
      <c r="N478" s="1" t="n">
        <f aca="false">IF(ABS(M478-L478)&gt;0.005,M478-L478,"")</f>
        <v>0.00539999999998031</v>
      </c>
      <c r="O478" s="1" t="n">
        <v>742.64</v>
      </c>
      <c r="P478" s="1" t="n">
        <f aca="false">+O478+459.67</f>
        <v>1202.31</v>
      </c>
      <c r="Q478" s="1" t="n">
        <f aca="false">IF(AND(P478&gt;0,U478&lt;&gt;""),P478/U478,"")</f>
        <v>0.713621794871795</v>
      </c>
      <c r="R478" s="1" t="n">
        <v>300.53</v>
      </c>
      <c r="S478" s="1" t="n">
        <f aca="false">IF(AND(R478&lt;&gt;"",U478&lt;&gt;""),(R478+459.67)/U478,"")</f>
        <v>0.451210826210826</v>
      </c>
      <c r="T478" s="1" t="n">
        <v>1225.13</v>
      </c>
      <c r="U478" s="1" t="n">
        <f aca="false">IF(T478&lt;&gt;"",T478+459.67,"")</f>
        <v>1684.8</v>
      </c>
      <c r="V478" s="1" t="n">
        <v>378.55</v>
      </c>
      <c r="W478" s="2" t="n">
        <v>0.0499</v>
      </c>
      <c r="X478" s="2" t="n">
        <v>0.211</v>
      </c>
      <c r="Y478" s="2" t="n">
        <f aca="false">IF(U478&lt;&gt;"",V478*W478*L478/10.73165/U478,"")</f>
        <v>0.211299014913038</v>
      </c>
      <c r="Z478" s="2" t="str">
        <f aca="false">IF(Y478&lt;&gt;"",IF(ABS(Y478-X478)&gt;0.0005,Y478-X478,""),"")</f>
        <v/>
      </c>
      <c r="AA478" s="2" t="n">
        <v>0.5088</v>
      </c>
      <c r="AB478" s="2" t="n">
        <f aca="false">IF(AND(V478&gt;0,Q478&lt;&gt;""),LOG(14.69595/V478)/(1-1/Q478)*3/7-1,"")</f>
        <v>0.506799495371316</v>
      </c>
      <c r="AC478" s="2" t="str">
        <f aca="false">IF(AB478&lt;&gt;"",IF(ABS(AB478-AA478)&gt;0.05,AB478-AA478,""),"")</f>
        <v/>
      </c>
      <c r="AF478" s="3" t="str">
        <f aca="false">IF(AND(L478&lt;&gt;"",AD478&lt;&gt;""),L478/(AD478*62.3664),"")</f>
        <v/>
      </c>
      <c r="AH478" s="1" t="str">
        <f aca="false">IF(AD478&lt;&gt;"",141.5/AD478-131.5,"")</f>
        <v/>
      </c>
      <c r="AI478" s="1" t="str">
        <f aca="false">IF(AH478&lt;&gt;"",IF(ABS(AH478-AG478)&gt;0.01,AH478-AG478,""),"")</f>
        <v/>
      </c>
      <c r="AK478" s="3" t="str">
        <f aca="false">IF(AD478&lt;&gt;"",AD478*8.33718,"")</f>
        <v/>
      </c>
      <c r="AL478" s="3" t="str">
        <f aca="false">IF(AK478&lt;&gt;"",IF(ABS(AK478-AJ478)&gt;0.001,AK478-AJ478,""),"")</f>
        <v/>
      </c>
      <c r="AM478" s="4" t="n">
        <v>1.77</v>
      </c>
      <c r="AO478" s="2" t="n">
        <f aca="false">IF(AND(V478&lt;&gt;"",AA478&lt;&gt;"",U478&lt;&gt;""),V478*10^(7/3*(1+AA478)*(1-U478/559.676)),"")</f>
        <v>3.16773568697205E-005</v>
      </c>
      <c r="AP478" s="2" t="n">
        <f aca="false">IF(AO478&lt;&gt;"",AO478-AN478,"")</f>
        <v>3.16773568697205E-005</v>
      </c>
      <c r="AQ478" s="2" t="n">
        <v>0.2297</v>
      </c>
      <c r="AU478" s="1" t="n">
        <v>123.39</v>
      </c>
      <c r="AV478" s="5" t="n">
        <v>16198</v>
      </c>
      <c r="AZ478" s="3" t="str">
        <f aca="false">IF(AND(AU478&lt;&gt;"",T478&lt;&gt;"",O478&lt;&gt;"",AD478&lt;&gt;""),SQRT((AU478*(MAX((T478-77)/(T478-O478),0))^0.38)*(SQRT(AD478^2-0.000601*(77-60))*62.3664)*251.9958/30.48^3),"")</f>
        <v/>
      </c>
      <c r="BA478" s="3" t="str">
        <f aca="false">IF(AND(AY478&lt;&gt;"",AZ478&lt;&gt;""),AZ478-AY478,"")</f>
        <v/>
      </c>
      <c r="BB478" s="1" t="n">
        <v>390</v>
      </c>
      <c r="BC478" s="1" t="n">
        <v>478.28</v>
      </c>
      <c r="BD478" s="1" t="n">
        <v>695.1</v>
      </c>
      <c r="BE478" s="1" t="n">
        <v>36.9</v>
      </c>
      <c r="BL478" s="1" t="n">
        <v>0.6</v>
      </c>
      <c r="BM478" s="1" t="n">
        <v>11.13</v>
      </c>
      <c r="BO478" s="7" t="str">
        <f aca="false">IF(AND(P478&lt;&gt;"",AD478&lt;&gt;""),P478^0.333333333333333/AD478,"")</f>
        <v/>
      </c>
      <c r="BP478" s="7" t="e">
        <f aca="false">BN478-BO478</f>
        <v>#VALUE!</v>
      </c>
    </row>
    <row r="479" customFormat="false" ht="12.75" hidden="false" customHeight="false" outlineLevel="0" collapsed="false">
      <c r="A479" s="0" t="n">
        <v>477</v>
      </c>
      <c r="B479" s="0" t="s">
        <v>704</v>
      </c>
      <c r="C479" s="0" t="s">
        <v>703</v>
      </c>
      <c r="D479" s="0" t="n">
        <v>16</v>
      </c>
      <c r="E479" s="0" t="n">
        <v>10</v>
      </c>
      <c r="F479" s="0" t="n">
        <v>0</v>
      </c>
      <c r="G479" s="0" t="n">
        <v>0</v>
      </c>
      <c r="H479" s="0" t="n">
        <v>0</v>
      </c>
      <c r="I479" s="0" t="n">
        <v>0</v>
      </c>
      <c r="J479" s="0" t="n">
        <v>0</v>
      </c>
      <c r="K479" s="0" t="s">
        <v>628</v>
      </c>
      <c r="L479" s="1" t="n">
        <v>202.25</v>
      </c>
      <c r="M479" s="1" t="n">
        <f aca="false">+D479*$D$2+E479*$E$2+F479*$F$2+G479*$G$2+H479*$H$2+I479*$I$2+J479*$J$2</f>
        <v>202.2554</v>
      </c>
      <c r="N479" s="1" t="n">
        <f aca="false">IF(ABS(M479-L479)&gt;0.005,M479-L479,"")</f>
        <v>0.00539999999998031</v>
      </c>
      <c r="O479" s="1" t="n">
        <v>721.04</v>
      </c>
      <c r="P479" s="1" t="n">
        <f aca="false">+O479+459.67</f>
        <v>1180.71</v>
      </c>
      <c r="Q479" s="1" t="n">
        <f aca="false">IF(AND(P479&gt;0,U479&lt;&gt;""),P479/U479,"")</f>
        <v>0.71144251626898</v>
      </c>
      <c r="R479" s="1" t="n">
        <v>230.32</v>
      </c>
      <c r="S479" s="1" t="n">
        <f aca="false">IF(AND(R479&lt;&gt;"",U479&lt;&gt;""),(R479+459.67)/U479,"")</f>
        <v>0.415756808869607</v>
      </c>
      <c r="T479" s="1" t="n">
        <v>1199.93</v>
      </c>
      <c r="U479" s="1" t="n">
        <f aca="false">IF(T479&lt;&gt;"",T479+459.67,"")</f>
        <v>1659.6</v>
      </c>
      <c r="V479" s="1" t="n">
        <v>378.55</v>
      </c>
      <c r="W479" s="2" t="n">
        <v>0.0577</v>
      </c>
      <c r="X479" s="2" t="n">
        <v>0.248</v>
      </c>
      <c r="Y479" s="2" t="n">
        <f aca="false">IF(U479&lt;&gt;"",V479*W479*L479/10.73165/U479,"")</f>
        <v>0.248037684006003</v>
      </c>
      <c r="Z479" s="2" t="str">
        <f aca="false">IF(Y479&lt;&gt;"",IF(ABS(Y479-X479)&gt;0.0005,Y479-X479,""),"")</f>
        <v/>
      </c>
      <c r="AA479" s="2" t="n">
        <v>0.4902</v>
      </c>
      <c r="AB479" s="2" t="n">
        <f aca="false">IF(AND(V479&gt;0,Q479&lt;&gt;""),LOG(14.69595/V479)/(1-1/Q479)*3/7-1,"")</f>
        <v>0.490852907394678</v>
      </c>
      <c r="AC479" s="2" t="str">
        <f aca="false">IF(AB479&lt;&gt;"",IF(ABS(AB479-AA479)&gt;0.05,AB479-AA479,""),"")</f>
        <v/>
      </c>
      <c r="AF479" s="3" t="str">
        <f aca="false">IF(AND(L479&lt;&gt;"",AD479&lt;&gt;""),L479/(AD479*62.3664),"")</f>
        <v/>
      </c>
      <c r="AH479" s="1" t="str">
        <f aca="false">IF(AD479&lt;&gt;"",141.5/AD479-131.5,"")</f>
        <v/>
      </c>
      <c r="AI479" s="1" t="str">
        <f aca="false">IF(AH479&lt;&gt;"",IF(ABS(AH479-AG479)&gt;0.01,AH479-AG479,""),"")</f>
        <v/>
      </c>
      <c r="AK479" s="3" t="str">
        <f aca="false">IF(AD479&lt;&gt;"",AD479*8.33718,"")</f>
        <v/>
      </c>
      <c r="AL479" s="3" t="str">
        <f aca="false">IF(AK479&lt;&gt;"",IF(ABS(AK479-AJ479)&gt;0.001,AK479-AJ479,""),"")</f>
        <v/>
      </c>
      <c r="AM479" s="4" t="n">
        <v>1.739</v>
      </c>
      <c r="AO479" s="2" t="n">
        <f aca="false">IF(AND(V479&lt;&gt;"",AA479&lt;&gt;"",U479&lt;&gt;""),V479*10^(7/3*(1+AA479)*(1-U479/559.676)),"")</f>
        <v>5.55338916119081E-005</v>
      </c>
      <c r="AP479" s="2" t="n">
        <f aca="false">IF(AO479&lt;&gt;"",AO479-AN479,"")</f>
        <v>5.55338916119081E-005</v>
      </c>
      <c r="AQ479" s="2" t="n">
        <v>0.2449</v>
      </c>
      <c r="AT479" s="2" t="n">
        <v>4.9494</v>
      </c>
      <c r="AU479" s="1" t="n">
        <v>122.4</v>
      </c>
      <c r="AV479" s="5" t="n">
        <v>16357</v>
      </c>
      <c r="AZ479" s="3" t="str">
        <f aca="false">IF(AND(AU479&lt;&gt;"",T479&lt;&gt;"",O479&lt;&gt;"",AD479&lt;&gt;""),SQRT((AU479*(MAX((T479-77)/(T479-O479),0))^0.38)*(SQRT(AD479^2-0.000601*(77-60))*62.3664)*251.9958/30.48^3),"")</f>
        <v/>
      </c>
      <c r="BA479" s="3" t="str">
        <f aca="false">IF(AND(AY479&lt;&gt;"",AZ479&lt;&gt;""),AZ479-AY479,"")</f>
        <v/>
      </c>
      <c r="BC479" s="1" t="n">
        <v>614.11</v>
      </c>
      <c r="BD479" s="1" t="n">
        <v>820.94</v>
      </c>
      <c r="BE479" s="1" t="n">
        <v>39.81</v>
      </c>
      <c r="BL479" s="1" t="n">
        <v>0.6</v>
      </c>
      <c r="BM479" s="1" t="n">
        <v>11.13</v>
      </c>
      <c r="BO479" s="7" t="str">
        <f aca="false">IF(AND(P479&lt;&gt;"",AD479&lt;&gt;""),P479^0.333333333333333/AD479,"")</f>
        <v/>
      </c>
      <c r="BP479" s="7" t="e">
        <f aca="false">BN479-BO479</f>
        <v>#VALUE!</v>
      </c>
    </row>
    <row r="480" customFormat="false" ht="12.75" hidden="false" customHeight="false" outlineLevel="0" collapsed="false">
      <c r="A480" s="0" t="n">
        <v>478</v>
      </c>
      <c r="B480" s="0" t="s">
        <v>705</v>
      </c>
      <c r="C480" s="0" t="s">
        <v>706</v>
      </c>
      <c r="D480" s="0" t="n">
        <v>18</v>
      </c>
      <c r="E480" s="0" t="n">
        <v>12</v>
      </c>
      <c r="F480" s="0" t="n">
        <v>0</v>
      </c>
      <c r="G480" s="0" t="n">
        <v>0</v>
      </c>
      <c r="H480" s="0" t="n">
        <v>0</v>
      </c>
      <c r="I480" s="0" t="n">
        <v>0</v>
      </c>
      <c r="J480" s="0" t="n">
        <v>0</v>
      </c>
      <c r="K480" s="0" t="s">
        <v>628</v>
      </c>
      <c r="L480" s="1" t="n">
        <v>228.29</v>
      </c>
      <c r="M480" s="1" t="n">
        <f aca="false">+D480*$D$2+E480*$E$2+F480*$F$2+G480*$G$2+H480*$H$2+I480*$I$2+J480*$J$2</f>
        <v>228.29328</v>
      </c>
      <c r="N480" s="1" t="str">
        <f aca="false">IF(ABS(M480-L480)&gt;0.005,M480-L480,"")</f>
        <v/>
      </c>
      <c r="O480" s="1" t="n">
        <v>825.8</v>
      </c>
      <c r="P480" s="1" t="n">
        <f aca="false">+O480+459.67</f>
        <v>1285.47</v>
      </c>
      <c r="Q480" s="1" t="n">
        <f aca="false">IF(AND(P480&gt;0,U480&lt;&gt;""),P480/U480,"")</f>
        <v>0.729468845760981</v>
      </c>
      <c r="R480" s="1" t="n">
        <v>496.4</v>
      </c>
      <c r="S480" s="1" t="n">
        <f aca="false">IF(AND(R480&lt;&gt;"",U480&lt;&gt;""),(R480+459.67)/U480,"")</f>
        <v>0.542543411644535</v>
      </c>
      <c r="T480" s="1" t="n">
        <v>1302.53</v>
      </c>
      <c r="U480" s="1" t="n">
        <f aca="false">IF(T480&lt;&gt;"",T480+459.67,"")</f>
        <v>1762.2</v>
      </c>
      <c r="V480" s="1" t="n">
        <v>346.64</v>
      </c>
      <c r="W480" s="2" t="n">
        <v>0.0484</v>
      </c>
      <c r="X480" s="2" t="n">
        <v>0.203</v>
      </c>
      <c r="Y480" s="2" t="n">
        <f aca="false">IF(U480&lt;&gt;"",V480*W480*L480/10.73165/U480,"")</f>
        <v>0.202529937474259</v>
      </c>
      <c r="Z480" s="2" t="str">
        <f aca="false">IF(Y480&lt;&gt;"",IF(ABS(Y480-X480)&gt;0.0005,Y480-X480,""),"")</f>
        <v/>
      </c>
      <c r="AA480" s="2" t="n">
        <v>0.604</v>
      </c>
      <c r="AB480" s="2" t="n">
        <f aca="false">IF(AND(V480&gt;0,Q480&lt;&gt;""),LOG(14.69595/V480)/(1-1/Q480)*3/7-1,"")</f>
        <v>0.586288967108798</v>
      </c>
      <c r="AC480" s="2" t="str">
        <f aca="false">IF(AB480&lt;&gt;"",IF(ABS(AB480-AA480)&gt;0.05,AB480-AA480,""),"")</f>
        <v/>
      </c>
      <c r="AF480" s="3" t="str">
        <f aca="false">IF(AND(L480&lt;&gt;"",AD480&lt;&gt;""),L480/(AD480*62.3664),"")</f>
        <v/>
      </c>
      <c r="AH480" s="1" t="str">
        <f aca="false">IF(AD480&lt;&gt;"",141.5/AD480-131.5,"")</f>
        <v/>
      </c>
      <c r="AI480" s="1" t="str">
        <f aca="false">IF(AH480&lt;&gt;"",IF(ABS(AH480-AG480)&gt;0.01,AH480-AG480,""),"")</f>
        <v/>
      </c>
      <c r="AK480" s="3" t="str">
        <f aca="false">IF(AD480&lt;&gt;"",AD480*8.33718,"")</f>
        <v/>
      </c>
      <c r="AL480" s="3" t="str">
        <f aca="false">IF(AK480&lt;&gt;"",IF(ABS(AK480-AJ480)&gt;0.001,AK480-AJ480,""),"")</f>
        <v/>
      </c>
      <c r="AM480" s="4" t="n">
        <v>1.785</v>
      </c>
      <c r="AO480" s="2" t="n">
        <f aca="false">IF(AND(V480&lt;&gt;"",AA480&lt;&gt;"",U480&lt;&gt;""),V480*10^(7/3*(1+AA480)*(1-U480/559.676)),"")</f>
        <v>3.150339424914E-006</v>
      </c>
      <c r="AP480" s="2" t="n">
        <f aca="false">IF(AO480&lt;&gt;"",AO480-AN480,"")</f>
        <v>3.150339424914E-006</v>
      </c>
      <c r="AQ480" s="2" t="n">
        <v>0.241</v>
      </c>
      <c r="AU480" s="1" t="n">
        <v>129.75</v>
      </c>
      <c r="AV480" s="5" t="n">
        <v>16345</v>
      </c>
      <c r="AZ480" s="3" t="str">
        <f aca="false">IF(AND(AU480&lt;&gt;"",T480&lt;&gt;"",O480&lt;&gt;"",AD480&lt;&gt;""),SQRT((AU480*(MAX((T480-77)/(T480-O480),0))^0.38)*(SQRT(AD480^2-0.000601*(77-60))*62.3664)*251.9958/30.48^3),"")</f>
        <v/>
      </c>
      <c r="BA480" s="3" t="str">
        <f aca="false">IF(AND(AY480&lt;&gt;"",AZ480&lt;&gt;""),AZ480-AY480,"")</f>
        <v/>
      </c>
      <c r="BC480" s="1" t="n">
        <v>495.1</v>
      </c>
      <c r="BD480" s="1" t="n">
        <v>755.32</v>
      </c>
      <c r="BE480" s="1" t="n">
        <v>49.34</v>
      </c>
      <c r="BL480" s="1" t="n">
        <v>0.53</v>
      </c>
      <c r="BM480" s="1" t="n">
        <v>12.82</v>
      </c>
      <c r="BO480" s="7" t="str">
        <f aca="false">IF(AND(P480&lt;&gt;"",AD480&lt;&gt;""),P480^0.333333333333333/AD480,"")</f>
        <v/>
      </c>
      <c r="BP480" s="7" t="e">
        <f aca="false">BN480-BO480</f>
        <v>#VALUE!</v>
      </c>
    </row>
    <row r="481" customFormat="false" ht="12.75" hidden="false" customHeight="false" outlineLevel="0" collapsed="false">
      <c r="A481" s="0" t="n">
        <v>700</v>
      </c>
      <c r="B481" s="0" t="s">
        <v>707</v>
      </c>
      <c r="C481" s="0" t="s">
        <v>708</v>
      </c>
      <c r="D481" s="0" t="n">
        <v>1</v>
      </c>
      <c r="E481" s="0" t="n">
        <v>2</v>
      </c>
      <c r="F481" s="0" t="n">
        <v>2</v>
      </c>
      <c r="G481" s="0" t="n">
        <v>0</v>
      </c>
      <c r="H481" s="0" t="n">
        <v>0</v>
      </c>
      <c r="I481" s="0" t="n">
        <v>0</v>
      </c>
      <c r="J481" s="0" t="n">
        <v>0</v>
      </c>
      <c r="K481" s="0" t="s">
        <v>709</v>
      </c>
      <c r="L481" s="1" t="n">
        <v>46.03</v>
      </c>
      <c r="M481" s="1" t="n">
        <f aca="false">+D481*$D$2+E481*$E$2+F481*$F$2+G481*$G$2+H481*$H$2+I481*$I$2+J481*$J$2</f>
        <v>46.02568</v>
      </c>
      <c r="N481" s="1" t="str">
        <f aca="false">IF(ABS(M481-L481)&gt;0.005,M481-L481,"")</f>
        <v/>
      </c>
      <c r="O481" s="1" t="n">
        <v>213.01</v>
      </c>
      <c r="P481" s="1" t="n">
        <f aca="false">+O481+459.67</f>
        <v>672.68</v>
      </c>
      <c r="Q481" s="1" t="n">
        <f aca="false">IF(AND(P481&gt;0,U481&lt;&gt;""),P481/U481,"")</f>
        <v>0.644329501915709</v>
      </c>
      <c r="R481" s="1" t="n">
        <v>47.12</v>
      </c>
      <c r="S481" s="1" t="n">
        <f aca="false">IF(AND(R481&lt;&gt;"",U481&lt;&gt;""),(R481+459.67)/U481,"")</f>
        <v>0.485431034482759</v>
      </c>
      <c r="T481" s="1" t="n">
        <v>584.33</v>
      </c>
      <c r="U481" s="1" t="n">
        <f aca="false">IF(T481&lt;&gt;"",T481+459.67,"")</f>
        <v>1044</v>
      </c>
      <c r="V481" s="1" t="n">
        <v>1071.83</v>
      </c>
      <c r="W481" s="2" t="n">
        <v>0.0435</v>
      </c>
      <c r="X481" s="2" t="n">
        <v>0.192</v>
      </c>
      <c r="Y481" s="2" t="n">
        <f aca="false">IF(U481&lt;&gt;"",V481*W481*L481/10.73165/U481,"")</f>
        <v>0.19155308091797</v>
      </c>
      <c r="Z481" s="2" t="str">
        <f aca="false">IF(Y481&lt;&gt;"",IF(ABS(Y481-X481)&gt;0.0005,Y481-X481,""),"")</f>
        <v/>
      </c>
      <c r="AA481" s="2" t="n">
        <v>0.473</v>
      </c>
      <c r="AB481" s="2" t="n">
        <f aca="false">IF(AND(V481&gt;0,Q481&lt;&gt;""),LOG(14.69595/V481)/(1-1/Q481)*3/7-1,"")</f>
        <v>0.446370366429021</v>
      </c>
      <c r="AC481" s="2" t="str">
        <f aca="false">IF(AB481&lt;&gt;"",IF(ABS(AB481-AA481)&gt;0.05,AB481-AA481,""),"")</f>
        <v/>
      </c>
      <c r="AD481" s="2" t="n">
        <v>1.2263</v>
      </c>
      <c r="AF481" s="3" t="n">
        <f aca="false">IF(AND(L481&lt;&gt;"",AD481&lt;&gt;""),L481/(AD481*62.3664),"")</f>
        <v>0.601857353078234</v>
      </c>
      <c r="AG481" s="1" t="n">
        <v>-16.11</v>
      </c>
      <c r="AH481" s="1" t="n">
        <f aca="false">IF(AD481&lt;&gt;"",141.5/AD481-131.5,"")</f>
        <v>-16.112248226372</v>
      </c>
      <c r="AI481" s="1" t="str">
        <f aca="false">IF(AH481&lt;&gt;"",IF(ABS(AH481-AG481)&gt;0.01,AH481-AG481,""),"")</f>
        <v/>
      </c>
      <c r="AJ481" s="3" t="n">
        <v>10.223</v>
      </c>
      <c r="AK481" s="3" t="n">
        <f aca="false">IF(AD481&lt;&gt;"",AD481*8.33718,"")</f>
        <v>10.223883834</v>
      </c>
      <c r="AL481" s="3" t="str">
        <f aca="false">IF(AK481&lt;&gt;"",IF(ABS(AK481-AJ481)&gt;0.001,AK481-AJ481,""),"")</f>
        <v/>
      </c>
      <c r="AM481" s="4" t="n">
        <v>1.3693</v>
      </c>
      <c r="AN481" s="2" t="n">
        <v>1.4862</v>
      </c>
      <c r="AO481" s="2" t="n">
        <f aca="false">IF(AND(V481&lt;&gt;"",AA481&lt;&gt;"",U481&lt;&gt;""),V481*10^(7/3*(1+AA481)*(1-U481/559.676)),"")</f>
        <v>1.13727773559003</v>
      </c>
      <c r="AP481" s="2" t="n">
        <f aca="false">IF(AO481&lt;&gt;"",AO481-AN481,"")</f>
        <v>-0.348922264409975</v>
      </c>
      <c r="AQ481" s="2" t="n">
        <v>0.2321</v>
      </c>
      <c r="AR481" s="2" t="n">
        <v>0.5118</v>
      </c>
      <c r="AS481" s="2" t="n">
        <v>1.0535</v>
      </c>
      <c r="AT481" s="2" t="n">
        <v>0.4959</v>
      </c>
      <c r="AU481" s="1" t="n">
        <v>205.37</v>
      </c>
      <c r="AV481" s="5" t="n">
        <v>1975</v>
      </c>
      <c r="AW481" s="5" t="n">
        <f aca="false">AV481*AJ481</f>
        <v>20190.425</v>
      </c>
      <c r="AX481" s="1" t="n">
        <v>37.07</v>
      </c>
      <c r="AY481" s="3" t="n">
        <v>10.48</v>
      </c>
      <c r="AZ481" s="3" t="n">
        <f aca="false">IF(AND(AU481&lt;&gt;"",T481&lt;&gt;"",O481&lt;&gt;"",AD481&lt;&gt;""),SQRT((AU481*(MAX((T481-77)/(T481-O481),0))^0.38)*(SQRT(AD481^2-0.000601*(77-60))*62.3664)*251.9958/30.48^3),"")</f>
        <v>12.5236019459211</v>
      </c>
      <c r="BA481" s="3" t="n">
        <f aca="false">IF(AND(AY481&lt;&gt;"",AZ481&lt;&gt;""),AZ481-AY481,"")</f>
        <v>2.04360194592108</v>
      </c>
      <c r="BB481" s="1" t="n">
        <v>156</v>
      </c>
      <c r="BC481" s="1" t="n">
        <v>-3536.63</v>
      </c>
      <c r="BD481" s="1" t="n">
        <v>-3278.68</v>
      </c>
      <c r="BE481" s="1" t="n">
        <v>118.62</v>
      </c>
      <c r="BL481" s="1" t="n">
        <v>18</v>
      </c>
      <c r="BM481" s="1" t="n">
        <v>57</v>
      </c>
      <c r="BO481" s="7" t="n">
        <f aca="false">IF(AND(P481&lt;&gt;"",AD481&lt;&gt;""),P481^0.333333333333333/AD481,"")</f>
        <v>7.14506378644226</v>
      </c>
      <c r="BP481" s="7" t="n">
        <f aca="false">BN481-BO481</f>
        <v>-7.14506378644226</v>
      </c>
    </row>
    <row r="482" customFormat="false" ht="12.75" hidden="false" customHeight="false" outlineLevel="0" collapsed="false">
      <c r="A482" s="0" t="n">
        <v>701</v>
      </c>
      <c r="B482" s="0" t="s">
        <v>710</v>
      </c>
      <c r="C482" s="0" t="s">
        <v>711</v>
      </c>
      <c r="D482" s="0" t="n">
        <v>2</v>
      </c>
      <c r="E482" s="0" t="n">
        <v>4</v>
      </c>
      <c r="F482" s="0" t="n">
        <v>2</v>
      </c>
      <c r="G482" s="0" t="n">
        <v>0</v>
      </c>
      <c r="H482" s="0" t="n">
        <v>0</v>
      </c>
      <c r="I482" s="0" t="n">
        <v>0</v>
      </c>
      <c r="J482" s="0" t="n">
        <v>0</v>
      </c>
      <c r="K482" s="0" t="s">
        <v>709</v>
      </c>
      <c r="L482" s="1" t="n">
        <v>60.05</v>
      </c>
      <c r="M482" s="1" t="n">
        <f aca="false">+D482*$D$2+E482*$E$2+F482*$F$2+G482*$G$2+H482*$H$2+I482*$I$2+J482*$J$2</f>
        <v>60.05256</v>
      </c>
      <c r="N482" s="1" t="str">
        <f aca="false">IF(ABS(M482-L482)&gt;0.005,M482-L482,"")</f>
        <v/>
      </c>
      <c r="O482" s="1" t="n">
        <v>244.22</v>
      </c>
      <c r="P482" s="1" t="n">
        <f aca="false">+O482+459.67</f>
        <v>703.89</v>
      </c>
      <c r="Q482" s="1" t="n">
        <f aca="false">IF(AND(P482&gt;0,U482&lt;&gt;""),P482/U482,"")</f>
        <v>0.659764922015597</v>
      </c>
      <c r="R482" s="1" t="n">
        <v>61.99</v>
      </c>
      <c r="S482" s="1" t="n">
        <f aca="false">IF(AND(R482&lt;&gt;"",U482&lt;&gt;""),(R482+459.67)/U482,"")</f>
        <v>0.488958458308338</v>
      </c>
      <c r="T482" s="1" t="n">
        <v>607.21</v>
      </c>
      <c r="U482" s="1" t="n">
        <f aca="false">IF(T482&lt;&gt;"",T482+459.67,"")</f>
        <v>1066.88</v>
      </c>
      <c r="V482" s="1" t="n">
        <v>839.14</v>
      </c>
      <c r="W482" s="2" t="n">
        <v>0.0456</v>
      </c>
      <c r="X482" s="2" t="n">
        <v>0.201</v>
      </c>
      <c r="Y482" s="2" t="n">
        <f aca="false">IF(U482&lt;&gt;"",V482*W482*L482/10.73165/U482,"")</f>
        <v>0.200692066024137</v>
      </c>
      <c r="Z482" s="2" t="str">
        <f aca="false">IF(Y482&lt;&gt;"",IF(ABS(Y482-X482)&gt;0.0005,Y482-X482,""),"")</f>
        <v/>
      </c>
      <c r="AA482" s="2" t="n">
        <v>0.4624</v>
      </c>
      <c r="AB482" s="2" t="n">
        <f aca="false">IF(AND(V482&gt;0,Q482&lt;&gt;""),LOG(14.69595/V482)/(1-1/Q482)*3/7-1,"")</f>
        <v>0.459873803007504</v>
      </c>
      <c r="AC482" s="2" t="str">
        <f aca="false">IF(AB482&lt;&gt;"",IF(ABS(AB482-AA482)&gt;0.05,AB482-AA482,""),"")</f>
        <v/>
      </c>
      <c r="AD482" s="2" t="n">
        <v>1.0537</v>
      </c>
      <c r="AF482" s="3" t="n">
        <f aca="false">IF(AND(L482&lt;&gt;"",AD482&lt;&gt;""),L482/(AD482*62.3664),"")</f>
        <v>0.91378780079767</v>
      </c>
      <c r="AG482" s="1" t="n">
        <v>2.79</v>
      </c>
      <c r="AH482" s="1" t="n">
        <f aca="false">IF(AD482&lt;&gt;"",141.5/AD482-131.5,"")</f>
        <v>2.78869697257284</v>
      </c>
      <c r="AI482" s="1" t="str">
        <f aca="false">IF(AH482&lt;&gt;"",IF(ABS(AH482-AG482)&gt;0.01,AH482-AG482,""),"")</f>
        <v/>
      </c>
      <c r="AJ482" s="3" t="n">
        <v>8.784</v>
      </c>
      <c r="AK482" s="3" t="n">
        <f aca="false">IF(AD482&lt;&gt;"",AD482*8.33718,"")</f>
        <v>8.784886566</v>
      </c>
      <c r="AL482" s="3" t="str">
        <f aca="false">IF(AK482&lt;&gt;"",IF(ABS(AK482-AJ482)&gt;0.001,AK482-AJ482,""),"")</f>
        <v/>
      </c>
      <c r="AM482" s="4" t="n">
        <v>1.3698</v>
      </c>
      <c r="AN482" s="2" t="n">
        <v>0.6045</v>
      </c>
      <c r="AO482" s="2" t="n">
        <f aca="false">IF(AND(V482&lt;&gt;"",AA482&lt;&gt;"",U482&lt;&gt;""),V482*10^(7/3*(1+AA482)*(1-U482/559.676)),"")</f>
        <v>0.67839437280597</v>
      </c>
      <c r="AP482" s="2" t="n">
        <f aca="false">IF(AO482&lt;&gt;"",AO482-AN482,"")</f>
        <v>0.0738943728059698</v>
      </c>
      <c r="AQ482" s="2" t="n">
        <v>0.2505</v>
      </c>
      <c r="AR482" s="2" t="n">
        <v>0.4813</v>
      </c>
      <c r="AS482" s="2" t="n">
        <v>0.9043</v>
      </c>
      <c r="AT482" s="2" t="n">
        <v>0.4816</v>
      </c>
      <c r="AU482" s="1" t="n">
        <v>167.01</v>
      </c>
      <c r="AV482" s="5" t="n">
        <v>5630</v>
      </c>
      <c r="AW482" s="5" t="n">
        <f aca="false">AV482*AJ482</f>
        <v>49453.92</v>
      </c>
      <c r="AX482" s="1" t="n">
        <v>26.99</v>
      </c>
      <c r="AY482" s="3" t="n">
        <v>8.97</v>
      </c>
      <c r="AZ482" s="3" t="n">
        <f aca="false">IF(AND(AU482&lt;&gt;"",T482&lt;&gt;"",O482&lt;&gt;"",AD482&lt;&gt;""),SQRT((AU482*(MAX((T482-77)/(T482-O482),0))^0.38)*(SQRT(AD482^2-0.000601*(77-60))*62.3664)*251.9958/30.48^3),"")</f>
        <v>10.5959684127123</v>
      </c>
      <c r="BA482" s="3" t="n">
        <f aca="false">IF(AND(AY482&lt;&gt;"",AZ482&lt;&gt;""),AZ482-AY482,"")</f>
        <v>1.62596841271226</v>
      </c>
      <c r="BB482" s="1" t="n">
        <v>109</v>
      </c>
      <c r="BC482" s="1" t="n">
        <v>-3094.56</v>
      </c>
      <c r="BD482" s="1" t="n">
        <v>-2677.9</v>
      </c>
      <c r="BE482" s="1" t="n">
        <v>83.87</v>
      </c>
      <c r="BL482" s="1" t="n">
        <v>5.4</v>
      </c>
      <c r="BM482" s="1" t="n">
        <v>16</v>
      </c>
      <c r="BO482" s="7" t="n">
        <f aca="false">IF(AND(P482&lt;&gt;"",AD482&lt;&gt;""),P482^0.333333333333333/AD482,"")</f>
        <v>8.44211541136745</v>
      </c>
      <c r="BP482" s="7" t="n">
        <f aca="false">BN482-BO482</f>
        <v>-8.44211541136745</v>
      </c>
    </row>
    <row r="483" customFormat="false" ht="12.75" hidden="false" customHeight="false" outlineLevel="0" collapsed="false">
      <c r="A483" s="0" t="n">
        <v>702</v>
      </c>
      <c r="B483" s="0" t="s">
        <v>712</v>
      </c>
      <c r="C483" s="0" t="s">
        <v>713</v>
      </c>
      <c r="D483" s="0" t="n">
        <v>3</v>
      </c>
      <c r="E483" s="0" t="n">
        <v>6</v>
      </c>
      <c r="F483" s="0" t="n">
        <v>2</v>
      </c>
      <c r="G483" s="0" t="n">
        <v>0</v>
      </c>
      <c r="H483" s="0" t="n">
        <v>0</v>
      </c>
      <c r="I483" s="0" t="n">
        <v>0</v>
      </c>
      <c r="J483" s="0" t="n">
        <v>0</v>
      </c>
      <c r="K483" s="0" t="s">
        <v>709</v>
      </c>
      <c r="L483" s="1" t="n">
        <v>74.08</v>
      </c>
      <c r="M483" s="1" t="n">
        <f aca="false">+D483*$D$2+E483*$E$2+F483*$F$2+G483*$G$2+H483*$H$2+I483*$I$2+J483*$J$2</f>
        <v>74.07944</v>
      </c>
      <c r="N483" s="1" t="str">
        <f aca="false">IF(ABS(M483-L483)&gt;0.005,M483-L483,"")</f>
        <v/>
      </c>
      <c r="O483" s="1" t="n">
        <v>285.49</v>
      </c>
      <c r="P483" s="1" t="n">
        <f aca="false">+O483+459.67</f>
        <v>745.16</v>
      </c>
      <c r="Q483" s="1" t="n">
        <f aca="false">IF(AND(P483&gt;0,U483&lt;&gt;""),P483/U483,"")</f>
        <v>0.687442341045795</v>
      </c>
      <c r="R483" s="1" t="n">
        <v>-5.26</v>
      </c>
      <c r="S483" s="1" t="n">
        <f aca="false">IF(AND(R483&lt;&gt;"",U483&lt;&gt;""),(R483+459.67)/U483,"")</f>
        <v>0.419212886084357</v>
      </c>
      <c r="T483" s="1" t="n">
        <v>624.29</v>
      </c>
      <c r="U483" s="1" t="n">
        <f aca="false">IF(T483&lt;&gt;"",T483+459.67,"")</f>
        <v>1083.96</v>
      </c>
      <c r="V483" s="1" t="n">
        <v>598.13</v>
      </c>
      <c r="W483" s="2" t="n">
        <v>0.048</v>
      </c>
      <c r="X483" s="2" t="n">
        <v>0.183</v>
      </c>
      <c r="Y483" s="2" t="n">
        <f aca="false">IF(U483&lt;&gt;"",V483*W483*L483/10.73165/U483,"")</f>
        <v>0.182834454396386</v>
      </c>
      <c r="Z483" s="2" t="str">
        <f aca="false">IF(Y483&lt;&gt;"",IF(ABS(Y483-X483)&gt;0.0005,Y483-X483,""),"")</f>
        <v/>
      </c>
      <c r="AA483" s="2" t="n">
        <v>0.5131</v>
      </c>
      <c r="AB483" s="2" t="n">
        <f aca="false">IF(AND(V483&gt;0,Q483&lt;&gt;""),LOG(14.69595/V483)/(1-1/Q483)*3/7-1,"")</f>
        <v>0.517213677648961</v>
      </c>
      <c r="AC483" s="2" t="str">
        <f aca="false">IF(AB483&lt;&gt;"",IF(ABS(AB483-AA483)&gt;0.05,AB483-AA483,""),"")</f>
        <v/>
      </c>
      <c r="AD483" s="2" t="n">
        <v>0.9996</v>
      </c>
      <c r="AF483" s="3" t="n">
        <f aca="false">IF(AND(L483&lt;&gt;"",AD483&lt;&gt;""),L483/(AD483*62.3664),"")</f>
        <v>1.18829439982976</v>
      </c>
      <c r="AG483" s="1" t="n">
        <v>10.05</v>
      </c>
      <c r="AH483" s="1" t="n">
        <f aca="false">IF(AD483&lt;&gt;"",141.5/AD483-131.5,"")</f>
        <v>10.0566226490596</v>
      </c>
      <c r="AI483" s="1" t="str">
        <f aca="false">IF(AH483&lt;&gt;"",IF(ABS(AH483-AG483)&gt;0.01,AH483-AG483,""),"")</f>
        <v/>
      </c>
      <c r="AJ483" s="3" t="n">
        <v>8.334</v>
      </c>
      <c r="AK483" s="3" t="n">
        <f aca="false">IF(AD483&lt;&gt;"",AD483*8.33718,"")</f>
        <v>8.333845128</v>
      </c>
      <c r="AL483" s="3" t="str">
        <f aca="false">IF(AK483&lt;&gt;"",IF(ABS(AK483-AJ483)&gt;0.001,AK483-AJ483,""),"")</f>
        <v/>
      </c>
      <c r="AM483" s="4" t="n">
        <v>1.3843</v>
      </c>
      <c r="AN483" s="2" t="n">
        <v>0.1549</v>
      </c>
      <c r="AO483" s="2" t="n">
        <f aca="false">IF(AND(V483&lt;&gt;"",AA483&lt;&gt;"",U483&lt;&gt;""),V483*10^(7/3*(1+AA483)*(1-U483/559.676)),"")</f>
        <v>0.294774495439949</v>
      </c>
      <c r="AP483" s="2" t="n">
        <f aca="false">IF(AO483&lt;&gt;"",AO483-AN483,"")</f>
        <v>0.139874495439949</v>
      </c>
      <c r="AQ483" s="2" t="n">
        <v>0.2816</v>
      </c>
      <c r="AR483" s="2" t="n">
        <v>0.4843</v>
      </c>
      <c r="AS483" s="2" t="n">
        <v>0.8861</v>
      </c>
      <c r="AT483" s="2" t="n">
        <v>0.5018</v>
      </c>
      <c r="AU483" s="1" t="n">
        <v>191.16</v>
      </c>
      <c r="AV483" s="5" t="n">
        <v>8096</v>
      </c>
      <c r="AW483" s="5" t="n">
        <f aca="false">AV483*AJ483</f>
        <v>67472.064</v>
      </c>
      <c r="AX483" s="1" t="n">
        <v>26.2</v>
      </c>
      <c r="AY483" s="3" t="n">
        <v>9.36</v>
      </c>
      <c r="AZ483" s="3" t="n">
        <f aca="false">IF(AND(AU483&lt;&gt;"",T483&lt;&gt;"",O483&lt;&gt;"",AD483&lt;&gt;""),SQRT((AU483*(MAX((T483-77)/(T483-O483),0))^0.38)*(SQRT(AD483^2-0.000601*(77-60))*62.3664)*251.9958/30.48^3),"")</f>
        <v>11.251679718177</v>
      </c>
      <c r="BA483" s="3" t="n">
        <f aca="false">IF(AND(AY483&lt;&gt;"",AZ483&lt;&gt;""),AZ483-AY483,"")</f>
        <v>1.891679718177</v>
      </c>
      <c r="BB483" s="1" t="n">
        <v>130</v>
      </c>
      <c r="BC483" s="1" t="n">
        <v>-2632.21</v>
      </c>
      <c r="BD483" s="1" t="n">
        <v>-2128.21</v>
      </c>
      <c r="BE483" s="1" t="n">
        <v>61.87</v>
      </c>
      <c r="BL483" s="1" t="n">
        <v>2.9</v>
      </c>
      <c r="BM483" s="1" t="n">
        <v>14.8</v>
      </c>
      <c r="BO483" s="7" t="n">
        <f aca="false">IF(AND(P483&lt;&gt;"",AD483&lt;&gt;""),P483^0.333333333333333/AD483,"")</f>
        <v>9.06964448746987</v>
      </c>
      <c r="BP483" s="7" t="n">
        <f aca="false">BN483-BO483</f>
        <v>-9.06964448746987</v>
      </c>
    </row>
    <row r="484" customFormat="false" ht="12.75" hidden="false" customHeight="false" outlineLevel="0" collapsed="false">
      <c r="A484" s="0" t="n">
        <v>703</v>
      </c>
      <c r="B484" s="0" t="s">
        <v>714</v>
      </c>
      <c r="C484" s="0" t="s">
        <v>715</v>
      </c>
      <c r="D484" s="0" t="n">
        <v>4</v>
      </c>
      <c r="E484" s="0" t="n">
        <v>8</v>
      </c>
      <c r="F484" s="0" t="n">
        <v>2</v>
      </c>
      <c r="G484" s="0" t="n">
        <v>0</v>
      </c>
      <c r="H484" s="0" t="n">
        <v>0</v>
      </c>
      <c r="I484" s="0" t="n">
        <v>0</v>
      </c>
      <c r="J484" s="0" t="n">
        <v>0</v>
      </c>
      <c r="K484" s="0" t="s">
        <v>709</v>
      </c>
      <c r="L484" s="1" t="n">
        <v>88.11</v>
      </c>
      <c r="M484" s="1" t="n">
        <f aca="false">+D484*$D$2+E484*$E$2+F484*$F$2+G484*$G$2+H484*$H$2+I484*$I$2+J484*$J$2</f>
        <v>88.10632</v>
      </c>
      <c r="N484" s="1" t="str">
        <f aca="false">IF(ABS(M484-L484)&gt;0.005,M484-L484,"")</f>
        <v/>
      </c>
      <c r="O484" s="1" t="n">
        <v>325.89</v>
      </c>
      <c r="P484" s="1" t="n">
        <f aca="false">+O484+459.67</f>
        <v>785.56</v>
      </c>
      <c r="Q484" s="1" t="n">
        <f aca="false">IF(AND(P484&gt;0,U484&lt;&gt;""),P484/U484,"")</f>
        <v>0.694939844302902</v>
      </c>
      <c r="R484" s="1" t="n">
        <v>22.64</v>
      </c>
      <c r="S484" s="1" t="n">
        <f aca="false">IF(AND(R484&lt;&gt;"",U484&lt;&gt;""),(R484+459.67)/U484,"")</f>
        <v>0.426671974522293</v>
      </c>
      <c r="T484" s="1" t="n">
        <v>670.73</v>
      </c>
      <c r="U484" s="1" t="n">
        <f aca="false">IF(T484&lt;&gt;"",T484+459.67,"")</f>
        <v>1130.4</v>
      </c>
      <c r="V484" s="1" t="n">
        <v>641.07</v>
      </c>
      <c r="W484" s="2" t="n">
        <v>0.0515</v>
      </c>
      <c r="X484" s="2" t="n">
        <v>0.24</v>
      </c>
      <c r="Y484" s="2" t="n">
        <f aca="false">IF(U484&lt;&gt;"",V484*W484*L484/10.73165/U484,"")</f>
        <v>0.239794509512475</v>
      </c>
      <c r="Z484" s="2" t="str">
        <f aca="false">IF(Y484&lt;&gt;"",IF(ABS(Y484-X484)&gt;0.0005,Y484-X484,""),"")</f>
        <v/>
      </c>
      <c r="AA484" s="2" t="n">
        <v>0.6041</v>
      </c>
      <c r="AB484" s="2" t="n">
        <f aca="false">IF(AND(V484&gt;0,Q484&lt;&gt;""),LOG(14.69595/V484)/(1-1/Q484)*3/7-1,"")</f>
        <v>0.600852797164342</v>
      </c>
      <c r="AC484" s="2" t="str">
        <f aca="false">IF(AB484&lt;&gt;"",IF(ABS(AB484-AA484)&gt;0.05,AB484-AA484,""),"")</f>
        <v/>
      </c>
      <c r="AD484" s="2" t="n">
        <v>0.9624</v>
      </c>
      <c r="AF484" s="3" t="n">
        <f aca="false">IF(AND(L484&lt;&gt;"",AD484&lt;&gt;""),L484/(AD484*62.3664),"")</f>
        <v>1.46797585041475</v>
      </c>
      <c r="AG484" s="1" t="n">
        <v>15.53</v>
      </c>
      <c r="AH484" s="1" t="n">
        <f aca="false">IF(AD484&lt;&gt;"",141.5/AD484-131.5,"")</f>
        <v>15.5282626766417</v>
      </c>
      <c r="AI484" s="1" t="str">
        <f aca="false">IF(AH484&lt;&gt;"",IF(ABS(AH484-AG484)&gt;0.01,AH484-AG484,""),"")</f>
        <v/>
      </c>
      <c r="AJ484" s="3" t="n">
        <v>8.023</v>
      </c>
      <c r="AK484" s="3" t="n">
        <f aca="false">IF(AD484&lt;&gt;"",AD484*8.33718,"")</f>
        <v>8.023702032</v>
      </c>
      <c r="AL484" s="3" t="str">
        <f aca="false">IF(AK484&lt;&gt;"",IF(ABS(AK484-AJ484)&gt;0.001,AK484-AJ484,""),"")</f>
        <v/>
      </c>
      <c r="AM484" s="4" t="n">
        <v>1.3958</v>
      </c>
      <c r="AN484" s="2" t="n">
        <v>0.0457</v>
      </c>
      <c r="AO484" s="2" t="n">
        <f aca="false">IF(AND(V484&lt;&gt;"",AA484&lt;&gt;"",U484&lt;&gt;""),V484*10^(7/3*(1+AA484)*(1-U484/559.676)),"")</f>
        <v>0.0977508710706446</v>
      </c>
      <c r="AP484" s="2" t="n">
        <f aca="false">IF(AO484&lt;&gt;"",AO484-AN484,"")</f>
        <v>0.0520508710706446</v>
      </c>
      <c r="AR484" s="2" t="n">
        <v>0.4733</v>
      </c>
      <c r="AS484" s="2" t="n">
        <v>1.2806</v>
      </c>
      <c r="AT484" s="2" t="n">
        <v>0.626</v>
      </c>
      <c r="AU484" s="1" t="n">
        <v>221</v>
      </c>
      <c r="AV484" s="5" t="n">
        <v>9790</v>
      </c>
      <c r="AW484" s="5" t="n">
        <f aca="false">AV484*AJ484</f>
        <v>78545.17</v>
      </c>
      <c r="AX484" s="1" t="n">
        <v>26.08</v>
      </c>
      <c r="AY484" s="3" t="n">
        <v>9.91</v>
      </c>
      <c r="AZ484" s="3" t="n">
        <f aca="false">IF(AND(AU484&lt;&gt;"",T484&lt;&gt;"",O484&lt;&gt;"",AD484&lt;&gt;""),SQRT((AU484*(MAX((T484-77)/(T484-O484),0))^0.38)*(SQRT(AD484^2-0.000601*(77-60))*62.3664)*251.9958/30.48^3),"")</f>
        <v>12.0130621583978</v>
      </c>
      <c r="BA484" s="3" t="n">
        <f aca="false">IF(AND(AY484&lt;&gt;"",AZ484&lt;&gt;""),AZ484-AY484,"")</f>
        <v>2.10306215839778</v>
      </c>
      <c r="BB484" s="1" t="n">
        <v>161</v>
      </c>
      <c r="BC484" s="1" t="n">
        <v>-2294.82</v>
      </c>
      <c r="BD484" s="1" t="n">
        <v>-1717.08</v>
      </c>
      <c r="BE484" s="1" t="n">
        <v>56.56</v>
      </c>
      <c r="BL484" s="1" t="n">
        <v>2.19</v>
      </c>
      <c r="BM484" s="1" t="n">
        <v>13.4</v>
      </c>
      <c r="BO484" s="7" t="n">
        <f aca="false">IF(AND(P484&lt;&gt;"",AD484&lt;&gt;""),P484^0.333333333333333/AD484,"")</f>
        <v>9.5874734175167</v>
      </c>
      <c r="BP484" s="7" t="n">
        <f aca="false">BN484-BO484</f>
        <v>-9.5874734175167</v>
      </c>
    </row>
    <row r="485" customFormat="false" ht="12.75" hidden="false" customHeight="false" outlineLevel="0" collapsed="false">
      <c r="A485" s="0" t="n">
        <v>704</v>
      </c>
      <c r="B485" s="0" t="s">
        <v>716</v>
      </c>
      <c r="C485" s="0" t="s">
        <v>715</v>
      </c>
      <c r="D485" s="0" t="n">
        <v>4</v>
      </c>
      <c r="E485" s="0" t="n">
        <v>8</v>
      </c>
      <c r="F485" s="0" t="n">
        <v>2</v>
      </c>
      <c r="G485" s="0" t="n">
        <v>0</v>
      </c>
      <c r="H485" s="0" t="n">
        <v>0</v>
      </c>
      <c r="I485" s="0" t="n">
        <v>0</v>
      </c>
      <c r="J485" s="0" t="n">
        <v>0</v>
      </c>
      <c r="K485" s="0" t="s">
        <v>709</v>
      </c>
      <c r="L485" s="1" t="n">
        <v>88.11</v>
      </c>
      <c r="M485" s="1" t="n">
        <f aca="false">+D485*$D$2+E485*$E$2+F485*$F$2+G485*$G$2+H485*$H$2+I485*$I$2+J485*$J$2</f>
        <v>88.10632</v>
      </c>
      <c r="N485" s="1" t="str">
        <f aca="false">IF(ABS(M485-L485)&gt;0.005,M485-L485,"")</f>
        <v/>
      </c>
      <c r="O485" s="1" t="n">
        <v>310.1</v>
      </c>
      <c r="P485" s="1" t="n">
        <f aca="false">+O485+459.67</f>
        <v>769.77</v>
      </c>
      <c r="Q485" s="1" t="n">
        <f aca="false">IF(AND(P485&gt;0,U485&lt;&gt;""),P485/U485,"")</f>
        <v>0.702043831568579</v>
      </c>
      <c r="R485" s="1" t="n">
        <v>-50.98</v>
      </c>
      <c r="S485" s="1" t="n">
        <f aca="false">IF(AND(R485&lt;&gt;"",U485&lt;&gt;""),(R485+459.67)/U485,"")</f>
        <v>0.372732496101124</v>
      </c>
      <c r="T485" s="1" t="n">
        <v>636.8</v>
      </c>
      <c r="U485" s="1" t="n">
        <f aca="false">IF(T485&lt;&gt;"",T485+459.67,"")</f>
        <v>1096.47</v>
      </c>
      <c r="V485" s="1" t="n">
        <v>587.84</v>
      </c>
      <c r="W485" s="2" t="n">
        <v>0.0531</v>
      </c>
      <c r="X485" s="2" t="n">
        <v>0.234</v>
      </c>
      <c r="Y485" s="2" t="n">
        <f aca="false">IF(U485&lt;&gt;"",V485*W485*L485/10.73165/U485,"")</f>
        <v>0.233730615681914</v>
      </c>
      <c r="Z485" s="2" t="str">
        <f aca="false">IF(Y485&lt;&gt;"",IF(ABS(Y485-X485)&gt;0.0005,Y485-X485,""),"")</f>
        <v/>
      </c>
      <c r="AA485" s="2" t="n">
        <v>0.6181</v>
      </c>
      <c r="AB485" s="2" t="n">
        <f aca="false">IF(AND(V485&gt;0,Q485&lt;&gt;""),LOG(14.69595/V485)/(1-1/Q485)*3/7-1,"")</f>
        <v>0.617760536447767</v>
      </c>
      <c r="AC485" s="2" t="str">
        <f aca="false">IF(AB485&lt;&gt;"",IF(ABS(AB485-AA485)&gt;0.05,AB485-AA485,""),"")</f>
        <v/>
      </c>
      <c r="AD485" s="2" t="n">
        <v>0.9558</v>
      </c>
      <c r="AF485" s="3" t="n">
        <f aca="false">IF(AND(L485&lt;&gt;"",AD485&lt;&gt;""),L485/(AD485*62.3664),"")</f>
        <v>1.47811253236991</v>
      </c>
      <c r="AG485" s="1" t="n">
        <v>16.54</v>
      </c>
      <c r="AH485" s="1" t="n">
        <f aca="false">IF(AD485&lt;&gt;"",141.5/AD485-131.5,"")</f>
        <v>16.5435237497385</v>
      </c>
      <c r="AI485" s="1" t="str">
        <f aca="false">IF(AH485&lt;&gt;"",IF(ABS(AH485-AG485)&gt;0.01,AH485-AG485,""),"")</f>
        <v/>
      </c>
      <c r="AJ485" s="3" t="n">
        <v>7.969</v>
      </c>
      <c r="AK485" s="3" t="n">
        <f aca="false">IF(AD485&lt;&gt;"",AD485*8.33718,"")</f>
        <v>7.968676644</v>
      </c>
      <c r="AL485" s="3" t="str">
        <f aca="false">IF(AK485&lt;&gt;"",IF(ABS(AK485-AJ485)&gt;0.001,AK485-AJ485,""),"")</f>
        <v/>
      </c>
      <c r="AM485" s="4" t="n">
        <v>1.3908</v>
      </c>
      <c r="AN485" s="2" t="n">
        <v>0.0827</v>
      </c>
      <c r="AO485" s="2" t="n">
        <f aca="false">IF(AND(V485&lt;&gt;"",AA485&lt;&gt;"",U485&lt;&gt;""),V485*10^(7/3*(1+AA485)*(1-U485/559.676)),"")</f>
        <v>0.14062227769612</v>
      </c>
      <c r="AP485" s="2" t="n">
        <f aca="false">IF(AO485&lt;&gt;"",AO485-AN485,"")</f>
        <v>0.0579222776961198</v>
      </c>
      <c r="AR485" s="2" t="n">
        <v>0.4628</v>
      </c>
      <c r="AS485" s="2" t="n">
        <v>1.087</v>
      </c>
      <c r="AT485" s="2" t="n">
        <v>0.5689</v>
      </c>
      <c r="AU485" s="1" t="n">
        <v>208.46</v>
      </c>
      <c r="AV485" s="5" t="n">
        <v>9760</v>
      </c>
      <c r="AW485" s="5" t="n">
        <f aca="false">AV485*AJ485</f>
        <v>77777.44</v>
      </c>
      <c r="AX485" s="1" t="n">
        <v>24.61</v>
      </c>
      <c r="AY485" s="3" t="n">
        <v>11.83</v>
      </c>
      <c r="AZ485" s="3" t="n">
        <f aca="false">IF(AND(AU485&lt;&gt;"",T485&lt;&gt;"",O485&lt;&gt;"",AD485&lt;&gt;""),SQRT((AU485*(MAX((T485-77)/(T485-O485),0))^0.38)*(SQRT(AD485^2-0.000601*(77-60))*62.3664)*251.9958/30.48^3),"")</f>
        <v>11.61612382024</v>
      </c>
      <c r="BA485" s="3" t="n">
        <f aca="false">IF(AND(AY485&lt;&gt;"",AZ485&lt;&gt;""),AZ485-AY485,"")</f>
        <v>-0.213876179760032</v>
      </c>
      <c r="BB485" s="1" t="n">
        <v>170</v>
      </c>
      <c r="BC485" s="1" t="n">
        <v>-2362.4</v>
      </c>
      <c r="BD485" s="1" t="n">
        <v>-1767.32</v>
      </c>
      <c r="BE485" s="1" t="n">
        <v>24.5</v>
      </c>
      <c r="BL485" s="1" t="n">
        <v>2</v>
      </c>
      <c r="BM485" s="1" t="n">
        <v>9.2</v>
      </c>
      <c r="BO485" s="7" t="n">
        <f aca="false">IF(AND(P485&lt;&gt;"",AD485&lt;&gt;""),P485^0.333333333333333/AD485,"")</f>
        <v>9.58855803057294</v>
      </c>
      <c r="BP485" s="7" t="n">
        <f aca="false">BN485-BO485</f>
        <v>-9.58855803057294</v>
      </c>
    </row>
    <row r="486" customFormat="false" ht="12.75" hidden="false" customHeight="false" outlineLevel="0" collapsed="false">
      <c r="A486" s="0" t="n">
        <v>705</v>
      </c>
      <c r="B486" s="0" t="s">
        <v>717</v>
      </c>
      <c r="C486" s="0" t="s">
        <v>718</v>
      </c>
      <c r="D486" s="0" t="n">
        <v>5</v>
      </c>
      <c r="E486" s="0" t="n">
        <v>10</v>
      </c>
      <c r="F486" s="0" t="n">
        <v>2</v>
      </c>
      <c r="G486" s="0" t="n">
        <v>0</v>
      </c>
      <c r="H486" s="0" t="n">
        <v>0</v>
      </c>
      <c r="I486" s="0" t="n">
        <v>0</v>
      </c>
      <c r="J486" s="0" t="n">
        <v>0</v>
      </c>
      <c r="K486" s="0" t="s">
        <v>709</v>
      </c>
      <c r="L486" s="1" t="n">
        <v>102.13</v>
      </c>
      <c r="M486" s="1" t="n">
        <f aca="false">+D486*$D$2+E486*$E$2+F486*$F$2+G486*$G$2+H486*$H$2+I486*$I$2+J486*$J$2</f>
        <v>102.1332</v>
      </c>
      <c r="N486" s="1" t="str">
        <f aca="false">IF(ABS(M486-L486)&gt;0.005,M486-L486,"")</f>
        <v/>
      </c>
      <c r="O486" s="1" t="n">
        <v>365.9</v>
      </c>
      <c r="P486" s="1" t="n">
        <f aca="false">+O486+459.67</f>
        <v>825.57</v>
      </c>
      <c r="Q486" s="1" t="n">
        <f aca="false">IF(AND(P486&gt;0,U486&lt;&gt;""),P486/U486,"")</f>
        <v>0.704531490015361</v>
      </c>
      <c r="R486" s="1" t="n">
        <v>-29.2</v>
      </c>
      <c r="S486" s="1" t="n">
        <f aca="false">IF(AND(R486&lt;&gt;"",U486&lt;&gt;""),(R486+459.67)/U486,"")</f>
        <v>0.367357910906298</v>
      </c>
      <c r="T486" s="1" t="n">
        <v>712.13</v>
      </c>
      <c r="U486" s="1" t="n">
        <f aca="false">IF(T486&lt;&gt;"",T486+459.67,"")</f>
        <v>1171.8</v>
      </c>
      <c r="V486" s="1" t="n">
        <v>552.6</v>
      </c>
      <c r="W486" s="2" t="n">
        <v>0.0527</v>
      </c>
      <c r="X486" s="2" t="n">
        <v>0.237</v>
      </c>
      <c r="Y486" s="2" t="n">
        <f aca="false">IF(U486&lt;&gt;"",V486*W486*L486/10.73165/U486,"")</f>
        <v>0.236512900315111</v>
      </c>
      <c r="Z486" s="2" t="str">
        <f aca="false">IF(Y486&lt;&gt;"",IF(ABS(Y486-X486)&gt;0.0005,Y486-X486,""),"")</f>
        <v/>
      </c>
      <c r="AA486" s="2" t="n">
        <v>0.6269</v>
      </c>
      <c r="AB486" s="2" t="n">
        <f aca="false">IF(AND(V486&gt;0,Q486&lt;&gt;""),LOG(14.69595/V486)/(1-1/Q486)*3/7-1,"")</f>
        <v>0.609725294673668</v>
      </c>
      <c r="AC486" s="2" t="str">
        <f aca="false">IF(AB486&lt;&gt;"",IF(ABS(AB486-AA486)&gt;0.05,AB486-AA486,""),"")</f>
        <v/>
      </c>
      <c r="AD486" s="2" t="n">
        <v>0.9431</v>
      </c>
      <c r="AF486" s="3" t="n">
        <f aca="false">IF(AND(L486&lt;&gt;"",AD486&lt;&gt;""),L486/(AD486*62.3664),"")</f>
        <v>1.73638054507457</v>
      </c>
      <c r="AG486" s="1" t="n">
        <v>18.53</v>
      </c>
      <c r="AH486" s="1" t="n">
        <f aca="false">IF(AD486&lt;&gt;"",141.5/AD486-131.5,"")</f>
        <v>18.537111653059</v>
      </c>
      <c r="AI486" s="1" t="str">
        <f aca="false">IF(AH486&lt;&gt;"",IF(ABS(AH486-AG486)&gt;0.01,AH486-AG486,""),"")</f>
        <v/>
      </c>
      <c r="AJ486" s="3" t="n">
        <v>7.863</v>
      </c>
      <c r="AK486" s="3" t="n">
        <f aca="false">IF(AD486&lt;&gt;"",AD486*8.33718,"")</f>
        <v>7.862794458</v>
      </c>
      <c r="AL486" s="3" t="str">
        <f aca="false">IF(AK486&lt;&gt;"",IF(ABS(AK486-AJ486)&gt;0.001,AK486-AJ486,""),"")</f>
        <v/>
      </c>
      <c r="AM486" s="4" t="n">
        <v>1.406</v>
      </c>
      <c r="AN486" s="2" t="n">
        <v>0.013</v>
      </c>
      <c r="AO486" s="2" t="n">
        <f aca="false">IF(AND(V486&lt;&gt;"",AA486&lt;&gt;"",U486&lt;&gt;""),V486*10^(7/3*(1+AA486)*(1-U486/559.676)),"")</f>
        <v>0.0389558944910796</v>
      </c>
      <c r="AP486" s="2" t="n">
        <f aca="false">IF(AO486&lt;&gt;"",AO486-AN486,"")</f>
        <v>0.0259558944910796</v>
      </c>
      <c r="AQ486" s="2" t="n">
        <v>0.3145</v>
      </c>
      <c r="AR486" s="2" t="n">
        <v>0.4816</v>
      </c>
      <c r="AS486" s="2" t="n">
        <v>1.719</v>
      </c>
      <c r="AT486" s="2" t="n">
        <v>0.7889</v>
      </c>
      <c r="AU486" s="1" t="n">
        <v>204.33</v>
      </c>
      <c r="AV486" s="5" t="n">
        <v>11014</v>
      </c>
      <c r="AW486" s="5" t="n">
        <f aca="false">AV486*AJ486</f>
        <v>86603.082</v>
      </c>
      <c r="AX486" s="1" t="n">
        <v>26.81</v>
      </c>
      <c r="AY486" s="3" t="n">
        <v>10.92</v>
      </c>
      <c r="AZ486" s="3" t="n">
        <f aca="false">IF(AND(AU486&lt;&gt;"",T486&lt;&gt;"",O486&lt;&gt;"",AD486&lt;&gt;""),SQRT((AU486*(MAX((T486-77)/(T486-O486),0))^0.38)*(SQRT(AD486^2-0.000601*(77-60))*62.3664)*251.9958/30.48^3),"")</f>
        <v>11.5719003347963</v>
      </c>
      <c r="BA486" s="3" t="n">
        <f aca="false">IF(AND(AY486&lt;&gt;"",AZ486&lt;&gt;""),AZ486-AY486,"")</f>
        <v>0.651900334796281</v>
      </c>
      <c r="BB486" s="1" t="n">
        <v>204.8</v>
      </c>
      <c r="BC486" s="1" t="n">
        <v>-2064.19</v>
      </c>
      <c r="BD486" s="1" t="n">
        <v>-1443.92</v>
      </c>
      <c r="BE486" s="1" t="n">
        <v>59.62</v>
      </c>
      <c r="BL486" s="1" t="n">
        <v>1.6</v>
      </c>
      <c r="BO486" s="7" t="n">
        <f aca="false">IF(AND(P486&lt;&gt;"",AD486&lt;&gt;""),P486^0.333333333333333/AD486,"")</f>
        <v>9.94703294002197</v>
      </c>
      <c r="BP486" s="7" t="n">
        <f aca="false">BN486-BO486</f>
        <v>-9.94703294002197</v>
      </c>
    </row>
    <row r="487" customFormat="false" ht="12.75" hidden="false" customHeight="false" outlineLevel="0" collapsed="false">
      <c r="A487" s="0" t="n">
        <v>706</v>
      </c>
      <c r="B487" s="0" t="s">
        <v>719</v>
      </c>
      <c r="C487" s="0" t="s">
        <v>718</v>
      </c>
      <c r="D487" s="0" t="n">
        <v>5</v>
      </c>
      <c r="E487" s="0" t="n">
        <v>10</v>
      </c>
      <c r="F487" s="0" t="n">
        <v>2</v>
      </c>
      <c r="G487" s="0" t="n">
        <v>0</v>
      </c>
      <c r="H487" s="0" t="n">
        <v>0</v>
      </c>
      <c r="I487" s="0" t="n">
        <v>0</v>
      </c>
      <c r="J487" s="0" t="n">
        <v>0</v>
      </c>
      <c r="K487" s="0" t="s">
        <v>709</v>
      </c>
      <c r="L487" s="1" t="n">
        <v>102.13</v>
      </c>
      <c r="M487" s="1" t="n">
        <f aca="false">+D487*$D$2+E487*$E$2+F487*$F$2+G487*$G$2+H487*$H$2+I487*$I$2+J487*$J$2</f>
        <v>102.1332</v>
      </c>
      <c r="N487" s="1" t="str">
        <f aca="false">IF(ABS(M487-L487)&gt;0.005,M487-L487,"")</f>
        <v/>
      </c>
      <c r="O487" s="1" t="n">
        <v>350.6</v>
      </c>
      <c r="P487" s="1" t="n">
        <f aca="false">+O487+459.67</f>
        <v>810.27</v>
      </c>
      <c r="Q487" s="1" t="n">
        <f aca="false">IF(AND(P487&gt;0,U487&lt;&gt;""),P487/U487,"")</f>
        <v>0.700077760497667</v>
      </c>
      <c r="S487" s="1" t="str">
        <f aca="false">IF(AND(R487&lt;&gt;"",U487&lt;&gt;""),(R487+459.67)/U487,"")</f>
        <v/>
      </c>
      <c r="T487" s="1" t="n">
        <v>697.73</v>
      </c>
      <c r="U487" s="1" t="n">
        <f aca="false">IF(T487&lt;&gt;"",T487+459.67,"")</f>
        <v>1157.4</v>
      </c>
      <c r="V487" s="1" t="n">
        <v>564.2</v>
      </c>
      <c r="W487" s="2" t="n">
        <v>0.0524</v>
      </c>
      <c r="X487" s="2" t="n">
        <v>0.243</v>
      </c>
      <c r="Y487" s="2" t="n">
        <f aca="false">IF(U487&lt;&gt;"",V487*W487*L487/10.73165/U487,"")</f>
        <v>0.243090351975072</v>
      </c>
      <c r="Z487" s="2" t="str">
        <f aca="false">IF(Y487&lt;&gt;"",IF(ABS(Y487-X487)&gt;0.0005,Y487-X487,""),"")</f>
        <v/>
      </c>
      <c r="AA487" s="2" t="n">
        <v>0.5892</v>
      </c>
      <c r="AB487" s="2" t="n">
        <f aca="false">IF(AND(V487&gt;0,Q487&lt;&gt;""),LOG(14.69595/V487)/(1-1/Q487)*3/7-1,"")</f>
        <v>0.584822191708542</v>
      </c>
      <c r="AC487" s="2" t="str">
        <f aca="false">IF(AB487&lt;&gt;"",IF(ABS(AB487-AA487)&gt;0.05,AB487-AA487,""),"")</f>
        <v/>
      </c>
      <c r="AF487" s="3" t="str">
        <f aca="false">IF(AND(L487&lt;&gt;"",AD487&lt;&gt;""),L487/(AD487*62.3664),"")</f>
        <v/>
      </c>
      <c r="AH487" s="1" t="str">
        <f aca="false">IF(AD487&lt;&gt;"",141.5/AD487-131.5,"")</f>
        <v/>
      </c>
      <c r="AI487" s="1" t="str">
        <f aca="false">IF(AH487&lt;&gt;"",IF(ABS(AH487-AG487)&gt;0.01,AH487-AG487,""),"")</f>
        <v/>
      </c>
      <c r="AK487" s="3" t="str">
        <f aca="false">IF(AD487&lt;&gt;"",AD487*8.33718,"")</f>
        <v/>
      </c>
      <c r="AL487" s="3" t="str">
        <f aca="false">IF(AK487&lt;&gt;"",IF(ABS(AK487-AJ487)&gt;0.001,AK487-AJ487,""),"")</f>
        <v/>
      </c>
      <c r="AO487" s="2" t="n">
        <f aca="false">IF(AND(V487&lt;&gt;"",AA487&lt;&gt;"",U487&lt;&gt;""),V487*10^(7/3*(1+AA487)*(1-U487/559.676)),"")</f>
        <v>0.0618319189202878</v>
      </c>
      <c r="AP487" s="2" t="n">
        <f aca="false">IF(AO487&lt;&gt;"",AO487-AN487,"")</f>
        <v>0.0618319189202878</v>
      </c>
      <c r="AT487" s="2" t="n">
        <v>0.6831</v>
      </c>
      <c r="AU487" s="1" t="n">
        <v>195.83</v>
      </c>
      <c r="AV487" s="5" t="n">
        <v>11282</v>
      </c>
      <c r="AZ487" s="3" t="str">
        <f aca="false">IF(AND(AU487&lt;&gt;"",T487&lt;&gt;"",O487&lt;&gt;"",AD487&lt;&gt;""),SQRT((AU487*(MAX((T487-77)/(T487-O487),0))^0.38)*(SQRT(AD487^2-0.000601*(77-60))*62.3664)*251.9958/30.48^3),"")</f>
        <v/>
      </c>
      <c r="BA487" s="3" t="str">
        <f aca="false">IF(AND(AY487&lt;&gt;"",AZ487&lt;&gt;""),AZ487-AY487,"")</f>
        <v/>
      </c>
      <c r="BC487" s="1" t="n">
        <v>-2096.33</v>
      </c>
      <c r="BD487" s="1" t="n">
        <v>-1481.74</v>
      </c>
      <c r="BL487" s="1" t="n">
        <v>1.6</v>
      </c>
      <c r="BO487" s="7" t="str">
        <f aca="false">IF(AND(P487&lt;&gt;"",AD487&lt;&gt;""),P487^0.333333333333333/AD487,"")</f>
        <v/>
      </c>
      <c r="BP487" s="7" t="e">
        <f aca="false">BN487-BO487</f>
        <v>#VALUE!</v>
      </c>
    </row>
    <row r="488" customFormat="false" ht="12.75" hidden="false" customHeight="false" outlineLevel="0" collapsed="false">
      <c r="A488" s="0" t="n">
        <v>707</v>
      </c>
      <c r="B488" s="0" t="s">
        <v>720</v>
      </c>
      <c r="C488" s="0" t="s">
        <v>718</v>
      </c>
      <c r="D488" s="0" t="n">
        <v>5</v>
      </c>
      <c r="E488" s="0" t="n">
        <v>10</v>
      </c>
      <c r="F488" s="0" t="n">
        <v>2</v>
      </c>
      <c r="G488" s="0" t="n">
        <v>0</v>
      </c>
      <c r="H488" s="0" t="n">
        <v>0</v>
      </c>
      <c r="I488" s="0" t="n">
        <v>0</v>
      </c>
      <c r="J488" s="0" t="n">
        <v>0</v>
      </c>
      <c r="K488" s="0" t="s">
        <v>709</v>
      </c>
      <c r="L488" s="1" t="n">
        <v>102.13</v>
      </c>
      <c r="M488" s="1" t="n">
        <f aca="false">+D488*$D$2+E488*$E$2+F488*$F$2+G488*$G$2+H488*$H$2+I488*$I$2+J488*$J$2</f>
        <v>102.1332</v>
      </c>
      <c r="N488" s="1" t="str">
        <f aca="false">IF(ABS(M488-L488)&gt;0.005,M488-L488,"")</f>
        <v/>
      </c>
      <c r="O488" s="1" t="n">
        <v>347.18</v>
      </c>
      <c r="P488" s="1" t="n">
        <f aca="false">+O488+459.67</f>
        <v>806.85</v>
      </c>
      <c r="Q488" s="1" t="n">
        <f aca="false">IF(AND(P488&gt;0,U488&lt;&gt;""),P488/U488,"")</f>
        <v>0.707018927444795</v>
      </c>
      <c r="R488" s="1" t="n">
        <v>-20.74</v>
      </c>
      <c r="S488" s="1" t="n">
        <f aca="false">IF(AND(R488&lt;&gt;"",U488&lt;&gt;""),(R488+459.67)/U488,"")</f>
        <v>0.384621451104101</v>
      </c>
      <c r="T488" s="1" t="n">
        <v>681.53</v>
      </c>
      <c r="U488" s="1" t="n">
        <f aca="false">IF(T488&lt;&gt;"",T488+459.67,"")</f>
        <v>1141.2</v>
      </c>
      <c r="V488" s="1" t="n">
        <v>564.2</v>
      </c>
      <c r="W488" s="2" t="n">
        <v>0.0527</v>
      </c>
      <c r="X488" s="2" t="n">
        <v>0.248</v>
      </c>
      <c r="Y488" s="2" t="n">
        <f aca="false">IF(U488&lt;&gt;"",V488*W488*L488/10.73165/U488,"")</f>
        <v>0.247952656586754</v>
      </c>
      <c r="Z488" s="2" t="str">
        <f aca="false">IF(Y488&lt;&gt;"",IF(ABS(Y488-X488)&gt;0.0005,Y488-X488,""),"")</f>
        <v/>
      </c>
      <c r="AA488" s="2" t="n">
        <v>0.648</v>
      </c>
      <c r="AB488" s="2" t="n">
        <f aca="false">IF(AND(V488&gt;0,Q488&lt;&gt;""),LOG(14.69595/V488)/(1-1/Q488)*3/7-1,"")</f>
        <v>0.638454586291154</v>
      </c>
      <c r="AC488" s="2" t="str">
        <f aca="false">IF(AB488&lt;&gt;"",IF(ABS(AB488-AA488)&gt;0.05,AB488-AA488,""),"")</f>
        <v/>
      </c>
      <c r="AD488" s="2" t="n">
        <v>0.9352</v>
      </c>
      <c r="AF488" s="3" t="n">
        <f aca="false">IF(AND(L488&lt;&gt;"",AD488&lt;&gt;""),L488/(AD488*62.3664),"")</f>
        <v>1.75104843034627</v>
      </c>
      <c r="AG488" s="1" t="n">
        <v>19.81</v>
      </c>
      <c r="AH488" s="1" t="n">
        <f aca="false">IF(AD488&lt;&gt;"",141.5/AD488-131.5,"")</f>
        <v>19.8045337895637</v>
      </c>
      <c r="AI488" s="1" t="str">
        <f aca="false">IF(AH488&lt;&gt;"",IF(ABS(AH488-AG488)&gt;0.01,AH488-AG488,""),"")</f>
        <v/>
      </c>
      <c r="AJ488" s="3" t="n">
        <v>7.796</v>
      </c>
      <c r="AK488" s="3" t="n">
        <f aca="false">IF(AD488&lt;&gt;"",AD488*8.33718,"")</f>
        <v>7.796930736</v>
      </c>
      <c r="AL488" s="3" t="str">
        <f aca="false">IF(AK488&lt;&gt;"",IF(ABS(AK488-AJ488)&gt;0.001,AK488-AJ488,""),"")</f>
        <v/>
      </c>
      <c r="AM488" s="4" t="n">
        <v>1.4022</v>
      </c>
      <c r="AN488" s="2" t="n">
        <v>0.0227</v>
      </c>
      <c r="AO488" s="2" t="n">
        <f aca="false">IF(AND(V488&lt;&gt;"",AA488&lt;&gt;"",U488&lt;&gt;""),V488*10^(7/3*(1+AA488)*(1-U488/559.676)),"")</f>
        <v>0.0570151099175157</v>
      </c>
      <c r="AP488" s="2" t="n">
        <f aca="false">IF(AO488&lt;&gt;"",AO488-AN488,"")</f>
        <v>0.0343151099175157</v>
      </c>
      <c r="AS488" s="2" t="n">
        <v>1.7475</v>
      </c>
      <c r="AT488" s="2" t="n">
        <v>0.7422</v>
      </c>
      <c r="AU488" s="1" t="n">
        <v>181.95</v>
      </c>
      <c r="AV488" s="5" t="n">
        <v>11009</v>
      </c>
      <c r="AW488" s="5" t="n">
        <f aca="false">AV488*AJ488</f>
        <v>85826.164</v>
      </c>
      <c r="AX488" s="1" t="n">
        <v>25.04</v>
      </c>
      <c r="AY488" s="3" t="n">
        <v>9.81</v>
      </c>
      <c r="AZ488" s="3" t="n">
        <f aca="false">IF(AND(AU488&lt;&gt;"",T488&lt;&gt;"",O488&lt;&gt;"",AD488&lt;&gt;""),SQRT((AU488*(MAX((T488-77)/(T488-O488),0))^0.38)*(SQRT(AD488^2-0.000601*(77-60))*62.3664)*251.9958/30.48^3),"")</f>
        <v>10.8435915258298</v>
      </c>
      <c r="BA488" s="3" t="n">
        <f aca="false">IF(AND(AY488&lt;&gt;"",AZ488&lt;&gt;""),AZ488-AY488,"")</f>
        <v>1.03359152582978</v>
      </c>
      <c r="BC488" s="1" t="n">
        <v>-2166.63</v>
      </c>
      <c r="BD488" s="1" t="n">
        <v>-1544.89</v>
      </c>
      <c r="BE488" s="1" t="n">
        <v>30.82</v>
      </c>
      <c r="BL488" s="1" t="n">
        <v>1.6</v>
      </c>
      <c r="BO488" s="7" t="n">
        <f aca="false">IF(AND(P488&lt;&gt;"",AD488&lt;&gt;""),P488^0.333333333333333/AD488,"")</f>
        <v>9.95466011327175</v>
      </c>
      <c r="BP488" s="7" t="n">
        <f aca="false">BN488-BO488</f>
        <v>-9.95466011327175</v>
      </c>
    </row>
    <row r="489" customFormat="false" ht="12.75" hidden="false" customHeight="false" outlineLevel="0" collapsed="false">
      <c r="A489" s="0" t="n">
        <v>708</v>
      </c>
      <c r="B489" s="0" t="s">
        <v>721</v>
      </c>
      <c r="C489" s="0" t="s">
        <v>722</v>
      </c>
      <c r="D489" s="0" t="n">
        <v>6</v>
      </c>
      <c r="E489" s="0" t="n">
        <v>12</v>
      </c>
      <c r="F489" s="0" t="n">
        <v>2</v>
      </c>
      <c r="G489" s="0" t="n">
        <v>0</v>
      </c>
      <c r="H489" s="0" t="n">
        <v>0</v>
      </c>
      <c r="I489" s="0" t="n">
        <v>0</v>
      </c>
      <c r="J489" s="0" t="n">
        <v>0</v>
      </c>
      <c r="K489" s="0" t="s">
        <v>709</v>
      </c>
      <c r="L489" s="1" t="n">
        <v>116.16</v>
      </c>
      <c r="M489" s="1" t="n">
        <f aca="false">+D489*$D$2+E489*$E$2+F489*$F$2+G489*$G$2+H489*$H$2+I489*$I$2+J489*$J$2</f>
        <v>116.16008</v>
      </c>
      <c r="N489" s="1" t="str">
        <f aca="false">IF(ABS(M489-L489)&gt;0.005,M489-L489,"")</f>
        <v/>
      </c>
      <c r="O489" s="1" t="n">
        <v>402.26</v>
      </c>
      <c r="P489" s="1" t="n">
        <f aca="false">+O489+459.67</f>
        <v>861.93</v>
      </c>
      <c r="Q489" s="1" t="n">
        <f aca="false">IF(AND(P489&gt;0,U489&lt;&gt;""),P489/U489,"")</f>
        <v>0.717916041979011</v>
      </c>
      <c r="R489" s="1" t="n">
        <v>26.6</v>
      </c>
      <c r="S489" s="1" t="n">
        <f aca="false">IF(AND(R489&lt;&gt;"",U489&lt;&gt;""),(R489+459.67)/U489,"")</f>
        <v>0.405022488755622</v>
      </c>
      <c r="T489" s="1" t="n">
        <v>740.93</v>
      </c>
      <c r="U489" s="1" t="n">
        <f aca="false">IF(T489&lt;&gt;"",T489+459.67,"")</f>
        <v>1200.6</v>
      </c>
      <c r="V489" s="1" t="n">
        <v>485.88</v>
      </c>
      <c r="W489" s="2" t="n">
        <v>0.0536</v>
      </c>
      <c r="X489" s="2" t="n">
        <v>0.235</v>
      </c>
      <c r="Y489" s="2" t="n">
        <f aca="false">IF(U489&lt;&gt;"",V489*W489*L489/10.73165/U489,"")</f>
        <v>0.23479323337963</v>
      </c>
      <c r="Z489" s="2" t="str">
        <f aca="false">IF(Y489&lt;&gt;"",IF(ABS(Y489-X489)&gt;0.0005,Y489-X489,""),"")</f>
        <v/>
      </c>
      <c r="AA489" s="2" t="n">
        <v>0.6701</v>
      </c>
      <c r="AB489" s="2" t="n">
        <f aca="false">IF(AND(V489&gt;0,Q489&lt;&gt;""),LOG(14.69595/V489)/(1-1/Q489)*3/7-1,"")</f>
        <v>0.657184967209694</v>
      </c>
      <c r="AC489" s="2" t="str">
        <f aca="false">IF(AB489&lt;&gt;"",IF(ABS(AB489-AA489)&gt;0.05,AB489-AA489,""),"")</f>
        <v/>
      </c>
      <c r="AD489" s="2" t="n">
        <v>0.9293</v>
      </c>
      <c r="AF489" s="3" t="n">
        <f aca="false">IF(AND(L489&lt;&gt;"",AD489&lt;&gt;""),L489/(AD489*62.3664),"")</f>
        <v>2.00424122288728</v>
      </c>
      <c r="AG489" s="1" t="n">
        <v>20.76</v>
      </c>
      <c r="AH489" s="1" t="n">
        <f aca="false">IF(AD489&lt;&gt;"",141.5/AD489-131.5,"")</f>
        <v>20.7651458086732</v>
      </c>
      <c r="AI489" s="1" t="str">
        <f aca="false">IF(AH489&lt;&gt;"",IF(ABS(AH489-AG489)&gt;0.01,AH489-AG489,""),"")</f>
        <v/>
      </c>
      <c r="AJ489" s="3" t="n">
        <v>7.748</v>
      </c>
      <c r="AK489" s="3" t="n">
        <f aca="false">IF(AD489&lt;&gt;"",AD489*8.33718,"")</f>
        <v>7.747741374</v>
      </c>
      <c r="AL489" s="3" t="str">
        <f aca="false">IF(AK489&lt;&gt;"",IF(ABS(AK489-AJ489)&gt;0.001,AK489-AJ489,""),"")</f>
        <v/>
      </c>
      <c r="AM489" s="4" t="n">
        <v>1.4148</v>
      </c>
      <c r="AN489" s="2" t="n">
        <v>0.0027</v>
      </c>
      <c r="AO489" s="2" t="n">
        <f aca="false">IF(AND(V489&lt;&gt;"",AA489&lt;&gt;"",U489&lt;&gt;""),V489*10^(7/3*(1+AA489)*(1-U489/559.676)),"")</f>
        <v>0.016746235645711</v>
      </c>
      <c r="AP489" s="2" t="n">
        <f aca="false">IF(AO489&lt;&gt;"",AO489-AN489,"")</f>
        <v>0.014046235645711</v>
      </c>
      <c r="AR489" s="2" t="n">
        <v>0.5341</v>
      </c>
      <c r="AS489" s="2" t="n">
        <v>2.4009</v>
      </c>
      <c r="AT489" s="2" t="n">
        <v>1.0339</v>
      </c>
      <c r="AU489" s="1" t="n">
        <v>192.91</v>
      </c>
      <c r="AV489" s="5" t="n">
        <v>11950</v>
      </c>
      <c r="AW489" s="5" t="n">
        <f aca="false">AV489*AJ489</f>
        <v>92588.6</v>
      </c>
      <c r="AX489" s="1" t="n">
        <v>26.78</v>
      </c>
      <c r="AY489" s="3" t="n">
        <v>11.39</v>
      </c>
      <c r="AZ489" s="3" t="n">
        <f aca="false">IF(AND(AU489&lt;&gt;"",T489&lt;&gt;"",O489&lt;&gt;"",AD489&lt;&gt;""),SQRT((AU489*(MAX((T489-77)/(T489-O489),0))^0.38)*(SQRT(AD489^2-0.000601*(77-60))*62.3664)*251.9958/30.48^3),"")</f>
        <v>11.3020800171571</v>
      </c>
      <c r="BA489" s="3" t="n">
        <f aca="false">IF(AND(AY489&lt;&gt;"",AZ489&lt;&gt;""),AZ489-AY489,"")</f>
        <v>-0.0879199828429371</v>
      </c>
      <c r="BB489" s="1" t="n">
        <v>215</v>
      </c>
      <c r="BC489" s="1" t="n">
        <v>-1900.93</v>
      </c>
      <c r="BD489" s="1" t="n">
        <v>-1258.4</v>
      </c>
      <c r="BE489" s="1" t="n">
        <v>55.75</v>
      </c>
      <c r="BL489" s="1" t="n">
        <v>1.3</v>
      </c>
      <c r="BO489" s="7" t="n">
        <f aca="false">IF(AND(P489&lt;&gt;"",AD489&lt;&gt;""),P489^0.333333333333333/AD489,"")</f>
        <v>10.2408198994196</v>
      </c>
      <c r="BP489" s="7" t="n">
        <f aca="false">BN489-BO489</f>
        <v>-10.2408198994196</v>
      </c>
    </row>
    <row r="490" customFormat="false" ht="12.75" hidden="false" customHeight="false" outlineLevel="0" collapsed="false">
      <c r="A490" s="0" t="n">
        <v>709</v>
      </c>
      <c r="B490" s="0" t="s">
        <v>723</v>
      </c>
      <c r="C490" s="0" t="s">
        <v>724</v>
      </c>
      <c r="D490" s="0" t="n">
        <v>1</v>
      </c>
      <c r="E490" s="0" t="n">
        <v>4</v>
      </c>
      <c r="F490" s="0" t="n">
        <v>1</v>
      </c>
      <c r="G490" s="0" t="n">
        <v>0</v>
      </c>
      <c r="H490" s="0" t="n">
        <v>0</v>
      </c>
      <c r="I490" s="0" t="n">
        <v>0</v>
      </c>
      <c r="J490" s="0" t="n">
        <v>0</v>
      </c>
      <c r="K490" s="0" t="s">
        <v>725</v>
      </c>
      <c r="L490" s="1" t="n">
        <v>32.04</v>
      </c>
      <c r="M490" s="1" t="n">
        <f aca="false">+D490*$D$2+E490*$E$2+F490*$F$2+G490*$G$2+H490*$H$2+I490*$I$2+J490*$J$2</f>
        <v>32.04216</v>
      </c>
      <c r="N490" s="1" t="str">
        <f aca="false">IF(ABS(M490-L490)&gt;0.005,M490-L490,"")</f>
        <v/>
      </c>
      <c r="O490" s="1" t="n">
        <v>148.46</v>
      </c>
      <c r="P490" s="1" t="n">
        <f aca="false">+O490+459.67</f>
        <v>608.13</v>
      </c>
      <c r="Q490" s="1" t="n">
        <f aca="false">IF(AND(P490&gt;0,U490&lt;&gt;""),P490/U490,"")</f>
        <v>0.659119483222058</v>
      </c>
      <c r="R490" s="1" t="n">
        <v>-143.82</v>
      </c>
      <c r="S490" s="1" t="n">
        <f aca="false">IF(AND(R490&lt;&gt;"",U490&lt;&gt;""),(R490+459.67)/U490,"")</f>
        <v>0.342332870892222</v>
      </c>
      <c r="T490" s="1" t="n">
        <v>462.97</v>
      </c>
      <c r="U490" s="1" t="n">
        <f aca="false">IF(T490&lt;&gt;"",T490+459.67,"")</f>
        <v>922.64</v>
      </c>
      <c r="V490" s="1" t="n">
        <v>1174.21</v>
      </c>
      <c r="W490" s="2" t="n">
        <v>0.0589</v>
      </c>
      <c r="X490" s="2" t="n">
        <v>0.224</v>
      </c>
      <c r="Y490" s="2" t="n">
        <f aca="false">IF(U490&lt;&gt;"",V490*W490*L490/10.73165/U490,"")</f>
        <v>0.223797276775219</v>
      </c>
      <c r="Z490" s="2" t="str">
        <f aca="false">IF(Y490&lt;&gt;"",IF(ABS(Y490-X490)&gt;0.0005,Y490-X490,""),"")</f>
        <v/>
      </c>
      <c r="AA490" s="2" t="n">
        <v>0.5656</v>
      </c>
      <c r="AB490" s="2" t="n">
        <f aca="false">IF(AND(V490&gt;0,Q490&lt;&gt;""),LOG(14.69595/V490)/(1-1/Q490)*3/7-1,"")</f>
        <v>0.57659749384169</v>
      </c>
      <c r="AC490" s="2" t="str">
        <f aca="false">IF(AB490&lt;&gt;"",IF(ABS(AB490-AA490)&gt;0.05,AB490-AA490,""),"")</f>
        <v/>
      </c>
      <c r="AD490" s="2" t="n">
        <v>0.7965</v>
      </c>
      <c r="AF490" s="3" t="n">
        <f aca="false">IF(AND(L490&lt;&gt;"",AD490&lt;&gt;""),L490/(AD490*62.3664),"")</f>
        <v>0.644994559579597</v>
      </c>
      <c r="AG490" s="1" t="n">
        <v>46.15</v>
      </c>
      <c r="AH490" s="1" t="n">
        <f aca="false">IF(AD490&lt;&gt;"",141.5/AD490-131.5,"")</f>
        <v>46.1522284996861</v>
      </c>
      <c r="AI490" s="1" t="str">
        <f aca="false">IF(AH490&lt;&gt;"",IF(ABS(AH490-AG490)&gt;0.01,AH490-AG490,""),"")</f>
        <v/>
      </c>
      <c r="AJ490" s="3" t="n">
        <v>6.641</v>
      </c>
      <c r="AK490" s="3" t="n">
        <f aca="false">IF(AD490&lt;&gt;"",AD490*8.33718,"")</f>
        <v>6.64056387</v>
      </c>
      <c r="AL490" s="3" t="str">
        <f aca="false">IF(AK490&lt;&gt;"",IF(ABS(AK490-AJ490)&gt;0.001,AK490-AJ490,""),"")</f>
        <v/>
      </c>
      <c r="AM490" s="4" t="n">
        <v>1.32652</v>
      </c>
      <c r="AN490" s="2" t="n">
        <v>4.6124</v>
      </c>
      <c r="AO490" s="2" t="n">
        <f aca="false">IF(AND(V490&lt;&gt;"",AA490&lt;&gt;"",U490&lt;&gt;""),V490*10^(7/3*(1+AA490)*(1-U490/559.676)),"")</f>
        <v>5.01926259792066</v>
      </c>
      <c r="AP490" s="2" t="n">
        <f aca="false">IF(AO490&lt;&gt;"",AO490-AN490,"")</f>
        <v>0.406862597920663</v>
      </c>
      <c r="AQ490" s="2" t="n">
        <v>0.3229</v>
      </c>
      <c r="AR490" s="2" t="n">
        <v>0.5913</v>
      </c>
      <c r="AS490" s="2" t="n">
        <v>0.5942</v>
      </c>
      <c r="AT490" s="2" t="n">
        <v>0.3269</v>
      </c>
      <c r="AU490" s="1" t="n">
        <v>471.48</v>
      </c>
      <c r="AV490" s="5" t="n">
        <v>8562</v>
      </c>
      <c r="AW490" s="5" t="n">
        <f aca="false">AV490*AJ490</f>
        <v>56860.242</v>
      </c>
      <c r="AX490" s="1" t="n">
        <v>22.16</v>
      </c>
      <c r="AY490" s="3" t="n">
        <v>14.43</v>
      </c>
      <c r="AZ490" s="3" t="n">
        <f aca="false">IF(AND(AU490&lt;&gt;"",T490&lt;&gt;"",O490&lt;&gt;"",AD490&lt;&gt;""),SQRT((AU490*(MAX((T490-77)/(T490-O490),0))^0.38)*(SQRT(AD490^2-0.000601*(77-60))*62.3664)*251.9958/30.48^3),"")</f>
        <v>14.9487860005355</v>
      </c>
      <c r="BA490" s="3" t="n">
        <f aca="false">IF(AND(AY490&lt;&gt;"",AZ490&lt;&gt;""),AZ490-AY490,"")</f>
        <v>0.518786000535537</v>
      </c>
      <c r="BB490" s="1" t="n">
        <v>52</v>
      </c>
      <c r="BC490" s="1" t="n">
        <v>-2692.46</v>
      </c>
      <c r="BD490" s="1" t="n">
        <v>-2179.34</v>
      </c>
      <c r="BE490" s="1" t="n">
        <v>43</v>
      </c>
      <c r="BL490" s="1" t="n">
        <v>7.3</v>
      </c>
      <c r="BM490" s="1" t="n">
        <v>36</v>
      </c>
      <c r="BO490" s="7" t="n">
        <f aca="false">IF(AND(P490&lt;&gt;"",AD490&lt;&gt;""),P490^0.333333333333333/AD490,"")</f>
        <v>10.636849863307</v>
      </c>
      <c r="BP490" s="7" t="n">
        <f aca="false">BN490-BO490</f>
        <v>-10.636849863307</v>
      </c>
    </row>
    <row r="491" customFormat="false" ht="12.75" hidden="false" customHeight="false" outlineLevel="0" collapsed="false">
      <c r="A491" s="0" t="n">
        <v>710</v>
      </c>
      <c r="B491" s="0" t="s">
        <v>726</v>
      </c>
      <c r="C491" s="0" t="s">
        <v>727</v>
      </c>
      <c r="D491" s="0" t="n">
        <v>2</v>
      </c>
      <c r="E491" s="0" t="n">
        <v>6</v>
      </c>
      <c r="F491" s="0" t="n">
        <v>1</v>
      </c>
      <c r="G491" s="0" t="n">
        <v>0</v>
      </c>
      <c r="H491" s="0" t="n">
        <v>0</v>
      </c>
      <c r="I491" s="0" t="n">
        <v>0</v>
      </c>
      <c r="J491" s="0" t="n">
        <v>0</v>
      </c>
      <c r="K491" s="0" t="s">
        <v>725</v>
      </c>
      <c r="L491" s="1" t="n">
        <v>46.07</v>
      </c>
      <c r="M491" s="1" t="n">
        <f aca="false">+D491*$D$2+E491*$E$2+F491*$F$2+G491*$G$2+H491*$H$2+I491*$I$2+J491*$J$2</f>
        <v>46.06904</v>
      </c>
      <c r="N491" s="1" t="str">
        <f aca="false">IF(ABS(M491-L491)&gt;0.005,M491-L491,"")</f>
        <v/>
      </c>
      <c r="O491" s="1" t="n">
        <v>172.92</v>
      </c>
      <c r="P491" s="1" t="n">
        <f aca="false">+O491+459.67</f>
        <v>632.59</v>
      </c>
      <c r="Q491" s="1" t="n">
        <f aca="false">IF(AND(P491&gt;0,U491&lt;&gt;""),P491/U491,"")</f>
        <v>0.68075329566855</v>
      </c>
      <c r="R491" s="1" t="n">
        <v>-173.38</v>
      </c>
      <c r="S491" s="1" t="n">
        <f aca="false">IF(AND(R491&lt;&gt;"",U491&lt;&gt;""),(R491+459.67)/U491,"")</f>
        <v>0.308087167070218</v>
      </c>
      <c r="T491" s="1" t="n">
        <v>469.58</v>
      </c>
      <c r="U491" s="1" t="n">
        <f aca="false">IF(T491&lt;&gt;"",T491+459.67,"")</f>
        <v>929.25</v>
      </c>
      <c r="V491" s="1" t="n">
        <v>925.85</v>
      </c>
      <c r="W491" s="2" t="n">
        <v>0.058</v>
      </c>
      <c r="X491" s="2" t="n">
        <v>0.248</v>
      </c>
      <c r="Y491" s="2" t="n">
        <f aca="false">IF(U491&lt;&gt;"",V491*W491*L491/10.73165/U491,"")</f>
        <v>0.248077722815629</v>
      </c>
      <c r="Z491" s="2" t="str">
        <f aca="false">IF(Y491&lt;&gt;"",IF(ABS(Y491-X491)&gt;0.0005,Y491-X491,""),"")</f>
        <v/>
      </c>
      <c r="AA491" s="2" t="n">
        <v>0.6371</v>
      </c>
      <c r="AB491" s="2" t="n">
        <f aca="false">IF(AND(V491&gt;0,Q491&lt;&gt;""),LOG(14.69595/V491)/(1-1/Q491)*3/7-1,"")</f>
        <v>0.644373597035454</v>
      </c>
      <c r="AC491" s="2" t="str">
        <f aca="false">IF(AB491&lt;&gt;"",IF(ABS(AB491-AA491)&gt;0.05,AB491-AA491,""),"")</f>
        <v/>
      </c>
      <c r="AD491" s="2" t="n">
        <v>0.7967</v>
      </c>
      <c r="AF491" s="3" t="n">
        <f aca="false">IF(AND(L491&lt;&gt;"",AD491&lt;&gt;""),L491/(AD491*62.3664),"")</f>
        <v>0.927198497645884</v>
      </c>
      <c r="AG491" s="1" t="n">
        <v>46.1</v>
      </c>
      <c r="AH491" s="1" t="n">
        <f aca="false">IF(AD491&lt;&gt;"",141.5/AD491-131.5,"")</f>
        <v>46.1076314798544</v>
      </c>
      <c r="AI491" s="1" t="str">
        <f aca="false">IF(AH491&lt;&gt;"",IF(ABS(AH491-AG491)&gt;0.01,AH491-AG491,""),"")</f>
        <v/>
      </c>
      <c r="AJ491" s="3" t="n">
        <v>6.643</v>
      </c>
      <c r="AK491" s="3" t="n">
        <f aca="false">IF(AD491&lt;&gt;"",AD491*8.33718,"")</f>
        <v>6.642231306</v>
      </c>
      <c r="AL491" s="3" t="str">
        <f aca="false">IF(AK491&lt;&gt;"",IF(ABS(AK491-AJ491)&gt;0.001,AK491-AJ491,""),"")</f>
        <v/>
      </c>
      <c r="AM491" s="4" t="n">
        <v>1.35941</v>
      </c>
      <c r="AN491" s="2" t="n">
        <v>2.3113</v>
      </c>
      <c r="AO491" s="2" t="n">
        <f aca="false">IF(AND(V491&lt;&gt;"",AA491&lt;&gt;"",U491&lt;&gt;""),V491*10^(7/3*(1+AA491)*(1-U491/559.676)),"")</f>
        <v>2.7805107952437</v>
      </c>
      <c r="AP491" s="2" t="n">
        <f aca="false">IF(AO491&lt;&gt;"",AO491-AN491,"")</f>
        <v>0.469210795243695</v>
      </c>
      <c r="AQ491" s="2" t="n">
        <v>0.3322</v>
      </c>
      <c r="AR491" s="2" t="n">
        <v>0.5631</v>
      </c>
      <c r="AS491" s="2" t="n">
        <v>1.1031</v>
      </c>
      <c r="AT491" s="2" t="n">
        <v>0.46</v>
      </c>
      <c r="AU491" s="1" t="n">
        <v>367.72</v>
      </c>
      <c r="AV491" s="5" t="n">
        <v>11530</v>
      </c>
      <c r="AW491" s="5" t="n">
        <f aca="false">AV491*AJ491</f>
        <v>76593.79</v>
      </c>
      <c r="AX491" s="1" t="n">
        <v>21.99</v>
      </c>
      <c r="AY491" s="3" t="n">
        <v>12.92</v>
      </c>
      <c r="AZ491" s="3" t="n">
        <f aca="false">IF(AND(AU491&lt;&gt;"",T491&lt;&gt;"",O491&lt;&gt;"",AD491&lt;&gt;""),SQRT((AU491*(MAX((T491-77)/(T491-O491),0))^0.38)*(SQRT(AD491^2-0.000601*(77-60))*62.3664)*251.9958/30.48^3),"")</f>
        <v>13.3940168289756</v>
      </c>
      <c r="BA491" s="3" t="n">
        <f aca="false">IF(AND(AY491&lt;&gt;"",AZ491&lt;&gt;""),AZ491-AY491,"")</f>
        <v>0.474016828975628</v>
      </c>
      <c r="BB491" s="1" t="n">
        <v>55</v>
      </c>
      <c r="BC491" s="1" t="n">
        <v>-2187.78</v>
      </c>
      <c r="BD491" s="1" t="n">
        <v>-1566.94</v>
      </c>
      <c r="BE491" s="1" t="n">
        <v>46.02</v>
      </c>
      <c r="BL491" s="1" t="n">
        <v>4.3</v>
      </c>
      <c r="BM491" s="1" t="n">
        <v>19</v>
      </c>
      <c r="BO491" s="7" t="n">
        <f aca="false">IF(AND(P491&lt;&gt;"",AD491&lt;&gt;""),P491^0.333333333333333/AD491,"")</f>
        <v>10.7748845026297</v>
      </c>
      <c r="BP491" s="7" t="n">
        <f aca="false">BN491-BO491</f>
        <v>-10.7748845026297</v>
      </c>
    </row>
    <row r="492" customFormat="false" ht="12.75" hidden="false" customHeight="false" outlineLevel="0" collapsed="false">
      <c r="A492" s="0" t="n">
        <v>711</v>
      </c>
      <c r="B492" s="0" t="s">
        <v>728</v>
      </c>
      <c r="C492" s="0" t="s">
        <v>729</v>
      </c>
      <c r="D492" s="0" t="n">
        <v>3</v>
      </c>
      <c r="E492" s="0" t="n">
        <v>8</v>
      </c>
      <c r="F492" s="0" t="n">
        <v>1</v>
      </c>
      <c r="G492" s="0" t="n">
        <v>0</v>
      </c>
      <c r="H492" s="0" t="n">
        <v>0</v>
      </c>
      <c r="I492" s="0" t="n">
        <v>0</v>
      </c>
      <c r="J492" s="0" t="n">
        <v>0</v>
      </c>
      <c r="K492" s="0" t="s">
        <v>725</v>
      </c>
      <c r="L492" s="1" t="n">
        <v>60.1</v>
      </c>
      <c r="M492" s="1" t="n">
        <f aca="false">+D492*$D$2+E492*$E$2+F492*$F$2+G492*$G$2+H492*$H$2+I492*$I$2+J492*$J$2</f>
        <v>60.09592</v>
      </c>
      <c r="N492" s="1" t="str">
        <f aca="false">IF(ABS(M492-L492)&gt;0.005,M492-L492,"")</f>
        <v/>
      </c>
      <c r="O492" s="1" t="n">
        <v>206.96</v>
      </c>
      <c r="P492" s="1" t="n">
        <f aca="false">+O492+459.67</f>
        <v>666.63</v>
      </c>
      <c r="Q492" s="1" t="n">
        <f aca="false">IF(AND(P492&gt;0,U492&lt;&gt;""),P492/U492,"")</f>
        <v>0.690036021861544</v>
      </c>
      <c r="R492" s="1" t="n">
        <v>-195.16</v>
      </c>
      <c r="S492" s="1" t="n">
        <f aca="false">IF(AND(R492&lt;&gt;"",U492&lt;&gt;""),(R492+459.67)/U492,"")</f>
        <v>0.273797201059954</v>
      </c>
      <c r="T492" s="1" t="n">
        <v>506.41</v>
      </c>
      <c r="U492" s="1" t="n">
        <f aca="false">IF(T492&lt;&gt;"",T492+459.67,"")</f>
        <v>966.08</v>
      </c>
      <c r="V492" s="1" t="n">
        <v>749.79</v>
      </c>
      <c r="W492" s="2" t="n">
        <v>0.0582</v>
      </c>
      <c r="X492" s="2" t="n">
        <v>0.253</v>
      </c>
      <c r="Y492" s="2" t="n">
        <f aca="false">IF(U492&lt;&gt;"",V492*W492*L492/10.73165/U492,"")</f>
        <v>0.252963294657821</v>
      </c>
      <c r="Z492" s="2" t="str">
        <f aca="false">IF(Y492&lt;&gt;"",IF(ABS(Y492-X492)&gt;0.0005,Y492-X492,""),"")</f>
        <v/>
      </c>
      <c r="AA492" s="2" t="n">
        <v>0.6279</v>
      </c>
      <c r="AB492" s="2" t="n">
        <f aca="false">IF(AND(V492&gt;0,Q492&lt;&gt;""),LOG(14.69595/V492)/(1-1/Q492)*3/7-1,"")</f>
        <v>0.629318562506869</v>
      </c>
      <c r="AC492" s="2" t="str">
        <f aca="false">IF(AB492&lt;&gt;"",IF(ABS(AB492-AA492)&gt;0.05,AB492-AA492,""),"")</f>
        <v/>
      </c>
      <c r="AD492" s="2" t="n">
        <v>0.8111</v>
      </c>
      <c r="AF492" s="3" t="n">
        <f aca="false">IF(AND(L492&lt;&gt;"",AD492&lt;&gt;""),L492/(AD492*62.3664),"")</f>
        <v>1.18809014849439</v>
      </c>
      <c r="AG492" s="1" t="n">
        <v>42.96</v>
      </c>
      <c r="AH492" s="1" t="n">
        <f aca="false">IF(AD492&lt;&gt;"",141.5/AD492-131.5,"")</f>
        <v>42.9544445814326</v>
      </c>
      <c r="AI492" s="1" t="str">
        <f aca="false">IF(AH492&lt;&gt;"",IF(ABS(AH492-AG492)&gt;0.01,AH492-AG492,""),"")</f>
        <v/>
      </c>
      <c r="AJ492" s="3" t="n">
        <v>6.762</v>
      </c>
      <c r="AK492" s="3" t="n">
        <f aca="false">IF(AD492&lt;&gt;"",AD492*8.33718,"")</f>
        <v>6.762286698</v>
      </c>
      <c r="AL492" s="3" t="str">
        <f aca="false">IF(AK492&lt;&gt;"",IF(ABS(AK492-AJ492)&gt;0.001,AK492-AJ492,""),"")</f>
        <v/>
      </c>
      <c r="AM492" s="4" t="n">
        <v>1.3837</v>
      </c>
      <c r="AN492" s="2" t="n">
        <v>0.8764</v>
      </c>
      <c r="AO492" s="2" t="n">
        <f aca="false">IF(AND(V492&lt;&gt;"",AA492&lt;&gt;"",U492&lt;&gt;""),V492*10^(7/3*(1+AA492)*(1-U492/559.676)),"")</f>
        <v>1.30839646785081</v>
      </c>
      <c r="AP492" s="2" t="n">
        <f aca="false">IF(AO492&lt;&gt;"",AO492-AN492,"")</f>
        <v>0.431996467850813</v>
      </c>
      <c r="AQ492" s="2" t="n">
        <v>0.3391</v>
      </c>
      <c r="AR492" s="2" t="n">
        <v>0.559</v>
      </c>
      <c r="AS492" s="2" t="n">
        <v>1.847</v>
      </c>
      <c r="AT492" s="2" t="n">
        <v>0.6154</v>
      </c>
      <c r="AU492" s="1" t="n">
        <v>296.03</v>
      </c>
      <c r="AV492" s="5" t="n">
        <v>13191</v>
      </c>
      <c r="AW492" s="5" t="n">
        <f aca="false">AV492*AJ492</f>
        <v>89197.542</v>
      </c>
      <c r="AX492" s="1" t="n">
        <v>23.4</v>
      </c>
      <c r="AY492" s="3" t="n">
        <v>12.01</v>
      </c>
      <c r="AZ492" s="3" t="n">
        <f aca="false">IF(AND(AU492&lt;&gt;"",T492&lt;&gt;"",O492&lt;&gt;"",AD492&lt;&gt;""),SQRT((AU492*(MAX((T492-77)/(T492-O492),0))^0.38)*(SQRT(AD492^2-0.000601*(77-60))*62.3664)*251.9958/30.48^3),"")</f>
        <v>12.314004461092</v>
      </c>
      <c r="BA492" s="3" t="n">
        <f aca="false">IF(AND(AY492&lt;&gt;"",AZ492&lt;&gt;""),AZ492-AY492,"")</f>
        <v>0.304004461092045</v>
      </c>
      <c r="BB492" s="1" t="n">
        <v>59</v>
      </c>
      <c r="BC492" s="1" t="n">
        <v>-1834.28</v>
      </c>
      <c r="BD492" s="1" t="n">
        <v>-1157.5</v>
      </c>
      <c r="BE492" s="1" t="n">
        <v>38.43</v>
      </c>
      <c r="BL492" s="1" t="n">
        <v>2</v>
      </c>
      <c r="BM492" s="1" t="n">
        <v>12</v>
      </c>
      <c r="BO492" s="7" t="n">
        <f aca="false">IF(AND(P492&lt;&gt;"",AD492&lt;&gt;""),P492^0.333333333333333/AD492,"")</f>
        <v>10.7701201923414</v>
      </c>
      <c r="BP492" s="7" t="n">
        <f aca="false">BN492-BO492</f>
        <v>-10.7701201923414</v>
      </c>
    </row>
    <row r="493" customFormat="false" ht="12.75" hidden="false" customHeight="false" outlineLevel="0" collapsed="false">
      <c r="A493" s="0" t="n">
        <v>712</v>
      </c>
      <c r="B493" s="0" t="s">
        <v>730</v>
      </c>
      <c r="C493" s="0" t="s">
        <v>729</v>
      </c>
      <c r="D493" s="0" t="n">
        <v>3</v>
      </c>
      <c r="E493" s="0" t="n">
        <v>8</v>
      </c>
      <c r="F493" s="0" t="n">
        <v>1</v>
      </c>
      <c r="G493" s="0" t="n">
        <v>0</v>
      </c>
      <c r="H493" s="0" t="n">
        <v>0</v>
      </c>
      <c r="I493" s="0" t="n">
        <v>0</v>
      </c>
      <c r="J493" s="0" t="n">
        <v>0</v>
      </c>
      <c r="K493" s="0" t="s">
        <v>725</v>
      </c>
      <c r="L493" s="1" t="n">
        <v>60.1</v>
      </c>
      <c r="M493" s="1" t="n">
        <f aca="false">+D493*$D$2+E493*$E$2+F493*$F$2+G493*$G$2+H493*$H$2+I493*$I$2+J493*$J$2</f>
        <v>60.09592</v>
      </c>
      <c r="N493" s="1" t="str">
        <f aca="false">IF(ABS(M493-L493)&gt;0.005,M493-L493,"")</f>
        <v/>
      </c>
      <c r="O493" s="1" t="n">
        <v>180.07</v>
      </c>
      <c r="P493" s="1" t="n">
        <f aca="false">+O493+459.67</f>
        <v>639.74</v>
      </c>
      <c r="Q493" s="1" t="n">
        <f aca="false">IF(AND(P493&gt;0,U493&lt;&gt;""),P493/U493,"")</f>
        <v>0.699199965025793</v>
      </c>
      <c r="R493" s="1" t="n">
        <v>-126.17</v>
      </c>
      <c r="S493" s="1" t="n">
        <f aca="false">IF(AND(R493&lt;&gt;"",U493&lt;&gt;""),(R493+459.67)/U493,"")</f>
        <v>0.364496808603655</v>
      </c>
      <c r="T493" s="1" t="n">
        <v>455.29</v>
      </c>
      <c r="U493" s="1" t="n">
        <f aca="false">IF(T493&lt;&gt;"",T493+459.67,"")</f>
        <v>914.96</v>
      </c>
      <c r="V493" s="1" t="n">
        <v>691.01</v>
      </c>
      <c r="W493" s="2" t="n">
        <v>0.0587</v>
      </c>
      <c r="X493" s="2" t="n">
        <v>0.248</v>
      </c>
      <c r="Y493" s="2" t="n">
        <f aca="false">IF(U493&lt;&gt;"",V493*W493*L493/10.73165/U493,"")</f>
        <v>0.248272316973896</v>
      </c>
      <c r="Z493" s="2" t="str">
        <f aca="false">IF(Y493&lt;&gt;"",IF(ABS(Y493-X493)&gt;0.0005,Y493-X493,""),"")</f>
        <v/>
      </c>
      <c r="AA493" s="2" t="n">
        <v>0.6689</v>
      </c>
      <c r="AB493" s="2" t="n">
        <f aca="false">IF(AND(V493&gt;0,Q493&lt;&gt;""),LOG(14.69595/V493)/(1-1/Q493)*3/7-1,"")</f>
        <v>0.665932716866724</v>
      </c>
      <c r="AC493" s="2" t="str">
        <f aca="false">IF(AB493&lt;&gt;"",IF(ABS(AB493-AA493)&gt;0.05,AB493-AA493,""),"")</f>
        <v/>
      </c>
      <c r="AD493" s="2" t="n">
        <v>0.7925</v>
      </c>
      <c r="AF493" s="3" t="n">
        <f aca="false">IF(AND(L493&lt;&gt;"",AD493&lt;&gt;""),L493/(AD493*62.3664),"")</f>
        <v>1.21597466175874</v>
      </c>
      <c r="AG493" s="1" t="n">
        <v>47.05</v>
      </c>
      <c r="AH493" s="1" t="n">
        <f aca="false">IF(AD493&lt;&gt;"",141.5/AD493-131.5,"")</f>
        <v>47.0488958990536</v>
      </c>
      <c r="AI493" s="1" t="str">
        <f aca="false">IF(AH493&lt;&gt;"",IF(ABS(AH493-AG493)&gt;0.01,AH493-AG493,""),"")</f>
        <v/>
      </c>
      <c r="AJ493" s="3" t="n">
        <v>6.607</v>
      </c>
      <c r="AK493" s="3" t="n">
        <f aca="false">IF(AD493&lt;&gt;"",AD493*8.33718,"")</f>
        <v>6.60721515</v>
      </c>
      <c r="AL493" s="3" t="str">
        <f aca="false">IF(AK493&lt;&gt;"",IF(ABS(AK493-AJ493)&gt;0.001,AK493-AJ493,""),"")</f>
        <v/>
      </c>
      <c r="AM493" s="4" t="n">
        <v>1.3752</v>
      </c>
      <c r="AN493" s="2" t="n">
        <v>1.8414</v>
      </c>
      <c r="AO493" s="2" t="n">
        <f aca="false">IF(AND(V493&lt;&gt;"",AA493&lt;&gt;"",U493&lt;&gt;""),V493*10^(7/3*(1+AA493)*(1-U493/559.676)),"")</f>
        <v>2.33076236386827</v>
      </c>
      <c r="AP493" s="2" t="n">
        <f aca="false">IF(AO493&lt;&gt;"",AO493-AN493,"")</f>
        <v>0.489362363868272</v>
      </c>
      <c r="AQ493" s="2" t="n">
        <v>0.3442</v>
      </c>
      <c r="AR493" s="2" t="n">
        <v>0.5937</v>
      </c>
      <c r="AS493" s="2" t="n">
        <v>1.8698</v>
      </c>
      <c r="AU493" s="1" t="n">
        <v>285.23</v>
      </c>
      <c r="AV493" s="5" t="n">
        <v>13092</v>
      </c>
      <c r="AW493" s="5" t="n">
        <f aca="false">AV493*AJ493</f>
        <v>86498.844</v>
      </c>
      <c r="AX493" s="1" t="n">
        <v>21</v>
      </c>
      <c r="AY493" s="3" t="n">
        <v>11.53</v>
      </c>
      <c r="AZ493" s="3" t="n">
        <f aca="false">IF(AND(AU493&lt;&gt;"",T493&lt;&gt;"",O493&lt;&gt;"",AD493&lt;&gt;""),SQRT((AU493*(MAX((T493-77)/(T493-O493),0))^0.38)*(SQRT(AD493^2-0.000601*(77-60))*62.3664)*251.9958/30.48^3),"")</f>
        <v>11.849868888246</v>
      </c>
      <c r="BA493" s="3" t="n">
        <f aca="false">IF(AND(AY493&lt;&gt;"",AZ493&lt;&gt;""),AZ493-AY493,"")</f>
        <v>0.319868888245995</v>
      </c>
      <c r="BB493" s="1" t="n">
        <v>53</v>
      </c>
      <c r="BC493" s="1" t="n">
        <v>-1948.92</v>
      </c>
      <c r="BD493" s="1" t="n">
        <v>-1240.41</v>
      </c>
      <c r="BE493" s="1" t="n">
        <v>38.7</v>
      </c>
      <c r="BL493" s="1" t="n">
        <v>2</v>
      </c>
      <c r="BM493" s="1" t="n">
        <v>12</v>
      </c>
      <c r="BO493" s="7" t="n">
        <f aca="false">IF(AND(P493&lt;&gt;"",AD493&lt;&gt;""),P493^0.333333333333333/AD493,"")</f>
        <v>10.8726455730037</v>
      </c>
      <c r="BP493" s="7" t="n">
        <f aca="false">BN493-BO493</f>
        <v>-10.8726455730037</v>
      </c>
    </row>
    <row r="494" customFormat="false" ht="12.75" hidden="false" customHeight="false" outlineLevel="0" collapsed="false">
      <c r="A494" s="0" t="n">
        <v>713</v>
      </c>
      <c r="B494" s="0" t="s">
        <v>731</v>
      </c>
      <c r="C494" s="0" t="s">
        <v>732</v>
      </c>
      <c r="D494" s="0" t="n">
        <v>4</v>
      </c>
      <c r="E494" s="0" t="n">
        <v>10</v>
      </c>
      <c r="F494" s="0" t="n">
        <v>1</v>
      </c>
      <c r="G494" s="0" t="n">
        <v>0</v>
      </c>
      <c r="H494" s="0" t="n">
        <v>0</v>
      </c>
      <c r="I494" s="0" t="n">
        <v>0</v>
      </c>
      <c r="J494" s="0" t="n">
        <v>0</v>
      </c>
      <c r="K494" s="0" t="s">
        <v>725</v>
      </c>
      <c r="L494" s="1" t="n">
        <v>74.12</v>
      </c>
      <c r="M494" s="1" t="n">
        <f aca="false">+D494*$D$2+E494*$E$2+F494*$F$2+G494*$G$2+H494*$H$2+I494*$I$2+J494*$J$2</f>
        <v>74.1228</v>
      </c>
      <c r="N494" s="1" t="str">
        <f aca="false">IF(ABS(M494-L494)&gt;0.005,M494-L494,"")</f>
        <v/>
      </c>
      <c r="O494" s="1" t="n">
        <v>243.79</v>
      </c>
      <c r="P494" s="1" t="n">
        <f aca="false">+O494+459.67</f>
        <v>703.46</v>
      </c>
      <c r="Q494" s="1" t="n">
        <f aca="false">IF(AND(P494&gt;0,U494&lt;&gt;""),P494/U494,"")</f>
        <v>0.694247337827035</v>
      </c>
      <c r="R494" s="1" t="n">
        <v>-128.74</v>
      </c>
      <c r="S494" s="1" t="n">
        <f aca="false">IF(AND(R494&lt;&gt;"",U494&lt;&gt;""),(R494+459.67)/U494,"")</f>
        <v>0.326596070149121</v>
      </c>
      <c r="T494" s="1" t="n">
        <v>553.6</v>
      </c>
      <c r="U494" s="1" t="n">
        <f aca="false">IF(T494&lt;&gt;"",T494+459.67,"")</f>
        <v>1013.27</v>
      </c>
      <c r="V494" s="1" t="n">
        <v>640.01</v>
      </c>
      <c r="W494" s="2" t="n">
        <v>0.0593</v>
      </c>
      <c r="X494" s="2" t="n">
        <v>0.259</v>
      </c>
      <c r="Y494" s="2" t="n">
        <f aca="false">IF(U494&lt;&gt;"",V494*W494*L494/10.73165/U494,"")</f>
        <v>0.258693298824673</v>
      </c>
      <c r="Z494" s="2" t="str">
        <f aca="false">IF(Y494&lt;&gt;"",IF(ABS(Y494-X494)&gt;0.0005,Y494-X494,""),"")</f>
        <v/>
      </c>
      <c r="AA494" s="2" t="n">
        <v>0.5945</v>
      </c>
      <c r="AB494" s="2" t="n">
        <f aca="false">IF(AND(V494&gt;0,Q494&lt;&gt;""),LOG(14.69595/V494)/(1-1/Q494)*3/7-1,"")</f>
        <v>0.594935976597114</v>
      </c>
      <c r="AC494" s="2" t="str">
        <f aca="false">IF(AB494&lt;&gt;"",IF(ABS(AB494-AA494)&gt;0.05,AB494-AA494,""),"")</f>
        <v/>
      </c>
      <c r="AD494" s="2" t="n">
        <v>0.8147</v>
      </c>
      <c r="AF494" s="3" t="n">
        <f aca="false">IF(AND(L494&lt;&gt;"",AD494&lt;&gt;""),L494/(AD494*62.3664),"")</f>
        <v>1.45877065553513</v>
      </c>
      <c r="AG494" s="1" t="n">
        <v>42.19</v>
      </c>
      <c r="AH494" s="1" t="n">
        <f aca="false">IF(AD494&lt;&gt;"",141.5/AD494-131.5,"")</f>
        <v>42.1835645022708</v>
      </c>
      <c r="AI494" s="1" t="str">
        <f aca="false">IF(AH494&lt;&gt;"",IF(ABS(AH494-AG494)&gt;0.01,AH494-AG494,""),"")</f>
        <v/>
      </c>
      <c r="AJ494" s="3" t="n">
        <v>6.792</v>
      </c>
      <c r="AK494" s="3" t="n">
        <f aca="false">IF(AD494&lt;&gt;"",AD494*8.33718,"")</f>
        <v>6.792300546</v>
      </c>
      <c r="AL494" s="3" t="str">
        <f aca="false">IF(AK494&lt;&gt;"",IF(ABS(AK494-AJ494)&gt;0.001,AK494-AJ494,""),"")</f>
        <v/>
      </c>
      <c r="AM494" s="4" t="n">
        <v>1.3971</v>
      </c>
      <c r="AN494" s="2" t="n">
        <v>0.3201</v>
      </c>
      <c r="AO494" s="2" t="n">
        <f aca="false">IF(AND(V494&lt;&gt;"",AA494&lt;&gt;"",U494&lt;&gt;""),V494*10^(7/3*(1+AA494)*(1-U494/559.676)),"")</f>
        <v>0.617841463041542</v>
      </c>
      <c r="AP494" s="2" t="n">
        <f aca="false">IF(AO494&lt;&gt;"",AO494-AN494,"")</f>
        <v>0.297741463041542</v>
      </c>
      <c r="AQ494" s="2" t="n">
        <v>0.3466</v>
      </c>
      <c r="AR494" s="2" t="n">
        <v>0.5512</v>
      </c>
      <c r="AS494" s="2" t="n">
        <v>2.3817</v>
      </c>
      <c r="AT494" s="2" t="n">
        <v>0.7337</v>
      </c>
      <c r="AU494" s="1" t="n">
        <v>250.78</v>
      </c>
      <c r="AV494" s="5" t="n">
        <v>14246</v>
      </c>
      <c r="AW494" s="5" t="n">
        <f aca="false">AV494*AJ494</f>
        <v>96758.832</v>
      </c>
      <c r="AX494" s="1" t="n">
        <v>24.41</v>
      </c>
      <c r="AY494" s="3" t="n">
        <v>11.39</v>
      </c>
      <c r="AZ494" s="3" t="n">
        <f aca="false">IF(AND(AU494&lt;&gt;"",T494&lt;&gt;"",O494&lt;&gt;"",AD494&lt;&gt;""),SQRT((AU494*(MAX((T494-77)/(T494-O494),0))^0.38)*(SQRT(AD494^2-0.000601*(77-60))*62.3664)*251.9958/30.48^3),"")</f>
        <v>11.5120243341596</v>
      </c>
      <c r="BA494" s="3" t="n">
        <f aca="false">IF(AND(AY494&lt;&gt;"",AZ494&lt;&gt;""),AZ494-AY494,"")</f>
        <v>0.122024334159589</v>
      </c>
      <c r="BB494" s="1" t="n">
        <v>84</v>
      </c>
      <c r="BC494" s="1" t="n">
        <v>-1593.21</v>
      </c>
      <c r="BD494" s="1" t="n">
        <v>-874.62</v>
      </c>
      <c r="BE494" s="1" t="n">
        <v>54.36</v>
      </c>
      <c r="BL494" s="1" t="n">
        <v>1.4</v>
      </c>
      <c r="BM494" s="1" t="n">
        <v>11.2</v>
      </c>
      <c r="BO494" s="7" t="n">
        <f aca="false">IF(AND(P494&lt;&gt;"",AD494&lt;&gt;""),P494^0.333333333333333/AD494,"")</f>
        <v>10.9164664973388</v>
      </c>
      <c r="BP494" s="7" t="n">
        <f aca="false">BN494-BO494</f>
        <v>-10.9164664973388</v>
      </c>
    </row>
    <row r="495" customFormat="false" ht="12.75" hidden="false" customHeight="false" outlineLevel="0" collapsed="false">
      <c r="A495" s="0" t="n">
        <v>714</v>
      </c>
      <c r="B495" s="0" t="s">
        <v>733</v>
      </c>
      <c r="C495" s="0" t="s">
        <v>732</v>
      </c>
      <c r="D495" s="0" t="n">
        <v>4</v>
      </c>
      <c r="E495" s="0" t="n">
        <v>10</v>
      </c>
      <c r="F495" s="0" t="n">
        <v>1</v>
      </c>
      <c r="G495" s="0" t="n">
        <v>0</v>
      </c>
      <c r="H495" s="0" t="n">
        <v>0</v>
      </c>
      <c r="I495" s="0" t="n">
        <v>0</v>
      </c>
      <c r="J495" s="0" t="n">
        <v>0</v>
      </c>
      <c r="K495" s="0" t="s">
        <v>725</v>
      </c>
      <c r="L495" s="1" t="n">
        <v>74.12</v>
      </c>
      <c r="M495" s="1" t="n">
        <f aca="false">+D495*$D$2+E495*$E$2+F495*$F$2+G495*$G$2+H495*$H$2+I495*$I$2+J495*$J$2</f>
        <v>74.1228</v>
      </c>
      <c r="N495" s="1" t="str">
        <f aca="false">IF(ABS(M495-L495)&gt;0.005,M495-L495,"")</f>
        <v/>
      </c>
      <c r="O495" s="1" t="n">
        <v>225.79</v>
      </c>
      <c r="P495" s="1" t="n">
        <f aca="false">+O495+459.67</f>
        <v>685.46</v>
      </c>
      <c r="Q495" s="1" t="n">
        <f aca="false">IF(AND(P495&gt;0,U495&lt;&gt;""),P495/U495,"")</f>
        <v>0.695256159284316</v>
      </c>
      <c r="R495" s="1" t="n">
        <v>-162.4</v>
      </c>
      <c r="S495" s="1" t="n">
        <f aca="false">IF(AND(R495&lt;&gt;"",U495&lt;&gt;""),(R495+459.67)/U495,"")</f>
        <v>0.30151839417391</v>
      </c>
      <c r="T495" s="1" t="n">
        <v>526.24</v>
      </c>
      <c r="U495" s="1" t="n">
        <f aca="false">IF(T495&lt;&gt;"",T495+459.67,"")</f>
        <v>985.91</v>
      </c>
      <c r="V495" s="1" t="n">
        <v>622.96</v>
      </c>
      <c r="W495" s="2" t="n">
        <v>0.0588</v>
      </c>
      <c r="X495" s="2" t="n">
        <v>0.257</v>
      </c>
      <c r="Y495" s="2" t="n">
        <f aca="false">IF(U495&lt;&gt;"",V495*W495*L495/10.73165/U495,"")</f>
        <v>0.25660737057602</v>
      </c>
      <c r="Z495" s="2" t="str">
        <f aca="false">IF(Y495&lt;&gt;"",IF(ABS(Y495-X495)&gt;0.0005,Y495-X495,""),"")</f>
        <v/>
      </c>
      <c r="AA495" s="2" t="n">
        <v>0.5885</v>
      </c>
      <c r="AB495" s="2" t="n">
        <f aca="false">IF(AND(V495&gt;0,Q495&lt;&gt;""),LOG(14.69595/V495)/(1-1/Q495)*3/7-1,"")</f>
        <v>0.59107531631021</v>
      </c>
      <c r="AC495" s="2" t="str">
        <f aca="false">IF(AB495&lt;&gt;"",IF(ABS(AB495-AA495)&gt;0.05,AB495-AA495,""),"")</f>
        <v/>
      </c>
      <c r="AD495" s="2" t="n">
        <v>0.8052</v>
      </c>
      <c r="AF495" s="3" t="n">
        <f aca="false">IF(AND(L495&lt;&gt;"",AD495&lt;&gt;""),L495/(AD495*62.3664),"")</f>
        <v>1.47598168537565</v>
      </c>
      <c r="AG495" s="1" t="n">
        <v>44.24</v>
      </c>
      <c r="AH495" s="1" t="n">
        <f aca="false">IF(AD495&lt;&gt;"",141.5/AD495-131.5,"")</f>
        <v>44.232737208147</v>
      </c>
      <c r="AI495" s="1" t="str">
        <f aca="false">IF(AH495&lt;&gt;"",IF(ABS(AH495-AG495)&gt;0.01,AH495-AG495,""),"")</f>
        <v/>
      </c>
      <c r="AJ495" s="3" t="n">
        <v>6.713</v>
      </c>
      <c r="AK495" s="3" t="n">
        <f aca="false">IF(AD495&lt;&gt;"",AD495*8.33718,"")</f>
        <v>6.713097336</v>
      </c>
      <c r="AL495" s="3" t="str">
        <f aca="false">IF(AK495&lt;&gt;"",IF(ABS(AK495-AJ495)&gt;0.001,AK495-AJ495,""),"")</f>
        <v/>
      </c>
      <c r="AM495" s="4" t="n">
        <v>1.3938</v>
      </c>
      <c r="AN495" s="2" t="n">
        <v>0.4852</v>
      </c>
      <c r="AO495" s="2" t="n">
        <f aca="false">IF(AND(V495&lt;&gt;"",AA495&lt;&gt;"",U495&lt;&gt;""),V495*10^(7/3*(1+AA495)*(1-U495/559.676)),"")</f>
        <v>0.936894523683952</v>
      </c>
      <c r="AP495" s="2" t="n">
        <f aca="false">IF(AO495&lt;&gt;"",AO495-AN495,"")</f>
        <v>0.451694523683952</v>
      </c>
      <c r="AQ495" s="2" t="n">
        <v>0.3443</v>
      </c>
      <c r="AR495" s="2" t="n">
        <v>0.5615</v>
      </c>
      <c r="AS495" s="2" t="n">
        <v>2.873</v>
      </c>
      <c r="AT495" s="2" t="n">
        <v>0.7527</v>
      </c>
      <c r="AU495" s="1" t="n">
        <v>252.12</v>
      </c>
      <c r="AV495" s="5" t="n">
        <v>14205</v>
      </c>
      <c r="AW495" s="5" t="n">
        <f aca="false">AV495*AJ495</f>
        <v>95358.165</v>
      </c>
      <c r="AX495" s="1" t="n">
        <v>22.56</v>
      </c>
      <c r="AY495" s="3" t="n">
        <v>11.61</v>
      </c>
      <c r="AZ495" s="3" t="n">
        <f aca="false">IF(AND(AU495&lt;&gt;"",T495&lt;&gt;"",O495&lt;&gt;"",AD495&lt;&gt;""),SQRT((AU495*(MAX((T495-77)/(T495-O495),0))^0.38)*(SQRT(AD495^2-0.000601*(77-60))*62.3664)*251.9958/30.48^3),"")</f>
        <v>11.4123392087638</v>
      </c>
      <c r="BA495" s="3" t="n">
        <f aca="false">IF(AND(AY495&lt;&gt;"",AZ495&lt;&gt;""),AZ495-AY495,"")</f>
        <v>-0.197660791236245</v>
      </c>
      <c r="BB495" s="1" t="n">
        <v>82</v>
      </c>
      <c r="BC495" s="1" t="n">
        <v>-1642.71</v>
      </c>
      <c r="BD495" s="1" t="n">
        <v>-899.1</v>
      </c>
      <c r="BE495" s="1" t="n">
        <v>36.67</v>
      </c>
      <c r="BL495" s="1" t="n">
        <v>1.7</v>
      </c>
      <c r="BM495" s="1" t="n">
        <v>10.9</v>
      </c>
      <c r="BO495" s="7" t="n">
        <f aca="false">IF(AND(P495&lt;&gt;"",AD495&lt;&gt;""),P495^0.333333333333333/AD495,"")</f>
        <v>10.9502391965792</v>
      </c>
      <c r="BP495" s="7" t="n">
        <f aca="false">BN495-BO495</f>
        <v>-10.9502391965792</v>
      </c>
    </row>
    <row r="496" customFormat="false" ht="12.75" hidden="false" customHeight="false" outlineLevel="0" collapsed="false">
      <c r="A496" s="0" t="n">
        <v>715</v>
      </c>
      <c r="B496" s="0" t="s">
        <v>734</v>
      </c>
      <c r="C496" s="0" t="s">
        <v>732</v>
      </c>
      <c r="D496" s="0" t="n">
        <v>4</v>
      </c>
      <c r="E496" s="0" t="n">
        <v>10</v>
      </c>
      <c r="F496" s="0" t="n">
        <v>1</v>
      </c>
      <c r="G496" s="0" t="n">
        <v>0</v>
      </c>
      <c r="H496" s="0" t="n">
        <v>0</v>
      </c>
      <c r="I496" s="0" t="n">
        <v>0</v>
      </c>
      <c r="J496" s="0" t="n">
        <v>0</v>
      </c>
      <c r="K496" s="0" t="s">
        <v>725</v>
      </c>
      <c r="L496" s="1" t="n">
        <v>74.12</v>
      </c>
      <c r="M496" s="1" t="n">
        <f aca="false">+D496*$D$2+E496*$E$2+F496*$F$2+G496*$G$2+H496*$H$2+I496*$I$2+J496*$J$2</f>
        <v>74.1228</v>
      </c>
      <c r="N496" s="1" t="str">
        <f aca="false">IF(ABS(M496-L496)&gt;0.005,M496-L496,"")</f>
        <v/>
      </c>
      <c r="O496" s="1" t="n">
        <v>211.19</v>
      </c>
      <c r="P496" s="1" t="n">
        <f aca="false">+O496+459.67</f>
        <v>670.86</v>
      </c>
      <c r="Q496" s="1" t="n">
        <f aca="false">IF(AND(P496&gt;0,U496&lt;&gt;""),P496/U496,"")</f>
        <v>0.695321407101843</v>
      </c>
      <c r="R496" s="1" t="n">
        <v>-174.46</v>
      </c>
      <c r="S496" s="1" t="n">
        <f aca="false">IF(AND(R496&lt;&gt;"",U496&lt;&gt;""),(R496+459.67)/U496,"")</f>
        <v>0.295609543749093</v>
      </c>
      <c r="T496" s="1" t="n">
        <v>505.15</v>
      </c>
      <c r="U496" s="1" t="n">
        <f aca="false">IF(T496&lt;&gt;"",T496+459.67,"")</f>
        <v>964.82</v>
      </c>
      <c r="V496" s="1" t="n">
        <v>608.27</v>
      </c>
      <c r="W496" s="2" t="n">
        <v>0.0579</v>
      </c>
      <c r="X496" s="2" t="n">
        <v>0.252</v>
      </c>
      <c r="Y496" s="2" t="n">
        <f aca="false">IF(U496&lt;&gt;"",V496*W496*L496/10.73165/U496,"")</f>
        <v>0.252114354835014</v>
      </c>
      <c r="Z496" s="2" t="str">
        <f aca="false">IF(Y496&lt;&gt;"",IF(ABS(Y496-X496)&gt;0.0005,Y496-X496,""),"")</f>
        <v/>
      </c>
      <c r="AA496" s="2" t="n">
        <v>0.5711</v>
      </c>
      <c r="AB496" s="2" t="n">
        <f aca="false">IF(AND(V496&gt;0,Q496&lt;&gt;""),LOG(14.69595/V496)/(1-1/Q496)*3/7-1,"")</f>
        <v>0.581428984333116</v>
      </c>
      <c r="AC496" s="2" t="str">
        <f aca="false">IF(AB496&lt;&gt;"",IF(ABS(AB496-AA496)&gt;0.05,AB496-AA496,""),"")</f>
        <v/>
      </c>
      <c r="AD496" s="2" t="n">
        <v>0.8144</v>
      </c>
      <c r="AF496" s="3" t="n">
        <f aca="false">IF(AND(L496&lt;&gt;"",AD496&lt;&gt;""),L496/(AD496*62.3664),"")</f>
        <v>1.45930802193575</v>
      </c>
      <c r="AG496" s="1" t="n">
        <v>42.26</v>
      </c>
      <c r="AH496" s="1" t="n">
        <f aca="false">IF(AD496&lt;&gt;"",141.5/AD496-131.5,"")</f>
        <v>42.2475442043222</v>
      </c>
      <c r="AI496" s="1" t="n">
        <f aca="false">IF(AH496&lt;&gt;"",IF(ABS(AH496-AG496)&gt;0.01,AH496-AG496,""),"")</f>
        <v>-0.012455795677802</v>
      </c>
      <c r="AJ496" s="3" t="n">
        <v>6.789</v>
      </c>
      <c r="AK496" s="3" t="n">
        <f aca="false">IF(AD496&lt;&gt;"",AD496*8.33718,"")</f>
        <v>6.789799392</v>
      </c>
      <c r="AL496" s="3" t="str">
        <f aca="false">IF(AK496&lt;&gt;"",IF(ABS(AK496-AJ496)&gt;0.001,AK496-AJ496,""),"")</f>
        <v/>
      </c>
      <c r="AM496" s="4" t="n">
        <v>1.3949</v>
      </c>
      <c r="AN496" s="2" t="n">
        <v>0.7956</v>
      </c>
      <c r="AO496" s="2" t="n">
        <f aca="false">IF(AND(V496&lt;&gt;"",AA496&lt;&gt;"",U496&lt;&gt;""),V496*10^(7/3*(1+AA496)*(1-U496/559.676)),"")</f>
        <v>1.35016587498332</v>
      </c>
      <c r="AP496" s="2" t="n">
        <f aca="false">IF(AO496&lt;&gt;"",AO496-AN496,"")</f>
        <v>0.554565874983318</v>
      </c>
      <c r="AQ496" s="2" t="n">
        <v>0.3513</v>
      </c>
      <c r="AR496" s="2" t="n">
        <v>0.6057</v>
      </c>
      <c r="AS496" s="2" t="n">
        <v>2.5109</v>
      </c>
      <c r="AT496" s="2" t="n">
        <v>0.5835</v>
      </c>
      <c r="AU496" s="1" t="n">
        <v>237.59</v>
      </c>
      <c r="AV496" s="5" t="n">
        <v>14156</v>
      </c>
      <c r="AW496" s="5" t="n">
        <f aca="false">AV496*AJ496</f>
        <v>96105.084</v>
      </c>
      <c r="AX496" s="1" t="n">
        <v>23.02</v>
      </c>
      <c r="AY496" s="3" t="n">
        <v>11.06</v>
      </c>
      <c r="AZ496" s="3" t="n">
        <f aca="false">IF(AND(AU496&lt;&gt;"",T496&lt;&gt;"",O496&lt;&gt;"",AD496&lt;&gt;""),SQRT((AU496*(MAX((T496-77)/(T496-O496),0))^0.38)*(SQRT(AD496^2-0.000601*(77-60))*62.3664)*251.9958/30.48^3),"")</f>
        <v>11.0872906321894</v>
      </c>
      <c r="BA496" s="3" t="n">
        <f aca="false">IF(AND(AY496&lt;&gt;"",AZ496&lt;&gt;""),AZ496-AY496,"")</f>
        <v>0.0272906321893913</v>
      </c>
      <c r="BB496" s="1" t="n">
        <v>75</v>
      </c>
      <c r="BC496" s="1" t="n">
        <v>-1698.77</v>
      </c>
      <c r="BD496" s="1" t="n">
        <v>-973.64</v>
      </c>
      <c r="BE496" s="1" t="n">
        <v>34.63</v>
      </c>
      <c r="BL496" s="1" t="n">
        <v>1.7</v>
      </c>
      <c r="BM496" s="1" t="n">
        <v>9.8</v>
      </c>
      <c r="BO496" s="7" t="n">
        <f aca="false">IF(AND(P496&lt;&gt;"",AD496&lt;&gt;""),P496^0.333333333333333/AD496,"")</f>
        <v>10.7491189203282</v>
      </c>
      <c r="BP496" s="7" t="n">
        <f aca="false">BN496-BO496</f>
        <v>-10.7491189203282</v>
      </c>
    </row>
    <row r="497" customFormat="false" ht="12.75" hidden="false" customHeight="false" outlineLevel="0" collapsed="false">
      <c r="A497" s="0" t="n">
        <v>716</v>
      </c>
      <c r="B497" s="0" t="s">
        <v>735</v>
      </c>
      <c r="C497" s="0" t="s">
        <v>732</v>
      </c>
      <c r="D497" s="0" t="n">
        <v>4</v>
      </c>
      <c r="E497" s="0" t="n">
        <v>10</v>
      </c>
      <c r="F497" s="0" t="n">
        <v>1</v>
      </c>
      <c r="G497" s="0" t="n">
        <v>0</v>
      </c>
      <c r="H497" s="0" t="n">
        <v>0</v>
      </c>
      <c r="I497" s="0" t="n">
        <v>0</v>
      </c>
      <c r="J497" s="0" t="n">
        <v>0</v>
      </c>
      <c r="K497" s="0" t="s">
        <v>725</v>
      </c>
      <c r="L497" s="1" t="n">
        <v>74.12</v>
      </c>
      <c r="M497" s="1" t="n">
        <f aca="false">+D497*$D$2+E497*$E$2+F497*$F$2+G497*$G$2+H497*$H$2+I497*$I$2+J497*$J$2</f>
        <v>74.1228</v>
      </c>
      <c r="N497" s="1" t="str">
        <f aca="false">IF(ABS(M497-L497)&gt;0.005,M497-L497,"")</f>
        <v/>
      </c>
      <c r="O497" s="1" t="n">
        <v>180.36</v>
      </c>
      <c r="P497" s="1" t="n">
        <f aca="false">+O497+459.67</f>
        <v>640.03</v>
      </c>
      <c r="Q497" s="1" t="n">
        <f aca="false">IF(AND(P497&gt;0,U497&lt;&gt;""),P497/U497,"")</f>
        <v>0.702434259625093</v>
      </c>
      <c r="R497" s="1" t="n">
        <v>78.48</v>
      </c>
      <c r="S497" s="1" t="n">
        <f aca="false">IF(AND(R497&lt;&gt;"",U497&lt;&gt;""),(R497+459.67)/U497,"")</f>
        <v>0.59062074717942</v>
      </c>
      <c r="T497" s="1" t="n">
        <v>451.49</v>
      </c>
      <c r="U497" s="1" t="n">
        <f aca="false">IF(T497&lt;&gt;"",T497+459.67,"")</f>
        <v>911.16</v>
      </c>
      <c r="V497" s="1" t="n">
        <v>576.08</v>
      </c>
      <c r="W497" s="2" t="n">
        <v>0.0594</v>
      </c>
      <c r="X497" s="2" t="n">
        <v>0.26</v>
      </c>
      <c r="Y497" s="2" t="n">
        <f aca="false">IF(U497&lt;&gt;"",V497*W497*L497/10.73165/U497,"")</f>
        <v>0.259384193565493</v>
      </c>
      <c r="Z497" s="2" t="n">
        <f aca="false">IF(Y497&lt;&gt;"",IF(ABS(Y497-X497)&gt;0.0005,Y497-X497,""),"")</f>
        <v>-0.000615806434506927</v>
      </c>
      <c r="AA497" s="2" t="n">
        <v>0.6158</v>
      </c>
      <c r="AB497" s="2" t="n">
        <f aca="false">IF(AND(V497&gt;0,Q497&lt;&gt;""),LOG(14.69595/V497)/(1-1/Q497)*3/7-1,"")</f>
        <v>0.611905121690981</v>
      </c>
      <c r="AC497" s="2" t="str">
        <f aca="false">IF(AB497&lt;&gt;"",IF(ABS(AB497-AA497)&gt;0.05,AB497-AA497,""),"")</f>
        <v/>
      </c>
      <c r="AD497" s="2" t="n">
        <v>0.791</v>
      </c>
      <c r="AF497" s="3" t="n">
        <f aca="false">IF(AND(L497&lt;&gt;"",AD497&lt;&gt;""),L497/(AD497*62.3664),"")</f>
        <v>1.50247844888049</v>
      </c>
      <c r="AG497" s="1" t="n">
        <v>47.39</v>
      </c>
      <c r="AH497" s="1" t="n">
        <f aca="false">IF(AD497&lt;&gt;"",141.5/AD497-131.5,"")</f>
        <v>47.3874841972187</v>
      </c>
      <c r="AI497" s="1" t="str">
        <f aca="false">IF(AH497&lt;&gt;"",IF(ABS(AH497-AG497)&gt;0.01,AH497-AG497,""),"")</f>
        <v/>
      </c>
      <c r="AJ497" s="3" t="n">
        <v>6.586</v>
      </c>
      <c r="AK497" s="3" t="n">
        <f aca="false">IF(AD497&lt;&gt;"",AD497*8.33718,"")</f>
        <v>6.59470938</v>
      </c>
      <c r="AL497" s="3" t="n">
        <f aca="false">IF(AK497&lt;&gt;"",IF(ABS(AK497-AJ497)&gt;0.001,AK497-AJ497,""),"")</f>
        <v>0.00870937999999999</v>
      </c>
      <c r="AM497" s="4" t="n">
        <v>1.3852</v>
      </c>
      <c r="AN497" s="2" t="n">
        <v>1.7591</v>
      </c>
      <c r="AO497" s="2" t="n">
        <f aca="false">IF(AND(V497&lt;&gt;"",AA497&lt;&gt;"",U497&lt;&gt;""),V497*10^(7/3*(1+AA497)*(1-U497/559.676)),"")</f>
        <v>2.47028387536178</v>
      </c>
      <c r="AP497" s="2" t="n">
        <f aca="false">IF(AO497&lt;&gt;"",AO497-AN497,"")</f>
        <v>0.711183875361779</v>
      </c>
      <c r="AQ497" s="2" t="n">
        <v>0.356</v>
      </c>
      <c r="AS497" s="2" t="n">
        <v>3.0822</v>
      </c>
      <c r="AT497" s="2" t="n">
        <v>0.5471</v>
      </c>
      <c r="AU497" s="1" t="n">
        <v>232.67</v>
      </c>
      <c r="AV497" s="5" t="n">
        <v>14059</v>
      </c>
      <c r="AW497" s="5" t="n">
        <f aca="false">AV497*AJ497</f>
        <v>92592.574</v>
      </c>
      <c r="AX497" s="1" t="n">
        <v>19.81</v>
      </c>
      <c r="AY497" s="3" t="n">
        <v>10.51</v>
      </c>
      <c r="AZ497" s="3" t="n">
        <f aca="false">IF(AND(AU497&lt;&gt;"",T497&lt;&gt;"",O497&lt;&gt;"",AD497&lt;&gt;""),SQRT((AU497*(MAX((T497-77)/(T497-O497),0))^0.38)*(SQRT(AD497^2-0.000601*(77-60))*62.3664)*251.9958/30.48^3),"")</f>
        <v>10.7021321060467</v>
      </c>
      <c r="BA497" s="3" t="n">
        <f aca="false">IF(AND(AY497&lt;&gt;"",AZ497&lt;&gt;""),AZ497-AY497,"")</f>
        <v>0.192132106046738</v>
      </c>
      <c r="BB497" s="1" t="n">
        <v>52</v>
      </c>
      <c r="BC497" s="1" t="n">
        <v>-1812.1</v>
      </c>
      <c r="BD497" s="1" t="n">
        <v>-1030.43</v>
      </c>
      <c r="BE497" s="1" t="n">
        <v>38.83</v>
      </c>
      <c r="BL497" s="1" t="n">
        <v>2.4</v>
      </c>
      <c r="BM497" s="1" t="n">
        <v>8</v>
      </c>
      <c r="BO497" s="7" t="n">
        <f aca="false">IF(AND(P497&lt;&gt;"",AD497&lt;&gt;""),P497^0.333333333333333/AD497,"")</f>
        <v>10.8949094945534</v>
      </c>
      <c r="BP497" s="7" t="n">
        <f aca="false">BN497-BO497</f>
        <v>-10.8949094945534</v>
      </c>
    </row>
    <row r="498" customFormat="false" ht="12.75" hidden="false" customHeight="false" outlineLevel="0" collapsed="false">
      <c r="A498" s="0" t="n">
        <v>717</v>
      </c>
      <c r="B498" s="0" t="s">
        <v>736</v>
      </c>
      <c r="C498" s="0" t="s">
        <v>737</v>
      </c>
      <c r="D498" s="0" t="n">
        <v>5</v>
      </c>
      <c r="E498" s="0" t="n">
        <v>12</v>
      </c>
      <c r="F498" s="0" t="n">
        <v>1</v>
      </c>
      <c r="G498" s="0" t="n">
        <v>0</v>
      </c>
      <c r="H498" s="0" t="n">
        <v>0</v>
      </c>
      <c r="I498" s="0" t="n">
        <v>0</v>
      </c>
      <c r="J498" s="0" t="n">
        <v>0</v>
      </c>
      <c r="K498" s="0" t="s">
        <v>725</v>
      </c>
      <c r="L498" s="1" t="n">
        <v>88.15</v>
      </c>
      <c r="M498" s="1" t="n">
        <f aca="false">+D498*$D$2+E498*$E$2+F498*$F$2+G498*$G$2+H498*$H$2+I498*$I$2+J498*$J$2</f>
        <v>88.14968</v>
      </c>
      <c r="N498" s="1" t="str">
        <f aca="false">IF(ABS(M498-L498)&gt;0.005,M498-L498,"")</f>
        <v/>
      </c>
      <c r="O498" s="1" t="n">
        <v>280.04</v>
      </c>
      <c r="P498" s="1" t="n">
        <f aca="false">+O498+459.67</f>
        <v>739.71</v>
      </c>
      <c r="Q498" s="1" t="n">
        <f aca="false">IF(AND(P498&gt;0,U498&lt;&gt;""),P498/U498,"")</f>
        <v>0.701100400921266</v>
      </c>
      <c r="R498" s="1" t="n">
        <v>-107.66</v>
      </c>
      <c r="S498" s="1" t="n">
        <f aca="false">IF(AND(R498&lt;&gt;"",U498&lt;&gt;""),(R498+459.67)/U498,"")</f>
        <v>0.333636630744879</v>
      </c>
      <c r="T498" s="1" t="n">
        <v>595.4</v>
      </c>
      <c r="U498" s="1" t="n">
        <f aca="false">IF(T498&lt;&gt;"",T498+459.67,"")</f>
        <v>1055.07</v>
      </c>
      <c r="V498" s="1" t="n">
        <v>562.75</v>
      </c>
      <c r="W498" s="2" t="n">
        <v>0.0592</v>
      </c>
      <c r="X498" s="2" t="n">
        <v>0.26</v>
      </c>
      <c r="Y498" s="2" t="n">
        <f aca="false">IF(U498&lt;&gt;"",V498*W498*L498/10.73165/U498,"")</f>
        <v>0.259365228446515</v>
      </c>
      <c r="Z498" s="2" t="n">
        <f aca="false">IF(Y498&lt;&gt;"",IF(ABS(Y498-X498)&gt;0.0005,Y498-X498,""),"")</f>
        <v>-0.000634771553485458</v>
      </c>
      <c r="AA498" s="2" t="n">
        <v>0.5938</v>
      </c>
      <c r="AB498" s="2" t="n">
        <f aca="false">IF(AND(V498&gt;0,Q498&lt;&gt;""),LOG(14.69595/V498)/(1-1/Q498)*3/7-1,"")</f>
        <v>0.591443922491165</v>
      </c>
      <c r="AC498" s="2" t="str">
        <f aca="false">IF(AB498&lt;&gt;"",IF(ABS(AB498-AA498)&gt;0.05,AB498-AA498,""),"")</f>
        <v/>
      </c>
      <c r="AD498" s="2" t="n">
        <v>0.8203</v>
      </c>
      <c r="AF498" s="3" t="n">
        <f aca="false">IF(AND(L498&lt;&gt;"",AD498&lt;&gt;""),L498/(AD498*62.3664),"")</f>
        <v>1.72305416242082</v>
      </c>
      <c r="AG498" s="1" t="n">
        <v>41</v>
      </c>
      <c r="AH498" s="1" t="n">
        <f aca="false">IF(AD498&lt;&gt;"",141.5/AD498-131.5,"")</f>
        <v>40.9978666341582</v>
      </c>
      <c r="AI498" s="1" t="str">
        <f aca="false">IF(AH498&lt;&gt;"",IF(ABS(AH498-AG498)&gt;0.01,AH498-AG498,""),"")</f>
        <v/>
      </c>
      <c r="AJ498" s="3" t="n">
        <v>6.839</v>
      </c>
      <c r="AK498" s="3" t="n">
        <f aca="false">IF(AD498&lt;&gt;"",AD498*8.33718,"")</f>
        <v>6.838988754</v>
      </c>
      <c r="AL498" s="3" t="str">
        <f aca="false">IF(AK498&lt;&gt;"",IF(ABS(AK498-AJ498)&gt;0.001,AK498-AJ498,""),"")</f>
        <v/>
      </c>
      <c r="AM498" s="4" t="n">
        <v>1.408</v>
      </c>
      <c r="AN498" s="2" t="n">
        <v>0.1221</v>
      </c>
      <c r="AO498" s="2" t="n">
        <f aca="false">IF(AND(V498&lt;&gt;"",AA498&lt;&gt;"",U498&lt;&gt;""),V498*10^(7/3*(1+AA498)*(1-U498/559.676)),"")</f>
        <v>0.287463038902626</v>
      </c>
      <c r="AP498" s="2" t="n">
        <f aca="false">IF(AO498&lt;&gt;"",AO498-AN498,"")</f>
        <v>0.165363038902626</v>
      </c>
      <c r="AQ498" s="2" t="n">
        <v>0.352</v>
      </c>
      <c r="AR498" s="2" t="n">
        <v>0.5495</v>
      </c>
      <c r="AS498" s="2" t="n">
        <v>3.0666</v>
      </c>
      <c r="AT498" s="2" t="n">
        <v>80.8839</v>
      </c>
      <c r="AU498" s="1" t="n">
        <v>218.66</v>
      </c>
      <c r="AV498" s="5" t="n">
        <v>14927</v>
      </c>
      <c r="AW498" s="5" t="n">
        <f aca="false">AV498*AJ498</f>
        <v>102085.753</v>
      </c>
      <c r="AX498" s="1" t="n">
        <v>25.3</v>
      </c>
      <c r="AY498" s="3" t="n">
        <v>11.04</v>
      </c>
      <c r="AZ498" s="3" t="n">
        <f aca="false">IF(AND(AU498&lt;&gt;"",T498&lt;&gt;"",O498&lt;&gt;"",AD498&lt;&gt;""),SQRT((AU498*(MAX((T498-77)/(T498-O498),0))^0.38)*(SQRT(AD498^2-0.000601*(77-60))*62.3664)*251.9958/30.48^3),"")</f>
        <v>10.9237680960229</v>
      </c>
      <c r="BA498" s="3" t="n">
        <f aca="false">IF(AND(AY498&lt;&gt;"",AZ498&lt;&gt;""),AZ498-AY498,"")</f>
        <v>-0.116231903977059</v>
      </c>
      <c r="BB498" s="1" t="n">
        <v>91</v>
      </c>
      <c r="BC498" s="1" t="n">
        <v>-1457.02</v>
      </c>
      <c r="BD498" s="1" t="n">
        <v>-712.19</v>
      </c>
      <c r="BE498" s="1" t="n">
        <v>47.75</v>
      </c>
      <c r="BL498" s="1" t="n">
        <v>1.2</v>
      </c>
      <c r="BM498" s="1" t="n">
        <v>10</v>
      </c>
      <c r="BO498" s="7" t="n">
        <f aca="false">IF(AND(P498&lt;&gt;"",AD498&lt;&gt;""),P498^0.333333333333333/AD498,"")</f>
        <v>11.0250639797975</v>
      </c>
      <c r="BP498" s="7" t="n">
        <f aca="false">BN498-BO498</f>
        <v>-11.0250639797975</v>
      </c>
    </row>
    <row r="499" customFormat="false" ht="12.75" hidden="false" customHeight="false" outlineLevel="0" collapsed="false">
      <c r="A499" s="0" t="n">
        <v>718</v>
      </c>
      <c r="B499" s="0" t="s">
        <v>738</v>
      </c>
      <c r="C499" s="0" t="s">
        <v>737</v>
      </c>
      <c r="D499" s="0" t="n">
        <v>5</v>
      </c>
      <c r="E499" s="0" t="n">
        <v>12</v>
      </c>
      <c r="F499" s="0" t="n">
        <v>1</v>
      </c>
      <c r="G499" s="0" t="n">
        <v>0</v>
      </c>
      <c r="H499" s="0" t="n">
        <v>0</v>
      </c>
      <c r="I499" s="0" t="n">
        <v>0</v>
      </c>
      <c r="J499" s="0" t="n">
        <v>0</v>
      </c>
      <c r="K499" s="0" t="s">
        <v>725</v>
      </c>
      <c r="L499" s="1" t="n">
        <v>88.15</v>
      </c>
      <c r="M499" s="1" t="n">
        <f aca="false">+D499*$D$2+E499*$E$2+F499*$F$2+G499*$G$2+H499*$H$2+I499*$I$2+J499*$J$2</f>
        <v>88.14968</v>
      </c>
      <c r="N499" s="1" t="str">
        <f aca="false">IF(ABS(M499-L499)&gt;0.005,M499-L499,"")</f>
        <v/>
      </c>
      <c r="O499" s="1" t="n">
        <v>246.2</v>
      </c>
      <c r="P499" s="1" t="n">
        <f aca="false">+O499+459.67</f>
        <v>705.87</v>
      </c>
      <c r="Q499" s="1" t="n">
        <f aca="false">IF(AND(P499&gt;0,U499&lt;&gt;""),P499/U499,"")</f>
        <v>0.710416666666667</v>
      </c>
      <c r="R499" s="1" t="n">
        <v>-99.67</v>
      </c>
      <c r="S499" s="1" t="n">
        <f aca="false">IF(AND(R499&lt;&gt;"",U499&lt;&gt;""),(R499+459.67)/U499,"")</f>
        <v>0.36231884057971</v>
      </c>
      <c r="T499" s="1" t="n">
        <v>533.93</v>
      </c>
      <c r="U499" s="1" t="n">
        <f aca="false">IF(T499&lt;&gt;"",T499+459.67,"")</f>
        <v>993.6</v>
      </c>
      <c r="V499" s="1" t="n">
        <v>562.75</v>
      </c>
      <c r="W499" s="2" t="n">
        <v>0.0594</v>
      </c>
      <c r="X499" s="2" t="n">
        <v>0.276</v>
      </c>
      <c r="Y499" s="2" t="n">
        <f aca="false">IF(U499&lt;&gt;"",V499*W499*L499/10.73165/U499,"")</f>
        <v>0.276341545548225</v>
      </c>
      <c r="Z499" s="2" t="str">
        <f aca="false">IF(Y499&lt;&gt;"",IF(ABS(Y499-X499)&gt;0.0005,Y499-X499,""),"")</f>
        <v/>
      </c>
      <c r="AA499" s="2" t="n">
        <v>0.6746</v>
      </c>
      <c r="AB499" s="2" t="n">
        <f aca="false">IF(AND(V499&gt;0,Q499&lt;&gt;""),LOG(14.69595/V499)/(1-1/Q499)*3/7-1,"")</f>
        <v>0.664470244855957</v>
      </c>
      <c r="AC499" s="2" t="str">
        <f aca="false">IF(AB499&lt;&gt;"",IF(ABS(AB499-AA499)&gt;0.05,AB499-AA499,""),"")</f>
        <v/>
      </c>
      <c r="AD499" s="2" t="n">
        <v>0.8152</v>
      </c>
      <c r="AF499" s="3" t="n">
        <f aca="false">IF(AND(L499&lt;&gt;"",AD499&lt;&gt;""),L499/(AD499*62.3664),"")</f>
        <v>1.73383381922694</v>
      </c>
      <c r="AG499" s="1" t="n">
        <v>42.08</v>
      </c>
      <c r="AH499" s="1" t="n">
        <f aca="false">IF(AD499&lt;&gt;"",141.5/AD499-131.5,"")</f>
        <v>42.0770363101079</v>
      </c>
      <c r="AI499" s="1" t="str">
        <f aca="false">IF(AH499&lt;&gt;"",IF(ABS(AH499-AG499)&gt;0.01,AH499-AG499,""),"")</f>
        <v/>
      </c>
      <c r="AJ499" s="3" t="n">
        <v>6.796</v>
      </c>
      <c r="AK499" s="3" t="n">
        <f aca="false">IF(AD499&lt;&gt;"",AD499*8.33718,"")</f>
        <v>6.796469136</v>
      </c>
      <c r="AL499" s="3" t="str">
        <f aca="false">IF(AK499&lt;&gt;"",IF(ABS(AK499-AJ499)&gt;0.001,AK499-AJ499,""),"")</f>
        <v/>
      </c>
      <c r="AM499" s="4" t="n">
        <v>1.4044</v>
      </c>
      <c r="AN499" s="2" t="n">
        <v>0.2856</v>
      </c>
      <c r="AO499" s="2" t="n">
        <f aca="false">IF(AND(V499&lt;&gt;"",AA499&lt;&gt;"",U499&lt;&gt;""),V499*10^(7/3*(1+AA499)*(1-U499/559.676)),"")</f>
        <v>0.525845347929667</v>
      </c>
      <c r="AP499" s="2" t="n">
        <f aca="false">IF(AO499&lt;&gt;"",AO499-AN499,"")</f>
        <v>0.240245347929667</v>
      </c>
      <c r="AS499" s="2" t="n">
        <v>2.7296</v>
      </c>
      <c r="AT499" s="2" t="n">
        <v>0.6675</v>
      </c>
      <c r="AU499" s="1" t="n">
        <v>211.73</v>
      </c>
      <c r="AV499" s="5" t="n">
        <v>14883</v>
      </c>
      <c r="AW499" s="5" t="n">
        <f aca="false">AV499*AJ499</f>
        <v>101144.868</v>
      </c>
      <c r="AX499" s="1" t="n">
        <v>23.45</v>
      </c>
      <c r="AY499" s="3" t="n">
        <v>10.59</v>
      </c>
      <c r="AZ499" s="3" t="n">
        <f aca="false">IF(AND(AU499&lt;&gt;"",T499&lt;&gt;"",O499&lt;&gt;"",AD499&lt;&gt;""),SQRT((AU499*(MAX((T499-77)/(T499-O499),0))^0.38)*(SQRT(AD499^2-0.000601*(77-60))*62.3664)*251.9958/30.48^3),"")</f>
        <v>10.6452259147485</v>
      </c>
      <c r="BA499" s="3" t="n">
        <f aca="false">IF(AND(AY499&lt;&gt;"",AZ499&lt;&gt;""),AZ499-AY499,"")</f>
        <v>0.0552259147485117</v>
      </c>
      <c r="BB499" s="1" t="n">
        <v>94</v>
      </c>
      <c r="BC499" s="1" t="n">
        <v>-1530.48</v>
      </c>
      <c r="BD499" s="1" t="n">
        <v>-776.88</v>
      </c>
      <c r="BE499" s="1" t="n">
        <v>0</v>
      </c>
      <c r="BL499" s="1" t="n">
        <v>1.5</v>
      </c>
      <c r="BO499" s="7" t="n">
        <f aca="false">IF(AND(P499&lt;&gt;"",AD499&lt;&gt;""),P499^0.333333333333333/AD499,"")</f>
        <v>10.9222154006811</v>
      </c>
      <c r="BP499" s="7" t="n">
        <f aca="false">BN499-BO499</f>
        <v>-10.9222154006811</v>
      </c>
    </row>
    <row r="500" customFormat="false" ht="12.75" hidden="false" customHeight="false" outlineLevel="0" collapsed="false">
      <c r="A500" s="0" t="n">
        <v>719</v>
      </c>
      <c r="B500" s="0" t="s">
        <v>739</v>
      </c>
      <c r="C500" s="0" t="s">
        <v>737</v>
      </c>
      <c r="D500" s="0" t="n">
        <v>5</v>
      </c>
      <c r="E500" s="0" t="n">
        <v>12</v>
      </c>
      <c r="F500" s="0" t="n">
        <v>1</v>
      </c>
      <c r="G500" s="0" t="n">
        <v>0</v>
      </c>
      <c r="H500" s="0" t="n">
        <v>0</v>
      </c>
      <c r="I500" s="0" t="n">
        <v>0</v>
      </c>
      <c r="J500" s="0" t="n">
        <v>0</v>
      </c>
      <c r="K500" s="0" t="s">
        <v>725</v>
      </c>
      <c r="L500" s="1" t="n">
        <v>88.15</v>
      </c>
      <c r="M500" s="1" t="n">
        <f aca="false">+D500*$D$2+E500*$E$2+F500*$F$2+G500*$G$2+H500*$H$2+I500*$I$2+J500*$J$2</f>
        <v>88.14968</v>
      </c>
      <c r="N500" s="1" t="str">
        <f aca="false">IF(ABS(M500-L500)&gt;0.005,M500-L500,"")</f>
        <v/>
      </c>
      <c r="O500" s="1" t="n">
        <v>263.66</v>
      </c>
      <c r="P500" s="1" t="n">
        <f aca="false">+O500+459.67</f>
        <v>723.33</v>
      </c>
      <c r="Q500" s="1" t="n">
        <f aca="false">IF(AND(P500&gt;0,U500&lt;&gt;""),P500/U500,"")</f>
        <v>0.711238938053097</v>
      </c>
      <c r="S500" s="1" t="str">
        <f aca="false">IF(AND(R500&lt;&gt;"",U500&lt;&gt;""),(R500+459.67)/U500,"")</f>
        <v/>
      </c>
      <c r="T500" s="1" t="n">
        <v>557.33</v>
      </c>
      <c r="U500" s="1" t="n">
        <f aca="false">IF(T500&lt;&gt;"",T500+459.67,"")</f>
        <v>1017</v>
      </c>
      <c r="V500" s="1" t="n">
        <v>562.75</v>
      </c>
      <c r="W500" s="2" t="n">
        <v>0.0594</v>
      </c>
      <c r="X500" s="2" t="n">
        <v>0.27</v>
      </c>
      <c r="Y500" s="2" t="n">
        <f aca="false">IF(U500&lt;&gt;"",V500*W500*L500/10.73165/U500,"")</f>
        <v>0.269983244500213</v>
      </c>
      <c r="Z500" s="2" t="str">
        <f aca="false">IF(Y500&lt;&gt;"",IF(ABS(Y500-X500)&gt;0.0005,Y500-X500,""),"")</f>
        <v/>
      </c>
      <c r="AA500" s="2" t="n">
        <v>0.6784</v>
      </c>
      <c r="AB500" s="2" t="n">
        <f aca="false">IF(AND(V500&gt;0,Q500&lt;&gt;""),LOG(14.69595/V500)/(1-1/Q500)*3/7-1,"")</f>
        <v>0.671141989901092</v>
      </c>
      <c r="AC500" s="2" t="str">
        <f aca="false">IF(AB500&lt;&gt;"",IF(ABS(AB500-AA500)&gt;0.05,AB500-AA500,""),"")</f>
        <v/>
      </c>
      <c r="AD500" s="2" t="n">
        <v>0.8223</v>
      </c>
      <c r="AF500" s="3" t="n">
        <f aca="false">IF(AND(L500&lt;&gt;"",AD500&lt;&gt;""),L500/(AD500*62.3664),"")</f>
        <v>1.71886334602189</v>
      </c>
      <c r="AG500" s="1" t="n">
        <v>40.57</v>
      </c>
      <c r="AH500" s="1" t="n">
        <f aca="false">IF(AD500&lt;&gt;"",141.5/AD500-131.5,"")</f>
        <v>40.5783169159674</v>
      </c>
      <c r="AI500" s="1" t="str">
        <f aca="false">IF(AH500&lt;&gt;"",IF(ABS(AH500-AG500)&gt;0.01,AH500-AG500,""),"")</f>
        <v/>
      </c>
      <c r="AJ500" s="3" t="n">
        <v>6.856</v>
      </c>
      <c r="AK500" s="3" t="n">
        <f aca="false">IF(AD500&lt;&gt;"",AD500*8.33718,"")</f>
        <v>6.855663114</v>
      </c>
      <c r="AL500" s="3" t="str">
        <f aca="false">IF(AK500&lt;&gt;"",IF(ABS(AK500-AJ500)&gt;0.001,AK500-AJ500,""),"")</f>
        <v/>
      </c>
      <c r="AM500" s="4" t="n">
        <v>1.4086</v>
      </c>
      <c r="AN500" s="2" t="n">
        <v>0.162</v>
      </c>
      <c r="AO500" s="2" t="n">
        <f aca="false">IF(AND(V500&lt;&gt;"",AA500&lt;&gt;"",U500&lt;&gt;""),V500*10^(7/3*(1+AA500)*(1-U500/559.676)),"")</f>
        <v>0.355013494057857</v>
      </c>
      <c r="AP500" s="2" t="n">
        <f aca="false">IF(AO500&lt;&gt;"",AO500-AN500,"")</f>
        <v>0.193013494057857</v>
      </c>
      <c r="AR500" s="2" t="n">
        <v>0.5846</v>
      </c>
      <c r="AS500" s="2" t="n">
        <v>3.3928</v>
      </c>
      <c r="AT500" s="2" t="n">
        <v>0.832</v>
      </c>
      <c r="AU500" s="1" t="n">
        <v>218.24</v>
      </c>
      <c r="AV500" s="5" t="n">
        <v>14934</v>
      </c>
      <c r="AW500" s="5" t="n">
        <f aca="false">AV500*AJ500</f>
        <v>102387.504</v>
      </c>
      <c r="AX500" s="1" t="n">
        <v>25.05</v>
      </c>
      <c r="AY500" s="3" t="n">
        <v>10.89</v>
      </c>
      <c r="AZ500" s="3" t="n">
        <f aca="false">IF(AND(AU500&lt;&gt;"",T500&lt;&gt;"",O500&lt;&gt;"",AD500&lt;&gt;""),SQRT((AU500*(MAX((T500-77)/(T500-O500),0))^0.38)*(SQRT(AD500^2-0.000601*(77-60))*62.3664)*251.9958/30.48^3),"")</f>
        <v>10.9163645290266</v>
      </c>
      <c r="BA500" s="3" t="n">
        <f aca="false">IF(AND(AY500&lt;&gt;"",AZ500&lt;&gt;""),AZ500-AY500,"")</f>
        <v>0.0263645290266084</v>
      </c>
      <c r="BB500" s="1" t="n">
        <v>122</v>
      </c>
      <c r="BC500" s="1" t="n">
        <v>-1473.35</v>
      </c>
      <c r="BD500" s="1" t="n">
        <v>-715.54</v>
      </c>
      <c r="BE500" s="1" t="n">
        <v>0</v>
      </c>
      <c r="BL500" s="1" t="n">
        <v>1.4</v>
      </c>
      <c r="BM500" s="1" t="n">
        <v>9</v>
      </c>
      <c r="BO500" s="7" t="n">
        <f aca="false">IF(AND(P500&lt;&gt;"",AD500&lt;&gt;""),P500^0.333333333333333/AD500,"")</f>
        <v>10.9164610362195</v>
      </c>
      <c r="BP500" s="7" t="n">
        <f aca="false">BN500-BO500</f>
        <v>-10.9164610362195</v>
      </c>
    </row>
    <row r="501" customFormat="false" ht="12.75" hidden="false" customHeight="false" outlineLevel="0" collapsed="false">
      <c r="A501" s="0" t="n">
        <v>720</v>
      </c>
      <c r="B501" s="0" t="s">
        <v>740</v>
      </c>
      <c r="C501" s="0" t="s">
        <v>737</v>
      </c>
      <c r="D501" s="0" t="n">
        <v>5</v>
      </c>
      <c r="E501" s="0" t="n">
        <v>12</v>
      </c>
      <c r="F501" s="0" t="n">
        <v>1</v>
      </c>
      <c r="G501" s="0" t="n">
        <v>0</v>
      </c>
      <c r="H501" s="0" t="n">
        <v>0</v>
      </c>
      <c r="I501" s="0" t="n">
        <v>0</v>
      </c>
      <c r="J501" s="0" t="n">
        <v>0</v>
      </c>
      <c r="K501" s="0" t="s">
        <v>725</v>
      </c>
      <c r="L501" s="1" t="n">
        <v>88.15</v>
      </c>
      <c r="M501" s="1" t="n">
        <f aca="false">+D501*$D$2+E501*$E$2+F501*$F$2+G501*$G$2+H501*$H$2+I501*$I$2+J501*$J$2</f>
        <v>88.14968</v>
      </c>
      <c r="N501" s="1" t="str">
        <f aca="false">IF(ABS(M501-L501)&gt;0.005,M501-L501,"")</f>
        <v/>
      </c>
      <c r="O501" s="1" t="n">
        <v>215.6</v>
      </c>
      <c r="P501" s="1" t="n">
        <f aca="false">+O501+459.67</f>
        <v>675.27</v>
      </c>
      <c r="Q501" s="1" t="n">
        <f aca="false">IF(AND(P501&gt;0,U501&lt;&gt;""),P501/U501,"")</f>
        <v>0.688159222232413</v>
      </c>
      <c r="R501" s="1" t="n">
        <v>16.16</v>
      </c>
      <c r="S501" s="1" t="n">
        <f aca="false">IF(AND(R501&lt;&gt;"",U501&lt;&gt;""),(R501+459.67)/U501,"")</f>
        <v>0.484912409428598</v>
      </c>
      <c r="T501" s="1" t="n">
        <v>521.6</v>
      </c>
      <c r="U501" s="1" t="n">
        <f aca="false">IF(T501&lt;&gt;"",T501+459.67,"")</f>
        <v>981.27</v>
      </c>
      <c r="V501" s="1" t="n">
        <v>562.75</v>
      </c>
      <c r="W501" s="2" t="n">
        <v>0.0594</v>
      </c>
      <c r="X501" s="2" t="n">
        <v>0.28</v>
      </c>
      <c r="Y501" s="2" t="n">
        <f aca="false">IF(U501&lt;&gt;"",V501*W501*L501/10.73165/U501,"")</f>
        <v>0.279813873507512</v>
      </c>
      <c r="Z501" s="2" t="str">
        <f aca="false">IF(Y501&lt;&gt;"",IF(ABS(Y501-X501)&gt;0.0005,Y501-X501,""),"")</f>
        <v/>
      </c>
      <c r="AA501" s="2" t="n">
        <v>0.4831</v>
      </c>
      <c r="AB501" s="2" t="n">
        <f aca="false">IF(AND(V501&gt;0,Q501&lt;&gt;""),LOG(14.69595/V501)/(1-1/Q501)*3/7-1,"")</f>
        <v>0.497243672894979</v>
      </c>
      <c r="AC501" s="2" t="str">
        <f aca="false">IF(AB501&lt;&gt;"",IF(ABS(AB501-AA501)&gt;0.05,AB501-AA501,""),"")</f>
        <v/>
      </c>
      <c r="AD501" s="2" t="n">
        <v>0.8144</v>
      </c>
      <c r="AF501" s="3" t="n">
        <f aca="false">IF(AND(L501&lt;&gt;"",AD501&lt;&gt;""),L501/(AD501*62.3664),"")</f>
        <v>1.73553699586665</v>
      </c>
      <c r="AG501" s="1" t="n">
        <v>42.26</v>
      </c>
      <c r="AH501" s="1" t="n">
        <f aca="false">IF(AD501&lt;&gt;"",141.5/AD501-131.5,"")</f>
        <v>42.2475442043222</v>
      </c>
      <c r="AI501" s="1" t="n">
        <f aca="false">IF(AH501&lt;&gt;"",IF(ABS(AH501-AG501)&gt;0.01,AH501-AG501,""),"")</f>
        <v>-0.012455795677802</v>
      </c>
      <c r="AJ501" s="3" t="n">
        <v>6.789</v>
      </c>
      <c r="AK501" s="3" t="n">
        <f aca="false">IF(AD501&lt;&gt;"",AD501*8.33718,"")</f>
        <v>6.789799392</v>
      </c>
      <c r="AL501" s="3" t="str">
        <f aca="false">IF(AK501&lt;&gt;"",IF(ABS(AK501-AJ501)&gt;0.001,AK501-AJ501,""),"")</f>
        <v/>
      </c>
      <c r="AM501" s="4" t="n">
        <v>1.4024</v>
      </c>
      <c r="AN501" s="2" t="n">
        <v>0.7359</v>
      </c>
      <c r="AO501" s="2" t="n">
        <f aca="false">IF(AND(V501&lt;&gt;"",AA501&lt;&gt;"",U501&lt;&gt;""),V501*10^(7/3*(1+AA501)*(1-U501/559.676)),"")</f>
        <v>1.39165645195641</v>
      </c>
      <c r="AP501" s="2" t="n">
        <f aca="false">IF(AO501&lt;&gt;"",AO501-AN501,"")</f>
        <v>0.655756451956408</v>
      </c>
      <c r="AR501" s="2" t="n">
        <v>0.6476</v>
      </c>
      <c r="AS501" s="2" t="n">
        <v>2.7205</v>
      </c>
      <c r="AT501" s="2" t="n">
        <v>0.6277</v>
      </c>
      <c r="AU501" s="1" t="n">
        <v>195.63</v>
      </c>
      <c r="AV501" s="5" t="n">
        <v>14823</v>
      </c>
      <c r="AW501" s="5" t="n">
        <f aca="false">AV501*AJ501</f>
        <v>100633.347</v>
      </c>
      <c r="AX501" s="1" t="n">
        <v>22.31</v>
      </c>
      <c r="AY501" s="3" t="n">
        <v>10.15</v>
      </c>
      <c r="AZ501" s="3" t="n">
        <f aca="false">IF(AND(AU501&lt;&gt;"",T501&lt;&gt;"",O501&lt;&gt;"",AD501&lt;&gt;""),SQRT((AU501*(MAX((T501-77)/(T501-O501),0))^0.38)*(SQRT(AD501^2-0.000601*(77-60))*62.3664)*251.9958/30.48^3),"")</f>
        <v>10.0560573573901</v>
      </c>
      <c r="BA501" s="3" t="n">
        <f aca="false">IF(AND(AY501&lt;&gt;"",AZ501&lt;&gt;""),AZ501-AY501,"")</f>
        <v>-0.0939426426098606</v>
      </c>
      <c r="BB501" s="1" t="n">
        <v>105</v>
      </c>
      <c r="BC501" s="1" t="n">
        <v>-1608.03</v>
      </c>
      <c r="BD501" s="1" t="n">
        <v>-806.05</v>
      </c>
      <c r="BE501" s="1" t="n">
        <v>21.73</v>
      </c>
      <c r="BL501" s="1" t="n">
        <v>1.2</v>
      </c>
      <c r="BM501" s="1" t="n">
        <v>9</v>
      </c>
      <c r="BO501" s="7" t="n">
        <f aca="false">IF(AND(P501&lt;&gt;"",AD501&lt;&gt;""),P501^0.333333333333333/AD501,"")</f>
        <v>10.7726211515483</v>
      </c>
      <c r="BP501" s="7" t="n">
        <f aca="false">BN501-BO501</f>
        <v>-10.7726211515483</v>
      </c>
    </row>
    <row r="502" customFormat="false" ht="12.75" hidden="false" customHeight="false" outlineLevel="0" collapsed="false">
      <c r="A502" s="0" t="n">
        <v>721</v>
      </c>
      <c r="B502" s="0" t="s">
        <v>741</v>
      </c>
      <c r="C502" s="0" t="s">
        <v>737</v>
      </c>
      <c r="D502" s="0" t="n">
        <v>5</v>
      </c>
      <c r="E502" s="0" t="n">
        <v>12</v>
      </c>
      <c r="F502" s="0" t="n">
        <v>1</v>
      </c>
      <c r="G502" s="0" t="n">
        <v>0</v>
      </c>
      <c r="H502" s="0" t="n">
        <v>0</v>
      </c>
      <c r="I502" s="0" t="n">
        <v>0</v>
      </c>
      <c r="J502" s="0" t="n">
        <v>0</v>
      </c>
      <c r="K502" s="0" t="s">
        <v>725</v>
      </c>
      <c r="L502" s="1" t="n">
        <v>88.15</v>
      </c>
      <c r="M502" s="1" t="n">
        <f aca="false">+D502*$D$2+E502*$E$2+F502*$F$2+G502*$G$2+H502*$H$2+I502*$I$2+J502*$J$2</f>
        <v>88.14968</v>
      </c>
      <c r="N502" s="1" t="str">
        <f aca="false">IF(ABS(M502-L502)&gt;0.005,M502-L502,"")</f>
        <v/>
      </c>
      <c r="O502" s="1" t="n">
        <v>232.7</v>
      </c>
      <c r="P502" s="1" t="n">
        <f aca="false">+O502+459.67</f>
        <v>692.37</v>
      </c>
      <c r="Q502" s="1" t="n">
        <f aca="false">IF(AND(P502&gt;0,U502&lt;&gt;""),P502/U502,"")</f>
        <v>0.670121951219512</v>
      </c>
      <c r="S502" s="1" t="str">
        <f aca="false">IF(AND(R502&lt;&gt;"",U502&lt;&gt;""),(R502+459.67)/U502,"")</f>
        <v/>
      </c>
      <c r="T502" s="1" t="n">
        <v>573.53</v>
      </c>
      <c r="U502" s="1" t="n">
        <f aca="false">IF(T502&lt;&gt;"",T502+459.67,"")</f>
        <v>1033.2</v>
      </c>
      <c r="V502" s="1" t="n">
        <v>574.35</v>
      </c>
      <c r="W502" s="2" t="n">
        <v>0.0594</v>
      </c>
      <c r="X502" s="2" t="n">
        <v>0.271</v>
      </c>
      <c r="Y502" s="2" t="n">
        <f aca="false">IF(U502&lt;&gt;"",V502*W502*L502/10.73165/U502,"")</f>
        <v>0.271227979853983</v>
      </c>
      <c r="Z502" s="2" t="str">
        <f aca="false">IF(Y502&lt;&gt;"",IF(ABS(Y502-X502)&gt;0.0005,Y502-X502,""),"")</f>
        <v/>
      </c>
      <c r="AA502" s="2" t="n">
        <v>0.351</v>
      </c>
      <c r="AB502" s="2" t="n">
        <f aca="false">IF(AND(V502&gt;0,Q502&lt;&gt;""),LOG(14.69595/V502)/(1-1/Q502)*3/7-1,"")</f>
        <v>0.385992772679831</v>
      </c>
      <c r="AC502" s="2" t="str">
        <f aca="false">IF(AB502&lt;&gt;"",IF(ABS(AB502-AA502)&gt;0.05,AB502-AA502,""),"")</f>
        <v/>
      </c>
      <c r="AD502" s="2" t="n">
        <v>0.8232</v>
      </c>
      <c r="AF502" s="3" t="n">
        <f aca="false">IF(AND(L502&lt;&gt;"",AD502&lt;&gt;""),L502/(AD502*62.3664),"")</f>
        <v>1.71698412224708</v>
      </c>
      <c r="AG502" s="1" t="n">
        <v>40.39</v>
      </c>
      <c r="AH502" s="1" t="n">
        <f aca="false">IF(AD502&lt;&gt;"",141.5/AD502-131.5,"")</f>
        <v>40.3901846452867</v>
      </c>
      <c r="AI502" s="1" t="str">
        <f aca="false">IF(AH502&lt;&gt;"",IF(ABS(AH502-AG502)&gt;0.01,AH502-AG502,""),"")</f>
        <v/>
      </c>
      <c r="AJ502" s="3" t="n">
        <v>6.863</v>
      </c>
      <c r="AK502" s="3" t="n">
        <f aca="false">IF(AD502&lt;&gt;"",AD502*8.33718,"")</f>
        <v>6.863166576</v>
      </c>
      <c r="AL502" s="3" t="str">
        <f aca="false">IF(AK502&lt;&gt;"",IF(ABS(AK502-AJ502)&gt;0.001,AK502-AJ502,""),"")</f>
        <v/>
      </c>
      <c r="AM502" s="4" t="n">
        <v>1.4075</v>
      </c>
      <c r="AN502" s="2" t="n">
        <v>0.4296</v>
      </c>
      <c r="AO502" s="2" t="n">
        <f aca="false">IF(AND(V502&lt;&gt;"",AA502&lt;&gt;"",U502&lt;&gt;""),V502*10^(7/3*(1+AA502)*(1-U502/559.676)),"")</f>
        <v>1.23619791699135</v>
      </c>
      <c r="AP502" s="2" t="n">
        <f aca="false">IF(AO502&lt;&gt;"",AO502-AN502,"")</f>
        <v>0.806597916991349</v>
      </c>
      <c r="AR502" s="2" t="n">
        <v>0.5374</v>
      </c>
      <c r="AS502" s="2" t="n">
        <v>2.6799</v>
      </c>
      <c r="AT502" s="2" t="n">
        <v>0.6102</v>
      </c>
      <c r="AU502" s="1" t="n">
        <v>200.46</v>
      </c>
      <c r="AV502" s="5" t="n">
        <v>4886</v>
      </c>
      <c r="AW502" s="5" t="n">
        <f aca="false">AV502*AJ502</f>
        <v>33532.618</v>
      </c>
      <c r="AX502" s="1" t="n">
        <v>24.67</v>
      </c>
      <c r="AY502" s="3" t="n">
        <v>10.56</v>
      </c>
      <c r="AZ502" s="3" t="n">
        <f aca="false">IF(AND(AU502&lt;&gt;"",T502&lt;&gt;"",O502&lt;&gt;"",AD502&lt;&gt;""),SQRT((AU502*(MAX((T502-77)/(T502-O502),0))^0.38)*(SQRT(AD502^2-0.000601*(77-60))*62.3664)*251.9958/30.48^3),"")</f>
        <v>10.2403341090396</v>
      </c>
      <c r="BA502" s="3" t="n">
        <f aca="false">IF(AND(AY502&lt;&gt;"",AZ502&lt;&gt;""),AZ502-AY502,"")</f>
        <v>-0.319665890960419</v>
      </c>
      <c r="BB502" s="1" t="n">
        <v>103</v>
      </c>
      <c r="BC502" s="1" t="n">
        <v>-1532.52</v>
      </c>
      <c r="BD502" s="1" t="n">
        <v>-762.6</v>
      </c>
      <c r="BL502" s="1" t="n">
        <v>1.5</v>
      </c>
      <c r="BO502" s="7" t="n">
        <f aca="false">IF(AND(P502&lt;&gt;"",AD502&lt;&gt;""),P502^0.333333333333333/AD502,"")</f>
        <v>10.7466734416648</v>
      </c>
      <c r="BP502" s="7" t="n">
        <f aca="false">BN502-BO502</f>
        <v>-10.7466734416648</v>
      </c>
    </row>
    <row r="503" customFormat="false" ht="12.75" hidden="false" customHeight="false" outlineLevel="0" collapsed="false">
      <c r="A503" s="0" t="n">
        <v>722</v>
      </c>
      <c r="B503" s="0" t="s">
        <v>742</v>
      </c>
      <c r="C503" s="0" t="s">
        <v>737</v>
      </c>
      <c r="D503" s="0" t="n">
        <v>5</v>
      </c>
      <c r="E503" s="0" t="n">
        <v>12</v>
      </c>
      <c r="F503" s="0" t="n">
        <v>1</v>
      </c>
      <c r="G503" s="0" t="n">
        <v>0</v>
      </c>
      <c r="H503" s="0" t="n">
        <v>0</v>
      </c>
      <c r="I503" s="0" t="n">
        <v>0</v>
      </c>
      <c r="J503" s="0" t="n">
        <v>0</v>
      </c>
      <c r="K503" s="0" t="s">
        <v>725</v>
      </c>
      <c r="L503" s="1" t="n">
        <v>88.15</v>
      </c>
      <c r="M503" s="1" t="n">
        <f aca="false">+D503*$D$2+E503*$E$2+F503*$F$2+G503*$G$2+H503*$H$2+I503*$I$2+J503*$J$2</f>
        <v>88.14968</v>
      </c>
      <c r="N503" s="1" t="str">
        <f aca="false">IF(ABS(M503-L503)&gt;0.005,M503-L503,"")</f>
        <v/>
      </c>
      <c r="O503" s="1" t="n">
        <v>235.58</v>
      </c>
      <c r="P503" s="1" t="n">
        <f aca="false">+O503+459.67</f>
        <v>695.25</v>
      </c>
      <c r="Q503" s="1" t="n">
        <f aca="false">IF(AND(P503&gt;0,U503&lt;&gt;""),P503/U503,"")</f>
        <v>0.702272727272727</v>
      </c>
      <c r="R503" s="1" t="n">
        <v>129.2</v>
      </c>
      <c r="S503" s="1" t="n">
        <f aca="false">IF(AND(R503&lt;&gt;"",U503&lt;&gt;""),(R503+459.67)/U503,"")</f>
        <v>0.594818181818182</v>
      </c>
      <c r="T503" s="1" t="n">
        <v>530.33</v>
      </c>
      <c r="U503" s="1" t="n">
        <f aca="false">IF(T503&lt;&gt;"",T503+459.67,"")</f>
        <v>990</v>
      </c>
      <c r="V503" s="1" t="n">
        <v>562.75</v>
      </c>
      <c r="W503" s="2" t="n">
        <v>0.0594</v>
      </c>
      <c r="X503" s="2" t="n">
        <v>0.277</v>
      </c>
      <c r="Y503" s="2" t="n">
        <f aca="false">IF(U503&lt;&gt;"",V503*W503*L503/10.73165/U503,"")</f>
        <v>0.277346423895673</v>
      </c>
      <c r="Z503" s="2" t="str">
        <f aca="false">IF(Y503&lt;&gt;"",IF(ABS(Y503-X503)&gt;0.0005,Y503-X503,""),"")</f>
        <v/>
      </c>
      <c r="AA503" s="2" t="n">
        <v>0.6036</v>
      </c>
      <c r="AB503" s="2" t="n">
        <f aca="false">IF(AND(V503&gt;0,Q503&lt;&gt;""),LOG(14.69595/V503)/(1-1/Q503)*3/7-1,"")</f>
        <v>0.600381936531714</v>
      </c>
      <c r="AC503" s="2" t="str">
        <f aca="false">IF(AB503&lt;&gt;"",IF(ABS(AB503-AA503)&gt;0.05,AB503-AA503,""),"")</f>
        <v/>
      </c>
      <c r="AF503" s="3" t="str">
        <f aca="false">IF(AND(L503&lt;&gt;"",AD503&lt;&gt;""),L503/(AD503*62.3664),"")</f>
        <v/>
      </c>
      <c r="AH503" s="1" t="str">
        <f aca="false">IF(AD503&lt;&gt;"",141.5/AD503-131.5,"")</f>
        <v/>
      </c>
      <c r="AI503" s="1" t="str">
        <f aca="false">IF(AH503&lt;&gt;"",IF(ABS(AH503-AG503)&gt;0.01,AH503-AG503,""),"")</f>
        <v/>
      </c>
      <c r="AK503" s="3" t="str">
        <f aca="false">IF(AD503&lt;&gt;"",AD503*8.33718,"")</f>
        <v/>
      </c>
      <c r="AL503" s="3" t="str">
        <f aca="false">IF(AK503&lt;&gt;"",IF(ABS(AK503-AJ503)&gt;0.001,AK503-AJ503,""),"")</f>
        <v/>
      </c>
      <c r="AM503" s="4" t="n">
        <v>1.3915</v>
      </c>
      <c r="AO503" s="2" t="n">
        <f aca="false">IF(AND(V503&lt;&gt;"",AA503&lt;&gt;"",U503&lt;&gt;""),V503*10^(7/3*(1+AA503)*(1-U503/559.676)),"")</f>
        <v>0.747084039264784</v>
      </c>
      <c r="AP503" s="2" t="n">
        <f aca="false">IF(AO503&lt;&gt;"",AO503-AN503,"")</f>
        <v>0.747084039264784</v>
      </c>
      <c r="AT503" s="2" t="n">
        <v>1.0707</v>
      </c>
      <c r="AU503" s="1" t="n">
        <v>201.68</v>
      </c>
      <c r="AV503" s="5" t="n">
        <v>5117</v>
      </c>
      <c r="AY503" s="3" t="n">
        <v>9.42</v>
      </c>
      <c r="AZ503" s="3" t="str">
        <f aca="false">IF(AND(AU503&lt;&gt;"",T503&lt;&gt;"",O503&lt;&gt;"",AD503&lt;&gt;""),SQRT((AU503*(MAX((T503-77)/(T503-O503),0))^0.38)*(SQRT(AD503^2-0.000601*(77-60))*62.3664)*251.9958/30.48^3),"")</f>
        <v/>
      </c>
      <c r="BA503" s="3" t="str">
        <f aca="false">IF(AND(AY503&lt;&gt;"",AZ503&lt;&gt;""),AZ503-AY503,"")</f>
        <v/>
      </c>
      <c r="BB503" s="1" t="n">
        <v>98.6</v>
      </c>
      <c r="BC503" s="1" t="n">
        <v>-1556.2</v>
      </c>
      <c r="BD503" s="1" t="n">
        <v>-757.81</v>
      </c>
      <c r="BE503" s="1" t="n">
        <v>0</v>
      </c>
      <c r="BL503" s="1" t="n">
        <v>1.5</v>
      </c>
      <c r="BO503" s="7" t="str">
        <f aca="false">IF(AND(P503&lt;&gt;"",AD503&lt;&gt;""),P503^0.333333333333333/AD503,"")</f>
        <v/>
      </c>
      <c r="BP503" s="7" t="e">
        <f aca="false">BN503-BO503</f>
        <v>#VALUE!</v>
      </c>
    </row>
    <row r="504" customFormat="false" ht="12.75" hidden="false" customHeight="false" outlineLevel="0" collapsed="false">
      <c r="A504" s="0" t="n">
        <v>723</v>
      </c>
      <c r="B504" s="0" t="s">
        <v>743</v>
      </c>
      <c r="C504" s="0" t="s">
        <v>744</v>
      </c>
      <c r="D504" s="0" t="n">
        <v>6</v>
      </c>
      <c r="E504" s="0" t="n">
        <v>14</v>
      </c>
      <c r="F504" s="0" t="n">
        <v>1</v>
      </c>
      <c r="G504" s="0" t="n">
        <v>0</v>
      </c>
      <c r="H504" s="0" t="n">
        <v>0</v>
      </c>
      <c r="I504" s="0" t="n">
        <v>0</v>
      </c>
      <c r="J504" s="0" t="n">
        <v>0</v>
      </c>
      <c r="K504" s="0" t="s">
        <v>725</v>
      </c>
      <c r="L504" s="1" t="n">
        <v>102.18</v>
      </c>
      <c r="M504" s="1" t="n">
        <f aca="false">+D504*$D$2+E504*$E$2+F504*$F$2+G504*$G$2+H504*$H$2+I504*$I$2+J504*$J$2</f>
        <v>102.17656</v>
      </c>
      <c r="N504" s="1" t="str">
        <f aca="false">IF(ABS(M504-L504)&gt;0.005,M504-L504,"")</f>
        <v/>
      </c>
      <c r="O504" s="1" t="n">
        <v>269.06</v>
      </c>
      <c r="P504" s="1" t="n">
        <f aca="false">+O504+459.67</f>
        <v>728.73</v>
      </c>
      <c r="Q504" s="1" t="n">
        <f aca="false">IF(AND(P504&gt;0,U504&lt;&gt;""),P504/U504,"")</f>
        <v>0.704822423398329</v>
      </c>
      <c r="S504" s="1" t="str">
        <f aca="false">IF(AND(R504&lt;&gt;"",U504&lt;&gt;""),(R504+459.67)/U504,"")</f>
        <v/>
      </c>
      <c r="T504" s="1" t="n">
        <v>574.25</v>
      </c>
      <c r="U504" s="1" t="n">
        <f aca="false">IF(T504&lt;&gt;"",T504+459.67,"")</f>
        <v>1033.92</v>
      </c>
      <c r="V504" s="1" t="n">
        <v>503.28</v>
      </c>
      <c r="W504" s="2" t="n">
        <v>0.0596</v>
      </c>
      <c r="X504" s="2" t="n">
        <v>0.276</v>
      </c>
      <c r="Y504" s="2" t="n">
        <f aca="false">IF(U504&lt;&gt;"",V504*W504*L504/10.73165/U504,"")</f>
        <v>0.276228441872151</v>
      </c>
      <c r="Z504" s="2" t="str">
        <f aca="false">IF(Y504&lt;&gt;"",IF(ABS(Y504-X504)&gt;0.0005,Y504-X504,""),"")</f>
        <v/>
      </c>
      <c r="AA504" s="2" t="n">
        <v>0.5723</v>
      </c>
      <c r="AB504" s="2" t="n">
        <f aca="false">IF(AND(V504&gt;0,Q504&lt;&gt;""),LOG(14.69595/V504)/(1-1/Q504)*3/7-1,"")</f>
        <v>0.570428455546444</v>
      </c>
      <c r="AC504" s="2" t="str">
        <f aca="false">IF(AB504&lt;&gt;"",IF(ABS(AB504-AA504)&gt;0.05,AB504-AA504,""),"")</f>
        <v/>
      </c>
      <c r="AD504" s="2" t="n">
        <v>0.8139</v>
      </c>
      <c r="AF504" s="3" t="n">
        <f aca="false">IF(AND(L504&lt;&gt;"",AD504&lt;&gt;""),L504/(AD504*62.3664),"")</f>
        <v>2.01300185010827</v>
      </c>
      <c r="AG504" s="1" t="n">
        <v>42.36</v>
      </c>
      <c r="AH504" s="1" t="n">
        <f aca="false">IF(AD504&lt;&gt;"",141.5/AD504-131.5,"")</f>
        <v>42.3542818528075</v>
      </c>
      <c r="AI504" s="1" t="str">
        <f aca="false">IF(AH504&lt;&gt;"",IF(ABS(AH504-AG504)&gt;0.01,AH504-AG504,""),"")</f>
        <v/>
      </c>
      <c r="AJ504" s="3" t="n">
        <v>6.785</v>
      </c>
      <c r="AK504" s="3" t="n">
        <f aca="false">IF(AD504&lt;&gt;"",AD504*8.33718,"")</f>
        <v>6.785630802</v>
      </c>
      <c r="AL504" s="3" t="str">
        <f aca="false">IF(AK504&lt;&gt;"",IF(ABS(AK504-AJ504)&gt;0.001,AK504-AJ504,""),"")</f>
        <v/>
      </c>
      <c r="AM504" s="4" t="n">
        <v>1.409</v>
      </c>
      <c r="AN504" s="2" t="n">
        <v>0.2308</v>
      </c>
      <c r="AO504" s="2" t="n">
        <f aca="false">IF(AND(V504&lt;&gt;"",AA504&lt;&gt;"",U504&lt;&gt;""),V504*10^(7/3*(1+AA504)*(1-U504/559.676)),"")</f>
        <v>0.391850195871458</v>
      </c>
      <c r="AP504" s="2" t="n">
        <f aca="false">IF(AO504&lt;&gt;"",AO504-AN504,"")</f>
        <v>0.161050195871459</v>
      </c>
      <c r="AS504" s="2" t="n">
        <v>3.1204</v>
      </c>
      <c r="AT504" s="2" t="n">
        <v>0.6986</v>
      </c>
      <c r="AU504" s="1" t="n">
        <v>174.4</v>
      </c>
      <c r="AV504" s="5" t="n">
        <v>5406</v>
      </c>
      <c r="AW504" s="5" t="n">
        <f aca="false">AV504*AJ504</f>
        <v>36679.71</v>
      </c>
      <c r="AX504" s="1" t="n">
        <v>22.63</v>
      </c>
      <c r="AY504" s="3" t="n">
        <v>9.47</v>
      </c>
      <c r="AZ504" s="3" t="n">
        <f aca="false">IF(AND(AU504&lt;&gt;"",T504&lt;&gt;"",O504&lt;&gt;"",AD504&lt;&gt;""),SQRT((AU504*(MAX((T504-77)/(T504-O504),0))^0.38)*(SQRT(AD504^2-0.000601*(77-60))*62.3664)*251.9958/30.48^3),"")</f>
        <v>9.70066565013632</v>
      </c>
      <c r="BA504" s="3" t="n">
        <f aca="false">IF(AND(AY504&lt;&gt;"",AZ504&lt;&gt;""),AZ504-AY504,"")</f>
        <v>0.23066565013632</v>
      </c>
      <c r="BB504" s="1" t="n">
        <v>106</v>
      </c>
      <c r="BC504" s="1" t="n">
        <v>-1440.77</v>
      </c>
      <c r="BD504" s="1" t="n">
        <v>-654.99</v>
      </c>
      <c r="BL504" s="1" t="n">
        <v>1</v>
      </c>
      <c r="BM504" s="1" t="n">
        <v>5.5</v>
      </c>
      <c r="BO504" s="7" t="n">
        <f aca="false">IF(AND(P504&lt;&gt;"",AD504&lt;&gt;""),P504^0.333333333333333/AD504,"")</f>
        <v>11.0565041794894</v>
      </c>
      <c r="BP504" s="7" t="n">
        <f aca="false">BN504-BO504</f>
        <v>-11.0565041794894</v>
      </c>
    </row>
    <row r="505" customFormat="false" ht="12.75" hidden="false" customHeight="false" outlineLevel="0" collapsed="false">
      <c r="A505" s="0" t="n">
        <v>724</v>
      </c>
      <c r="B505" s="0" t="s">
        <v>745</v>
      </c>
      <c r="C505" s="0" t="s">
        <v>746</v>
      </c>
      <c r="D505" s="0" t="n">
        <v>6</v>
      </c>
      <c r="E505" s="0" t="n">
        <v>6</v>
      </c>
      <c r="F505" s="0" t="n">
        <v>1</v>
      </c>
      <c r="G505" s="0" t="n">
        <v>0</v>
      </c>
      <c r="H505" s="0" t="n">
        <v>0</v>
      </c>
      <c r="I505" s="0" t="n">
        <v>0</v>
      </c>
      <c r="J505" s="0" t="n">
        <v>0</v>
      </c>
      <c r="K505" s="0" t="s">
        <v>725</v>
      </c>
      <c r="L505" s="1" t="n">
        <v>94.11</v>
      </c>
      <c r="M505" s="1" t="n">
        <f aca="false">+D505*$D$2+E505*$E$2+F505*$F$2+G505*$G$2+H505*$H$2+I505*$I$2+J505*$J$2</f>
        <v>94.11304</v>
      </c>
      <c r="N505" s="1" t="str">
        <f aca="false">IF(ABS(M505-L505)&gt;0.005,M505-L505,"")</f>
        <v/>
      </c>
      <c r="O505" s="1" t="n">
        <v>359.31</v>
      </c>
      <c r="P505" s="1" t="n">
        <f aca="false">+O505+459.67</f>
        <v>818.98</v>
      </c>
      <c r="Q505" s="1" t="n">
        <f aca="false">IF(AND(P505&gt;0,U505&lt;&gt;""),P505/U505,"")</f>
        <v>0.655367502900812</v>
      </c>
      <c r="R505" s="1" t="n">
        <v>105.64</v>
      </c>
      <c r="S505" s="1" t="n">
        <f aca="false">IF(AND(R505&lt;&gt;"",U505&lt;&gt;""),(R505+459.67)/U505,"")</f>
        <v>0.452374664906174</v>
      </c>
      <c r="T505" s="1" t="n">
        <v>789.98</v>
      </c>
      <c r="U505" s="1" t="n">
        <f aca="false">IF(T505&lt;&gt;"",T505+459.67,"")</f>
        <v>1249.65</v>
      </c>
      <c r="V505" s="1" t="n">
        <v>889.08</v>
      </c>
      <c r="W505" s="2" t="n">
        <v>0.039</v>
      </c>
      <c r="X505" s="2" t="n">
        <v>0.243</v>
      </c>
      <c r="Y505" s="2" t="n">
        <f aca="false">IF(U505&lt;&gt;"",V505*W505*L505/10.73165/U505,"")</f>
        <v>0.243324773350333</v>
      </c>
      <c r="Z505" s="2" t="str">
        <f aca="false">IF(Y505&lt;&gt;"",IF(ABS(Y505-X505)&gt;0.0005,Y505-X505,""),"")</f>
        <v/>
      </c>
      <c r="AA505" s="2" t="n">
        <v>0.4259</v>
      </c>
      <c r="AB505" s="2" t="n">
        <f aca="false">IF(AND(V505&gt;0,Q505&lt;&gt;""),LOG(14.69595/V505)/(1-1/Q505)*3/7-1,"")</f>
        <v>0.452101568221407</v>
      </c>
      <c r="AC505" s="2" t="str">
        <f aca="false">IF(AB505&lt;&gt;"",IF(ABS(AB505-AA505)&gt;0.05,AB505-AA505,""),"")</f>
        <v/>
      </c>
      <c r="AF505" s="3" t="str">
        <f aca="false">IF(AND(L505&lt;&gt;"",AD505&lt;&gt;""),L505/(AD505*62.3664),"")</f>
        <v/>
      </c>
      <c r="AH505" s="1" t="str">
        <f aca="false">IF(AD505&lt;&gt;"",141.5/AD505-131.5,"")</f>
        <v/>
      </c>
      <c r="AI505" s="1" t="str">
        <f aca="false">IF(AH505&lt;&gt;"",IF(ABS(AH505-AG505)&gt;0.01,AH505-AG505,""),"")</f>
        <v/>
      </c>
      <c r="AK505" s="3" t="str">
        <f aca="false">IF(AD505&lt;&gt;"",AD505*8.33718,"")</f>
        <v/>
      </c>
      <c r="AL505" s="3" t="str">
        <f aca="false">IF(AK505&lt;&gt;"",IF(ABS(AK505-AJ505)&gt;0.001,AK505-AJ505,""),"")</f>
        <v/>
      </c>
      <c r="AM505" s="4" t="n">
        <v>1.5496</v>
      </c>
      <c r="AN505" s="2" t="n">
        <v>0.0252</v>
      </c>
      <c r="AO505" s="2" t="n">
        <f aca="false">IF(AND(V505&lt;&gt;"",AA505&lt;&gt;"",U505&lt;&gt;""),V505*10^(7/3*(1+AA505)*(1-U505/559.676)),"")</f>
        <v>0.0703492866200905</v>
      </c>
      <c r="AP505" s="2" t="n">
        <f aca="false">IF(AO505&lt;&gt;"",AO505-AN505,"")</f>
        <v>0.0451492866200905</v>
      </c>
      <c r="AQ505" s="2" t="n">
        <v>0.2552</v>
      </c>
      <c r="AT505" s="2" t="n">
        <v>1.3317</v>
      </c>
      <c r="AU505" s="1" t="n">
        <v>216.14</v>
      </c>
      <c r="AV505" s="5" t="n">
        <v>3346</v>
      </c>
      <c r="AY505" s="3" t="n">
        <v>11.78</v>
      </c>
      <c r="AZ505" s="3" t="str">
        <f aca="false">IF(AND(AU505&lt;&gt;"",T505&lt;&gt;"",O505&lt;&gt;"",AD505&lt;&gt;""),SQRT((AU505*(MAX((T505-77)/(T505-O505),0))^0.38)*(SQRT(AD505^2-0.000601*(77-60))*62.3664)*251.9958/30.48^3),"")</f>
        <v/>
      </c>
      <c r="BA505" s="3" t="str">
        <f aca="false">IF(AND(AY505&lt;&gt;"",AZ505&lt;&gt;""),AZ505-AY505,"")</f>
        <v/>
      </c>
      <c r="BB505" s="1" t="n">
        <v>175</v>
      </c>
      <c r="BC505" s="1" t="n">
        <v>-440.37</v>
      </c>
      <c r="BD505" s="1" t="n">
        <v>-149.07</v>
      </c>
      <c r="BE505" s="1" t="n">
        <v>52.6</v>
      </c>
      <c r="BL505" s="1" t="n">
        <v>1.5</v>
      </c>
      <c r="BO505" s="7" t="str">
        <f aca="false">IF(AND(P505&lt;&gt;"",AD505&lt;&gt;""),P505^0.333333333333333/AD505,"")</f>
        <v/>
      </c>
      <c r="BP505" s="7" t="e">
        <f aca="false">BN505-BO505</f>
        <v>#VALUE!</v>
      </c>
    </row>
    <row r="506" customFormat="false" ht="12.75" hidden="false" customHeight="false" outlineLevel="0" collapsed="false">
      <c r="A506" s="0" t="n">
        <v>725</v>
      </c>
      <c r="B506" s="0" t="s">
        <v>747</v>
      </c>
      <c r="C506" s="0" t="s">
        <v>748</v>
      </c>
      <c r="D506" s="0" t="n">
        <v>7</v>
      </c>
      <c r="E506" s="0" t="n">
        <v>8</v>
      </c>
      <c r="F506" s="0" t="n">
        <v>1</v>
      </c>
      <c r="G506" s="0" t="n">
        <v>0</v>
      </c>
      <c r="H506" s="0" t="n">
        <v>0</v>
      </c>
      <c r="I506" s="0" t="n">
        <v>0</v>
      </c>
      <c r="J506" s="0" t="n">
        <v>0</v>
      </c>
      <c r="K506" s="0" t="s">
        <v>725</v>
      </c>
      <c r="L506" s="1" t="n">
        <v>108.14</v>
      </c>
      <c r="M506" s="1" t="n">
        <f aca="false">+D506*$D$2+E506*$E$2+F506*$F$2+G506*$G$2+H506*$H$2+I506*$I$2+J506*$J$2</f>
        <v>108.13992</v>
      </c>
      <c r="N506" s="1" t="str">
        <f aca="false">IF(ABS(M506-L506)&gt;0.005,M506-L506,"")</f>
        <v/>
      </c>
      <c r="O506" s="1" t="n">
        <v>375.81</v>
      </c>
      <c r="P506" s="1" t="n">
        <f aca="false">+O506+459.67</f>
        <v>835.48</v>
      </c>
      <c r="Q506" s="1" t="n">
        <f aca="false">IF(AND(P506&gt;0,U506&lt;&gt;""),P506/U506,"")</f>
        <v>0.665408294108746</v>
      </c>
      <c r="R506" s="1" t="n">
        <v>87.87</v>
      </c>
      <c r="S506" s="1" t="n">
        <f aca="false">IF(AND(R506&lt;&gt;"",U506&lt;&gt;""),(R506+459.67)/U506,"")</f>
        <v>0.436081842002565</v>
      </c>
      <c r="T506" s="1" t="n">
        <v>795.92</v>
      </c>
      <c r="U506" s="1" t="n">
        <f aca="false">IF(T506&lt;&gt;"",T506+459.67,"")</f>
        <v>1255.59</v>
      </c>
      <c r="V506" s="1" t="n">
        <v>725.98</v>
      </c>
      <c r="W506" s="2" t="n">
        <v>0.0418</v>
      </c>
      <c r="X506" s="2" t="n">
        <v>0.243</v>
      </c>
      <c r="Y506" s="2" t="n">
        <f aca="false">IF(U506&lt;&gt;"",V506*W506*L506/10.73165/U506,"")</f>
        <v>0.243541487970819</v>
      </c>
      <c r="Z506" s="2" t="n">
        <f aca="false">IF(Y506&lt;&gt;"",IF(ABS(Y506-X506)&gt;0.0005,Y506-X506,""),"")</f>
        <v>0.000541487970819349</v>
      </c>
      <c r="AA506" s="2" t="n">
        <v>0.4335</v>
      </c>
      <c r="AB506" s="2" t="n">
        <f aca="false">IF(AND(V506&gt;0,Q506&lt;&gt;""),LOG(14.69595/V506)/(1-1/Q506)*3/7-1,"")</f>
        <v>0.443576029005349</v>
      </c>
      <c r="AC506" s="2" t="str">
        <f aca="false">IF(AB506&lt;&gt;"",IF(ABS(AB506-AA506)&gt;0.05,AB506-AA506,""),"")</f>
        <v/>
      </c>
      <c r="AF506" s="3" t="str">
        <f aca="false">IF(AND(L506&lt;&gt;"",AD506&lt;&gt;""),L506/(AD506*62.3664),"")</f>
        <v/>
      </c>
      <c r="AH506" s="1" t="str">
        <f aca="false">IF(AD506&lt;&gt;"",141.5/AD506-131.5,"")</f>
        <v/>
      </c>
      <c r="AI506" s="1" t="str">
        <f aca="false">IF(AH506&lt;&gt;"",IF(ABS(AH506-AG506)&gt;0.01,AH506-AG506,""),"")</f>
        <v/>
      </c>
      <c r="AK506" s="3" t="str">
        <f aca="false">IF(AD506&lt;&gt;"",AD506*8.33718,"")</f>
        <v/>
      </c>
      <c r="AL506" s="3" t="str">
        <f aca="false">IF(AK506&lt;&gt;"",IF(ABS(AK506-AJ506)&gt;0.001,AK506-AJ506,""),"")</f>
        <v/>
      </c>
      <c r="AM506" s="4" t="n">
        <v>1.5442</v>
      </c>
      <c r="AN506" s="2" t="n">
        <v>0.0159</v>
      </c>
      <c r="AO506" s="2" t="n">
        <f aca="false">IF(AND(V506&lt;&gt;"",AA506&lt;&gt;"",U506&lt;&gt;""),V506*10^(7/3*(1+AA506)*(1-U506/559.676)),"")</f>
        <v>0.0503363851645981</v>
      </c>
      <c r="AP506" s="2" t="n">
        <f aca="false">IF(AO506&lt;&gt;"",AO506-AN506,"")</f>
        <v>0.0344363851645981</v>
      </c>
      <c r="AQ506" s="2" t="n">
        <v>0.276</v>
      </c>
      <c r="AS506" s="2" t="n">
        <v>4.4238</v>
      </c>
      <c r="AT506" s="2" t="n">
        <v>1.0066</v>
      </c>
      <c r="AU506" s="1" t="n">
        <v>181.55</v>
      </c>
      <c r="AV506" s="5" t="n">
        <v>3984</v>
      </c>
      <c r="AY506" s="3" t="n">
        <v>11.44</v>
      </c>
      <c r="AZ506" s="3" t="str">
        <f aca="false">IF(AND(AU506&lt;&gt;"",T506&lt;&gt;"",O506&lt;&gt;"",AD506&lt;&gt;""),SQRT((AU506*(MAX((T506-77)/(T506-O506),0))^0.38)*(SQRT(AD506^2-0.000601*(77-60))*62.3664)*251.9958/30.48^3),"")</f>
        <v/>
      </c>
      <c r="BA506" s="3" t="str">
        <f aca="false">IF(AND(AY506&lt;&gt;"",AZ506&lt;&gt;""),AZ506-AY506,"")</f>
        <v/>
      </c>
      <c r="BB506" s="1" t="n">
        <v>178</v>
      </c>
      <c r="BC506" s="1" t="n">
        <v>-511.15</v>
      </c>
      <c r="BD506" s="1" t="n">
        <v>-131</v>
      </c>
      <c r="BE506" s="1" t="n">
        <v>62.9</v>
      </c>
      <c r="BL506" s="1" t="n">
        <v>1.4</v>
      </c>
      <c r="BO506" s="7" t="str">
        <f aca="false">IF(AND(P506&lt;&gt;"",AD506&lt;&gt;""),P506^0.333333333333333/AD506,"")</f>
        <v/>
      </c>
      <c r="BP506" s="7" t="e">
        <f aca="false">BN506-BO506</f>
        <v>#VALUE!</v>
      </c>
    </row>
    <row r="507" customFormat="false" ht="12.75" hidden="false" customHeight="false" outlineLevel="0" collapsed="false">
      <c r="A507" s="0" t="n">
        <v>726</v>
      </c>
      <c r="B507" s="0" t="s">
        <v>749</v>
      </c>
      <c r="C507" s="0" t="s">
        <v>748</v>
      </c>
      <c r="D507" s="0" t="n">
        <v>7</v>
      </c>
      <c r="E507" s="0" t="n">
        <v>8</v>
      </c>
      <c r="F507" s="0" t="n">
        <v>1</v>
      </c>
      <c r="G507" s="0" t="n">
        <v>0</v>
      </c>
      <c r="H507" s="0" t="n">
        <v>0</v>
      </c>
      <c r="I507" s="0" t="n">
        <v>0</v>
      </c>
      <c r="J507" s="0" t="n">
        <v>0</v>
      </c>
      <c r="K507" s="0" t="s">
        <v>725</v>
      </c>
      <c r="L507" s="1" t="n">
        <v>108.14</v>
      </c>
      <c r="M507" s="1" t="n">
        <f aca="false">+D507*$D$2+E507*$E$2+F507*$F$2+G507*$G$2+H507*$H$2+I507*$I$2+J507*$J$2</f>
        <v>108.13992</v>
      </c>
      <c r="N507" s="1" t="str">
        <f aca="false">IF(ABS(M507-L507)&gt;0.005,M507-L507,"")</f>
        <v/>
      </c>
      <c r="O507" s="1" t="n">
        <v>396.09</v>
      </c>
      <c r="P507" s="1" t="n">
        <f aca="false">+O507+459.67</f>
        <v>855.76</v>
      </c>
      <c r="Q507" s="1" t="n">
        <f aca="false">IF(AND(P507&gt;0,U507&lt;&gt;""),P507/U507,"")</f>
        <v>0.673545685658741</v>
      </c>
      <c r="R507" s="1" t="n">
        <v>54.03</v>
      </c>
      <c r="S507" s="1" t="n">
        <f aca="false">IF(AND(R507&lt;&gt;"",U507&lt;&gt;""),(R507+459.67)/U507,"")</f>
        <v>0.404319457234383</v>
      </c>
      <c r="T507" s="1" t="n">
        <v>810.86</v>
      </c>
      <c r="U507" s="1" t="n">
        <f aca="false">IF(T507&lt;&gt;"",T507+459.67,"")</f>
        <v>1270.53</v>
      </c>
      <c r="V507" s="1" t="n">
        <v>661.37</v>
      </c>
      <c r="W507" s="2" t="n">
        <v>0.0462</v>
      </c>
      <c r="X507" s="2" t="n">
        <v>0.242</v>
      </c>
      <c r="Y507" s="2" t="n">
        <f aca="false">IF(U507&lt;&gt;"",V507*W507*L507/10.73165/U507,"")</f>
        <v>0.24233793767341</v>
      </c>
      <c r="Z507" s="2" t="str">
        <f aca="false">IF(Y507&lt;&gt;"",IF(ABS(Y507-X507)&gt;0.0005,Y507-X507,""),"")</f>
        <v/>
      </c>
      <c r="AA507" s="2" t="n">
        <v>0.4493</v>
      </c>
      <c r="AB507" s="2" t="n">
        <f aca="false">IF(AND(V507&gt;0,Q507&lt;&gt;""),LOG(14.69595/V507)/(1-1/Q507)*3/7-1,"")</f>
        <v>0.461859243958331</v>
      </c>
      <c r="AC507" s="2" t="str">
        <f aca="false">IF(AB507&lt;&gt;"",IF(ABS(AB507-AA507)&gt;0.05,AB507-AA507,""),"")</f>
        <v/>
      </c>
      <c r="AD507" s="2" t="n">
        <v>1.038</v>
      </c>
      <c r="AF507" s="3" t="n">
        <f aca="false">IF(AND(L507&lt;&gt;"",AD507&lt;&gt;""),L507/(AD507*62.3664),"")</f>
        <v>1.67046867437785</v>
      </c>
      <c r="AG507" s="1" t="n">
        <v>4.82</v>
      </c>
      <c r="AH507" s="1" t="n">
        <f aca="false">IF(AD507&lt;&gt;"",141.5/AD507-131.5,"")</f>
        <v>4.8198458574181</v>
      </c>
      <c r="AI507" s="1" t="str">
        <f aca="false">IF(AH507&lt;&gt;"",IF(ABS(AH507-AG507)&gt;0.01,AH507-AG507,""),"")</f>
        <v/>
      </c>
      <c r="AJ507" s="3" t="n">
        <v>8.654</v>
      </c>
      <c r="AK507" s="3" t="n">
        <f aca="false">IF(AD507&lt;&gt;"",AD507*8.33718,"")</f>
        <v>8.65399284</v>
      </c>
      <c r="AL507" s="3" t="str">
        <f aca="false">IF(AK507&lt;&gt;"",IF(ABS(AK507-AJ507)&gt;0.001,AK507-AJ507,""),"")</f>
        <v/>
      </c>
      <c r="AM507" s="4" t="n">
        <v>1.5396</v>
      </c>
      <c r="AN507" s="2" t="n">
        <v>0.0066</v>
      </c>
      <c r="AO507" s="2" t="n">
        <f aca="false">IF(AND(V507&lt;&gt;"",AA507&lt;&gt;"",U507&lt;&gt;""),V507*10^(7/3*(1+AA507)*(1-U507/559.676)),"")</f>
        <v>0.0335189067286677</v>
      </c>
      <c r="AP507" s="2" t="n">
        <f aca="false">IF(AO507&lt;&gt;"",AO507-AN507,"")</f>
        <v>0.0269189067286677</v>
      </c>
      <c r="AQ507" s="2" t="n">
        <v>0.2671</v>
      </c>
      <c r="AR507" s="2" t="n">
        <v>0.4883</v>
      </c>
      <c r="AS507" s="2" t="n">
        <v>6.7506</v>
      </c>
      <c r="AT507" s="2" t="n">
        <v>1.2461</v>
      </c>
      <c r="AU507" s="1" t="n">
        <v>193.53</v>
      </c>
      <c r="AV507" s="5" t="n">
        <v>4026</v>
      </c>
      <c r="AW507" s="5" t="n">
        <f aca="false">AV507*AJ507</f>
        <v>34841.004</v>
      </c>
      <c r="AX507" s="1" t="n">
        <v>35.76</v>
      </c>
      <c r="AY507" s="3" t="n">
        <v>11.77</v>
      </c>
      <c r="AZ507" s="3" t="n">
        <f aca="false">IF(AND(AU507&lt;&gt;"",T507&lt;&gt;"",O507&lt;&gt;"",AD507&lt;&gt;""),SQRT((AU507*(MAX((T507-77)/(T507-O507),0))^0.38)*(SQRT(AD507^2-0.000601*(77-60))*62.3664)*251.9958/30.48^3),"")</f>
        <v>11.7400787922859</v>
      </c>
      <c r="BA507" s="3" t="n">
        <f aca="false">IF(AND(AY507&lt;&gt;"",AZ507&lt;&gt;""),AZ507-AY507,"")</f>
        <v>-0.0299212077141213</v>
      </c>
      <c r="BB507" s="1" t="n">
        <v>202</v>
      </c>
      <c r="BC507" s="1" t="n">
        <v>-525.98</v>
      </c>
      <c r="BD507" s="1" t="n">
        <v>-159.74</v>
      </c>
      <c r="BE507" s="1" t="n">
        <v>42.57</v>
      </c>
      <c r="BL507" s="1" t="n">
        <v>1.1</v>
      </c>
      <c r="BO507" s="7" t="n">
        <f aca="false">IF(AND(P507&lt;&gt;"",AD507&lt;&gt;""),P507^0.333333333333333/AD507,"")</f>
        <v>9.14646564403955</v>
      </c>
      <c r="BP507" s="7" t="n">
        <f aca="false">BN507-BO507</f>
        <v>-9.14646564403955</v>
      </c>
    </row>
    <row r="508" customFormat="false" ht="12.75" hidden="false" customHeight="false" outlineLevel="0" collapsed="false">
      <c r="A508" s="0" t="n">
        <v>727</v>
      </c>
      <c r="B508" s="0" t="s">
        <v>750</v>
      </c>
      <c r="C508" s="0" t="s">
        <v>748</v>
      </c>
      <c r="D508" s="0" t="n">
        <v>7</v>
      </c>
      <c r="E508" s="0" t="n">
        <v>8</v>
      </c>
      <c r="F508" s="0" t="n">
        <v>1</v>
      </c>
      <c r="G508" s="0" t="n">
        <v>0</v>
      </c>
      <c r="H508" s="0" t="n">
        <v>0</v>
      </c>
      <c r="I508" s="0" t="n">
        <v>0</v>
      </c>
      <c r="J508" s="0" t="n">
        <v>0</v>
      </c>
      <c r="K508" s="0" t="s">
        <v>725</v>
      </c>
      <c r="L508" s="1" t="n">
        <v>108.14</v>
      </c>
      <c r="M508" s="1" t="n">
        <f aca="false">+D508*$D$2+E508*$E$2+F508*$F$2+G508*$G$2+H508*$H$2+I508*$I$2+J508*$J$2</f>
        <v>108.13992</v>
      </c>
      <c r="N508" s="1" t="str">
        <f aca="false">IF(ABS(M508-L508)&gt;0.005,M508-L508,"")</f>
        <v/>
      </c>
      <c r="O508" s="1" t="n">
        <v>395.57</v>
      </c>
      <c r="P508" s="1" t="n">
        <f aca="false">+O508+459.67</f>
        <v>855.24</v>
      </c>
      <c r="Q508" s="1" t="n">
        <f aca="false">IF(AND(P508&gt;0,U508&lt;&gt;""),P508/U508,"")</f>
        <v>0.674282740840606</v>
      </c>
      <c r="R508" s="1" t="n">
        <v>94.6</v>
      </c>
      <c r="S508" s="1" t="n">
        <f aca="false">IF(AND(R508&lt;&gt;"",U508&lt;&gt;""),(R508+459.67)/U508,"")</f>
        <v>0.436993937100373</v>
      </c>
      <c r="T508" s="1" t="n">
        <v>808.7</v>
      </c>
      <c r="U508" s="1" t="n">
        <f aca="false">IF(T508&lt;&gt;"",T508+459.67,"")</f>
        <v>1268.37</v>
      </c>
      <c r="V508" s="1" t="n">
        <v>746.95</v>
      </c>
      <c r="W508" s="2" t="n">
        <v>0.041</v>
      </c>
      <c r="X508" s="2" t="n">
        <v>0.244</v>
      </c>
      <c r="Y508" s="2" t="n">
        <f aca="false">IF(U508&lt;&gt;"",V508*W508*L508/10.73165/U508,"")</f>
        <v>0.243304024101592</v>
      </c>
      <c r="Z508" s="2" t="n">
        <f aca="false">IF(Y508&lt;&gt;"",IF(ABS(Y508-X508)&gt;0.0005,Y508-X508,""),"")</f>
        <v>-0.000695975898408141</v>
      </c>
      <c r="AA508" s="2" t="n">
        <v>0.5134</v>
      </c>
      <c r="AB508" s="2" t="n">
        <f aca="false">IF(AND(V508&gt;0,Q508&lt;&gt;""),LOG(14.69595/V508)/(1-1/Q508)*3/7-1,"")</f>
        <v>0.513656771342949</v>
      </c>
      <c r="AC508" s="2" t="str">
        <f aca="false">IF(AB508&lt;&gt;"",IF(ABS(AB508-AA508)&gt;0.05,AB508-AA508,""),"")</f>
        <v/>
      </c>
      <c r="AF508" s="3" t="str">
        <f aca="false">IF(AND(L508&lt;&gt;"",AD508&lt;&gt;""),L508/(AD508*62.3664),"")</f>
        <v/>
      </c>
      <c r="AH508" s="1" t="str">
        <f aca="false">IF(AD508&lt;&gt;"",141.5/AD508-131.5,"")</f>
        <v/>
      </c>
      <c r="AI508" s="1" t="str">
        <f aca="false">IF(AH508&lt;&gt;"",IF(ABS(AH508-AG508)&gt;0.01,AH508-AG508,""),"")</f>
        <v/>
      </c>
      <c r="AK508" s="3" t="str">
        <f aca="false">IF(AD508&lt;&gt;"",AD508*8.33718,"")</f>
        <v/>
      </c>
      <c r="AL508" s="3" t="str">
        <f aca="false">IF(AK508&lt;&gt;"",IF(ABS(AK508-AJ508)&gt;0.001,AK508-AJ508,""),"")</f>
        <v/>
      </c>
      <c r="AM508" s="4" t="n">
        <v>1.5391</v>
      </c>
      <c r="AN508" s="2" t="n">
        <v>0.0061</v>
      </c>
      <c r="AO508" s="2" t="n">
        <f aca="false">IF(AND(V508&lt;&gt;"",AA508&lt;&gt;"",U508&lt;&gt;""),V508*10^(7/3*(1+AA508)*(1-U508/559.676)),"")</f>
        <v>0.0252230850901838</v>
      </c>
      <c r="AP508" s="2" t="n">
        <f aca="false">IF(AO508&lt;&gt;"",AO508-AN508,"")</f>
        <v>0.0191230850901838</v>
      </c>
      <c r="AQ508" s="2" t="n">
        <v>0.2671</v>
      </c>
      <c r="AS508" s="2" t="n">
        <v>6.8174</v>
      </c>
      <c r="AT508" s="2" t="n">
        <v>1.3584</v>
      </c>
      <c r="AU508" s="1" t="n">
        <v>197.32</v>
      </c>
      <c r="AV508" s="5" t="n">
        <v>4005</v>
      </c>
      <c r="AY508" s="3" t="n">
        <v>11.65</v>
      </c>
      <c r="AZ508" s="3" t="str">
        <f aca="false">IF(AND(AU508&lt;&gt;"",T508&lt;&gt;"",O508&lt;&gt;"",AD508&lt;&gt;""),SQRT((AU508*(MAX((T508-77)/(T508-O508),0))^0.38)*(SQRT(AD508^2-0.000601*(77-60))*62.3664)*251.9958/30.48^3),"")</f>
        <v/>
      </c>
      <c r="BA508" s="3" t="str">
        <f aca="false">IF(AND(AY508&lt;&gt;"",AZ508&lt;&gt;""),AZ508-AY508,"")</f>
        <v/>
      </c>
      <c r="BB508" s="1" t="n">
        <v>202</v>
      </c>
      <c r="BC508" s="1" t="n">
        <v>-498.35</v>
      </c>
      <c r="BD508" s="1" t="n">
        <v>-125.87</v>
      </c>
      <c r="BE508" s="1" t="n">
        <v>50.52</v>
      </c>
      <c r="BL508" s="1" t="n">
        <v>1.1</v>
      </c>
      <c r="BO508" s="7" t="str">
        <f aca="false">IF(AND(P508&lt;&gt;"",AD508&lt;&gt;""),P508^0.333333333333333/AD508,"")</f>
        <v/>
      </c>
      <c r="BP508" s="7" t="e">
        <f aca="false">BN508-BO508</f>
        <v>#VALUE!</v>
      </c>
    </row>
    <row r="509" customFormat="false" ht="12.75" hidden="false" customHeight="false" outlineLevel="0" collapsed="false">
      <c r="A509" s="0" t="n">
        <v>728</v>
      </c>
      <c r="B509" s="0" t="s">
        <v>751</v>
      </c>
      <c r="C509" s="0" t="s">
        <v>752</v>
      </c>
      <c r="D509" s="0" t="n">
        <v>1</v>
      </c>
      <c r="E509" s="0" t="n">
        <v>2</v>
      </c>
      <c r="F509" s="0" t="n">
        <v>1</v>
      </c>
      <c r="G509" s="0" t="n">
        <v>0</v>
      </c>
      <c r="H509" s="0" t="n">
        <v>0</v>
      </c>
      <c r="I509" s="0" t="n">
        <v>0</v>
      </c>
      <c r="J509" s="0" t="n">
        <v>0</v>
      </c>
      <c r="K509" s="0" t="s">
        <v>753</v>
      </c>
      <c r="L509" s="1" t="n">
        <v>30.03</v>
      </c>
      <c r="M509" s="1" t="n">
        <f aca="false">+D509*$D$2+E509*$E$2+F509*$F$2+G509*$G$2+H509*$H$2+I509*$I$2+J509*$J$2</f>
        <v>30.02628</v>
      </c>
      <c r="N509" s="1" t="str">
        <f aca="false">IF(ABS(M509-L509)&gt;0.005,M509-L509,"")</f>
        <v/>
      </c>
      <c r="O509" s="1" t="n">
        <v>-2.38</v>
      </c>
      <c r="P509" s="1" t="n">
        <f aca="false">+O509+459.67</f>
        <v>457.29</v>
      </c>
      <c r="Q509" s="1" t="n">
        <f aca="false">IF(AND(P509&gt;0,U509&lt;&gt;""),P509/U509,"")</f>
        <v>0.622671568627451</v>
      </c>
      <c r="R509" s="1" t="n">
        <v>-133.6</v>
      </c>
      <c r="S509" s="1" t="n">
        <f aca="false">IF(AND(R509&lt;&gt;"",U509&lt;&gt;""),(R509+459.67)/U509,"")</f>
        <v>0.443995098039216</v>
      </c>
      <c r="T509" s="1" t="n">
        <v>274.73</v>
      </c>
      <c r="U509" s="1" t="n">
        <f aca="false">IF(T509&lt;&gt;"",T509+459.67,"")</f>
        <v>734.4</v>
      </c>
      <c r="V509" s="1" t="n">
        <v>955.24</v>
      </c>
      <c r="W509" s="2" t="n">
        <v>0.056</v>
      </c>
      <c r="X509" s="2" t="n">
        <v>0.204</v>
      </c>
      <c r="Y509" s="2" t="n">
        <f aca="false">IF(U509&lt;&gt;"",V509*W509*L509/10.73165/U509,"")</f>
        <v>0.203824643184053</v>
      </c>
      <c r="Z509" s="2" t="str">
        <f aca="false">IF(Y509&lt;&gt;"",IF(ABS(Y509-X509)&gt;0.0005,Y509-X509,""),"")</f>
        <v/>
      </c>
      <c r="AA509" s="2" t="n">
        <v>0.2816</v>
      </c>
      <c r="AB509" s="2" t="n">
        <f aca="false">IF(AND(V509&gt;0,Q509&lt;&gt;""),LOG(14.69595/V509)/(1-1/Q509)*3/7-1,"")</f>
        <v>0.282153798464875</v>
      </c>
      <c r="AC509" s="2" t="str">
        <f aca="false">IF(AB509&lt;&gt;"",IF(ABS(AB509-AA509)&gt;0.05,AB509-AA509,""),"")</f>
        <v/>
      </c>
      <c r="AF509" s="3" t="str">
        <f aca="false">IF(AND(L509&lt;&gt;"",AD509&lt;&gt;""),L509/(AD509*62.3664),"")</f>
        <v/>
      </c>
      <c r="AH509" s="1" t="str">
        <f aca="false">IF(AD509&lt;&gt;"",141.5/AD509-131.5,"")</f>
        <v/>
      </c>
      <c r="AI509" s="1" t="str">
        <f aca="false">IF(AH509&lt;&gt;"",IF(ABS(AH509-AG509)&gt;0.01,AH509-AG509,""),"")</f>
        <v/>
      </c>
      <c r="AK509" s="3" t="str">
        <f aca="false">IF(AD509&lt;&gt;"",AD509*8.33718,"")</f>
        <v/>
      </c>
      <c r="AL509" s="3" t="str">
        <f aca="false">IF(AK509&lt;&gt;"",IF(ABS(AK509-AJ509)&gt;0.001,AK509-AJ509,""),"")</f>
        <v/>
      </c>
      <c r="AN509" s="2" t="n">
        <v>110.154</v>
      </c>
      <c r="AO509" s="2" t="n">
        <f aca="false">IF(AND(V509&lt;&gt;"",AA509&lt;&gt;"",U509&lt;&gt;""),V509*10^(7/3*(1+AA509)*(1-U509/559.676)),"")</f>
        <v>111.313081393977</v>
      </c>
      <c r="AP509" s="2" t="n">
        <f aca="false">IF(AO509&lt;&gt;"",AO509-AN509,"")</f>
        <v>1.1590813939771</v>
      </c>
      <c r="AQ509" s="2" t="n">
        <v>0.2792</v>
      </c>
      <c r="AU509" s="1" t="n">
        <v>331.67</v>
      </c>
      <c r="AV509" s="5" t="n">
        <v>438</v>
      </c>
      <c r="AY509" s="3" t="n">
        <v>11.7</v>
      </c>
      <c r="AZ509" s="3" t="str">
        <f aca="false">IF(AND(AU509&lt;&gt;"",T509&lt;&gt;"",O509&lt;&gt;"",AD509&lt;&gt;""),SQRT((AU509*(MAX((T509-77)/(T509-O509),0))^0.38)*(SQRT(AD509^2-0.000601*(77-60))*62.3664)*251.9958/30.48^3),"")</f>
        <v/>
      </c>
      <c r="BA509" s="3" t="str">
        <f aca="false">IF(AND(AY509&lt;&gt;"",AZ509&lt;&gt;""),AZ509-AY509,"")</f>
        <v/>
      </c>
      <c r="BB509" s="1" t="n">
        <v>-88.87</v>
      </c>
      <c r="BC509" s="1" t="n">
        <v>-1659.48</v>
      </c>
      <c r="BD509" s="1" t="n">
        <v>-1573.57</v>
      </c>
      <c r="BL509" s="1" t="n">
        <v>7</v>
      </c>
      <c r="BM509" s="1" t="n">
        <v>73</v>
      </c>
      <c r="BO509" s="7" t="str">
        <f aca="false">IF(AND(P509&lt;&gt;"",AD509&lt;&gt;""),P509^0.333333333333333/AD509,"")</f>
        <v/>
      </c>
      <c r="BP509" s="7" t="e">
        <f aca="false">BN509-BO509</f>
        <v>#VALUE!</v>
      </c>
    </row>
    <row r="510" customFormat="false" ht="12.75" hidden="false" customHeight="false" outlineLevel="0" collapsed="false">
      <c r="A510" s="0" t="n">
        <v>729</v>
      </c>
      <c r="B510" s="0" t="s">
        <v>754</v>
      </c>
      <c r="C510" s="0" t="s">
        <v>755</v>
      </c>
      <c r="D510" s="0" t="n">
        <v>2</v>
      </c>
      <c r="E510" s="0" t="n">
        <v>4</v>
      </c>
      <c r="F510" s="0" t="n">
        <v>1</v>
      </c>
      <c r="G510" s="0" t="n">
        <v>0</v>
      </c>
      <c r="H510" s="0" t="n">
        <v>0</v>
      </c>
      <c r="I510" s="0" t="n">
        <v>0</v>
      </c>
      <c r="J510" s="0" t="n">
        <v>0</v>
      </c>
      <c r="K510" s="0" t="s">
        <v>753</v>
      </c>
      <c r="L510" s="1" t="n">
        <v>44.05</v>
      </c>
      <c r="M510" s="1" t="n">
        <f aca="false">+D510*$D$2+E510*$E$2+F510*$F$2+G510*$G$2+H510*$H$2+I510*$I$2+J510*$J$2</f>
        <v>44.05316</v>
      </c>
      <c r="N510" s="1" t="str">
        <f aca="false">IF(ABS(M510-L510)&gt;0.005,M510-L510,"")</f>
        <v/>
      </c>
      <c r="O510" s="1" t="n">
        <v>68.72</v>
      </c>
      <c r="P510" s="1" t="n">
        <f aca="false">+O510+459.67</f>
        <v>528.39</v>
      </c>
      <c r="Q510" s="1" t="n">
        <f aca="false">IF(AND(P510&gt;0,U510&lt;&gt;""),P510/U510,"")</f>
        <v>0.636767895878525</v>
      </c>
      <c r="R510" s="1" t="n">
        <v>-189.4</v>
      </c>
      <c r="S510" s="1" t="n">
        <f aca="false">IF(AND(R510&lt;&gt;"",U510&lt;&gt;""),(R510+459.67)/U510,"")</f>
        <v>0.325704989154013</v>
      </c>
      <c r="T510" s="1" t="n">
        <v>370.13</v>
      </c>
      <c r="U510" s="1" t="n">
        <f aca="false">IF(T510&lt;&gt;"",T510+459.67,"")</f>
        <v>829.8</v>
      </c>
      <c r="V510" s="1" t="n">
        <v>804.96</v>
      </c>
      <c r="W510" s="2" t="n">
        <v>0.0571</v>
      </c>
      <c r="X510" s="2" t="n">
        <v>0.227</v>
      </c>
      <c r="Y510" s="2" t="n">
        <f aca="false">IF(U510&lt;&gt;"",V510*W510*L510/10.73165/U510,"")</f>
        <v>0.227361219620278</v>
      </c>
      <c r="Z510" s="2" t="str">
        <f aca="false">IF(Y510&lt;&gt;"",IF(ABS(Y510-X510)&gt;0.0005,Y510-X510,""),"")</f>
        <v/>
      </c>
      <c r="AA510" s="2" t="n">
        <v>0.3167</v>
      </c>
      <c r="AB510" s="2" t="n">
        <f aca="false">IF(AND(V510&gt;0,Q510&lt;&gt;""),LOG(14.69595/V510)/(1-1/Q510)*3/7-1,"")</f>
        <v>0.306212953102611</v>
      </c>
      <c r="AC510" s="2" t="str">
        <f aca="false">IF(AB510&lt;&gt;"",IF(ABS(AB510-AA510)&gt;0.05,AB510-AA510,""),"")</f>
        <v/>
      </c>
      <c r="AD510" s="2" t="n">
        <v>0.7868</v>
      </c>
      <c r="AF510" s="3" t="n">
        <f aca="false">IF(AND(L510&lt;&gt;"",AD510&lt;&gt;""),L510/(AD510*62.3664),"")</f>
        <v>0.897699298227313</v>
      </c>
      <c r="AG510" s="1" t="n">
        <v>48.33</v>
      </c>
      <c r="AH510" s="1" t="n">
        <f aca="false">IF(AD510&lt;&gt;"",141.5/AD510-131.5,"")</f>
        <v>48.3423995932893</v>
      </c>
      <c r="AI510" s="1" t="n">
        <f aca="false">IF(AH510&lt;&gt;"",IF(ABS(AH510-AG510)&gt;0.01,AH510-AG510,""),"")</f>
        <v>0.0123995932892598</v>
      </c>
      <c r="AJ510" s="3" t="n">
        <v>6.56</v>
      </c>
      <c r="AK510" s="3" t="n">
        <f aca="false">IF(AD510&lt;&gt;"",AD510*8.33718,"")</f>
        <v>6.559693224</v>
      </c>
      <c r="AL510" s="3" t="str">
        <f aca="false">IF(AK510&lt;&gt;"",IF(ABS(AK510-AJ510)&gt;0.001,AK510-AJ510,""),"")</f>
        <v/>
      </c>
      <c r="AM510" s="4" t="n">
        <v>1.3283</v>
      </c>
      <c r="AN510" s="2" t="n">
        <v>26.8811</v>
      </c>
      <c r="AO510" s="2" t="n">
        <f aca="false">IF(AND(V510&lt;&gt;"",AA510&lt;&gt;"",U510&lt;&gt;""),V510*10^(7/3*(1+AA510)*(1-U510/559.676)),"")</f>
        <v>26.4818660436235</v>
      </c>
      <c r="AP510" s="2" t="n">
        <f aca="false">IF(AO510&lt;&gt;"",AO510-AN510,"")</f>
        <v>-0.399233956376534</v>
      </c>
      <c r="AQ510" s="2" t="n">
        <v>0.2906</v>
      </c>
      <c r="AR510" s="2" t="n">
        <v>0.5814</v>
      </c>
      <c r="AU510" s="1" t="n">
        <v>240.38</v>
      </c>
      <c r="AV510" s="5" t="n">
        <v>780</v>
      </c>
      <c r="AW510" s="5" t="n">
        <f aca="false">AV510*AJ510</f>
        <v>5116.8</v>
      </c>
      <c r="AX510" s="1" t="n">
        <v>19.53</v>
      </c>
      <c r="AY510" s="3" t="n">
        <v>9.69</v>
      </c>
      <c r="AZ510" s="3" t="n">
        <f aca="false">IF(AND(AU510&lt;&gt;"",T510&lt;&gt;"",O510&lt;&gt;"",AD510&lt;&gt;""),SQRT((AU510*(MAX((T510-77)/(T510-O510),0))^0.38)*(SQRT(AD510^2-0.000601*(77-60))*62.3664)*251.9958/30.48^3),"")</f>
        <v>10.149052727255</v>
      </c>
      <c r="BA510" s="3" t="n">
        <f aca="false">IF(AND(AY510&lt;&gt;"",AZ510&lt;&gt;""),AZ510-AY510,"")</f>
        <v>0.45905272725496</v>
      </c>
      <c r="BB510" s="1" t="n">
        <v>-36</v>
      </c>
      <c r="BC510" s="1" t="n">
        <v>-1621.89</v>
      </c>
      <c r="BD510" s="1" t="n">
        <v>-1258.07</v>
      </c>
      <c r="BE510" s="1" t="n">
        <v>31.44</v>
      </c>
      <c r="BL510" s="1" t="n">
        <v>1.6</v>
      </c>
      <c r="BM510" s="1" t="n">
        <v>10.4</v>
      </c>
      <c r="BO510" s="7" t="n">
        <f aca="false">IF(AND(P510&lt;&gt;"",AD510&lt;&gt;""),P510^0.333333333333333/AD510,"")</f>
        <v>10.275126532839</v>
      </c>
      <c r="BP510" s="7" t="n">
        <f aca="false">BN510-BO510</f>
        <v>-10.275126532839</v>
      </c>
    </row>
    <row r="511" customFormat="false" ht="12.75" hidden="false" customHeight="false" outlineLevel="0" collapsed="false">
      <c r="A511" s="0" t="n">
        <v>730</v>
      </c>
      <c r="B511" s="0" t="s">
        <v>756</v>
      </c>
      <c r="C511" s="0" t="s">
        <v>757</v>
      </c>
      <c r="D511" s="0" t="n">
        <v>3</v>
      </c>
      <c r="E511" s="0" t="n">
        <v>6</v>
      </c>
      <c r="F511" s="0" t="n">
        <v>1</v>
      </c>
      <c r="G511" s="0" t="n">
        <v>0</v>
      </c>
      <c r="H511" s="0" t="n">
        <v>0</v>
      </c>
      <c r="I511" s="0" t="n">
        <v>0</v>
      </c>
      <c r="J511" s="0" t="n">
        <v>0</v>
      </c>
      <c r="K511" s="0" t="s">
        <v>753</v>
      </c>
      <c r="L511" s="1" t="n">
        <v>58.08</v>
      </c>
      <c r="M511" s="1" t="n">
        <f aca="false">+D511*$D$2+E511*$E$2+F511*$F$2+G511*$G$2+H511*$H$2+I511*$I$2+J511*$J$2</f>
        <v>58.08004</v>
      </c>
      <c r="N511" s="1" t="str">
        <f aca="false">IF(ABS(M511-L511)&gt;0.005,M511-L511,"")</f>
        <v/>
      </c>
      <c r="O511" s="1" t="n">
        <v>118.4</v>
      </c>
      <c r="P511" s="1" t="n">
        <f aca="false">+O511+459.67</f>
        <v>578.07</v>
      </c>
      <c r="Q511" s="1" t="n">
        <f aca="false">IF(AND(P511&gt;0,U511&lt;&gt;""),P511/U511,"")</f>
        <v>0.647479838709678</v>
      </c>
      <c r="R511" s="1" t="n">
        <v>-112</v>
      </c>
      <c r="S511" s="1" t="n">
        <f aca="false">IF(AND(R511&lt;&gt;"",U511&lt;&gt;""),(R511+459.67)/U511,"")</f>
        <v>0.389415322580645</v>
      </c>
      <c r="T511" s="1" t="n">
        <v>433.13</v>
      </c>
      <c r="U511" s="1" t="n">
        <f aca="false">IF(T511&lt;&gt;"",T511+459.67,"")</f>
        <v>892.8</v>
      </c>
      <c r="V511" s="1" t="n">
        <v>675.88</v>
      </c>
      <c r="W511" s="2" t="n">
        <v>0.0579</v>
      </c>
      <c r="X511" s="2" t="n">
        <v>0.237</v>
      </c>
      <c r="Y511" s="2" t="n">
        <f aca="false">IF(U511&lt;&gt;"",V511*W511*L511/10.73165/U511,"")</f>
        <v>0.237221520365671</v>
      </c>
      <c r="Z511" s="2" t="str">
        <f aca="false">IF(Y511&lt;&gt;"",IF(ABS(Y511-X511)&gt;0.0005,Y511-X511,""),"")</f>
        <v/>
      </c>
      <c r="AA511" s="2" t="n">
        <v>0.3015</v>
      </c>
      <c r="AB511" s="2" t="n">
        <f aca="false">IF(AND(V511&gt;0,Q511&lt;&gt;""),LOG(14.69595/V511)/(1-1/Q511)*3/7-1,"")</f>
        <v>0.308796332098133</v>
      </c>
      <c r="AC511" s="2" t="str">
        <f aca="false">IF(AB511&lt;&gt;"",IF(ABS(AB511-AA511)&gt;0.05,AB511-AA511,""),"")</f>
        <v/>
      </c>
      <c r="AD511" s="2" t="n">
        <v>0.8087</v>
      </c>
      <c r="AF511" s="3" t="n">
        <f aca="false">IF(AND(L511&lt;&gt;"",AD511&lt;&gt;""),L511/(AD511*62.3664),"")</f>
        <v>1.15156508496918</v>
      </c>
      <c r="AG511" s="1" t="n">
        <v>43.47</v>
      </c>
      <c r="AH511" s="1" t="n">
        <f aca="false">IF(AD511&lt;&gt;"",141.5/AD511-131.5,"")</f>
        <v>43.4721775689378</v>
      </c>
      <c r="AI511" s="1" t="str">
        <f aca="false">IF(AH511&lt;&gt;"",IF(ABS(AH511-AG511)&gt;0.01,AH511-AG511,""),"")</f>
        <v/>
      </c>
      <c r="AJ511" s="3" t="n">
        <v>6.742</v>
      </c>
      <c r="AK511" s="3" t="n">
        <f aca="false">IF(AD511&lt;&gt;"",AD511*8.33718,"")</f>
        <v>6.742277466</v>
      </c>
      <c r="AL511" s="3" t="str">
        <f aca="false">IF(AK511&lt;&gt;"",IF(ABS(AK511-AJ511)&gt;0.001,AK511-AJ511,""),"")</f>
        <v/>
      </c>
      <c r="AM511" s="4" t="n">
        <v>1.3593</v>
      </c>
      <c r="AN511" s="2" t="n">
        <v>10.1329</v>
      </c>
      <c r="AO511" s="2" t="n">
        <f aca="false">IF(AND(V511&lt;&gt;"",AA511&lt;&gt;"",U511&lt;&gt;""),V511*10^(7/3*(1+AA511)*(1-U511/559.676)),"")</f>
        <v>10.5273753357772</v>
      </c>
      <c r="AP511" s="2" t="n">
        <f aca="false">IF(AO511&lt;&gt;"",AO511-AN511,"")</f>
        <v>0.394475335777248</v>
      </c>
      <c r="AQ511" s="2" t="n">
        <v>0.3268</v>
      </c>
      <c r="AR511" s="2" t="n">
        <v>0.525</v>
      </c>
      <c r="AS511" s="2" t="n">
        <v>0.3606</v>
      </c>
      <c r="AU511" s="1" t="n">
        <v>212</v>
      </c>
      <c r="AV511" s="5" t="n">
        <v>2478</v>
      </c>
      <c r="AW511" s="5" t="n">
        <f aca="false">AV511*AJ511</f>
        <v>16706.676</v>
      </c>
      <c r="AX511" s="1" t="n">
        <v>22.57</v>
      </c>
      <c r="AY511" s="3" t="n">
        <v>9.47</v>
      </c>
      <c r="AZ511" s="3" t="n">
        <f aca="false">IF(AND(AU511&lt;&gt;"",T511&lt;&gt;"",O511&lt;&gt;"",AD511&lt;&gt;""),SQRT((AU511*(MAX((T511-77)/(T511-O511),0))^0.38)*(SQRT(AD511^2-0.000601*(77-60))*62.3664)*251.9958/30.48^3),"")</f>
        <v>9.94715772354487</v>
      </c>
      <c r="BA511" s="3" t="n">
        <f aca="false">IF(AND(AY511&lt;&gt;"",AZ511&lt;&gt;""),AZ511-AY511,"")</f>
        <v>0.477157723544872</v>
      </c>
      <c r="BB511" s="1" t="n">
        <v>-22</v>
      </c>
      <c r="BC511" s="1" t="n">
        <v>-1376.84</v>
      </c>
      <c r="BD511" s="1" t="n">
        <v>-920.86</v>
      </c>
      <c r="BL511" s="1" t="n">
        <v>2.6</v>
      </c>
      <c r="BM511" s="1" t="n">
        <v>16.1</v>
      </c>
      <c r="BO511" s="7" t="n">
        <f aca="false">IF(AND(P511&lt;&gt;"",AD511&lt;&gt;""),P511^0.333333333333333/AD511,"")</f>
        <v>10.3008414054534</v>
      </c>
      <c r="BP511" s="7" t="n">
        <f aca="false">BN511-BO511</f>
        <v>-10.3008414054534</v>
      </c>
    </row>
    <row r="512" customFormat="false" ht="12.75" hidden="false" customHeight="false" outlineLevel="0" collapsed="false">
      <c r="A512" s="0" t="n">
        <v>731</v>
      </c>
      <c r="B512" s="0" t="s">
        <v>758</v>
      </c>
      <c r="C512" s="0" t="s">
        <v>759</v>
      </c>
      <c r="D512" s="0" t="n">
        <v>4</v>
      </c>
      <c r="E512" s="0" t="n">
        <v>8</v>
      </c>
      <c r="F512" s="0" t="n">
        <v>1</v>
      </c>
      <c r="G512" s="0" t="n">
        <v>0</v>
      </c>
      <c r="H512" s="0" t="n">
        <v>0</v>
      </c>
      <c r="I512" s="0" t="n">
        <v>0</v>
      </c>
      <c r="J512" s="0" t="n">
        <v>0</v>
      </c>
      <c r="K512" s="0" t="s">
        <v>753</v>
      </c>
      <c r="L512" s="1" t="n">
        <v>72.11</v>
      </c>
      <c r="M512" s="1" t="n">
        <f aca="false">+D512*$D$2+E512*$E$2+F512*$F$2+G512*$G$2+H512*$H$2+I512*$I$2+J512*$J$2</f>
        <v>72.10692</v>
      </c>
      <c r="N512" s="1" t="str">
        <f aca="false">IF(ABS(M512-L512)&gt;0.005,M512-L512,"")</f>
        <v/>
      </c>
      <c r="O512" s="1" t="n">
        <v>166.64</v>
      </c>
      <c r="P512" s="1" t="n">
        <f aca="false">+O512+459.67</f>
        <v>626.31</v>
      </c>
      <c r="Q512" s="1" t="n">
        <f aca="false">IF(AND(P512&gt;0,U512&lt;&gt;""),P512/U512,"")</f>
        <v>0.662761904761905</v>
      </c>
      <c r="R512" s="1" t="n">
        <v>-141.52</v>
      </c>
      <c r="S512" s="1" t="n">
        <f aca="false">IF(AND(R512&lt;&gt;"",U512&lt;&gt;""),(R512+459.67)/U512,"")</f>
        <v>0.336666666666667</v>
      </c>
      <c r="T512" s="1" t="n">
        <v>485.33</v>
      </c>
      <c r="U512" s="1" t="n">
        <f aca="false">IF(T512&lt;&gt;"",T512+459.67,"")</f>
        <v>945</v>
      </c>
      <c r="V512" s="1" t="n">
        <v>580.15</v>
      </c>
      <c r="W512" s="2" t="n">
        <v>0.0584</v>
      </c>
      <c r="X512" s="2" t="n">
        <v>0.241</v>
      </c>
      <c r="Y512" s="2" t="n">
        <f aca="false">IF(U512&lt;&gt;"",V512*W512*L512/10.73165/U512,"")</f>
        <v>0.240907505394282</v>
      </c>
      <c r="Z512" s="2" t="str">
        <f aca="false">IF(Y512&lt;&gt;"",IF(ABS(Y512-X512)&gt;0.0005,Y512-X512,""),"")</f>
        <v/>
      </c>
      <c r="AA512" s="2" t="n">
        <v>0.3445</v>
      </c>
      <c r="AB512" s="2" t="n">
        <f aca="false">IF(AND(V512&gt;0,Q512&lt;&gt;""),LOG(14.69595/V512)/(1-1/Q512)*3/7-1,"")</f>
        <v>0.344529192918087</v>
      </c>
      <c r="AC512" s="2" t="str">
        <f aca="false">IF(AB512&lt;&gt;"",IF(ABS(AB512-AA512)&gt;0.05,AB512-AA512,""),"")</f>
        <v/>
      </c>
      <c r="AD512" s="2" t="n">
        <v>0.8081</v>
      </c>
      <c r="AF512" s="3" t="n">
        <f aca="false">IF(AND(L512&lt;&gt;"",AD512&lt;&gt;""),L512/(AD512*62.3664),"")</f>
        <v>1.43080257466143</v>
      </c>
      <c r="AG512" s="1" t="n">
        <v>43.6</v>
      </c>
      <c r="AH512" s="1" t="n">
        <f aca="false">IF(AD512&lt;&gt;"",141.5/AD512-131.5,"")</f>
        <v>43.602091325331</v>
      </c>
      <c r="AI512" s="1" t="str">
        <f aca="false">IF(AH512&lt;&gt;"",IF(ABS(AH512-AG512)&gt;0.01,AH512-AG512,""),"")</f>
        <v/>
      </c>
      <c r="AJ512" s="3" t="n">
        <v>6.737</v>
      </c>
      <c r="AK512" s="3" t="n">
        <f aca="false">IF(AD512&lt;&gt;"",AD512*8.33718,"")</f>
        <v>6.737275158</v>
      </c>
      <c r="AL512" s="3" t="str">
        <f aca="false">IF(AK512&lt;&gt;"",IF(ABS(AK512-AJ512)&gt;0.001,AK512-AJ512,""),"")</f>
        <v/>
      </c>
      <c r="AM512" s="4" t="n">
        <v>1.3766</v>
      </c>
      <c r="AN512" s="2" t="n">
        <v>3.7806</v>
      </c>
      <c r="AO512" s="2" t="n">
        <f aca="false">IF(AND(V512&lt;&gt;"",AA512&lt;&gt;"",U512&lt;&gt;""),V512*10^(7/3*(1+AA512)*(1-U512/559.676)),"")</f>
        <v>4.01488861382903</v>
      </c>
      <c r="AP512" s="2" t="n">
        <f aca="false">IF(AO512&lt;&gt;"",AO512-AN512,"")</f>
        <v>0.234288613829034</v>
      </c>
      <c r="AQ512" s="2" t="n">
        <v>0.3363</v>
      </c>
      <c r="AR512" s="2" t="n">
        <v>0.5291</v>
      </c>
      <c r="AS512" s="2" t="n">
        <v>0.4738</v>
      </c>
      <c r="AT512" s="2" t="n">
        <v>0.3087</v>
      </c>
      <c r="AU512" s="1" t="n">
        <v>189.53</v>
      </c>
      <c r="AV512" s="5" t="n">
        <v>3734</v>
      </c>
      <c r="AW512" s="5" t="n">
        <f aca="false">AV512*AJ512</f>
        <v>25155.958</v>
      </c>
      <c r="AX512" s="1" t="n">
        <v>24.21</v>
      </c>
      <c r="AY512" s="3" t="n">
        <v>9.26</v>
      </c>
      <c r="AZ512" s="3" t="n">
        <f aca="false">IF(AND(AU512&lt;&gt;"",T512&lt;&gt;"",O512&lt;&gt;"",AD512&lt;&gt;""),SQRT((AU512*(MAX((T512-77)/(T512-O512),0))^0.38)*(SQRT(AD512^2-0.000601*(77-60))*62.3664)*251.9958/30.48^3),"")</f>
        <v>9.62633762713247</v>
      </c>
      <c r="BA512" s="3" t="n">
        <f aca="false">IF(AND(AY512&lt;&gt;"",AZ512&lt;&gt;""),AZ512-AY512,"")</f>
        <v>0.366337627132468</v>
      </c>
      <c r="BB512" s="1" t="n">
        <v>20</v>
      </c>
      <c r="BC512" s="1" t="n">
        <v>-1228.61</v>
      </c>
      <c r="BD512" s="1" t="n">
        <v>-688</v>
      </c>
      <c r="BE512" s="1" t="n">
        <v>66.21</v>
      </c>
      <c r="BL512" s="1" t="n">
        <v>2.5</v>
      </c>
      <c r="BM512" s="1" t="n">
        <v>12.5</v>
      </c>
      <c r="BO512" s="7" t="n">
        <f aca="false">IF(AND(P512&lt;&gt;"",AD512&lt;&gt;""),P512^0.333333333333333/AD512,"")</f>
        <v>10.5876117816034</v>
      </c>
      <c r="BP512" s="7" t="n">
        <f aca="false">BN512-BO512</f>
        <v>-10.5876117816034</v>
      </c>
    </row>
    <row r="513" customFormat="false" ht="12.75" hidden="false" customHeight="false" outlineLevel="0" collapsed="false">
      <c r="A513" s="0" t="n">
        <v>732</v>
      </c>
      <c r="B513" s="0" t="s">
        <v>760</v>
      </c>
      <c r="C513" s="0" t="s">
        <v>761</v>
      </c>
      <c r="D513" s="0" t="n">
        <v>3</v>
      </c>
      <c r="E513" s="0" t="n">
        <v>4</v>
      </c>
      <c r="F513" s="0" t="n">
        <v>1</v>
      </c>
      <c r="G513" s="0" t="n">
        <v>0</v>
      </c>
      <c r="H513" s="0" t="n">
        <v>0</v>
      </c>
      <c r="I513" s="0" t="n">
        <v>0</v>
      </c>
      <c r="J513" s="0" t="n">
        <v>0</v>
      </c>
      <c r="K513" s="0" t="s">
        <v>753</v>
      </c>
      <c r="L513" s="1" t="n">
        <v>56.06</v>
      </c>
      <c r="M513" s="1" t="n">
        <f aca="false">+D513*$D$2+E513*$E$2+F513*$F$2+G513*$G$2+H513*$H$2+I513*$I$2+J513*$J$2</f>
        <v>56.06416</v>
      </c>
      <c r="N513" s="1" t="str">
        <f aca="false">IF(ABS(M513-L513)&gt;0.005,M513-L513,"")</f>
        <v/>
      </c>
      <c r="O513" s="1" t="n">
        <v>126.84</v>
      </c>
      <c r="P513" s="1" t="n">
        <f aca="false">+O513+459.67</f>
        <v>586.51</v>
      </c>
      <c r="Q513" s="1" t="n">
        <f aca="false">IF(AND(P513&gt;0,U513&lt;&gt;""),P513/U513,"")</f>
        <v>0.643950373298199</v>
      </c>
      <c r="R513" s="1" t="n">
        <v>-125.86</v>
      </c>
      <c r="S513" s="1" t="n">
        <f aca="false">IF(AND(R513&lt;&gt;"",U513&lt;&gt;""),(R513+459.67)/U513,"")</f>
        <v>0.366501976284585</v>
      </c>
      <c r="T513" s="1" t="n">
        <v>451.13</v>
      </c>
      <c r="U513" s="1" t="n">
        <f aca="false">IF(T513&lt;&gt;"",T513+459.67,"")</f>
        <v>910.8</v>
      </c>
      <c r="V513" s="1" t="n">
        <v>725.19</v>
      </c>
      <c r="W513" s="2" t="n">
        <v>0.0563</v>
      </c>
      <c r="X513" s="2" t="n">
        <v>0.234</v>
      </c>
      <c r="Y513" s="2" t="n">
        <f aca="false">IF(U513&lt;&gt;"",V513*W513*L513/10.73165/U513,"")</f>
        <v>0.234165965187369</v>
      </c>
      <c r="Z513" s="2" t="str">
        <f aca="false">IF(Y513&lt;&gt;"",IF(ABS(Y513-X513)&gt;0.0005,Y513-X513,""),"")</f>
        <v/>
      </c>
      <c r="AA513" s="2" t="n">
        <v>0.3198</v>
      </c>
      <c r="AB513" s="2" t="n">
        <f aca="false">IF(AND(V513&gt;0,Q513&lt;&gt;""),LOG(14.69595/V513)/(1-1/Q513)*3/7-1,"")</f>
        <v>0.312463473534321</v>
      </c>
      <c r="AC513" s="2" t="str">
        <f aca="false">IF(AB513&lt;&gt;"",IF(ABS(AB513-AA513)&gt;0.05,AB513-AA513,""),"")</f>
        <v/>
      </c>
      <c r="AD513" s="2" t="n">
        <v>0.8453</v>
      </c>
      <c r="AF513" s="3" t="n">
        <f aca="false">IF(AND(L513&lt;&gt;"",AD513&lt;&gt;""),L513/(AD513*62.3664),"")</f>
        <v>1.06338749436336</v>
      </c>
      <c r="AG513" s="1" t="n">
        <v>35.9</v>
      </c>
      <c r="AH513" s="1" t="n">
        <f aca="false">IF(AD513&lt;&gt;"",141.5/AD513-131.5,"")</f>
        <v>35.8961907015261</v>
      </c>
      <c r="AI513" s="1" t="str">
        <f aca="false">IF(AH513&lt;&gt;"",IF(ABS(AH513-AG513)&gt;0.01,AH513-AG513,""),"")</f>
        <v/>
      </c>
      <c r="AJ513" s="3" t="n">
        <v>7.047</v>
      </c>
      <c r="AK513" s="3" t="n">
        <f aca="false">IF(AD513&lt;&gt;"",AD513*8.33718,"")</f>
        <v>7.047418254</v>
      </c>
      <c r="AL513" s="3" t="str">
        <f aca="false">IF(AK513&lt;&gt;"",IF(ABS(AK513-AJ513)&gt;0.001,AK513-AJ513,""),"")</f>
        <v/>
      </c>
      <c r="AM513" s="4" t="n">
        <v>1.4017</v>
      </c>
      <c r="AN513" s="2" t="n">
        <v>8.699</v>
      </c>
      <c r="AO513" s="2" t="n">
        <f aca="false">IF(AND(V513&lt;&gt;"",AA513&lt;&gt;"",U513&lt;&gt;""),V513*10^(7/3*(1+AA513)*(1-U513/559.676)),"")</f>
        <v>8.48095201388851</v>
      </c>
      <c r="AP513" s="2" t="n">
        <f aca="false">IF(AO513&lt;&gt;"",AO513-AN513,"")</f>
        <v>-0.218047986111495</v>
      </c>
      <c r="AR513" s="2" t="n">
        <v>0.5143</v>
      </c>
      <c r="AS513" s="2" t="n">
        <v>0.3622</v>
      </c>
      <c r="AU513" s="1" t="n">
        <v>222.64</v>
      </c>
      <c r="AV513" s="5" t="n">
        <v>1914</v>
      </c>
      <c r="AW513" s="5" t="n">
        <f aca="false">AV513*AJ513</f>
        <v>13487.958</v>
      </c>
      <c r="AX513" s="1" t="n">
        <v>23.14</v>
      </c>
      <c r="AY513" s="3" t="n">
        <v>9.95</v>
      </c>
      <c r="AZ513" s="3" t="n">
        <f aca="false">IF(AND(AU513&lt;&gt;"",T513&lt;&gt;"",O513&lt;&gt;"",AD513&lt;&gt;""),SQRT((AU513*(MAX((T513-77)/(T513-O513),0))^0.38)*(SQRT(AD513^2-0.000601*(77-60))*62.3664)*251.9958/30.48^3),"")</f>
        <v>10.4638088097261</v>
      </c>
      <c r="BA513" s="3" t="n">
        <f aca="false">IF(AND(AY513&lt;&gt;"",AZ513&lt;&gt;""),AZ513-AY513,"")</f>
        <v>0.513808809726108</v>
      </c>
      <c r="BB513" s="1" t="n">
        <v>-14.8</v>
      </c>
      <c r="BC513" s="1" t="n">
        <v>-621.17</v>
      </c>
      <c r="BD513" s="1" t="n">
        <v>-429.25</v>
      </c>
      <c r="BL513" s="1" t="n">
        <v>2.8</v>
      </c>
      <c r="BM513" s="1" t="n">
        <v>31</v>
      </c>
      <c r="BO513" s="7" t="n">
        <f aca="false">IF(AND(P513&lt;&gt;"",AD513&lt;&gt;""),P513^0.333333333333333/AD513,"")</f>
        <v>9.90256278814408</v>
      </c>
      <c r="BP513" s="7" t="n">
        <f aca="false">BN513-BO513</f>
        <v>-9.90256278814408</v>
      </c>
    </row>
    <row r="514" customFormat="false" ht="12.75" hidden="false" customHeight="false" outlineLevel="0" collapsed="false">
      <c r="A514" s="0" t="n">
        <v>733</v>
      </c>
      <c r="B514" s="0" t="s">
        <v>762</v>
      </c>
      <c r="C514" s="0" t="s">
        <v>763</v>
      </c>
      <c r="D514" s="0" t="n">
        <v>4</v>
      </c>
      <c r="E514" s="0" t="n">
        <v>6</v>
      </c>
      <c r="F514" s="0" t="n">
        <v>1</v>
      </c>
      <c r="G514" s="0" t="n">
        <v>0</v>
      </c>
      <c r="H514" s="0" t="n">
        <v>0</v>
      </c>
      <c r="I514" s="0" t="n">
        <v>0</v>
      </c>
      <c r="J514" s="0" t="n">
        <v>0</v>
      </c>
      <c r="K514" s="0" t="s">
        <v>753</v>
      </c>
      <c r="L514" s="1" t="n">
        <v>70.09</v>
      </c>
      <c r="M514" s="1" t="n">
        <f aca="false">+D514*$D$2+E514*$E$2+F514*$F$2+G514*$G$2+H514*$H$2+I514*$I$2+J514*$J$2</f>
        <v>70.09104</v>
      </c>
      <c r="N514" s="1" t="str">
        <f aca="false">IF(ABS(M514-L514)&gt;0.005,M514-L514,"")</f>
        <v/>
      </c>
      <c r="O514" s="1" t="n">
        <v>219.38</v>
      </c>
      <c r="P514" s="1" t="n">
        <f aca="false">+O514+459.67</f>
        <v>679.05</v>
      </c>
      <c r="Q514" s="1" t="n">
        <f aca="false">IF(AND(P514&gt;0,U514&lt;&gt;""),P514/U514,"")</f>
        <v>0.660683012259194</v>
      </c>
      <c r="R514" s="1" t="n">
        <v>-105.7</v>
      </c>
      <c r="S514" s="1" t="n">
        <f aca="false">IF(AND(R514&lt;&gt;"",U514&lt;&gt;""),(R514+459.67)/U514,"")</f>
        <v>0.344395796847636</v>
      </c>
      <c r="T514" s="1" t="n">
        <v>568.13</v>
      </c>
      <c r="U514" s="1" t="n">
        <f aca="false">IF(T514&lt;&gt;"",T514+459.67,"")</f>
        <v>1027.8</v>
      </c>
      <c r="V514" s="1" t="n">
        <v>616.41</v>
      </c>
      <c r="W514" s="2" t="n">
        <v>0.0571</v>
      </c>
      <c r="X514" s="2" t="n">
        <v>0.224</v>
      </c>
      <c r="Y514" s="2" t="n">
        <f aca="false">IF(U514&lt;&gt;"",V514*W514*L514/10.73165/U514,"")</f>
        <v>0.223659181020626</v>
      </c>
      <c r="Z514" s="2" t="str">
        <f aca="false">IF(Y514&lt;&gt;"",IF(ABS(Y514-X514)&gt;0.0005,Y514-X514,""),"")</f>
        <v/>
      </c>
      <c r="AA514" s="2" t="n">
        <v>0.3455</v>
      </c>
      <c r="AB514" s="2" t="n">
        <f aca="false">IF(AND(V514&gt;0,Q514&lt;&gt;""),LOG(14.69595/V514)/(1-1/Q514)*3/7-1,"")</f>
        <v>0.354071186918958</v>
      </c>
      <c r="AC514" s="2" t="str">
        <f aca="false">IF(AB514&lt;&gt;"",IF(ABS(AB514-AA514)&gt;0.05,AB514-AA514,""),"")</f>
        <v/>
      </c>
      <c r="AD514" s="2" t="n">
        <v>0.8584</v>
      </c>
      <c r="AF514" s="3" t="n">
        <f aca="false">IF(AND(L514&lt;&gt;"",AD514&lt;&gt;""),L514/(AD514*62.3664),"")</f>
        <v>1.30922917678784</v>
      </c>
      <c r="AG514" s="1" t="n">
        <v>33.34</v>
      </c>
      <c r="AH514" s="1" t="n">
        <f aca="false">IF(AD514&lt;&gt;"",141.5/AD514-131.5,"")</f>
        <v>33.3415657036347</v>
      </c>
      <c r="AI514" s="1" t="str">
        <f aca="false">IF(AH514&lt;&gt;"",IF(ABS(AH514-AG514)&gt;0.01,AH514-AG514,""),"")</f>
        <v/>
      </c>
      <c r="AJ514" s="3" t="n">
        <v>7.157</v>
      </c>
      <c r="AK514" s="3" t="n">
        <f aca="false">IF(AD514&lt;&gt;"",AD514*8.33718,"")</f>
        <v>7.156635312</v>
      </c>
      <c r="AL514" s="3" t="str">
        <f aca="false">IF(AK514&lt;&gt;"",IF(ABS(AK514-AJ514)&gt;0.001,AK514-AJ514,""),"")</f>
        <v/>
      </c>
      <c r="AM514" s="4" t="n">
        <v>1.4373</v>
      </c>
      <c r="AN514" s="2" t="n">
        <v>1.1405</v>
      </c>
      <c r="AO514" s="2" t="n">
        <f aca="false">IF(AND(V514&lt;&gt;"",AA514&lt;&gt;"",U514&lt;&gt;""),V514*10^(7/3*(1+AA514)*(1-U514/559.676)),"")</f>
        <v>1.45857984169056</v>
      </c>
      <c r="AP514" s="2" t="n">
        <f aca="false">IF(AO514&lt;&gt;"",AO514-AN514,"")</f>
        <v>0.318079841690562</v>
      </c>
      <c r="AR514" s="2" t="n">
        <v>0.642</v>
      </c>
      <c r="AS514" s="2" t="n">
        <v>0.4904</v>
      </c>
      <c r="AT514" s="2" t="n">
        <v>0.3253</v>
      </c>
      <c r="AU514" s="1" t="n">
        <v>213.49</v>
      </c>
      <c r="AV514" s="5" t="n">
        <v>3222</v>
      </c>
      <c r="AW514" s="5" t="n">
        <f aca="false">AV514*AJ514</f>
        <v>23059.854</v>
      </c>
      <c r="AX514" s="1" t="n">
        <v>25.66</v>
      </c>
      <c r="AY514" s="3" t="n">
        <v>10.16</v>
      </c>
      <c r="AZ514" s="3" t="n">
        <f aca="false">IF(AND(AU514&lt;&gt;"",T514&lt;&gt;"",O514&lt;&gt;"",AD514&lt;&gt;""),SQRT((AU514*(MAX((T514-77)/(T514-O514),0))^0.38)*(SQRT(AD514^2-0.000601*(77-60))*62.3664)*251.9958/30.48^3),"")</f>
        <v>10.7254816383013</v>
      </c>
      <c r="BA514" s="3" t="n">
        <f aca="false">IF(AND(AY514&lt;&gt;"",AZ514&lt;&gt;""),AZ514-AY514,"")</f>
        <v>0.56548163830132</v>
      </c>
      <c r="BB514" s="1" t="n">
        <v>55</v>
      </c>
      <c r="BC514" s="1" t="n">
        <v>-635.47</v>
      </c>
      <c r="BD514" s="1" t="n">
        <v>-298.72</v>
      </c>
      <c r="BL514" s="1" t="n">
        <v>2.1</v>
      </c>
      <c r="BM514" s="1" t="n">
        <v>15.5</v>
      </c>
      <c r="BO514" s="7" t="n">
        <f aca="false">IF(AND(P514&lt;&gt;"",AD514&lt;&gt;""),P514^0.333333333333333/AD514,"")</f>
        <v>10.2394715160181</v>
      </c>
      <c r="BP514" s="7" t="n">
        <f aca="false">BN514-BO514</f>
        <v>-10.2394715160181</v>
      </c>
    </row>
    <row r="515" customFormat="false" ht="12.75" hidden="false" customHeight="false" outlineLevel="0" collapsed="false">
      <c r="A515" s="0" t="n">
        <v>734</v>
      </c>
      <c r="B515" s="0" t="s">
        <v>764</v>
      </c>
      <c r="C515" s="0" t="s">
        <v>763</v>
      </c>
      <c r="D515" s="0" t="n">
        <v>4</v>
      </c>
      <c r="E515" s="0" t="n">
        <v>6</v>
      </c>
      <c r="F515" s="0" t="n">
        <v>1</v>
      </c>
      <c r="G515" s="0" t="n">
        <v>0</v>
      </c>
      <c r="H515" s="0" t="n">
        <v>0</v>
      </c>
      <c r="I515" s="0" t="n">
        <v>0</v>
      </c>
      <c r="J515" s="0" t="n">
        <v>0</v>
      </c>
      <c r="K515" s="0" t="s">
        <v>753</v>
      </c>
      <c r="L515" s="1" t="n">
        <v>70.09</v>
      </c>
      <c r="M515" s="1" t="n">
        <f aca="false">+D515*$D$2+E515*$E$2+F515*$F$2+G515*$G$2+H515*$H$2+I515*$I$2+J515*$J$2</f>
        <v>70.09104</v>
      </c>
      <c r="N515" s="1" t="str">
        <f aca="false">IF(ABS(M515-L515)&gt;0.005,M515-L515,"")</f>
        <v/>
      </c>
      <c r="O515" s="1" t="n">
        <v>154.4</v>
      </c>
      <c r="P515" s="1" t="n">
        <f aca="false">+O515+459.67</f>
        <v>614.07</v>
      </c>
      <c r="Q515" s="1" t="n">
        <f aca="false">IF(AND(P515&gt;0,U515&lt;&gt;""),P515/U515,"")</f>
        <v>0.643679245283019</v>
      </c>
      <c r="R515" s="1" t="n">
        <v>-113.8</v>
      </c>
      <c r="S515" s="1" t="n">
        <f aca="false">IF(AND(R515&lt;&gt;"",U515&lt;&gt;""),(R515+459.67)/U515,"")</f>
        <v>0.362547169811321</v>
      </c>
      <c r="T515" s="1" t="n">
        <v>494.33</v>
      </c>
      <c r="U515" s="1" t="n">
        <f aca="false">IF(T515&lt;&gt;"",T515+459.67,"")</f>
        <v>954</v>
      </c>
      <c r="V515" s="1" t="n">
        <v>616.41</v>
      </c>
      <c r="W515" s="2" t="n">
        <v>0.0571</v>
      </c>
      <c r="X515" s="2" t="n">
        <v>0.241</v>
      </c>
      <c r="Y515" s="2" t="n">
        <f aca="false">IF(U515&lt;&gt;"",V515*W515*L515/10.73165/U515,"")</f>
        <v>0.240961117665618</v>
      </c>
      <c r="Z515" s="2" t="str">
        <f aca="false">IF(Y515&lt;&gt;"",IF(ABS(Y515-X515)&gt;0.0005,Y515-X515,""),"")</f>
        <v/>
      </c>
      <c r="AA515" s="2" t="n">
        <v>0.2456</v>
      </c>
      <c r="AB515" s="2" t="n">
        <f aca="false">IF(AND(V515&gt;0,Q515&lt;&gt;""),LOG(14.69595/V515)/(1-1/Q515)*3/7-1,"")</f>
        <v>0.256268140687205</v>
      </c>
      <c r="AC515" s="2" t="str">
        <f aca="false">IF(AB515&lt;&gt;"",IF(ABS(AB515-AA515)&gt;0.05,AB515-AA515,""),"")</f>
        <v/>
      </c>
      <c r="AD515" s="2" t="n">
        <v>0.8518</v>
      </c>
      <c r="AF515" s="3" t="n">
        <f aca="false">IF(AND(L515&lt;&gt;"",AD515&lt;&gt;""),L515/(AD515*62.3664),"")</f>
        <v>1.31937347423653</v>
      </c>
      <c r="AG515" s="1" t="n">
        <v>34.61</v>
      </c>
      <c r="AH515" s="1" t="n">
        <f aca="false">IF(AD515&lt;&gt;"",141.5/AD515-131.5,"")</f>
        <v>34.6188072317445</v>
      </c>
      <c r="AI515" s="1" t="str">
        <f aca="false">IF(AH515&lt;&gt;"",IF(ABS(AH515-AG515)&gt;0.01,AH515-AG515,""),"")</f>
        <v/>
      </c>
      <c r="AJ515" s="3" t="n">
        <v>7.102</v>
      </c>
      <c r="AK515" s="3" t="n">
        <f aca="false">IF(AD515&lt;&gt;"",AD515*8.33718,"")</f>
        <v>7.101609924</v>
      </c>
      <c r="AL515" s="3" t="str">
        <f aca="false">IF(AK515&lt;&gt;"",IF(ABS(AK515-AJ515)&gt;0.001,AK515-AJ515,""),"")</f>
        <v/>
      </c>
      <c r="AM515" s="4" t="n">
        <v>1.4169</v>
      </c>
      <c r="AN515" s="2" t="n">
        <v>4.9871</v>
      </c>
      <c r="AO515" s="2" t="n">
        <f aca="false">IF(AND(V515&lt;&gt;"",AA515&lt;&gt;"",U515&lt;&gt;""),V515*10^(7/3*(1+AA515)*(1-U515/559.676)),"")</f>
        <v>5.52259708982179</v>
      </c>
      <c r="AP515" s="2" t="n">
        <f aca="false">IF(AO515&lt;&gt;"",AO515-AN515,"")</f>
        <v>0.535497089821792</v>
      </c>
      <c r="AR515" s="2" t="n">
        <v>0.442</v>
      </c>
      <c r="AS515" s="2" t="n">
        <v>0.4678</v>
      </c>
      <c r="AU515" s="1" t="n">
        <v>182.45</v>
      </c>
      <c r="AV515" s="5" t="n">
        <v>3217</v>
      </c>
      <c r="AW515" s="5" t="n">
        <f aca="false">AV515*AJ515</f>
        <v>22847.134</v>
      </c>
      <c r="AX515" s="1" t="n">
        <v>23.41</v>
      </c>
      <c r="AY515" s="3" t="n">
        <v>9.2</v>
      </c>
      <c r="AZ515" s="3" t="n">
        <f aca="false">IF(AND(AU515&lt;&gt;"",T515&lt;&gt;"",O515&lt;&gt;"",AD515&lt;&gt;""),SQRT((AU515*(MAX((T515-77)/(T515-O515),0))^0.38)*(SQRT(AD515^2-0.000601*(77-60))*62.3664)*251.9958/30.48^3),"")</f>
        <v>9.62227300866238</v>
      </c>
      <c r="BA515" s="3" t="n">
        <f aca="false">IF(AND(AY515&lt;&gt;"",AZ515&lt;&gt;""),AZ515-AY515,"")</f>
        <v>0.422273008662376</v>
      </c>
      <c r="BB515" s="1" t="n">
        <v>35.6</v>
      </c>
      <c r="BC515" s="1" t="n">
        <v>-691.39</v>
      </c>
      <c r="BD515" s="1" t="n">
        <v>-353.33</v>
      </c>
      <c r="BL515" s="1" t="n">
        <v>6</v>
      </c>
      <c r="BO515" s="7" t="n">
        <f aca="false">IF(AND(P515&lt;&gt;"",AD515&lt;&gt;""),P515^0.333333333333333/AD515,"")</f>
        <v>9.97857037317006</v>
      </c>
      <c r="BP515" s="7" t="n">
        <f aca="false">BN515-BO515</f>
        <v>-9.97857037317006</v>
      </c>
    </row>
    <row r="516" customFormat="false" ht="12.75" hidden="false" customHeight="false" outlineLevel="0" collapsed="false">
      <c r="A516" s="0" t="n">
        <v>735</v>
      </c>
      <c r="B516" s="0" t="s">
        <v>765</v>
      </c>
      <c r="C516" s="0" t="s">
        <v>766</v>
      </c>
      <c r="D516" s="0" t="n">
        <v>1</v>
      </c>
      <c r="E516" s="0" t="n">
        <v>5</v>
      </c>
      <c r="F516" s="0" t="n">
        <v>0</v>
      </c>
      <c r="G516" s="0" t="n">
        <v>1</v>
      </c>
      <c r="H516" s="0" t="n">
        <v>0</v>
      </c>
      <c r="I516" s="0" t="n">
        <v>0</v>
      </c>
      <c r="J516" s="0" t="n">
        <v>0</v>
      </c>
      <c r="K516" s="0" t="s">
        <v>767</v>
      </c>
      <c r="L516" s="1" t="n">
        <v>31.06</v>
      </c>
      <c r="M516" s="1" t="n">
        <f aca="false">+D516*$D$2+E516*$E$2+F516*$F$2+G516*$G$2+H516*$H$2+I516*$I$2+J516*$J$2</f>
        <v>31.0574</v>
      </c>
      <c r="N516" s="1" t="str">
        <f aca="false">IF(ABS(M516-L516)&gt;0.005,M516-L516,"")</f>
        <v/>
      </c>
      <c r="O516" s="1" t="n">
        <v>20.61</v>
      </c>
      <c r="P516" s="1" t="n">
        <f aca="false">+O516+459.67</f>
        <v>480.28</v>
      </c>
      <c r="Q516" s="1" t="n">
        <f aca="false">IF(AND(P516&gt;0,U516&lt;&gt;""),P516/U516,"")</f>
        <v>0.620444651138756</v>
      </c>
      <c r="R516" s="1" t="n">
        <v>-136.23</v>
      </c>
      <c r="S516" s="1" t="n">
        <f aca="false">IF(AND(R516&lt;&gt;"",U516&lt;&gt;""),(R516+459.67)/U516,"")</f>
        <v>0.417832551770466</v>
      </c>
      <c r="T516" s="1" t="n">
        <v>314.42</v>
      </c>
      <c r="U516" s="1" t="n">
        <f aca="false">IF(T516&lt;&gt;"",T516+459.67,"")</f>
        <v>774.09</v>
      </c>
      <c r="V516" s="1" t="n">
        <v>1081.63</v>
      </c>
      <c r="W516" s="2" t="n">
        <v>0.0794</v>
      </c>
      <c r="X516" s="2" t="n">
        <v>0.321</v>
      </c>
      <c r="Y516" s="2" t="n">
        <f aca="false">IF(U516&lt;&gt;"",V516*W516*L516/10.73165/U516,"")</f>
        <v>0.321101785733369</v>
      </c>
      <c r="Z516" s="2" t="str">
        <f aca="false">IF(Y516&lt;&gt;"",IF(ABS(Y516-X516)&gt;0.0005,Y516-X516,""),"")</f>
        <v/>
      </c>
      <c r="AA516" s="2" t="n">
        <v>0.2813</v>
      </c>
      <c r="AB516" s="2" t="n">
        <f aca="false">IF(AND(V516&gt;0,Q516&lt;&gt;""),LOG(14.69595/V516)/(1-1/Q516)*3/7-1,"")</f>
        <v>0.307879681475894</v>
      </c>
      <c r="AC516" s="2" t="str">
        <f aca="false">IF(AB516&lt;&gt;"",IF(ABS(AB516-AA516)&gt;0.05,AB516-AA516,""),"")</f>
        <v/>
      </c>
      <c r="AD516" s="2" t="n">
        <v>0.6681</v>
      </c>
      <c r="AF516" s="3" t="n">
        <f aca="false">IF(AND(L516&lt;&gt;"",AD516&lt;&gt;""),L516/(AD516*62.3664),"")</f>
        <v>0.74543418251237</v>
      </c>
      <c r="AG516" s="1" t="n">
        <v>80.29</v>
      </c>
      <c r="AH516" s="1" t="n">
        <f aca="false">IF(AD516&lt;&gt;"",141.5/AD516-131.5,"")</f>
        <v>80.2946415207304</v>
      </c>
      <c r="AI516" s="1" t="str">
        <f aca="false">IF(AH516&lt;&gt;"",IF(ABS(AH516-AG516)&gt;0.01,AH516-AG516,""),"")</f>
        <v/>
      </c>
      <c r="AJ516" s="3" t="n">
        <v>5.57</v>
      </c>
      <c r="AK516" s="3" t="n">
        <f aca="false">IF(AD516&lt;&gt;"",AD516*8.33718,"")</f>
        <v>5.570069958</v>
      </c>
      <c r="AL516" s="3" t="str">
        <f aca="false">IF(AK516&lt;&gt;"",IF(ABS(AK516-AJ516)&gt;0.001,AK516-AJ516,""),"")</f>
        <v/>
      </c>
      <c r="AM516" s="4" t="n">
        <v>1.3491</v>
      </c>
      <c r="AN516" s="2" t="n">
        <v>78.3092</v>
      </c>
      <c r="AO516" s="2" t="n">
        <f aca="false">IF(AND(V516&lt;&gt;"",AA516&lt;&gt;"",U516&lt;&gt;""),V516*10^(7/3*(1+AA516)*(1-U516/559.676)),"")</f>
        <v>77.3950715572829</v>
      </c>
      <c r="AP516" s="2" t="n">
        <f aca="false">IF(AO516&lt;&gt;"",AO516-AN516,"")</f>
        <v>-0.914128442717129</v>
      </c>
      <c r="AQ516" s="2" t="n">
        <v>0.3782</v>
      </c>
      <c r="AS516" s="2" t="n">
        <v>0.2681</v>
      </c>
      <c r="AU516" s="1" t="n">
        <v>361.45</v>
      </c>
      <c r="AV516" s="5" t="n">
        <v>13498</v>
      </c>
      <c r="AW516" s="5" t="n">
        <f aca="false">AV516*AJ516</f>
        <v>75183.86</v>
      </c>
      <c r="AX516" s="1" t="n">
        <v>19.41</v>
      </c>
      <c r="AY516" s="3" t="n">
        <v>11.3</v>
      </c>
      <c r="AZ516" s="3" t="n">
        <f aca="false">IF(AND(AU516&lt;&gt;"",T516&lt;&gt;"",O516&lt;&gt;"",AD516&lt;&gt;""),SQRT((AU516*(MAX((T516-77)/(T516-O516),0))^0.38)*(SQRT(AD516^2-0.000601*(77-60))*62.3664)*251.9958/30.48^3),"")</f>
        <v>11.0534010953862</v>
      </c>
      <c r="BA516" s="3" t="n">
        <f aca="false">IF(AND(AY516&lt;&gt;"",AZ516&lt;&gt;""),AZ516-AY516,"")</f>
        <v>-0.246598904613844</v>
      </c>
      <c r="BC516" s="1" t="n">
        <v>-317.98</v>
      </c>
      <c r="BD516" s="1" t="n">
        <v>444.24</v>
      </c>
      <c r="BE516" s="1" t="n">
        <v>84.91</v>
      </c>
      <c r="BL516" s="1" t="n">
        <v>4.9</v>
      </c>
      <c r="BM516" s="1" t="n">
        <v>20.7</v>
      </c>
      <c r="BO516" s="7" t="n">
        <f aca="false">IF(AND(P516&lt;&gt;"",AD516&lt;&gt;""),P516^0.333333333333333/AD516,"")</f>
        <v>11.7216845306527</v>
      </c>
      <c r="BP516" s="7" t="n">
        <f aca="false">BN516-BO516</f>
        <v>-11.7216845306527</v>
      </c>
    </row>
    <row r="517" customFormat="false" ht="12.75" hidden="false" customHeight="false" outlineLevel="0" collapsed="false">
      <c r="A517" s="0" t="n">
        <v>736</v>
      </c>
      <c r="B517" s="0" t="s">
        <v>768</v>
      </c>
      <c r="C517" s="0" t="s">
        <v>769</v>
      </c>
      <c r="D517" s="0" t="n">
        <v>2</v>
      </c>
      <c r="E517" s="0" t="n">
        <v>7</v>
      </c>
      <c r="F517" s="0" t="n">
        <v>0</v>
      </c>
      <c r="G517" s="0" t="n">
        <v>1</v>
      </c>
      <c r="H517" s="0" t="n">
        <v>0</v>
      </c>
      <c r="I517" s="0" t="n">
        <v>0</v>
      </c>
      <c r="J517" s="0" t="n">
        <v>0</v>
      </c>
      <c r="K517" s="0" t="s">
        <v>767</v>
      </c>
      <c r="L517" s="1" t="n">
        <v>45.08</v>
      </c>
      <c r="M517" s="1" t="n">
        <f aca="false">+D517*$D$2+E517*$E$2+F517*$F$2+G517*$G$2+H517*$H$2+I517*$I$2+J517*$J$2</f>
        <v>45.08428</v>
      </c>
      <c r="N517" s="1" t="str">
        <f aca="false">IF(ABS(M517-L517)&gt;0.005,M517-L517,"")</f>
        <v/>
      </c>
      <c r="O517" s="1" t="n">
        <v>61.84</v>
      </c>
      <c r="P517" s="1" t="n">
        <f aca="false">+O517+459.67</f>
        <v>521.51</v>
      </c>
      <c r="Q517" s="1" t="n">
        <f aca="false">IF(AND(P517&gt;0,U517&lt;&gt;""),P517/U517,"")</f>
        <v>0.63515899984167</v>
      </c>
      <c r="R517" s="1" t="n">
        <v>-113.8</v>
      </c>
      <c r="S517" s="1" t="n">
        <f aca="false">IF(AND(R517&lt;&gt;"",U517&lt;&gt;""),(R517+459.67)/U517,"")</f>
        <v>0.42124301216705</v>
      </c>
      <c r="T517" s="1" t="n">
        <v>361.4</v>
      </c>
      <c r="U517" s="1" t="n">
        <f aca="false">IF(T517&lt;&gt;"",T517+459.67,"")</f>
        <v>821.07</v>
      </c>
      <c r="V517" s="1" t="n">
        <v>815.63</v>
      </c>
      <c r="W517" s="2" t="n">
        <v>0.0647</v>
      </c>
      <c r="X517" s="2" t="n">
        <v>0.27</v>
      </c>
      <c r="Y517" s="2" t="n">
        <f aca="false">IF(U517&lt;&gt;"",V517*W517*L517/10.73165/U517,"")</f>
        <v>0.269981928279632</v>
      </c>
      <c r="Z517" s="2" t="str">
        <f aca="false">IF(Y517&lt;&gt;"",IF(ABS(Y517-X517)&gt;0.0005,Y517-X517,""),"")</f>
        <v/>
      </c>
      <c r="AA517" s="2" t="n">
        <v>0.2851</v>
      </c>
      <c r="AB517" s="2" t="n">
        <f aca="false">IF(AND(V517&gt;0,Q517&lt;&gt;""),LOG(14.69595/V517)/(1-1/Q517)*3/7-1,"")</f>
        <v>0.301433854771026</v>
      </c>
      <c r="AC517" s="2" t="str">
        <f aca="false">IF(AB517&lt;&gt;"",IF(ABS(AB517-AA517)&gt;0.05,AB517-AA517,""),"")</f>
        <v/>
      </c>
      <c r="AD517" s="2" t="n">
        <v>0.6888</v>
      </c>
      <c r="AF517" s="3" t="n">
        <f aca="false">IF(AND(L517&lt;&gt;"",AD517&lt;&gt;""),L517/(AD517*62.3664),"")</f>
        <v>1.04939766399126</v>
      </c>
      <c r="AG517" s="1" t="n">
        <v>73.93</v>
      </c>
      <c r="AH517" s="1" t="n">
        <f aca="false">IF(AD517&lt;&gt;"",141.5/AD517-131.5,"")</f>
        <v>73.9297328687573</v>
      </c>
      <c r="AI517" s="1" t="str">
        <f aca="false">IF(AH517&lt;&gt;"",IF(ABS(AH517-AG517)&gt;0.01,AH517-AG517,""),"")</f>
        <v/>
      </c>
      <c r="AJ517" s="3" t="n">
        <v>5.743</v>
      </c>
      <c r="AK517" s="3" t="n">
        <f aca="false">IF(AD517&lt;&gt;"",AD517*8.33718,"")</f>
        <v>5.742649584</v>
      </c>
      <c r="AL517" s="3" t="str">
        <f aca="false">IF(AK517&lt;&gt;"",IF(ABS(AK517-AJ517)&gt;0.001,AK517-AJ517,""),"")</f>
        <v/>
      </c>
      <c r="AM517" s="4" t="n">
        <v>1.3627</v>
      </c>
      <c r="AN517" s="2" t="n">
        <v>32.0617</v>
      </c>
      <c r="AO517" s="2" t="n">
        <f aca="false">IF(AND(V517&lt;&gt;"",AA517&lt;&gt;"",U517&lt;&gt;""),V517*10^(7/3*(1+AA517)*(1-U517/559.676)),"")</f>
        <v>32.4359756542065</v>
      </c>
      <c r="AP517" s="2" t="n">
        <f aca="false">IF(AO517&lt;&gt;"",AO517-AN517,"")</f>
        <v>0.374275654206492</v>
      </c>
      <c r="AQ517" s="2" t="n">
        <v>0.3756</v>
      </c>
      <c r="AR517" s="2" t="n">
        <v>0.6393</v>
      </c>
      <c r="AU517" s="1" t="n">
        <v>260.81</v>
      </c>
      <c r="AV517" s="5" t="n">
        <v>15138</v>
      </c>
      <c r="AW517" s="5" t="n">
        <f aca="false">AV517*AJ517</f>
        <v>86937.534</v>
      </c>
      <c r="AX517" s="1" t="n">
        <v>19.58</v>
      </c>
      <c r="AY517" s="3" t="n">
        <v>9.53</v>
      </c>
      <c r="AZ517" s="3" t="n">
        <f aca="false">IF(AND(AU517&lt;&gt;"",T517&lt;&gt;"",O517&lt;&gt;"",AD517&lt;&gt;""),SQRT((AU517*(MAX((T517-77)/(T517-O517),0))^0.38)*(SQRT(AD517^2-0.000601*(77-60))*62.3664)*251.9958/30.48^3),"")</f>
        <v>9.83352659814972</v>
      </c>
      <c r="BA517" s="3" t="n">
        <f aca="false">IF(AND(AY517&lt;&gt;"",AZ517&lt;&gt;""),AZ517-AY517,"")</f>
        <v>0.303526598149716</v>
      </c>
      <c r="BB517" s="1" t="n">
        <v>-49.27</v>
      </c>
      <c r="BC517" s="1" t="n">
        <v>-438.89</v>
      </c>
      <c r="BD517" s="1" t="n">
        <v>355.5</v>
      </c>
      <c r="BL517" s="1" t="n">
        <v>3.5</v>
      </c>
      <c r="BM517" s="1" t="n">
        <v>14</v>
      </c>
      <c r="BO517" s="7" t="n">
        <f aca="false">IF(AND(P517&lt;&gt;"",AD517&lt;&gt;""),P517^0.333333333333333/AD517,"")</f>
        <v>11.6858706558667</v>
      </c>
      <c r="BP517" s="7" t="n">
        <f aca="false">BN517-BO517</f>
        <v>-11.6858706558667</v>
      </c>
    </row>
    <row r="518" customFormat="false" ht="12.75" hidden="false" customHeight="false" outlineLevel="0" collapsed="false">
      <c r="A518" s="0" t="n">
        <v>737</v>
      </c>
      <c r="B518" s="0" t="s">
        <v>770</v>
      </c>
      <c r="C518" s="0" t="s">
        <v>771</v>
      </c>
      <c r="D518" s="0" t="n">
        <v>3</v>
      </c>
      <c r="E518" s="0" t="n">
        <v>9</v>
      </c>
      <c r="F518" s="0" t="n">
        <v>0</v>
      </c>
      <c r="G518" s="0" t="n">
        <v>1</v>
      </c>
      <c r="H518" s="0" t="n">
        <v>0</v>
      </c>
      <c r="I518" s="0" t="n">
        <v>0</v>
      </c>
      <c r="J518" s="0" t="n">
        <v>0</v>
      </c>
      <c r="K518" s="0" t="s">
        <v>767</v>
      </c>
      <c r="L518" s="1" t="n">
        <v>59.11</v>
      </c>
      <c r="M518" s="1" t="n">
        <f aca="false">+D518*$D$2+E518*$E$2+F518*$F$2+G518*$G$2+H518*$H$2+I518*$I$2+J518*$J$2</f>
        <v>59.11116</v>
      </c>
      <c r="N518" s="1" t="str">
        <f aca="false">IF(ABS(M518-L518)&gt;0.005,M518-L518,"")</f>
        <v/>
      </c>
      <c r="O518" s="1" t="n">
        <v>119.3</v>
      </c>
      <c r="P518" s="1" t="n">
        <f aca="false">+O518+459.67</f>
        <v>578.97</v>
      </c>
      <c r="Q518" s="1" t="n">
        <f aca="false">IF(AND(P518&gt;0,U518&lt;&gt;""),P518/U518,"")</f>
        <v>0.647248214106047</v>
      </c>
      <c r="R518" s="1" t="n">
        <v>-117.4</v>
      </c>
      <c r="S518" s="1" t="n">
        <f aca="false">IF(AND(R518&lt;&gt;"",U518&lt;&gt;""),(R518+459.67)/U518,"")</f>
        <v>0.382634067813663</v>
      </c>
      <c r="T518" s="1" t="n">
        <v>434.84</v>
      </c>
      <c r="U518" s="1" t="n">
        <f aca="false">IF(T518&lt;&gt;"",T518+459.67,"")</f>
        <v>894.51</v>
      </c>
      <c r="V518" s="1" t="n">
        <v>687.77</v>
      </c>
      <c r="W518" s="2" t="n">
        <v>0.0705</v>
      </c>
      <c r="X518" s="2" t="n">
        <v>0.298</v>
      </c>
      <c r="Y518" s="2" t="n">
        <f aca="false">IF(U518&lt;&gt;"",V518*W518*L518/10.73165/U518,"")</f>
        <v>0.298566862513615</v>
      </c>
      <c r="Z518" s="2" t="n">
        <f aca="false">IF(Y518&lt;&gt;"",IF(ABS(Y518-X518)&gt;0.0005,Y518-X518,""),"")</f>
        <v>0.000566862513615485</v>
      </c>
      <c r="AA518" s="2" t="n">
        <v>0.2957</v>
      </c>
      <c r="AB518" s="2" t="n">
        <f aca="false">IF(AND(V518&gt;0,Q518&lt;&gt;""),LOG(14.69595/V518)/(1-1/Q518)*3/7-1,"")</f>
        <v>0.313424705106734</v>
      </c>
      <c r="AC518" s="2" t="str">
        <f aca="false">IF(AB518&lt;&gt;"",IF(ABS(AB518-AA518)&gt;0.05,AB518-AA518,""),"")</f>
        <v/>
      </c>
      <c r="AD518" s="2" t="n">
        <v>0.7241</v>
      </c>
      <c r="AF518" s="3" t="n">
        <f aca="false">IF(AND(L518&lt;&gt;"",AD518&lt;&gt;""),L518/(AD518*62.3664),"")</f>
        <v>1.30891587809213</v>
      </c>
      <c r="AG518" s="1" t="n">
        <v>63.92</v>
      </c>
      <c r="AH518" s="1" t="n">
        <f aca="false">IF(AD518&lt;&gt;"",141.5/AD518-131.5,"")</f>
        <v>63.9149979284629</v>
      </c>
      <c r="AI518" s="1" t="str">
        <f aca="false">IF(AH518&lt;&gt;"",IF(ABS(AH518-AG518)&gt;0.01,AH518-AG518,""),"")</f>
        <v/>
      </c>
      <c r="AJ518" s="3" t="n">
        <v>6.037</v>
      </c>
      <c r="AK518" s="3" t="n">
        <f aca="false">IF(AD518&lt;&gt;"",AD518*8.33718,"")</f>
        <v>6.036952038</v>
      </c>
      <c r="AL518" s="3" t="str">
        <f aca="false">IF(AK518&lt;&gt;"",IF(ABS(AK518-AJ518)&gt;0.001,AK518-AJ518,""),"")</f>
        <v/>
      </c>
      <c r="AM518" s="4" t="n">
        <v>1.3851</v>
      </c>
      <c r="AN518" s="2" t="n">
        <v>9.9739</v>
      </c>
      <c r="AO518" s="2" t="n">
        <f aca="false">IF(AND(V518&lt;&gt;"",AA518&lt;&gt;"",U518&lt;&gt;""),V518*10^(7/3*(1+AA518)*(1-U518/559.676)),"")</f>
        <v>10.6834541480354</v>
      </c>
      <c r="AP518" s="2" t="n">
        <f aca="false">IF(AO518&lt;&gt;"",AO518-AN518,"")</f>
        <v>0.709554148035348</v>
      </c>
      <c r="AQ518" s="2" t="n">
        <v>0.3748</v>
      </c>
      <c r="AR518" s="2" t="n">
        <v>0.6599</v>
      </c>
      <c r="AS518" s="2" t="n">
        <v>0.4615</v>
      </c>
      <c r="AU518" s="1" t="n">
        <v>214.83</v>
      </c>
      <c r="AV518" s="5" t="n">
        <v>15745</v>
      </c>
      <c r="AW518" s="5" t="n">
        <f aca="false">AV518*AJ518</f>
        <v>95052.565</v>
      </c>
      <c r="AX518" s="1" t="n">
        <v>22.49</v>
      </c>
      <c r="AY518" s="3" t="n">
        <v>9.05</v>
      </c>
      <c r="AZ518" s="3" t="n">
        <f aca="false">IF(AND(AU518&lt;&gt;"",T518&lt;&gt;"",O518&lt;&gt;"",AD518&lt;&gt;""),SQRT((AU518*(MAX((T518-77)/(T518-O518),0))^0.38)*(SQRT(AD518^2-0.000601*(77-60))*62.3664)*251.9958/30.48^3),"")</f>
        <v>9.46978814312301</v>
      </c>
      <c r="BA518" s="3" t="n">
        <f aca="false">IF(AND(AY518&lt;&gt;"",AZ518&lt;&gt;""),AZ518-AY518,"")</f>
        <v>0.419788143123013</v>
      </c>
      <c r="BB518" s="1" t="n">
        <v>10</v>
      </c>
      <c r="BC518" s="1" t="n">
        <v>-526.46</v>
      </c>
      <c r="BD518" s="1" t="n">
        <v>289.4</v>
      </c>
      <c r="BL518" s="1" t="n">
        <v>2</v>
      </c>
      <c r="BM518" s="1" t="n">
        <v>10.4</v>
      </c>
      <c r="BO518" s="7" t="n">
        <f aca="false">IF(AND(P518&lt;&gt;"",AD518&lt;&gt;""),P518^0.333333333333333/AD518,"")</f>
        <v>11.5103043219768</v>
      </c>
      <c r="BP518" s="7" t="n">
        <f aca="false">BN518-BO518</f>
        <v>-11.5103043219768</v>
      </c>
    </row>
    <row r="519" customFormat="false" ht="12.75" hidden="false" customHeight="false" outlineLevel="0" collapsed="false">
      <c r="A519" s="0" t="n">
        <v>738</v>
      </c>
      <c r="B519" s="0" t="s">
        <v>772</v>
      </c>
      <c r="C519" s="0" t="s">
        <v>771</v>
      </c>
      <c r="D519" s="0" t="n">
        <v>3</v>
      </c>
      <c r="E519" s="0" t="n">
        <v>9</v>
      </c>
      <c r="F519" s="0" t="n">
        <v>0</v>
      </c>
      <c r="G519" s="0" t="n">
        <v>1</v>
      </c>
      <c r="H519" s="0" t="n">
        <v>0</v>
      </c>
      <c r="I519" s="0" t="n">
        <v>0</v>
      </c>
      <c r="J519" s="0" t="n">
        <v>0</v>
      </c>
      <c r="K519" s="0" t="s">
        <v>767</v>
      </c>
      <c r="L519" s="1" t="n">
        <v>59.11</v>
      </c>
      <c r="M519" s="1" t="n">
        <f aca="false">+D519*$D$2+E519*$E$2+F519*$F$2+G519*$G$2+H519*$H$2+I519*$I$2+J519*$J$2</f>
        <v>59.11116</v>
      </c>
      <c r="N519" s="1" t="str">
        <f aca="false">IF(ABS(M519-L519)&gt;0.005,M519-L519,"")</f>
        <v/>
      </c>
      <c r="O519" s="1" t="n">
        <v>90.32</v>
      </c>
      <c r="P519" s="1" t="n">
        <f aca="false">+O519+459.67</f>
        <v>549.99</v>
      </c>
      <c r="Q519" s="1" t="n">
        <f aca="false">IF(AND(P519&gt;0,U519&lt;&gt;""),P519/U519,"")</f>
        <v>0.64755748648935</v>
      </c>
      <c r="R519" s="1" t="n">
        <v>-139.36</v>
      </c>
      <c r="S519" s="1" t="n">
        <f aca="false">IF(AND(R519&lt;&gt;"",U519&lt;&gt;""),(R519+459.67)/U519,"")</f>
        <v>0.377132563314613</v>
      </c>
      <c r="T519" s="1" t="n">
        <v>389.66</v>
      </c>
      <c r="U519" s="1" t="n">
        <f aca="false">IF(T519&lt;&gt;"",T519+459.67,"")</f>
        <v>849.33</v>
      </c>
      <c r="V519" s="1" t="n">
        <v>658.38</v>
      </c>
      <c r="W519" s="2" t="n">
        <v>0.0599</v>
      </c>
      <c r="X519" s="2" t="n">
        <v>0.256</v>
      </c>
      <c r="Y519" s="2" t="n">
        <f aca="false">IF(U519&lt;&gt;"",V519*W519*L519/10.73165/U519,"")</f>
        <v>0.255753418045531</v>
      </c>
      <c r="Z519" s="2" t="str">
        <f aca="false">IF(Y519&lt;&gt;"",IF(ABS(Y519-X519)&gt;0.0005,Y519-X519,""),"")</f>
        <v/>
      </c>
      <c r="AA519" s="2" t="n">
        <v>0.2785</v>
      </c>
      <c r="AB519" s="2" t="n">
        <f aca="false">IF(AND(V519&gt;0,Q519&lt;&gt;""),LOG(14.69595/V519)/(1-1/Q519)*3/7-1,"")</f>
        <v>0.300270476971669</v>
      </c>
      <c r="AC519" s="2" t="str">
        <f aca="false">IF(AB519&lt;&gt;"",IF(ABS(AB519-AA519)&gt;0.05,AB519-AA519,""),"")</f>
        <v/>
      </c>
      <c r="AD519" s="2" t="n">
        <v>0.6949</v>
      </c>
      <c r="AF519" s="3" t="n">
        <f aca="false">IF(AND(L519&lt;&gt;"",AD519&lt;&gt;""),L519/(AD519*62.3664),"")</f>
        <v>1.36391709213773</v>
      </c>
      <c r="AG519" s="1" t="n">
        <v>72.14</v>
      </c>
      <c r="AH519" s="1" t="n">
        <f aca="false">IF(AD519&lt;&gt;"",141.5/AD519-131.5,"")</f>
        <v>72.1264210677795</v>
      </c>
      <c r="AI519" s="1" t="n">
        <f aca="false">IF(AH519&lt;&gt;"",IF(ABS(AH519-AG519)&gt;0.01,AH519-AG519,""),"")</f>
        <v>-0.0135789322204545</v>
      </c>
      <c r="AJ519" s="3" t="n">
        <v>5.793</v>
      </c>
      <c r="AK519" s="3" t="n">
        <f aca="false">IF(AD519&lt;&gt;"",AD519*8.33718,"")</f>
        <v>5.793506382</v>
      </c>
      <c r="AL519" s="3" t="str">
        <f aca="false">IF(AK519&lt;&gt;"",IF(ABS(AK519-AJ519)&gt;0.001,AK519-AJ519,""),"")</f>
        <v/>
      </c>
      <c r="AM519" s="4" t="n">
        <v>1.3711</v>
      </c>
      <c r="AN519" s="2" t="n">
        <v>18.166</v>
      </c>
      <c r="AO519" s="2" t="n">
        <f aca="false">IF(AND(V519&lt;&gt;"",AA519&lt;&gt;"",U519&lt;&gt;""),V519*10^(7/3*(1+AA519)*(1-U519/559.676)),"")</f>
        <v>18.8179527990509</v>
      </c>
      <c r="AP519" s="2" t="n">
        <f aca="false">IF(AO519&lt;&gt;"",AO519-AN519,"")</f>
        <v>0.651952799050878</v>
      </c>
      <c r="AR519" s="2" t="n">
        <v>0.6587</v>
      </c>
      <c r="AS519" s="2" t="n">
        <v>0.4208</v>
      </c>
      <c r="AT519" s="2" t="n">
        <v>0.2903</v>
      </c>
      <c r="AU519" s="1" t="n">
        <v>205.31</v>
      </c>
      <c r="AV519" s="5" t="n">
        <v>15686</v>
      </c>
      <c r="AW519" s="5" t="n">
        <f aca="false">AV519*AJ519</f>
        <v>90868.998</v>
      </c>
      <c r="AX519" s="1" t="n">
        <v>17.4</v>
      </c>
      <c r="AY519" s="3" t="n">
        <v>8.53</v>
      </c>
      <c r="AZ519" s="3" t="n">
        <f aca="false">IF(AND(AU519&lt;&gt;"",T519&lt;&gt;"",O519&lt;&gt;"",AD519&lt;&gt;""),SQRT((AU519*(MAX((T519-77)/(T519-O519),0))^0.38)*(SQRT(AD519^2-0.000601*(77-60))*62.3664)*251.9958/30.48^3),"")</f>
        <v>8.92454979604357</v>
      </c>
      <c r="BA519" s="3" t="n">
        <f aca="false">IF(AND(AY519&lt;&gt;"",AZ519&lt;&gt;""),AZ519-AY519,"")</f>
        <v>0.394549796043567</v>
      </c>
      <c r="BB519" s="1" t="n">
        <v>-34.6</v>
      </c>
      <c r="BC519" s="1" t="n">
        <v>-609.5</v>
      </c>
      <c r="BD519" s="1" t="n">
        <v>232.23</v>
      </c>
      <c r="BE519" s="1" t="n">
        <v>53.27</v>
      </c>
      <c r="BL519" s="1" t="n">
        <v>2</v>
      </c>
      <c r="BM519" s="1" t="n">
        <v>10.4</v>
      </c>
      <c r="BO519" s="7" t="n">
        <f aca="false">IF(AND(P519&lt;&gt;"",AD519&lt;&gt;""),P519^0.333333333333333/AD519,"")</f>
        <v>11.790420276113</v>
      </c>
      <c r="BP519" s="7" t="n">
        <f aca="false">BN519-BO519</f>
        <v>-11.790420276113</v>
      </c>
    </row>
    <row r="520" customFormat="false" ht="12.75" hidden="false" customHeight="false" outlineLevel="0" collapsed="false">
      <c r="A520" s="0" t="n">
        <v>739</v>
      </c>
      <c r="B520" s="0" t="s">
        <v>773</v>
      </c>
      <c r="C520" s="0" t="s">
        <v>774</v>
      </c>
      <c r="D520" s="0" t="n">
        <v>4</v>
      </c>
      <c r="E520" s="0" t="n">
        <v>11</v>
      </c>
      <c r="F520" s="0" t="n">
        <v>0</v>
      </c>
      <c r="G520" s="0" t="n">
        <v>1</v>
      </c>
      <c r="H520" s="0" t="n">
        <v>0</v>
      </c>
      <c r="I520" s="0" t="n">
        <v>0</v>
      </c>
      <c r="J520" s="0" t="n">
        <v>0</v>
      </c>
      <c r="K520" s="0" t="s">
        <v>767</v>
      </c>
      <c r="L520" s="1" t="n">
        <v>73.14</v>
      </c>
      <c r="M520" s="1" t="n">
        <f aca="false">+D520*$D$2+E520*$E$2+F520*$F$2+G520*$G$2+H520*$H$2+I520*$I$2+J520*$J$2</f>
        <v>73.13804</v>
      </c>
      <c r="N520" s="1" t="str">
        <f aca="false">IF(ABS(M520-L520)&gt;0.005,M520-L520,"")</f>
        <v/>
      </c>
      <c r="O520" s="1" t="n">
        <v>171.32</v>
      </c>
      <c r="P520" s="1" t="n">
        <f aca="false">+O520+459.67</f>
        <v>630.99</v>
      </c>
      <c r="Q520" s="1" t="n">
        <f aca="false">IF(AND(P520&gt;0,U520&lt;&gt;""),P520/U520,"")</f>
        <v>0.659052453468697</v>
      </c>
      <c r="R520" s="1" t="n">
        <v>-56.38</v>
      </c>
      <c r="S520" s="1" t="n">
        <f aca="false">IF(AND(R520&lt;&gt;"",U520&lt;&gt;""),(R520+459.67)/U520,"")</f>
        <v>0.421225794322241</v>
      </c>
      <c r="T520" s="1" t="n">
        <v>497.75</v>
      </c>
      <c r="U520" s="1" t="n">
        <f aca="false">IF(T520&lt;&gt;"",T520+459.67,"")</f>
        <v>957.42</v>
      </c>
      <c r="V520" s="1" t="n">
        <v>609.16</v>
      </c>
      <c r="W520" s="2" t="n">
        <v>0.0686</v>
      </c>
      <c r="X520" s="2" t="n">
        <v>0.297</v>
      </c>
      <c r="Y520" s="2" t="n">
        <f aca="false">IF(U520&lt;&gt;"",V520*W520*L520/10.73165/U520,"")</f>
        <v>0.297468822299773</v>
      </c>
      <c r="Z520" s="2" t="str">
        <f aca="false">IF(Y520&lt;&gt;"",IF(ABS(Y520-X520)&gt;0.0005,Y520-X520,""),"")</f>
        <v/>
      </c>
      <c r="AA520" s="2" t="n">
        <v>0.3295</v>
      </c>
      <c r="AB520" s="2" t="n">
        <f aca="false">IF(AND(V520&gt;0,Q520&lt;&gt;""),LOG(14.69595/V520)/(1-1/Q520)*3/7-1,"")</f>
        <v>0.340012862690773</v>
      </c>
      <c r="AC520" s="2" t="str">
        <f aca="false">IF(AB520&lt;&gt;"",IF(ABS(AB520-AA520)&gt;0.05,AB520-AA520,""),"")</f>
        <v/>
      </c>
      <c r="AD520" s="2" t="n">
        <v>0.7496</v>
      </c>
      <c r="AF520" s="3" t="n">
        <f aca="false">IF(AND(L520&lt;&gt;"",AD520&lt;&gt;""),L520/(AD520*62.3664),"")</f>
        <v>1.56449688326552</v>
      </c>
      <c r="AG520" s="1" t="n">
        <v>57.27</v>
      </c>
      <c r="AH520" s="1" t="n">
        <f aca="false">IF(AD520&lt;&gt;"",141.5/AD520-131.5,"")</f>
        <v>57.2673425827108</v>
      </c>
      <c r="AI520" s="1" t="str">
        <f aca="false">IF(AH520&lt;&gt;"",IF(ABS(AH520-AG520)&gt;0.01,AH520-AG520,""),"")</f>
        <v/>
      </c>
      <c r="AJ520" s="3" t="n">
        <v>6.249</v>
      </c>
      <c r="AK520" s="3" t="n">
        <f aca="false">IF(AD520&lt;&gt;"",AD520*8.33718,"")</f>
        <v>6.249550128</v>
      </c>
      <c r="AL520" s="3" t="str">
        <f aca="false">IF(AK520&lt;&gt;"",IF(ABS(AK520-AJ520)&gt;0.001,AK520-AJ520,""),"")</f>
        <v/>
      </c>
      <c r="AM520" s="4" t="n">
        <v>1.3987</v>
      </c>
      <c r="AN520" s="2" t="n">
        <v>3.1899</v>
      </c>
      <c r="AO520" s="2" t="n">
        <f aca="false">IF(AND(V520&lt;&gt;"",AA520&lt;&gt;"",U520&lt;&gt;""),V520*10^(7/3*(1+AA520)*(1-U520/559.676)),"")</f>
        <v>3.80294302913086</v>
      </c>
      <c r="AP520" s="2" t="n">
        <f aca="false">IF(AO520&lt;&gt;"",AO520-AN520,"")</f>
        <v>0.613043029130856</v>
      </c>
      <c r="AQ520" s="2" t="n">
        <v>0.3778</v>
      </c>
      <c r="AR520" s="2" t="n">
        <v>0.5762</v>
      </c>
      <c r="AS520" s="2" t="n">
        <v>0.6637</v>
      </c>
      <c r="AU520" s="1" t="n">
        <v>189.03</v>
      </c>
      <c r="AV520" s="5" t="n">
        <v>16320</v>
      </c>
      <c r="AW520" s="5" t="n">
        <f aca="false">AV520*AJ520</f>
        <v>101983.68</v>
      </c>
      <c r="AX520" s="1" t="n">
        <v>24.76</v>
      </c>
      <c r="AY520" s="3" t="n">
        <v>8.93</v>
      </c>
      <c r="AZ520" s="3" t="n">
        <f aca="false">IF(AND(AU520&lt;&gt;"",T520&lt;&gt;"",O520&lt;&gt;"",AD520&lt;&gt;""),SQRT((AU520*(MAX((T520-77)/(T520-O520),0))^0.38)*(SQRT(AD520^2-0.000601*(77-60))*62.3664)*251.9958/30.48^3),"")</f>
        <v>9.26364311799265</v>
      </c>
      <c r="BA520" s="3" t="n">
        <f aca="false">IF(AND(AY520&lt;&gt;"",AZ520&lt;&gt;""),AZ520-AY520,"")</f>
        <v>0.333643117992652</v>
      </c>
      <c r="BB520" s="1" t="n">
        <v>10</v>
      </c>
      <c r="BC520" s="1" t="n">
        <v>-541.09</v>
      </c>
      <c r="BD520" s="1" t="n">
        <v>289.24</v>
      </c>
      <c r="BL520" s="1" t="n">
        <v>1.7</v>
      </c>
      <c r="BM520" s="1" t="n">
        <v>9.8</v>
      </c>
      <c r="BO520" s="7" t="n">
        <f aca="false">IF(AND(P520&lt;&gt;"",AD520&lt;&gt;""),P520^0.333333333333333/AD520,"")</f>
        <v>11.4422451329439</v>
      </c>
      <c r="BP520" s="7" t="n">
        <f aca="false">BN520-BO520</f>
        <v>-11.4422451329439</v>
      </c>
    </row>
    <row r="521" customFormat="false" ht="12.75" hidden="false" customHeight="false" outlineLevel="0" collapsed="false">
      <c r="A521" s="0" t="n">
        <v>740</v>
      </c>
      <c r="B521" s="0" t="s">
        <v>775</v>
      </c>
      <c r="C521" s="0" t="s">
        <v>774</v>
      </c>
      <c r="D521" s="0" t="n">
        <v>4</v>
      </c>
      <c r="E521" s="0" t="n">
        <v>11</v>
      </c>
      <c r="F521" s="0" t="n">
        <v>0</v>
      </c>
      <c r="G521" s="0" t="n">
        <v>1</v>
      </c>
      <c r="H521" s="0" t="n">
        <v>0</v>
      </c>
      <c r="I521" s="0" t="n">
        <v>0</v>
      </c>
      <c r="J521" s="0" t="n">
        <v>0</v>
      </c>
      <c r="K521" s="0" t="s">
        <v>767</v>
      </c>
      <c r="L521" s="1" t="n">
        <v>73.14</v>
      </c>
      <c r="M521" s="1" t="n">
        <f aca="false">+D521*$D$2+E521*$E$2+F521*$F$2+G521*$G$2+H521*$H$2+I521*$I$2+J521*$J$2</f>
        <v>73.13804</v>
      </c>
      <c r="N521" s="1" t="str">
        <f aca="false">IF(ABS(M521-L521)&gt;0.005,M521-L521,"")</f>
        <v/>
      </c>
      <c r="O521" s="1" t="n">
        <v>153.91</v>
      </c>
      <c r="P521" s="1" t="n">
        <f aca="false">+O521+459.67</f>
        <v>613.58</v>
      </c>
      <c r="Q521" s="1" t="n">
        <f aca="false">IF(AND(P521&gt;0,U521&lt;&gt;""),P521/U521,"")</f>
        <v>0.663537757783521</v>
      </c>
      <c r="R521" s="1" t="n">
        <v>-120.28</v>
      </c>
      <c r="S521" s="1" t="n">
        <f aca="false">IF(AND(R521&lt;&gt;"",U521&lt;&gt;""),(R521+459.67)/U521,"")</f>
        <v>0.367023174833191</v>
      </c>
      <c r="T521" s="1" t="n">
        <v>465.04</v>
      </c>
      <c r="U521" s="1" t="n">
        <f aca="false">IF(T521&lt;&gt;"",T521+459.67,"")</f>
        <v>924.71</v>
      </c>
      <c r="V521" s="1" t="n">
        <v>611.34</v>
      </c>
      <c r="W521" s="2" t="n">
        <v>0.0685</v>
      </c>
      <c r="X521" s="2" t="n">
        <v>0.3085</v>
      </c>
      <c r="Y521" s="2" t="n">
        <f aca="false">IF(U521&lt;&gt;"",V521*W521*L521/10.73165/U521,"")</f>
        <v>0.308642896266141</v>
      </c>
      <c r="Z521" s="2" t="str">
        <f aca="false">IF(Y521&lt;&gt;"",IF(ABS(Y521-X521)&gt;0.0005,Y521-X521,""),"")</f>
        <v/>
      </c>
      <c r="AA521" s="2" t="n">
        <v>0.3627</v>
      </c>
      <c r="AB521" s="2" t="n">
        <f aca="false">IF(AND(V521&gt;0,Q521&lt;&gt;""),LOG(14.69595/V521)/(1-1/Q521)*3/7-1,"")</f>
        <v>0.368428811726611</v>
      </c>
      <c r="AC521" s="2" t="str">
        <f aca="false">IF(AB521&lt;&gt;"",IF(ABS(AB521-AA521)&gt;0.05,AB521-AA521,""),"")</f>
        <v/>
      </c>
      <c r="AD521" s="2" t="n">
        <v>0.7387</v>
      </c>
      <c r="AF521" s="3" t="n">
        <f aca="false">IF(AND(L521&lt;&gt;"",AD521&lt;&gt;""),L521/(AD521*62.3664),"")</f>
        <v>1.58758205454966</v>
      </c>
      <c r="AG521" s="1" t="n">
        <v>60.04</v>
      </c>
      <c r="AH521" s="1" t="n">
        <f aca="false">IF(AD521&lt;&gt;"",141.5/AD521-131.5,"")</f>
        <v>60.0527277649925</v>
      </c>
      <c r="AI521" s="1" t="n">
        <f aca="false">IF(AH521&lt;&gt;"",IF(ABS(AH521-AG521)&gt;0.01,AH521-AG521,""),"")</f>
        <v>0.0127277649925404</v>
      </c>
      <c r="AJ521" s="3" t="n">
        <v>6.159</v>
      </c>
      <c r="AK521" s="3" t="n">
        <f aca="false">IF(AD521&lt;&gt;"",AD521*8.33718,"")</f>
        <v>6.158674866</v>
      </c>
      <c r="AL521" s="3" t="str">
        <f aca="false">IF(AK521&lt;&gt;"",IF(ABS(AK521-AJ521)&gt;0.001,AK521-AJ521,""),"")</f>
        <v/>
      </c>
      <c r="AM521" s="4" t="n">
        <v>1.3945</v>
      </c>
      <c r="AN521" s="2" t="n">
        <v>4.7487</v>
      </c>
      <c r="AO521" s="2" t="n">
        <f aca="false">IF(AND(V521&lt;&gt;"",AA521&lt;&gt;"",U521&lt;&gt;""),V521*10^(7/3*(1+AA521)*(1-U521/559.676)),"")</f>
        <v>5.15763162174456</v>
      </c>
      <c r="AP521" s="2" t="n">
        <f aca="false">IF(AO521&lt;&gt;"",AO521-AN521,"")</f>
        <v>0.408931621744564</v>
      </c>
      <c r="AR521" s="2" t="n">
        <v>0.5932</v>
      </c>
      <c r="AS521" s="2" t="n">
        <v>0.6357</v>
      </c>
      <c r="AU521" s="1" t="n">
        <v>180.61</v>
      </c>
      <c r="AV521" s="5" t="n">
        <v>16293</v>
      </c>
      <c r="AW521" s="5" t="n">
        <f aca="false">AV521*AJ521</f>
        <v>100348.587</v>
      </c>
      <c r="AX521" s="1" t="n">
        <v>21.7</v>
      </c>
      <c r="AY521" s="3" t="n">
        <v>8.63</v>
      </c>
      <c r="AZ521" s="3" t="n">
        <f aca="false">IF(AND(AU521&lt;&gt;"",T521&lt;&gt;"",O521&lt;&gt;"",AD521&lt;&gt;""),SQRT((AU521*(MAX((T521-77)/(T521-O521),0))^0.38)*(SQRT(AD521^2-0.000601*(77-60))*62.3664)*251.9958/30.48^3),"")</f>
        <v>8.93161336909951</v>
      </c>
      <c r="BA521" s="3" t="n">
        <f aca="false">IF(AND(AY521&lt;&gt;"",AZ521&lt;&gt;""),AZ521-AY521,"")</f>
        <v>0.301613369099504</v>
      </c>
      <c r="BB521" s="1" t="n">
        <v>-0.04</v>
      </c>
      <c r="BC521" s="1" t="n">
        <v>-580.78</v>
      </c>
      <c r="BD521" s="1" t="n">
        <v>270.99</v>
      </c>
      <c r="BL521" s="1" t="n">
        <v>1.6</v>
      </c>
      <c r="BO521" s="7" t="n">
        <f aca="false">IF(AND(P521&lt;&gt;"",AD521&lt;&gt;""),P521^0.333333333333333/AD521,"")</f>
        <v>11.5032961124974</v>
      </c>
      <c r="BP521" s="7" t="n">
        <f aca="false">BN521-BO521</f>
        <v>-11.5032961124974</v>
      </c>
    </row>
    <row r="522" customFormat="false" ht="12.75" hidden="false" customHeight="false" outlineLevel="0" collapsed="false">
      <c r="A522" s="0" t="n">
        <v>741</v>
      </c>
      <c r="B522" s="0" t="s">
        <v>776</v>
      </c>
      <c r="C522" s="0" t="s">
        <v>774</v>
      </c>
      <c r="D522" s="0" t="n">
        <v>4</v>
      </c>
      <c r="E522" s="0" t="n">
        <v>11</v>
      </c>
      <c r="F522" s="0" t="n">
        <v>0</v>
      </c>
      <c r="G522" s="0" t="n">
        <v>1</v>
      </c>
      <c r="H522" s="0" t="n">
        <v>0</v>
      </c>
      <c r="I522" s="0" t="n">
        <v>0</v>
      </c>
      <c r="J522" s="0" t="n">
        <v>0</v>
      </c>
      <c r="K522" s="0" t="s">
        <v>767</v>
      </c>
      <c r="L522" s="1" t="n">
        <v>73.14</v>
      </c>
      <c r="M522" s="1" t="n">
        <f aca="false">+D522*$D$2+E522*$E$2+F522*$F$2+G522*$G$2+H522*$H$2+I522*$I$2+J522*$J$2</f>
        <v>73.13804</v>
      </c>
      <c r="N522" s="1" t="str">
        <f aca="false">IF(ABS(M522-L522)&gt;0.005,M522-L522,"")</f>
        <v/>
      </c>
      <c r="O522" s="1" t="n">
        <v>145.4</v>
      </c>
      <c r="P522" s="1" t="n">
        <f aca="false">+O522+459.67</f>
        <v>605.07</v>
      </c>
      <c r="Q522" s="1" t="n">
        <f aca="false">IF(AND(P522&gt;0,U522&lt;&gt;""),P522/U522,"")</f>
        <v>0.653606844254326</v>
      </c>
      <c r="R522" s="1" t="n">
        <v>-156.01</v>
      </c>
      <c r="S522" s="1" t="n">
        <f aca="false">IF(AND(R522&lt;&gt;"",U522&lt;&gt;""),(R522+459.67)/U522,"")</f>
        <v>0.328018666148163</v>
      </c>
      <c r="T522" s="1" t="n">
        <v>466.07</v>
      </c>
      <c r="U522" s="1" t="n">
        <f aca="false">IF(T522&lt;&gt;"",T522+459.67,"")</f>
        <v>925.74</v>
      </c>
      <c r="V522" s="1" t="n">
        <v>580.15</v>
      </c>
      <c r="W522" s="2" t="n">
        <v>0.0679</v>
      </c>
      <c r="X522" s="2" t="n">
        <v>0.29</v>
      </c>
      <c r="Y522" s="2" t="n">
        <f aca="false">IF(U522&lt;&gt;"",V522*W522*L522/10.73165/U522,"")</f>
        <v>0.290007678759732</v>
      </c>
      <c r="Z522" s="2" t="str">
        <f aca="false">IF(Y522&lt;&gt;"",IF(ABS(Y522-X522)&gt;0.0005,Y522-X522,""),"")</f>
        <v/>
      </c>
      <c r="AA522" s="2" t="n">
        <v>0.2815</v>
      </c>
      <c r="AB522" s="2" t="n">
        <f aca="false">IF(AND(V522&gt;0,Q522&lt;&gt;""),LOG(14.69595/V522)/(1-1/Q522)*3/7-1,"")</f>
        <v>0.290911933049931</v>
      </c>
      <c r="AC522" s="2" t="str">
        <f aca="false">IF(AB522&lt;&gt;"",IF(ABS(AB522-AA522)&gt;0.05,AB522-AA522,""),"")</f>
        <v/>
      </c>
      <c r="AD522" s="2" t="n">
        <v>0.7293</v>
      </c>
      <c r="AF522" s="3" t="n">
        <f aca="false">IF(AND(L522&lt;&gt;"",AD522&lt;&gt;""),L522/(AD522*62.3664),"")</f>
        <v>1.60804451350039</v>
      </c>
      <c r="AG522" s="1" t="n">
        <v>62.51</v>
      </c>
      <c r="AH522" s="1" t="n">
        <f aca="false">IF(AD522&lt;&gt;"",141.5/AD522-131.5,"")</f>
        <v>62.5216646098999</v>
      </c>
      <c r="AI522" s="1" t="n">
        <f aca="false">IF(AH522&lt;&gt;"",IF(ABS(AH522-AG522)&gt;0.01,AH522-AG522,""),"")</f>
        <v>0.0116646098999169</v>
      </c>
      <c r="AJ522" s="3" t="n">
        <v>6.081</v>
      </c>
      <c r="AK522" s="3" t="n">
        <f aca="false">IF(AD522&lt;&gt;"",AD522*8.33718,"")</f>
        <v>6.080305374</v>
      </c>
      <c r="AL522" s="3" t="str">
        <f aca="false">IF(AK522&lt;&gt;"",IF(ABS(AK522-AJ522)&gt;0.001,AK522-AJ522,""),"")</f>
        <v/>
      </c>
      <c r="AM522" s="4" t="n">
        <v>1.3907</v>
      </c>
      <c r="AN522" s="2" t="n">
        <v>5.859</v>
      </c>
      <c r="AO522" s="2" t="n">
        <f aca="false">IF(AND(V522&lt;&gt;"",AA522&lt;&gt;"",U522&lt;&gt;""),V522*10^(7/3*(1+AA522)*(1-U522/559.676)),"")</f>
        <v>6.4236151829634</v>
      </c>
      <c r="AP522" s="2" t="n">
        <f aca="false">IF(AO522&lt;&gt;"",AO522-AN522,"")</f>
        <v>0.564615182963403</v>
      </c>
      <c r="AR522" s="2" t="n">
        <v>0.555</v>
      </c>
      <c r="AS522" s="2" t="n">
        <v>0.5804</v>
      </c>
      <c r="AU522" s="1" t="n">
        <v>176.39</v>
      </c>
      <c r="AV522" s="5" t="n">
        <v>16262</v>
      </c>
      <c r="AW522" s="5" t="n">
        <f aca="false">AV522*AJ522</f>
        <v>98889.222</v>
      </c>
      <c r="AX522" s="1" t="n">
        <v>21.11</v>
      </c>
      <c r="AY522" s="3" t="n">
        <v>8.45</v>
      </c>
      <c r="AZ522" s="3" t="n">
        <f aca="false">IF(AND(AU522&lt;&gt;"",T522&lt;&gt;"",O522&lt;&gt;"",AD522&lt;&gt;""),SQRT((AU522*(MAX((T522-77)/(T522-O522),0))^0.38)*(SQRT(AD522^2-0.000601*(77-60))*62.3664)*251.9958/30.48^3),"")</f>
        <v>8.7234426075506</v>
      </c>
      <c r="BA522" s="3" t="n">
        <f aca="false">IF(AND(AY522&lt;&gt;"",AZ522&lt;&gt;""),AZ522-AY522,"")</f>
        <v>0.273442607550596</v>
      </c>
      <c r="BB522" s="1" t="n">
        <v>-20</v>
      </c>
      <c r="BC522" s="1" t="n">
        <v>-612.42</v>
      </c>
      <c r="BD522" s="1" t="n">
        <v>238.82</v>
      </c>
      <c r="BL522" s="1" t="n">
        <v>1.6</v>
      </c>
      <c r="BO522" s="7" t="n">
        <f aca="false">IF(AND(P522&lt;&gt;"",AD522&lt;&gt;""),P522^0.333333333333333/AD522,"")</f>
        <v>11.5974451356885</v>
      </c>
      <c r="BP522" s="7" t="n">
        <f aca="false">BN522-BO522</f>
        <v>-11.5974451356885</v>
      </c>
    </row>
    <row r="523" customFormat="false" ht="12.75" hidden="false" customHeight="false" outlineLevel="0" collapsed="false">
      <c r="A523" s="0" t="n">
        <v>742</v>
      </c>
      <c r="B523" s="0" t="s">
        <v>777</v>
      </c>
      <c r="C523" s="0" t="s">
        <v>774</v>
      </c>
      <c r="D523" s="0" t="n">
        <v>4</v>
      </c>
      <c r="E523" s="0" t="n">
        <v>11</v>
      </c>
      <c r="F523" s="0" t="n">
        <v>0</v>
      </c>
      <c r="G523" s="0" t="n">
        <v>1</v>
      </c>
      <c r="H523" s="0" t="n">
        <v>0</v>
      </c>
      <c r="I523" s="0" t="n">
        <v>0</v>
      </c>
      <c r="J523" s="0" t="n">
        <v>0</v>
      </c>
      <c r="K523" s="0" t="s">
        <v>767</v>
      </c>
      <c r="L523" s="1" t="n">
        <v>73.14</v>
      </c>
      <c r="M523" s="1" t="n">
        <f aca="false">+D523*$D$2+E523*$E$2+F523*$F$2+G523*$G$2+H523*$H$2+I523*$I$2+J523*$J$2</f>
        <v>73.13804</v>
      </c>
      <c r="N523" s="1" t="str">
        <f aca="false">IF(ABS(M523-L523)&gt;0.005,M523-L523,"")</f>
        <v/>
      </c>
      <c r="O523" s="1" t="n">
        <v>111.92</v>
      </c>
      <c r="P523" s="1" t="n">
        <f aca="false">+O523+459.67</f>
        <v>571.59</v>
      </c>
      <c r="Q523" s="1" t="n">
        <f aca="false">IF(AND(P523&gt;0,U523&lt;&gt;""),P523/U523,"")</f>
        <v>0.65623062616243</v>
      </c>
      <c r="R523" s="1" t="n">
        <v>-88.53</v>
      </c>
      <c r="S523" s="1" t="n">
        <f aca="false">IF(AND(R523&lt;&gt;"",U523&lt;&gt;""),(R523+459.67)/U523,"")</f>
        <v>0.426098137815435</v>
      </c>
      <c r="T523" s="1" t="n">
        <v>411.35</v>
      </c>
      <c r="U523" s="1" t="n">
        <f aca="false">IF(T523&lt;&gt;"",T523+459.67,"")</f>
        <v>871.02</v>
      </c>
      <c r="V523" s="1" t="n">
        <v>556.95</v>
      </c>
      <c r="W523" s="2" t="n">
        <v>0.0642</v>
      </c>
      <c r="X523" s="2" t="n">
        <v>0.28</v>
      </c>
      <c r="Y523" s="2" t="n">
        <f aca="false">IF(U523&lt;&gt;"",V523*W523*L523/10.73165/U523,"")</f>
        <v>0.279776713911998</v>
      </c>
      <c r="Z523" s="2" t="str">
        <f aca="false">IF(Y523&lt;&gt;"",IF(ABS(Y523-X523)&gt;0.0005,Y523-X523,""),"")</f>
        <v/>
      </c>
      <c r="AA523" s="2" t="n">
        <v>0.2748</v>
      </c>
      <c r="AB523" s="2" t="n">
        <f aca="false">IF(AND(V523&gt;0,Q523&lt;&gt;""),LOG(14.69595/V523)/(1-1/Q523)*3/7-1,"")</f>
        <v>0.291486070324689</v>
      </c>
      <c r="AC523" s="2" t="str">
        <f aca="false">IF(AB523&lt;&gt;"",IF(ABS(AB523-AA523)&gt;0.05,AB523-AA523,""),"")</f>
        <v/>
      </c>
      <c r="AD523" s="2" t="n">
        <v>0.6987</v>
      </c>
      <c r="AF523" s="3" t="n">
        <f aca="false">IF(AND(L523&lt;&gt;"",AD523&lt;&gt;""),L523/(AD523*62.3664),"")</f>
        <v>1.67846982066099</v>
      </c>
      <c r="AG523" s="1" t="n">
        <v>71.02</v>
      </c>
      <c r="AH523" s="1" t="n">
        <f aca="false">IF(AD523&lt;&gt;"",141.5/AD523-131.5,"")</f>
        <v>71.0189637898955</v>
      </c>
      <c r="AI523" s="1" t="str">
        <f aca="false">IF(AH523&lt;&gt;"",IF(ABS(AH523-AG523)&gt;0.01,AH523-AG523,""),"")</f>
        <v/>
      </c>
      <c r="AJ523" s="3" t="n">
        <v>5.825</v>
      </c>
      <c r="AK523" s="3" t="n">
        <f aca="false">IF(AD523&lt;&gt;"",AD523*8.33718,"")</f>
        <v>5.825187666</v>
      </c>
      <c r="AL523" s="3" t="str">
        <f aca="false">IF(AK523&lt;&gt;"",IF(ABS(AK523-AJ523)&gt;0.001,AK523-AJ523,""),"")</f>
        <v/>
      </c>
      <c r="AM523" s="4" t="n">
        <v>1.3761</v>
      </c>
      <c r="AN523" s="2" t="n">
        <v>11.7379</v>
      </c>
      <c r="AO523" s="2" t="n">
        <f aca="false">IF(AND(V523&lt;&gt;"",AA523&lt;&gt;"",U523&lt;&gt;""),V523*10^(7/3*(1+AA523)*(1-U523/559.676)),"")</f>
        <v>12.3339814805755</v>
      </c>
      <c r="AP523" s="2" t="n">
        <f aca="false">IF(AO523&lt;&gt;"",AO523-AN523,"")</f>
        <v>0.596081480575474</v>
      </c>
      <c r="AR523" s="2" t="n">
        <v>0.6228</v>
      </c>
      <c r="AS523" s="2" t="n">
        <v>0.5619</v>
      </c>
      <c r="AU523" s="1" t="n">
        <v>162.28</v>
      </c>
      <c r="AV523" s="5" t="n">
        <v>16187</v>
      </c>
      <c r="AW523" s="5" t="n">
        <f aca="false">AV523*AJ523</f>
        <v>94289.275</v>
      </c>
      <c r="AX523" s="1" t="n">
        <v>16.86</v>
      </c>
      <c r="AY523" s="3" t="n">
        <v>7.69</v>
      </c>
      <c r="AZ523" s="3" t="n">
        <f aca="false">IF(AND(AU523&lt;&gt;"",T523&lt;&gt;"",O523&lt;&gt;"",AD523&lt;&gt;""),SQRT((AU523*(MAX((T523-77)/(T523-O523),0))^0.38)*(SQRT(AD523^2-0.000601*(77-60))*62.3664)*251.9958/30.48^3),"")</f>
        <v>8.05810906955355</v>
      </c>
      <c r="BA523" s="3" t="n">
        <f aca="false">IF(AND(AY523&lt;&gt;"",AZ523&lt;&gt;""),AZ523-AY523,"")</f>
        <v>0.368109069553554</v>
      </c>
      <c r="BB523" s="1" t="n">
        <v>15.8</v>
      </c>
      <c r="BC523" s="1" t="n">
        <v>-704.65</v>
      </c>
      <c r="BD523" s="1" t="n">
        <v>169.71</v>
      </c>
      <c r="BE523" s="1" t="n">
        <v>5.18</v>
      </c>
      <c r="BL523" s="1" t="n">
        <v>1.7</v>
      </c>
      <c r="BM523" s="1" t="n">
        <v>8.9</v>
      </c>
      <c r="BO523" s="7" t="n">
        <f aca="false">IF(AND(P523&lt;&gt;"",AD523&lt;&gt;""),P523^0.333333333333333/AD523,"")</f>
        <v>11.8778398169112</v>
      </c>
      <c r="BP523" s="7" t="n">
        <f aca="false">BN523-BO523</f>
        <v>-11.8778398169112</v>
      </c>
    </row>
    <row r="524" customFormat="false" ht="12.75" hidden="false" customHeight="false" outlineLevel="0" collapsed="false">
      <c r="A524" s="0" t="n">
        <v>743</v>
      </c>
      <c r="B524" s="0" t="s">
        <v>778</v>
      </c>
      <c r="C524" s="0" t="s">
        <v>779</v>
      </c>
      <c r="D524" s="0" t="n">
        <v>1</v>
      </c>
      <c r="E524" s="0" t="n">
        <v>4</v>
      </c>
      <c r="F524" s="0" t="n">
        <v>1</v>
      </c>
      <c r="G524" s="0" t="n">
        <v>2</v>
      </c>
      <c r="H524" s="0" t="n">
        <v>0</v>
      </c>
      <c r="I524" s="0" t="n">
        <v>0</v>
      </c>
      <c r="J524" s="0" t="n">
        <v>0</v>
      </c>
      <c r="K524" s="0" t="s">
        <v>780</v>
      </c>
      <c r="L524" s="1" t="n">
        <v>60.06</v>
      </c>
      <c r="M524" s="1" t="n">
        <f aca="false">+D524*$D$2+E524*$E$2+F524*$F$2+G524*$G$2+H524*$H$2+I524*$I$2+J524*$J$2</f>
        <v>60.05556</v>
      </c>
      <c r="N524" s="1" t="str">
        <f aca="false">IF(ABS(M524-L524)&gt;0.005,M524-L524,"")</f>
        <v/>
      </c>
      <c r="O524" s="1" t="n">
        <v>400.73</v>
      </c>
      <c r="P524" s="1" t="n">
        <f aca="false">+O524+459.67</f>
        <v>860.4</v>
      </c>
      <c r="Q524" s="1" t="n">
        <f aca="false">IF(AND(P524&gt;0,U524&lt;&gt;""),P524/U524,"")</f>
        <v>0.659310344827586</v>
      </c>
      <c r="R524" s="1" t="n">
        <v>270.86</v>
      </c>
      <c r="S524" s="1" t="n">
        <f aca="false">IF(AND(R524&lt;&gt;"",U524&lt;&gt;""),(R524+459.67)/U524,"")</f>
        <v>0.559793103448276</v>
      </c>
      <c r="T524" s="1" t="n">
        <v>845.33</v>
      </c>
      <c r="U524" s="1" t="n">
        <f aca="false">IF(T524&lt;&gt;"",T524+459.67,"")</f>
        <v>1305</v>
      </c>
      <c r="V524" s="1" t="n">
        <v>979.01</v>
      </c>
      <c r="W524" s="2" t="n">
        <v>0.0581</v>
      </c>
      <c r="X524" s="2" t="n">
        <v>0.244</v>
      </c>
      <c r="Y524" s="2" t="n">
        <f aca="false">IF(U524&lt;&gt;"",V524*W524*L524/10.73165/U524,"")</f>
        <v>0.243933572494851</v>
      </c>
      <c r="Z524" s="2" t="str">
        <f aca="false">IF(Y524&lt;&gt;"",IF(ABS(Y524-X524)&gt;0.0005,Y524-X524,""),"")</f>
        <v/>
      </c>
      <c r="AB524" s="2" t="n">
        <f aca="false">IF(AND(V524&gt;0,Q524&lt;&gt;""),LOG(14.69595/V524)/(1-1/Q524)*3/7-1,"")</f>
        <v>0.512450716465918</v>
      </c>
      <c r="AC524" s="2" t="n">
        <f aca="false">IF(AB524&lt;&gt;"",IF(ABS(AB524-AA524)&gt;0.05,AB524-AA524,""),"")</f>
        <v>0.512450716465918</v>
      </c>
      <c r="AF524" s="3" t="str">
        <f aca="false">IF(AND(L524&lt;&gt;"",AD524&lt;&gt;""),L524/(AD524*62.3664),"")</f>
        <v/>
      </c>
      <c r="AH524" s="1" t="str">
        <f aca="false">IF(AD524&lt;&gt;"",141.5/AD524-131.5,"")</f>
        <v/>
      </c>
      <c r="AI524" s="1" t="str">
        <f aca="false">IF(AH524&lt;&gt;"",IF(ABS(AH524-AG524)&gt;0.01,AH524-AG524,""),"")</f>
        <v/>
      </c>
      <c r="AK524" s="3" t="str">
        <f aca="false">IF(AD524&lt;&gt;"",AD524*8.33718,"")</f>
        <v/>
      </c>
      <c r="AL524" s="3" t="str">
        <f aca="false">IF(AK524&lt;&gt;"",IF(ABS(AK524-AJ524)&gt;0.001,AK524-AJ524,""),"")</f>
        <v/>
      </c>
      <c r="AO524" s="2" t="str">
        <f aca="false">IF(AND(V524&lt;&gt;"",AA524&lt;&gt;"",U524&lt;&gt;""),V524*10^(7/3*(1+AA524)*(1-U524/559.676)),"")</f>
        <v/>
      </c>
      <c r="AP524" s="2" t="str">
        <f aca="false">IF(AO524&lt;&gt;"",AO524-AN524,"")</f>
        <v/>
      </c>
      <c r="AQ524" s="2" t="n">
        <v>0.2594</v>
      </c>
      <c r="AV524" s="5" t="n">
        <v>3896</v>
      </c>
      <c r="AZ524" s="3" t="str">
        <f aca="false">IF(AND(AU524&lt;&gt;"",T524&lt;&gt;"",O524&lt;&gt;"",AD524&lt;&gt;""),SQRT((AU524*(MAX((T524-77)/(T524-O524),0))^0.38)*(SQRT(AD524^2-0.000601*(77-60))*62.3664)*251.9958/30.48^3),"")</f>
        <v/>
      </c>
      <c r="BA524" s="3" t="str">
        <f aca="false">IF(AND(AY524&lt;&gt;"",AZ524&lt;&gt;""),AZ524-AY524,"")</f>
        <v/>
      </c>
      <c r="BC524" s="1" t="n">
        <v>-1758.22</v>
      </c>
      <c r="BD524" s="1" t="n">
        <v>-1093.27</v>
      </c>
      <c r="BE524" s="1" t="n">
        <v>106.33</v>
      </c>
      <c r="BL524" s="1" t="n">
        <v>5.6</v>
      </c>
      <c r="BM524" s="1" t="n">
        <v>35.3</v>
      </c>
      <c r="BO524" s="7" t="str">
        <f aca="false">IF(AND(P524&lt;&gt;"",AD524&lt;&gt;""),P524^0.333333333333333/AD524,"")</f>
        <v/>
      </c>
      <c r="BP524" s="7" t="e">
        <f aca="false">BN524-BO524</f>
        <v>#VALUE!</v>
      </c>
    </row>
    <row r="525" customFormat="false" ht="12.75" hidden="false" customHeight="false" outlineLevel="0" collapsed="false">
      <c r="A525" s="0" t="n">
        <v>744</v>
      </c>
      <c r="B525" s="0" t="s">
        <v>781</v>
      </c>
      <c r="C525" s="0" t="s">
        <v>782</v>
      </c>
      <c r="D525" s="0" t="n">
        <v>2</v>
      </c>
      <c r="E525" s="0" t="n">
        <v>3</v>
      </c>
      <c r="F525" s="0" t="n">
        <v>0</v>
      </c>
      <c r="G525" s="0" t="n">
        <v>1</v>
      </c>
      <c r="H525" s="0" t="n">
        <v>0</v>
      </c>
      <c r="I525" s="0" t="n">
        <v>0</v>
      </c>
      <c r="J525" s="0" t="n">
        <v>0</v>
      </c>
      <c r="K525" s="0" t="s">
        <v>780</v>
      </c>
      <c r="L525" s="1" t="n">
        <v>41.05</v>
      </c>
      <c r="M525" s="1" t="n">
        <f aca="false">+D525*$D$2+E525*$E$2+F525*$F$2+G525*$G$2+H525*$H$2+I525*$I$2+J525*$J$2</f>
        <v>41.05252</v>
      </c>
      <c r="N525" s="1" t="str">
        <f aca="false">IF(ABS(M525-L525)&gt;0.005,M525-L525,"")</f>
        <v/>
      </c>
      <c r="O525" s="1" t="n">
        <v>178.88</v>
      </c>
      <c r="P525" s="1" t="n">
        <f aca="false">+O525+459.67</f>
        <v>638.55</v>
      </c>
      <c r="Q525" s="1" t="n">
        <f aca="false">IF(AND(P525&gt;0,U525&lt;&gt;""),P525/U525,"")</f>
        <v>0.65032080659945</v>
      </c>
      <c r="R525" s="1" t="n">
        <v>-46.89</v>
      </c>
      <c r="S525" s="1" t="n">
        <f aca="false">IF(AND(R525&lt;&gt;"",U525&lt;&gt;""),(R525+459.67)/U525,"")</f>
        <v>0.420389041653936</v>
      </c>
      <c r="T525" s="1" t="n">
        <v>522.23</v>
      </c>
      <c r="U525" s="1" t="n">
        <f aca="false">IF(T525&lt;&gt;"",T525+459.67,"")</f>
        <v>981.9</v>
      </c>
      <c r="V525" s="1" t="n">
        <v>701</v>
      </c>
      <c r="X525" s="2" t="n">
        <v>0.184</v>
      </c>
      <c r="Y525" s="2" t="n">
        <f aca="false">IF(U525&lt;&gt;"",V525*W525*L525/10.73165/U525,"")</f>
        <v>0</v>
      </c>
      <c r="Z525" s="2" t="n">
        <f aca="false">IF(Y525&lt;&gt;"",IF(ABS(Y525-X525)&gt;0.0005,Y525-X525,""),"")</f>
        <v>-0.184</v>
      </c>
      <c r="AA525" s="2" t="n">
        <v>0.3382</v>
      </c>
      <c r="AB525" s="2" t="n">
        <f aca="false">IF(AND(V525&gt;0,Q525&lt;&gt;""),LOG(14.69595/V525)/(1-1/Q525)*3/7-1,"")</f>
        <v>0.337850803144479</v>
      </c>
      <c r="AC525" s="2" t="str">
        <f aca="false">IF(AB525&lt;&gt;"",IF(ABS(AB525-AA525)&gt;0.05,AB525-AA525,""),"")</f>
        <v/>
      </c>
      <c r="AD525" s="2" t="n">
        <v>0.79</v>
      </c>
      <c r="AF525" s="3" t="n">
        <f aca="false">IF(AND(L525&lt;&gt;"",AD525&lt;&gt;""),L525/(AD525*62.3664),"")</f>
        <v>0.833173396515683</v>
      </c>
      <c r="AG525" s="1" t="n">
        <v>47.62</v>
      </c>
      <c r="AH525" s="1" t="n">
        <f aca="false">IF(AD525&lt;&gt;"",141.5/AD525-131.5,"")</f>
        <v>47.6139240506329</v>
      </c>
      <c r="AI525" s="1" t="str">
        <f aca="false">IF(AH525&lt;&gt;"",IF(ABS(AH525-AG525)&gt;0.01,AH525-AG525,""),"")</f>
        <v/>
      </c>
      <c r="AJ525" s="3" t="n">
        <v>6.586</v>
      </c>
      <c r="AK525" s="3" t="n">
        <f aca="false">IF(AD525&lt;&gt;"",AD525*8.33718,"")</f>
        <v>6.5863722</v>
      </c>
      <c r="AL525" s="3" t="str">
        <f aca="false">IF(AK525&lt;&gt;"",IF(ABS(AK525-AJ525)&gt;0.001,AK525-AJ525,""),"")</f>
        <v/>
      </c>
      <c r="AM525" s="4" t="n">
        <v>1.3416</v>
      </c>
      <c r="AN525" s="2" t="n">
        <v>3.0641</v>
      </c>
      <c r="AO525" s="2" t="n">
        <f aca="false">IF(AND(V525&lt;&gt;"",AA525&lt;&gt;"",U525&lt;&gt;""),V525*10^(7/3*(1+AA525)*(1-U525/559.676)),"")</f>
        <v>3.09103892382931</v>
      </c>
      <c r="AP525" s="2" t="n">
        <f aca="false">IF(AO525&lt;&gt;"",AO525-AN525,"")</f>
        <v>0.0269389238293094</v>
      </c>
      <c r="AQ525" s="2" t="n">
        <v>0.2991</v>
      </c>
      <c r="AR525" s="2" t="n">
        <v>0.5278</v>
      </c>
      <c r="AS525" s="2" t="n">
        <v>0.4082</v>
      </c>
      <c r="AU525" s="1" t="n">
        <v>317.31</v>
      </c>
      <c r="AV525" s="5" t="n">
        <v>12467</v>
      </c>
      <c r="AW525" s="5" t="n">
        <f aca="false">AV525*AJ525</f>
        <v>82107.662</v>
      </c>
      <c r="AX525" s="1" t="n">
        <v>28.66</v>
      </c>
      <c r="AY525" s="3" t="n">
        <v>11.78</v>
      </c>
      <c r="AZ525" s="3" t="n">
        <f aca="false">IF(AND(AU525&lt;&gt;"",T525&lt;&gt;"",O525&lt;&gt;"",AD525&lt;&gt;""),SQRT((AU525*(MAX((T525-77)/(T525-O525),0))^0.38)*(SQRT(AD525^2-0.000601*(77-60))*62.3664)*251.9958/30.48^3),"")</f>
        <v>12.3410987186154</v>
      </c>
      <c r="BA525" s="3" t="n">
        <f aca="false">IF(AND(AY525&lt;&gt;"",AZ525&lt;&gt;""),AZ525-AY525,"")</f>
        <v>0.56109871861541</v>
      </c>
      <c r="BB525" s="1" t="n">
        <v>42</v>
      </c>
      <c r="BC525" s="1" t="n">
        <v>775.4</v>
      </c>
      <c r="BD525" s="1" t="n">
        <v>961.55</v>
      </c>
      <c r="BE525" s="1" t="n">
        <v>93.33</v>
      </c>
      <c r="BL525" s="1" t="n">
        <v>4.4</v>
      </c>
      <c r="BM525" s="1" t="n">
        <v>16</v>
      </c>
      <c r="BO525" s="7" t="n">
        <f aca="false">IF(AND(P525&lt;&gt;"",AD525&lt;&gt;""),P525^0.333333333333333/AD525,"")</f>
        <v>10.9002856338831</v>
      </c>
      <c r="BP525" s="7" t="n">
        <f aca="false">BN525-BO525</f>
        <v>-10.9002856338831</v>
      </c>
    </row>
    <row r="526" customFormat="false" ht="12.75" hidden="false" customHeight="false" outlineLevel="0" collapsed="false">
      <c r="A526" s="0" t="n">
        <v>745</v>
      </c>
      <c r="B526" s="0" t="s">
        <v>783</v>
      </c>
      <c r="C526" s="0" t="s">
        <v>784</v>
      </c>
      <c r="D526" s="0" t="n">
        <v>4</v>
      </c>
      <c r="E526" s="0" t="n">
        <v>9</v>
      </c>
      <c r="F526" s="0" t="n">
        <v>1</v>
      </c>
      <c r="G526" s="0" t="n">
        <v>1</v>
      </c>
      <c r="H526" s="0" t="n">
        <v>0</v>
      </c>
      <c r="I526" s="0" t="n">
        <v>0</v>
      </c>
      <c r="J526" s="0" t="n">
        <v>0</v>
      </c>
      <c r="K526" s="0" t="s">
        <v>780</v>
      </c>
      <c r="L526" s="1" t="n">
        <v>87.12</v>
      </c>
      <c r="M526" s="1" t="n">
        <f aca="false">+D526*$D$2+E526*$E$2+F526*$F$2+G526*$G$2+H526*$H$2+I526*$I$2+J526*$J$2</f>
        <v>87.12156</v>
      </c>
      <c r="N526" s="1" t="str">
        <f aca="false">IF(ABS(M526-L526)&gt;0.005,M526-L526,"")</f>
        <v/>
      </c>
      <c r="O526" s="1" t="n">
        <v>262.4</v>
      </c>
      <c r="P526" s="1" t="n">
        <f aca="false">+O526+459.67</f>
        <v>722.07</v>
      </c>
      <c r="Q526" s="1" t="n">
        <f aca="false">IF(AND(P526&gt;0,U526&lt;&gt;""),P526/U526,"")</f>
        <v>0.649110032362459</v>
      </c>
      <c r="R526" s="1" t="n">
        <v>26.42</v>
      </c>
      <c r="S526" s="1" t="n">
        <f aca="false">IF(AND(R526&lt;&gt;"",U526&lt;&gt;""),(R526+459.67)/U526,"")</f>
        <v>0.436974110032362</v>
      </c>
      <c r="T526" s="1" t="n">
        <v>652.73</v>
      </c>
      <c r="U526" s="1" t="n">
        <f aca="false">IF(T526&lt;&gt;"",T526+459.67,"")</f>
        <v>1112.4</v>
      </c>
      <c r="V526" s="1" t="n">
        <v>774.5</v>
      </c>
      <c r="W526" s="2" t="n">
        <v>0.0507</v>
      </c>
      <c r="X526" s="2" t="n">
        <v>0.287</v>
      </c>
      <c r="Y526" s="2" t="n">
        <f aca="false">IF(U526&lt;&gt;"",V526*W526*L526/10.73165/U526,"")</f>
        <v>0.28656277079697</v>
      </c>
      <c r="Z526" s="2" t="str">
        <f aca="false">IF(Y526&lt;&gt;"",IF(ABS(Y526-X526)&gt;0.0005,Y526-X526,""),"")</f>
        <v/>
      </c>
      <c r="AA526" s="2" t="n">
        <v>0.3583</v>
      </c>
      <c r="AB526" s="2" t="n">
        <f aca="false">IF(AND(V526&gt;0,Q526&lt;&gt;""),LOG(14.69595/V526)/(1-1/Q526)*3/7-1,"")</f>
        <v>0.365083698166976</v>
      </c>
      <c r="AC526" s="2" t="str">
        <f aca="false">IF(AB526&lt;&gt;"",IF(ABS(AB526-AA526)&gt;0.05,AB526-AA526,""),"")</f>
        <v/>
      </c>
      <c r="AD526" s="2" t="n">
        <v>1.0055</v>
      </c>
      <c r="AF526" s="3" t="n">
        <f aca="false">IF(AND(L526&lt;&gt;"",AD526&lt;&gt;""),L526/(AD526*62.3664),"")</f>
        <v>1.38926506844542</v>
      </c>
      <c r="AG526" s="1" t="n">
        <v>9.23</v>
      </c>
      <c r="AH526" s="1" t="n">
        <f aca="false">IF(AD526&lt;&gt;"",141.5/AD526-131.5,"")</f>
        <v>9.2260069617106</v>
      </c>
      <c r="AI526" s="1" t="str">
        <f aca="false">IF(AH526&lt;&gt;"",IF(ABS(AH526-AG526)&gt;0.01,AH526-AG526,""),"")</f>
        <v/>
      </c>
      <c r="AJ526" s="3" t="n">
        <v>8.383</v>
      </c>
      <c r="AK526" s="3" t="n">
        <f aca="false">IF(AD526&lt;&gt;"",AD526*8.33718,"")</f>
        <v>8.38303449</v>
      </c>
      <c r="AL526" s="3" t="str">
        <f aca="false">IF(AK526&lt;&gt;"",IF(ABS(AK526-AJ526)&gt;0.001,AK526-AJ526,""),"")</f>
        <v/>
      </c>
      <c r="AM526" s="4" t="n">
        <v>1.45212</v>
      </c>
      <c r="AN526" s="2" t="n">
        <v>0.3687</v>
      </c>
      <c r="AO526" s="2" t="n">
        <f aca="false">IF(AND(V526&lt;&gt;"",AA526&lt;&gt;"",U526&lt;&gt;""),V526*10^(7/3*(1+AA526)*(1-U526/559.676)),"")</f>
        <v>0.574146809842755</v>
      </c>
      <c r="AP526" s="2" t="n">
        <f aca="false">IF(AO526&lt;&gt;"",AO526-AN526,"")</f>
        <v>0.205446809842755</v>
      </c>
      <c r="AS526" s="2" t="n">
        <v>1.5816</v>
      </c>
      <c r="AT526" s="2" t="n">
        <v>0.6871</v>
      </c>
      <c r="AU526" s="1" t="n">
        <v>191.39</v>
      </c>
      <c r="AV526" s="5" t="n">
        <v>12140</v>
      </c>
      <c r="AW526" s="5" t="n">
        <f aca="false">AV526*AJ526</f>
        <v>101769.62</v>
      </c>
      <c r="AX526" s="1" t="n">
        <v>37.06</v>
      </c>
      <c r="AY526" s="3" t="n">
        <v>10.79</v>
      </c>
      <c r="AZ526" s="3" t="n">
        <f aca="false">IF(AND(AU526&lt;&gt;"",T526&lt;&gt;"",O526&lt;&gt;"",AD526&lt;&gt;""),SQRT((AU526*(MAX((T526-77)/(T526-O526),0))^0.38)*(SQRT(AD526^2-0.000601*(77-60))*62.3664)*251.9958/30.48^3),"")</f>
        <v>11.098567926863</v>
      </c>
      <c r="BA526" s="3" t="n">
        <f aca="false">IF(AND(AY526&lt;&gt;"",AZ526&lt;&gt;""),AZ526-AY526,"")</f>
        <v>0.308567926863017</v>
      </c>
      <c r="BB526" s="1" t="n">
        <v>100</v>
      </c>
      <c r="BC526" s="1" t="n">
        <v>-769.83</v>
      </c>
      <c r="BD526" s="1" t="n">
        <v>78.96</v>
      </c>
      <c r="BE526" s="1" t="n">
        <v>45.4</v>
      </c>
      <c r="BL526" s="1" t="n">
        <v>1.8</v>
      </c>
      <c r="BM526" s="1" t="n">
        <v>10.8</v>
      </c>
      <c r="BO526" s="7" t="n">
        <f aca="false">IF(AND(P526&lt;&gt;"",AD526&lt;&gt;""),P526^0.333333333333333/AD526,"")</f>
        <v>8.92231788549486</v>
      </c>
      <c r="BP526" s="7" t="n">
        <f aca="false">BN526-BO526</f>
        <v>-8.92231788549486</v>
      </c>
    </row>
    <row r="527" customFormat="false" ht="12.75" hidden="false" customHeight="false" outlineLevel="0" collapsed="false">
      <c r="A527" s="0" t="n">
        <v>746</v>
      </c>
      <c r="B527" s="0" t="s">
        <v>785</v>
      </c>
      <c r="C527" s="0" t="s">
        <v>786</v>
      </c>
      <c r="D527" s="0" t="n">
        <v>5</v>
      </c>
      <c r="E527" s="0" t="n">
        <v>5</v>
      </c>
      <c r="F527" s="0" t="n">
        <v>0</v>
      </c>
      <c r="G527" s="0" t="n">
        <v>1</v>
      </c>
      <c r="H527" s="0" t="n">
        <v>0</v>
      </c>
      <c r="I527" s="0" t="n">
        <v>0</v>
      </c>
      <c r="J527" s="0" t="n">
        <v>0</v>
      </c>
      <c r="K527" s="0" t="s">
        <v>780</v>
      </c>
      <c r="L527" s="1" t="n">
        <v>79.1</v>
      </c>
      <c r="M527" s="1" t="n">
        <f aca="false">+D527*$D$2+E527*$E$2+F527*$F$2+G527*$G$2+H527*$H$2+I527*$I$2+J527*$J$2</f>
        <v>79.1014</v>
      </c>
      <c r="N527" s="1" t="str">
        <f aca="false">IF(ABS(M527-L527)&gt;0.005,M527-L527,"")</f>
        <v/>
      </c>
      <c r="O527" s="1" t="n">
        <v>239.47</v>
      </c>
      <c r="P527" s="1" t="n">
        <f aca="false">+O527+459.67</f>
        <v>699.14</v>
      </c>
      <c r="Q527" s="1" t="n">
        <f aca="false">IF(AND(P527&gt;0,U527&lt;&gt;""),P527/U527,"")</f>
        <v>0.626520059861458</v>
      </c>
      <c r="R527" s="1" t="n">
        <v>-42.92</v>
      </c>
      <c r="S527" s="1" t="n">
        <f aca="false">IF(AND(R527&lt;&gt;"",U527&lt;&gt;""),(R527+459.67)/U527,"")</f>
        <v>0.373462017546218</v>
      </c>
      <c r="T527" s="1" t="n">
        <v>656.24</v>
      </c>
      <c r="U527" s="1" t="n">
        <f aca="false">IF(T527&lt;&gt;"",T527+459.67,"")</f>
        <v>1115.91</v>
      </c>
      <c r="V527" s="1" t="n">
        <v>817.1</v>
      </c>
      <c r="W527" s="2" t="n">
        <v>0.0514</v>
      </c>
      <c r="X527" s="2" t="n">
        <v>0.278</v>
      </c>
      <c r="Y527" s="2" t="n">
        <f aca="false">IF(U527&lt;&gt;"",V527*W527*L527/10.73165/U527,"")</f>
        <v>0.277408103508308</v>
      </c>
      <c r="Z527" s="2" t="n">
        <f aca="false">IF(Y527&lt;&gt;"",IF(ABS(Y527-X527)&gt;0.0005,Y527-X527,""),"")</f>
        <v>-0.00059189649169239</v>
      </c>
      <c r="AA527" s="2" t="n">
        <v>0.2389</v>
      </c>
      <c r="AB527" s="2" t="n">
        <f aca="false">IF(AND(V527&gt;0,Q527&lt;&gt;""),LOG(14.69595/V527)/(1-1/Q527)*3/7-1,"")</f>
        <v>0.254601045458341</v>
      </c>
      <c r="AC527" s="2" t="str">
        <f aca="false">IF(AB527&lt;&gt;"",IF(ABS(AB527-AA527)&gt;0.05,AB527-AA527,""),"")</f>
        <v/>
      </c>
      <c r="AD527" s="2" t="n">
        <v>0.9896</v>
      </c>
      <c r="AF527" s="3" t="n">
        <f aca="false">IF(AND(L527&lt;&gt;"",AD527&lt;&gt;""),L527/(AD527*62.3664),"")</f>
        <v>1.28164019997668</v>
      </c>
      <c r="AG527" s="1" t="n">
        <v>11.49</v>
      </c>
      <c r="AH527" s="1" t="n">
        <f aca="false">IF(AD527&lt;&gt;"",141.5/AD527-131.5,"")</f>
        <v>11.4870654810024</v>
      </c>
      <c r="AI527" s="1" t="str">
        <f aca="false">IF(AH527&lt;&gt;"",IF(ABS(AH527-AG527)&gt;0.01,AH527-AG527,""),"")</f>
        <v/>
      </c>
      <c r="AJ527" s="3" t="n">
        <v>8.25</v>
      </c>
      <c r="AK527" s="3" t="n">
        <f aca="false">IF(AD527&lt;&gt;"",AD527*8.33718,"")</f>
        <v>8.250473328</v>
      </c>
      <c r="AL527" s="3" t="str">
        <f aca="false">IF(AK527&lt;&gt;"",IF(ABS(AK527-AJ527)&gt;0.001,AK527-AJ527,""),"")</f>
        <v/>
      </c>
      <c r="AM527" s="4" t="n">
        <v>1.50745</v>
      </c>
      <c r="AN527" s="2" t="n">
        <v>0.78</v>
      </c>
      <c r="AO527" s="2" t="n">
        <f aca="false">IF(AND(V527&lt;&gt;"",AA527&lt;&gt;"",U527&lt;&gt;""),V527*10^(7/3*(1+AA527)*(1-U527/559.676)),"")</f>
        <v>1.09467883319737</v>
      </c>
      <c r="AP527" s="2" t="n">
        <f aca="false">IF(AO527&lt;&gt;"",AO527-AN527,"")</f>
        <v>0.314678833197374</v>
      </c>
      <c r="AQ527" s="2" t="n">
        <v>0.2142</v>
      </c>
      <c r="AR527" s="2" t="n">
        <v>0.3949</v>
      </c>
      <c r="AS527" s="2" t="n">
        <v>0.7619</v>
      </c>
      <c r="AT527" s="2" t="n">
        <v>0.4573</v>
      </c>
      <c r="AU527" s="1" t="n">
        <v>194.42</v>
      </c>
      <c r="AV527" s="5" t="n">
        <v>14523</v>
      </c>
      <c r="AW527" s="5" t="n">
        <f aca="false">AV527*AJ527</f>
        <v>119814.75</v>
      </c>
      <c r="AX527" s="1" t="n">
        <v>36.72</v>
      </c>
      <c r="AY527" s="3" t="n">
        <v>10.66</v>
      </c>
      <c r="AZ527" s="3" t="n">
        <f aca="false">IF(AND(AU527&lt;&gt;"",T527&lt;&gt;"",O527&lt;&gt;"",AD527&lt;&gt;""),SQRT((AU527*(MAX((T527-77)/(T527-O527),0))^0.38)*(SQRT(AD527^2-0.000601*(77-60))*62.3664)*251.9958/30.48^3),"")</f>
        <v>10.9717011728323</v>
      </c>
      <c r="BA527" s="3" t="n">
        <f aca="false">IF(AND(AY527&lt;&gt;"",AZ527&lt;&gt;""),AZ527-AY527,"")</f>
        <v>0.311701172832272</v>
      </c>
      <c r="BB527" s="1" t="n">
        <v>68</v>
      </c>
      <c r="BC527" s="1" t="n">
        <v>761.82</v>
      </c>
      <c r="BD527" s="1" t="n">
        <v>1033.8</v>
      </c>
      <c r="BE527" s="1" t="n">
        <v>45</v>
      </c>
      <c r="BL527" s="1" t="n">
        <v>1.8</v>
      </c>
      <c r="BM527" s="1" t="n">
        <v>12.4</v>
      </c>
      <c r="BO527" s="7" t="n">
        <f aca="false">IF(AND(P527&lt;&gt;"",AD527&lt;&gt;""),P527^0.333333333333333/AD527,"")</f>
        <v>8.96867658550358</v>
      </c>
      <c r="BP527" s="7" t="n">
        <f aca="false">BN527-BO527</f>
        <v>-8.96867658550358</v>
      </c>
    </row>
    <row r="528" customFormat="false" ht="12.75" hidden="false" customHeight="false" outlineLevel="0" collapsed="false">
      <c r="A528" s="0" t="n">
        <v>747</v>
      </c>
      <c r="B528" s="0" t="s">
        <v>787</v>
      </c>
      <c r="C528" s="0" t="s">
        <v>788</v>
      </c>
      <c r="D528" s="0" t="n">
        <v>6</v>
      </c>
      <c r="E528" s="0" t="n">
        <v>7</v>
      </c>
      <c r="F528" s="0" t="n">
        <v>0</v>
      </c>
      <c r="G528" s="0" t="n">
        <v>1</v>
      </c>
      <c r="H528" s="0" t="n">
        <v>0</v>
      </c>
      <c r="I528" s="0" t="n">
        <v>0</v>
      </c>
      <c r="J528" s="0" t="n">
        <v>0</v>
      </c>
      <c r="K528" s="0" t="s">
        <v>780</v>
      </c>
      <c r="L528" s="1" t="n">
        <v>93.13</v>
      </c>
      <c r="M528" s="1" t="n">
        <f aca="false">+D528*$D$2+E528*$E$2+F528*$F$2+G528*$G$2+H528*$H$2+I528*$I$2+J528*$J$2</f>
        <v>93.12828</v>
      </c>
      <c r="N528" s="1" t="str">
        <f aca="false">IF(ABS(M528-L528)&gt;0.005,M528-L528,"")</f>
        <v/>
      </c>
      <c r="O528" s="1" t="n">
        <v>364.01</v>
      </c>
      <c r="P528" s="1" t="n">
        <f aca="false">+O528+459.67</f>
        <v>823.68</v>
      </c>
      <c r="Q528" s="1" t="n">
        <f aca="false">IF(AND(P528&gt;0,U528&lt;&gt;""),P528/U528,"")</f>
        <v>0.654649499284692</v>
      </c>
      <c r="R528" s="1" t="n">
        <v>21.16</v>
      </c>
      <c r="S528" s="1" t="n">
        <f aca="false">IF(AND(R528&lt;&gt;"",U528&lt;&gt;""),(R528+459.67)/U528,"")</f>
        <v>0.382157049753616</v>
      </c>
      <c r="T528" s="1" t="n">
        <v>798.53</v>
      </c>
      <c r="U528" s="1" t="n">
        <f aca="false">IF(T528&lt;&gt;"",T528+459.67,"")</f>
        <v>1258.2</v>
      </c>
      <c r="V528" s="1" t="n">
        <v>770.07</v>
      </c>
      <c r="W528" s="2" t="n">
        <v>0.0464</v>
      </c>
      <c r="X528" s="2" t="n">
        <v>0.247</v>
      </c>
      <c r="Y528" s="2" t="n">
        <f aca="false">IF(U528&lt;&gt;"",V528*W528*L528/10.73165/U528,"")</f>
        <v>0.246445905513829</v>
      </c>
      <c r="Z528" s="2" t="n">
        <f aca="false">IF(Y528&lt;&gt;"",IF(ABS(Y528-X528)&gt;0.0005,Y528-X528,""),"")</f>
        <v>-0.000554094486170636</v>
      </c>
      <c r="AA528" s="2" t="n">
        <v>0.4041</v>
      </c>
      <c r="AB528" s="2" t="n">
        <f aca="false">IF(AND(V528&gt;0,Q528&lt;&gt;""),LOG(14.69595/V528)/(1-1/Q528)*3/7-1,"")</f>
        <v>0.396792347928885</v>
      </c>
      <c r="AC528" s="2" t="str">
        <f aca="false">IF(AB528&lt;&gt;"",IF(ABS(AB528-AA528)&gt;0.05,AB528-AA528,""),"")</f>
        <v/>
      </c>
      <c r="AD528" s="2" t="n">
        <v>1.0252</v>
      </c>
      <c r="AF528" s="3" t="n">
        <f aca="false">IF(AND(L528&lt;&gt;"",AD528&lt;&gt;""),L528/(AD528*62.3664),"")</f>
        <v>1.4565665414224</v>
      </c>
      <c r="AG528" s="1" t="n">
        <v>6.52</v>
      </c>
      <c r="AH528" s="1" t="n">
        <f aca="false">IF(AD528&lt;&gt;"",141.5/AD528-131.5,"")</f>
        <v>6.52184939523997</v>
      </c>
      <c r="AI528" s="1" t="str">
        <f aca="false">IF(AH528&lt;&gt;"",IF(ABS(AH528-AG528)&gt;0.01,AH528-AG528,""),"")</f>
        <v/>
      </c>
      <c r="AJ528" s="3" t="n">
        <v>8.547</v>
      </c>
      <c r="AK528" s="3" t="n">
        <f aca="false">IF(AD528&lt;&gt;"",AD528*8.33718,"")</f>
        <v>8.547276936</v>
      </c>
      <c r="AL528" s="3" t="str">
        <f aca="false">IF(AK528&lt;&gt;"",IF(ABS(AK528-AJ528)&gt;0.001,AK528-AJ528,""),"")</f>
        <v/>
      </c>
      <c r="AM528" s="4" t="n">
        <v>1.58364</v>
      </c>
      <c r="AN528" s="2" t="n">
        <v>0.0255</v>
      </c>
      <c r="AO528" s="2" t="n">
        <f aca="false">IF(AND(V528&lt;&gt;"",AA528&lt;&gt;"",U528&lt;&gt;""),V528*10^(7/3*(1+AA528)*(1-U528/559.676)),"")</f>
        <v>0.0627347196552976</v>
      </c>
      <c r="AP528" s="2" t="n">
        <f aca="false">IF(AO528&lt;&gt;"",AO528-AN528,"")</f>
        <v>0.0372347196552976</v>
      </c>
      <c r="AQ528" s="2" t="n">
        <v>0.2689</v>
      </c>
      <c r="AR528" s="2" t="n">
        <v>0.4907</v>
      </c>
      <c r="AS528" s="2" t="n">
        <v>2.6604</v>
      </c>
      <c r="AT528" s="2" t="n">
        <v>0.832</v>
      </c>
      <c r="AU528" s="1" t="n">
        <v>204.15</v>
      </c>
      <c r="AV528" s="5" t="n">
        <v>14951</v>
      </c>
      <c r="AW528" s="5" t="n">
        <f aca="false">AV528*AJ528</f>
        <v>127786.197</v>
      </c>
      <c r="AX528" s="1" t="n">
        <v>42.38</v>
      </c>
      <c r="AY528" s="3" t="n">
        <v>11.79</v>
      </c>
      <c r="AZ528" s="3" t="n">
        <f aca="false">IF(AND(AU528&lt;&gt;"",T528&lt;&gt;"",O528&lt;&gt;"",AD528&lt;&gt;""),SQRT((AU528*(MAX((T528-77)/(T528-O528),0))^0.38)*(SQRT(AD528^2-0.000601*(77-60))*62.3664)*251.9958/30.48^3),"")</f>
        <v>11.8389835809089</v>
      </c>
      <c r="BA528" s="3" t="n">
        <f aca="false">IF(AND(AY528&lt;&gt;"",AZ528&lt;&gt;""),AZ528-AY528,"")</f>
        <v>0.0489835809088888</v>
      </c>
      <c r="BB528" s="1" t="n">
        <v>158</v>
      </c>
      <c r="BC528" s="1" t="n">
        <v>400.99</v>
      </c>
      <c r="BD528" s="1" t="n">
        <v>769.54</v>
      </c>
      <c r="BE528" s="1" t="n">
        <v>48.66</v>
      </c>
      <c r="BL528" s="1" t="n">
        <v>1.3</v>
      </c>
      <c r="BM528" s="1" t="n">
        <v>11</v>
      </c>
      <c r="BO528" s="7" t="n">
        <f aca="false">IF(AND(P528&lt;&gt;"",AD528&lt;&gt;""),P528^0.333333333333333/AD528,"")</f>
        <v>9.14346716101631</v>
      </c>
      <c r="BP528" s="7" t="n">
        <f aca="false">BN528-BO528</f>
        <v>-9.14346716101631</v>
      </c>
    </row>
    <row r="529" customFormat="false" ht="12.75" hidden="false" customHeight="false" outlineLevel="0" collapsed="false">
      <c r="A529" s="0" t="n">
        <v>748</v>
      </c>
      <c r="B529" s="0" t="s">
        <v>789</v>
      </c>
      <c r="C529" s="0" t="s">
        <v>790</v>
      </c>
      <c r="D529" s="0" t="n">
        <v>8</v>
      </c>
      <c r="E529" s="0" t="n">
        <v>7</v>
      </c>
      <c r="F529" s="0" t="n">
        <v>0</v>
      </c>
      <c r="G529" s="0" t="n">
        <v>1</v>
      </c>
      <c r="H529" s="0" t="n">
        <v>0</v>
      </c>
      <c r="I529" s="0" t="n">
        <v>0</v>
      </c>
      <c r="J529" s="0" t="n">
        <v>0</v>
      </c>
      <c r="K529" s="0" t="s">
        <v>780</v>
      </c>
      <c r="L529" s="1" t="n">
        <v>117.15</v>
      </c>
      <c r="M529" s="1" t="n">
        <f aca="false">+D529*$D$2+E529*$E$2+F529*$F$2+G529*$G$2+H529*$H$2+I529*$I$2+J529*$J$2</f>
        <v>117.15028</v>
      </c>
      <c r="N529" s="1" t="str">
        <f aca="false">IF(ABS(M529-L529)&gt;0.005,M529-L529,"")</f>
        <v/>
      </c>
      <c r="O529" s="1" t="n">
        <v>487.4</v>
      </c>
      <c r="P529" s="1" t="n">
        <f aca="false">+O529+459.67</f>
        <v>947.07</v>
      </c>
      <c r="Q529" s="1" t="n">
        <f aca="false">IF(AND(P529&gt;0,U529&lt;&gt;""),P529/U529,"")</f>
        <v>0.666012658227848</v>
      </c>
      <c r="R529" s="1" t="n">
        <v>32.95</v>
      </c>
      <c r="S529" s="1" t="n">
        <f aca="false">IF(AND(R529&lt;&gt;"",U529&lt;&gt;""),(R529+459.67)/U529,"")</f>
        <v>0.346427566807314</v>
      </c>
      <c r="T529" s="1" t="n">
        <v>962.33</v>
      </c>
      <c r="U529" s="1" t="n">
        <f aca="false">IF(T529&lt;&gt;"",T529+459.67,"")</f>
        <v>1422</v>
      </c>
      <c r="V529" s="1" t="n">
        <v>623.66</v>
      </c>
      <c r="W529" s="2" t="n">
        <v>0.0589</v>
      </c>
      <c r="X529" s="2" t="n">
        <v>0.282</v>
      </c>
      <c r="Y529" s="2" t="n">
        <f aca="false">IF(U529&lt;&gt;"",V529*W529*L529/10.73165/U529,"")</f>
        <v>0.28199368414588</v>
      </c>
      <c r="Z529" s="2" t="str">
        <f aca="false">IF(Y529&lt;&gt;"",IF(ABS(Y529-X529)&gt;0.0005,Y529-X529,""),"")</f>
        <v/>
      </c>
      <c r="AA529" s="2" t="n">
        <v>0.3742</v>
      </c>
      <c r="AB529" s="2" t="n">
        <f aca="false">IF(AND(V529&gt;0,Q529&lt;&gt;""),LOG(14.69595/V529)/(1-1/Q529)*3/7-1,"")</f>
        <v>0.391116349733479</v>
      </c>
      <c r="AC529" s="2" t="str">
        <f aca="false">IF(AB529&lt;&gt;"",IF(ABS(AB529-AA529)&gt;0.05,AB529-AA529,""),"")</f>
        <v/>
      </c>
      <c r="AD529" s="2" t="n">
        <v>1.11</v>
      </c>
      <c r="AF529" s="3" t="n">
        <f aca="false">IF(AND(L529&lt;&gt;"",AD529&lt;&gt;""),L529/(AD529*62.3664),"")</f>
        <v>1.69226603652833</v>
      </c>
      <c r="AG529" s="1" t="n">
        <v>-4.03</v>
      </c>
      <c r="AH529" s="1" t="n">
        <f aca="false">IF(AD529&lt;&gt;"",141.5/AD529-131.5,"")</f>
        <v>-4.02252252252254</v>
      </c>
      <c r="AI529" s="1" t="str">
        <f aca="false">IF(AH529&lt;&gt;"",IF(ABS(AH529-AG529)&gt;0.01,AH529-AG529,""),"")</f>
        <v/>
      </c>
      <c r="AJ529" s="3" t="n">
        <v>9.254</v>
      </c>
      <c r="AK529" s="3" t="n">
        <f aca="false">IF(AD529&lt;&gt;"",AD529*8.33718,"")</f>
        <v>9.2542698</v>
      </c>
      <c r="AL529" s="3" t="str">
        <f aca="false">IF(AK529&lt;&gt;"",IF(ABS(AK529-AJ529)&gt;0.001,AK529-AJ529,""),"")</f>
        <v/>
      </c>
      <c r="AM529" s="4" t="n">
        <v>1.63</v>
      </c>
      <c r="AN529" s="2" t="n">
        <v>0.0008</v>
      </c>
      <c r="AO529" s="2" t="n">
        <f aca="false">IF(AND(V529&lt;&gt;"",AA529&lt;&gt;"",U529&lt;&gt;""),V529*10^(7/3*(1+AA529)*(1-U529/559.676)),"")</f>
        <v>0.00715428148164572</v>
      </c>
      <c r="AP529" s="2" t="n">
        <f aca="false">IF(AO529&lt;&gt;"",AO529-AN529,"")</f>
        <v>0.00635428148164572</v>
      </c>
      <c r="AQ529" s="2" t="n">
        <v>0.236</v>
      </c>
      <c r="AS529" s="2" t="n">
        <v>5.0169</v>
      </c>
      <c r="AU529" s="1" t="n">
        <v>178.42</v>
      </c>
      <c r="AV529" s="5" t="n">
        <v>14977</v>
      </c>
      <c r="AW529" s="5" t="n">
        <f aca="false">AV529*AJ529</f>
        <v>138597.158</v>
      </c>
      <c r="AX529" s="1" t="n">
        <v>41.63</v>
      </c>
      <c r="AY529" s="3" t="n">
        <v>11.62</v>
      </c>
      <c r="AZ529" s="3" t="n">
        <f aca="false">IF(AND(AU529&lt;&gt;"",T529&lt;&gt;"",O529&lt;&gt;"",AD529&lt;&gt;""),SQRT((AU529*(MAX((T529-77)/(T529-O529),0))^0.38)*(SQRT(AD529^2-0.000601*(77-60))*62.3664)*251.9958/30.48^3),"")</f>
        <v>11.7765770529795</v>
      </c>
      <c r="BA529" s="3" t="n">
        <f aca="false">IF(AND(AY529&lt;&gt;"",AZ529&lt;&gt;""),AZ529-AY529,"")</f>
        <v>0.156577052979539</v>
      </c>
      <c r="BC529" s="1" t="n">
        <v>574.71</v>
      </c>
      <c r="BD529" s="1" t="n">
        <v>870.87</v>
      </c>
      <c r="BE529" s="1" t="n">
        <v>33.03</v>
      </c>
      <c r="BO529" s="7" t="n">
        <f aca="false">IF(AND(P529&lt;&gt;"",AD529&lt;&gt;""),P529^0.333333333333333/AD529,"")</f>
        <v>8.84717017843687</v>
      </c>
      <c r="BP529" s="7" t="n">
        <f aca="false">BN529-BO529</f>
        <v>-8.84717017843687</v>
      </c>
    </row>
    <row r="530" customFormat="false" ht="12.75" hidden="false" customHeight="false" outlineLevel="0" collapsed="false">
      <c r="A530" s="0" t="n">
        <v>749</v>
      </c>
      <c r="B530" s="0" t="s">
        <v>791</v>
      </c>
      <c r="C530" s="0" t="s">
        <v>792</v>
      </c>
      <c r="D530" s="0" t="n">
        <v>9</v>
      </c>
      <c r="E530" s="0" t="n">
        <v>7</v>
      </c>
      <c r="F530" s="0" t="n">
        <v>0</v>
      </c>
      <c r="G530" s="0" t="n">
        <v>1</v>
      </c>
      <c r="H530" s="0" t="n">
        <v>0</v>
      </c>
      <c r="I530" s="0" t="n">
        <v>0</v>
      </c>
      <c r="J530" s="0" t="n">
        <v>0</v>
      </c>
      <c r="K530" s="0" t="s">
        <v>780</v>
      </c>
      <c r="L530" s="1" t="n">
        <v>129.16</v>
      </c>
      <c r="M530" s="1" t="n">
        <f aca="false">+D530*$D$2+E530*$E$2+F530*$F$2+G530*$G$2+H530*$H$2+I530*$I$2+J530*$J$2</f>
        <v>129.16128</v>
      </c>
      <c r="N530" s="1" t="str">
        <f aca="false">IF(ABS(M530-L530)&gt;0.005,M530-L530,"")</f>
        <v/>
      </c>
      <c r="O530" s="1" t="n">
        <v>459.68</v>
      </c>
      <c r="P530" s="1" t="n">
        <f aca="false">+O530+459.67</f>
        <v>919.35</v>
      </c>
      <c r="Q530" s="1" t="n">
        <f aca="false">IF(AND(P530&gt;0,U530&lt;&gt;""),P530/U530,"")</f>
        <v>0.653007735089177</v>
      </c>
      <c r="R530" s="1" t="n">
        <v>5.18</v>
      </c>
      <c r="S530" s="1" t="n">
        <f aca="false">IF(AND(R530&lt;&gt;"",U530&lt;&gt;""),(R530+459.67)/U530,"")</f>
        <v>0.330179633062712</v>
      </c>
      <c r="T530" s="1" t="n">
        <v>948.2</v>
      </c>
      <c r="U530" s="1" t="n">
        <f aca="false">IF(T530&lt;&gt;"",T530+459.67,"")</f>
        <v>1407.87</v>
      </c>
      <c r="V530" s="1" t="n">
        <v>675.88</v>
      </c>
      <c r="W530" s="2" t="n">
        <v>0.0582</v>
      </c>
      <c r="X530" s="2" t="n">
        <v>0.336</v>
      </c>
      <c r="Y530" s="2" t="n">
        <f aca="false">IF(U530&lt;&gt;"",V530*W530*L530/10.73165/U530,"")</f>
        <v>0.336272661662995</v>
      </c>
      <c r="Z530" s="2" t="str">
        <f aca="false">IF(Y530&lt;&gt;"",IF(ABS(Y530-X530)&gt;0.0005,Y530-X530,""),"")</f>
        <v/>
      </c>
      <c r="AA530" s="2" t="n">
        <v>0.3287</v>
      </c>
      <c r="AB530" s="2" t="n">
        <f aca="false">IF(AND(V530&gt;0,Q530&lt;&gt;""),LOG(14.69595/V530)/(1-1/Q530)*3/7-1,"")</f>
        <v>0.340998559998987</v>
      </c>
      <c r="AC530" s="2" t="str">
        <f aca="false">IF(AB530&lt;&gt;"",IF(ABS(AB530-AA530)&gt;0.05,AB530-AA530,""),"")</f>
        <v/>
      </c>
      <c r="AD530" s="2" t="n">
        <v>1.0975</v>
      </c>
      <c r="AF530" s="3" t="n">
        <f aca="false">IF(AND(L530&lt;&gt;"",AD530&lt;&gt;""),L530/(AD530*62.3664),"")</f>
        <v>1.88700404709481</v>
      </c>
      <c r="AG530" s="1" t="n">
        <v>-2.57</v>
      </c>
      <c r="AH530" s="1" t="n">
        <f aca="false">IF(AD530&lt;&gt;"",141.5/AD530-131.5,"")</f>
        <v>-2.57061503416855</v>
      </c>
      <c r="AI530" s="1" t="str">
        <f aca="false">IF(AH530&lt;&gt;"",IF(ABS(AH530-AG530)&gt;0.01,AH530-AG530,""),"")</f>
        <v/>
      </c>
      <c r="AJ530" s="3" t="n">
        <v>9.15</v>
      </c>
      <c r="AK530" s="3" t="n">
        <f aca="false">IF(AD530&lt;&gt;"",AD530*8.33718,"")</f>
        <v>9.15005505</v>
      </c>
      <c r="AL530" s="3" t="str">
        <f aca="false">IF(AK530&lt;&gt;"",IF(ABS(AK530-AJ530)&gt;0.001,AK530-AJ530,""),"")</f>
        <v/>
      </c>
      <c r="AM530" s="4" t="n">
        <v>1.6248</v>
      </c>
      <c r="AN530" s="2" t="n">
        <v>0.0033</v>
      </c>
      <c r="AO530" s="2" t="n">
        <f aca="false">IF(AND(V530&lt;&gt;"",AA530&lt;&gt;"",U530&lt;&gt;""),V530*10^(7/3*(1+AA530)*(1-U530/559.676)),"")</f>
        <v>0.0135312253308618</v>
      </c>
      <c r="AP530" s="2" t="n">
        <f aca="false">IF(AO530&lt;&gt;"",AO530-AN530,"")</f>
        <v>0.0102312253308618</v>
      </c>
      <c r="AR530" s="2" t="n">
        <v>0.3595</v>
      </c>
      <c r="AS530" s="2" t="n">
        <v>2.2751</v>
      </c>
      <c r="AT530" s="2" t="n">
        <v>0.8176</v>
      </c>
      <c r="AU530" s="1" t="n">
        <v>157.4</v>
      </c>
      <c r="AV530" s="5" t="n">
        <v>15126</v>
      </c>
      <c r="AW530" s="5" t="n">
        <f aca="false">AV530*AJ530</f>
        <v>138402.9</v>
      </c>
      <c r="AX530" s="1" t="n">
        <v>42.53</v>
      </c>
      <c r="AY530" s="3" t="n">
        <v>10.73</v>
      </c>
      <c r="AZ530" s="3" t="n">
        <f aca="false">IF(AND(AU530&lt;&gt;"",T530&lt;&gt;"",O530&lt;&gt;"",AD530&lt;&gt;""),SQRT((AU530*(MAX((T530-77)/(T530-O530),0))^0.38)*(SQRT(AD530^2-0.000601*(77-60))*62.3664)*251.9958/30.48^3),"")</f>
        <v>10.9059634642097</v>
      </c>
      <c r="BA530" s="3" t="n">
        <f aca="false">IF(AND(AY530&lt;&gt;"",AZ530&lt;&gt;""),AZ530-AY530,"")</f>
        <v>0.175963464209669</v>
      </c>
      <c r="BB530" s="1" t="n">
        <v>214</v>
      </c>
      <c r="BC530" s="1" t="n">
        <v>739.95</v>
      </c>
      <c r="BD530" s="1" t="n">
        <v>976.95</v>
      </c>
      <c r="BE530" s="1" t="n">
        <v>35.95</v>
      </c>
      <c r="BL530" s="1" t="n">
        <v>1</v>
      </c>
      <c r="BO530" s="7" t="n">
        <f aca="false">IF(AND(P530&lt;&gt;"",AD530&lt;&gt;""),P530^0.333333333333333/AD530,"")</f>
        <v>8.85976966321651</v>
      </c>
      <c r="BP530" s="7" t="n">
        <f aca="false">BN530-BO530</f>
        <v>-8.85976966321651</v>
      </c>
    </row>
    <row r="531" customFormat="false" ht="12.75" hidden="false" customHeight="false" outlineLevel="0" collapsed="false">
      <c r="A531" s="0" t="n">
        <v>750</v>
      </c>
      <c r="B531" s="0" t="s">
        <v>793</v>
      </c>
      <c r="C531" s="0" t="s">
        <v>794</v>
      </c>
      <c r="D531" s="0" t="n">
        <v>12</v>
      </c>
      <c r="E531" s="0" t="n">
        <v>9</v>
      </c>
      <c r="F531" s="0" t="n">
        <v>0</v>
      </c>
      <c r="G531" s="0" t="n">
        <v>1</v>
      </c>
      <c r="H531" s="0" t="n">
        <v>0</v>
      </c>
      <c r="I531" s="0" t="n">
        <v>0</v>
      </c>
      <c r="J531" s="0" t="n">
        <v>0</v>
      </c>
      <c r="K531" s="0" t="s">
        <v>780</v>
      </c>
      <c r="L531" s="1" t="n">
        <v>167.21</v>
      </c>
      <c r="M531" s="1" t="n">
        <f aca="false">+D531*$D$2+E531*$E$2+F531*$F$2+G531*$G$2+H531*$H$2+I531*$I$2+J531*$J$2</f>
        <v>167.21016</v>
      </c>
      <c r="N531" s="1" t="str">
        <f aca="false">IF(ABS(M531-L531)&gt;0.005,M531-L531,"")</f>
        <v/>
      </c>
      <c r="O531" s="1" t="n">
        <v>670.49</v>
      </c>
      <c r="P531" s="1" t="n">
        <f aca="false">+O531+459.67</f>
        <v>1130.16</v>
      </c>
      <c r="Q531" s="1" t="n">
        <f aca="false">IF(AND(P531&gt;0,U531&lt;&gt;""),P531/U531,"")</f>
        <v>0.698405635891732</v>
      </c>
      <c r="R531" s="1" t="n">
        <v>472.64</v>
      </c>
      <c r="S531" s="1" t="n">
        <f aca="false">IF(AND(R531&lt;&gt;"",U531&lt;&gt;""),(R531+459.67)/U531,"")</f>
        <v>0.576140155728587</v>
      </c>
      <c r="T531" s="1" t="n">
        <v>1158.53</v>
      </c>
      <c r="U531" s="1" t="n">
        <f aca="false">IF(T531&lt;&gt;"",T531+459.67,"")</f>
        <v>1618.2</v>
      </c>
      <c r="V531" s="1" t="n">
        <v>472.82</v>
      </c>
      <c r="W531" s="2" t="n">
        <v>0.0462</v>
      </c>
      <c r="X531" s="2" t="n">
        <v>0.21</v>
      </c>
      <c r="Y531" s="2" t="n">
        <f aca="false">IF(U531&lt;&gt;"",V531*W531*L531/10.73165/U531,"")</f>
        <v>0.210330068861749</v>
      </c>
      <c r="Z531" s="2" t="str">
        <f aca="false">IF(Y531&lt;&gt;"",IF(ABS(Y531-X531)&gt;0.0005,Y531-X531,""),"")</f>
        <v/>
      </c>
      <c r="AA531" s="2" t="n">
        <v>0.4938</v>
      </c>
      <c r="AB531" s="2" t="n">
        <f aca="false">IF(AND(V531&gt;0,Q531&lt;&gt;""),LOG(14.69595/V531)/(1-1/Q531)*3/7-1,"")</f>
        <v>0.496113434917223</v>
      </c>
      <c r="AC531" s="2" t="str">
        <f aca="false">IF(AB531&lt;&gt;"",IF(ABS(AB531-AA531)&gt;0.05,AB531-AA531,""),"")</f>
        <v/>
      </c>
      <c r="AF531" s="3" t="str">
        <f aca="false">IF(AND(L531&lt;&gt;"",AD531&lt;&gt;""),L531/(AD531*62.3664),"")</f>
        <v/>
      </c>
      <c r="AH531" s="1" t="str">
        <f aca="false">IF(AD531&lt;&gt;"",141.5/AD531-131.5,"")</f>
        <v/>
      </c>
      <c r="AI531" s="1" t="str">
        <f aca="false">IF(AH531&lt;&gt;"",IF(ABS(AH531-AG531)&gt;0.01,AH531-AG531,""),"")</f>
        <v/>
      </c>
      <c r="AK531" s="3" t="str">
        <f aca="false">IF(AD531&lt;&gt;"",AD531*8.33718,"")</f>
        <v/>
      </c>
      <c r="AL531" s="3" t="str">
        <f aca="false">IF(AK531&lt;&gt;"",IF(ABS(AK531-AJ531)&gt;0.001,AK531-AJ531,""),"")</f>
        <v/>
      </c>
      <c r="AO531" s="2" t="n">
        <f aca="false">IF(AND(V531&lt;&gt;"",AA531&lt;&gt;"",U531&lt;&gt;""),V531*10^(7/3*(1+AA531)*(1-U531/559.676)),"")</f>
        <v>0.000120907142718715</v>
      </c>
      <c r="AP531" s="2" t="n">
        <f aca="false">IF(AO531&lt;&gt;"",AO531-AN531,"")</f>
        <v>0.000120907142718715</v>
      </c>
      <c r="AU531" s="1" t="n">
        <v>151.37</v>
      </c>
      <c r="AV531" s="5" t="n">
        <v>15262</v>
      </c>
      <c r="AY531" s="3" t="n">
        <v>10.18</v>
      </c>
      <c r="AZ531" s="3" t="str">
        <f aca="false">IF(AND(AU531&lt;&gt;"",T531&lt;&gt;"",O531&lt;&gt;"",AD531&lt;&gt;""),SQRT((AU531*(MAX((T531-77)/(T531-O531),0))^0.38)*(SQRT(AD531^2-0.000601*(77-60))*62.3664)*251.9958/30.48^3),"")</f>
        <v/>
      </c>
      <c r="BA531" s="3" t="str">
        <f aca="false">IF(AND(AY531&lt;&gt;"",AZ531&lt;&gt;""),AZ531-AY531,"")</f>
        <v/>
      </c>
      <c r="BC531" s="1" t="n">
        <v>538.92</v>
      </c>
      <c r="BD531" s="1" t="n">
        <v>928.2</v>
      </c>
      <c r="BE531" s="1" t="n">
        <v>75.67</v>
      </c>
      <c r="BO531" s="7" t="str">
        <f aca="false">IF(AND(P531&lt;&gt;"",AD531&lt;&gt;""),P531^0.333333333333333/AD531,"")</f>
        <v/>
      </c>
      <c r="BP531" s="7" t="e">
        <f aca="false">BN531-BO531</f>
        <v>#VALUE!</v>
      </c>
    </row>
    <row r="532" customFormat="false" ht="12.75" hidden="false" customHeight="false" outlineLevel="0" collapsed="false">
      <c r="A532" s="0" t="n">
        <v>751</v>
      </c>
      <c r="B532" s="0" t="s">
        <v>795</v>
      </c>
      <c r="C532" s="0" t="s">
        <v>796</v>
      </c>
      <c r="D532" s="0" t="n">
        <v>13</v>
      </c>
      <c r="E532" s="0" t="n">
        <v>9</v>
      </c>
      <c r="F532" s="0" t="n">
        <v>0</v>
      </c>
      <c r="G532" s="0" t="n">
        <v>1</v>
      </c>
      <c r="H532" s="0" t="n">
        <v>0</v>
      </c>
      <c r="I532" s="0" t="n">
        <v>0</v>
      </c>
      <c r="J532" s="0" t="n">
        <v>0</v>
      </c>
      <c r="K532" s="0" t="s">
        <v>780</v>
      </c>
      <c r="L532" s="1" t="n">
        <v>179.22</v>
      </c>
      <c r="M532" s="1" t="n">
        <f aca="false">+D532*$D$2+E532*$E$2+F532*$F$2+G532*$G$2+H532*$H$2+I532*$I$2+J532*$J$2</f>
        <v>179.22116</v>
      </c>
      <c r="N532" s="1" t="str">
        <f aca="false">IF(ABS(M532-L532)&gt;0.005,M532-L532,"")</f>
        <v/>
      </c>
      <c r="O532" s="1" t="n">
        <v>654.8</v>
      </c>
      <c r="P532" s="1" t="n">
        <f aca="false">+O532+459.67</f>
        <v>1114.47</v>
      </c>
      <c r="Q532" s="1" t="n">
        <f aca="false">IF(AND(P532&gt;0,U532&lt;&gt;""),P532/U532,"")</f>
        <v>0.684030271225764</v>
      </c>
      <c r="R532" s="1" t="n">
        <v>234.14</v>
      </c>
      <c r="S532" s="1" t="n">
        <f aca="false">IF(AND(R532&lt;&gt;"",U532&lt;&gt;""),(R532+459.67)/U532,"")</f>
        <v>0.425841020825277</v>
      </c>
      <c r="T532" s="1" t="n">
        <v>1169.6</v>
      </c>
      <c r="U532" s="1" t="n">
        <f aca="false">IF(T532&lt;&gt;"",T532+459.67,"")</f>
        <v>1629.27</v>
      </c>
      <c r="V532" s="1" t="n">
        <v>522.14</v>
      </c>
      <c r="W532" s="2" t="n">
        <v>0.0485</v>
      </c>
      <c r="X532" s="2" t="n">
        <v>0.26</v>
      </c>
      <c r="Y532" s="2" t="n">
        <f aca="false">IF(U532&lt;&gt;"",V532*W532*L532/10.73165/U532,"")</f>
        <v>0.259570668341638</v>
      </c>
      <c r="Z532" s="2" t="str">
        <f aca="false">IF(Y532&lt;&gt;"",IF(ABS(Y532-X532)&gt;0.0005,Y532-X532,""),"")</f>
        <v/>
      </c>
      <c r="AA532" s="2" t="n">
        <v>0.43</v>
      </c>
      <c r="AB532" s="2" t="n">
        <f aca="false">IF(AND(V532&gt;0,Q532&lt;&gt;""),LOG(14.69595/V532)/(1-1/Q532)*3/7-1,"")</f>
        <v>0.438632414421639</v>
      </c>
      <c r="AC532" s="2" t="str">
        <f aca="false">IF(AB532&lt;&gt;"",IF(ABS(AB532-AA532)&gt;0.05,AB532-AA532,""),"")</f>
        <v/>
      </c>
      <c r="AF532" s="3" t="str">
        <f aca="false">IF(AND(L532&lt;&gt;"",AD532&lt;&gt;""),L532/(AD532*62.3664),"")</f>
        <v/>
      </c>
      <c r="AH532" s="1" t="str">
        <f aca="false">IF(AD532&lt;&gt;"",141.5/AD532-131.5,"")</f>
        <v/>
      </c>
      <c r="AI532" s="1" t="str">
        <f aca="false">IF(AH532&lt;&gt;"",IF(ABS(AH532-AG532)&gt;0.01,AH532-AG532,""),"")</f>
        <v/>
      </c>
      <c r="AK532" s="3" t="str">
        <f aca="false">IF(AD532&lt;&gt;"",AD532*8.33718,"")</f>
        <v/>
      </c>
      <c r="AL532" s="3" t="str">
        <f aca="false">IF(AK532&lt;&gt;"",IF(ABS(AK532-AJ532)&gt;0.001,AK532-AJ532,""),"")</f>
        <v/>
      </c>
      <c r="AO532" s="2" t="n">
        <f aca="false">IF(AND(V532&lt;&gt;"",AA532&lt;&gt;"",U532&lt;&gt;""),V532*10^(7/3*(1+AA532)*(1-U532/559.676)),"")</f>
        <v>0.000219330996921471</v>
      </c>
      <c r="AP532" s="2" t="n">
        <f aca="false">IF(AO532&lt;&gt;"",AO532-AN532,"")</f>
        <v>0.000219330996921471</v>
      </c>
      <c r="AV532" s="5" t="n">
        <v>15362</v>
      </c>
      <c r="AZ532" s="3" t="str">
        <f aca="false">IF(AND(AU532&lt;&gt;"",T532&lt;&gt;"",O532&lt;&gt;"",AD532&lt;&gt;""),SQRT((AU532*(MAX((T532-77)/(T532-O532),0))^0.38)*(SQRT(AD532^2-0.000601*(77-60))*62.3664)*251.9958/30.48^3),"")</f>
        <v/>
      </c>
      <c r="BA532" s="3" t="str">
        <f aca="false">IF(AND(AY532&lt;&gt;"",AZ532&lt;&gt;""),AZ532-AY532,"")</f>
        <v/>
      </c>
      <c r="BC532" s="1" t="n">
        <v>698.16</v>
      </c>
      <c r="BD532" s="1" t="n">
        <v>958.89</v>
      </c>
      <c r="BE532" s="1" t="n">
        <v>41.26</v>
      </c>
      <c r="BO532" s="7" t="str">
        <f aca="false">IF(AND(P532&lt;&gt;"",AD532&lt;&gt;""),P532^0.333333333333333/AD532,"")</f>
        <v/>
      </c>
      <c r="BP532" s="7" t="e">
        <f aca="false">BN532-BO532</f>
        <v>#VALUE!</v>
      </c>
    </row>
    <row r="533" customFormat="false" ht="12.75" hidden="false" customHeight="false" outlineLevel="0" collapsed="false">
      <c r="A533" s="0" t="n">
        <v>752</v>
      </c>
      <c r="B533" s="0" t="s">
        <v>797</v>
      </c>
      <c r="C533" s="0" t="s">
        <v>798</v>
      </c>
      <c r="D533" s="0" t="n">
        <v>2</v>
      </c>
      <c r="E533" s="0" t="n">
        <v>4</v>
      </c>
      <c r="F533" s="0" t="n">
        <v>2</v>
      </c>
      <c r="G533" s="0" t="n">
        <v>0</v>
      </c>
      <c r="H533" s="0" t="n">
        <v>0</v>
      </c>
      <c r="I533" s="0" t="n">
        <v>0</v>
      </c>
      <c r="J533" s="0" t="n">
        <v>0</v>
      </c>
      <c r="K533" s="0" t="s">
        <v>799</v>
      </c>
      <c r="L533" s="1" t="n">
        <v>60.05</v>
      </c>
      <c r="M533" s="1" t="n">
        <f aca="false">+D533*$D$2+E533*$E$2+F533*$F$2+G533*$G$2+H533*$H$2+I533*$I$2+J533*$J$2</f>
        <v>60.05256</v>
      </c>
      <c r="N533" s="1" t="str">
        <f aca="false">IF(ABS(M533-L533)&gt;0.005,M533-L533,"")</f>
        <v/>
      </c>
      <c r="O533" s="1" t="n">
        <v>89.15</v>
      </c>
      <c r="P533" s="1" t="n">
        <f aca="false">+O533+459.67</f>
        <v>548.82</v>
      </c>
      <c r="Q533" s="1" t="n">
        <f aca="false">IF(AND(P533&gt;0,U533&lt;&gt;""),P533/U533,"")</f>
        <v>0.625821018062397</v>
      </c>
      <c r="R533" s="1" t="n">
        <v>-146.2</v>
      </c>
      <c r="S533" s="1" t="n">
        <f aca="false">IF(AND(R533&lt;&gt;"",U533&lt;&gt;""),(R533+459.67)/U533,"")</f>
        <v>0.357450738916256</v>
      </c>
      <c r="T533" s="1" t="n">
        <v>417.29</v>
      </c>
      <c r="U533" s="1" t="n">
        <f aca="false">IF(T533&lt;&gt;"",T533+459.67,"")</f>
        <v>876.96</v>
      </c>
      <c r="V533" s="1" t="n">
        <v>870</v>
      </c>
      <c r="W533" s="2" t="n">
        <v>0.0459</v>
      </c>
      <c r="X533" s="2" t="n">
        <v>0.255</v>
      </c>
      <c r="Y533" s="2" t="n">
        <f aca="false">IF(U533&lt;&gt;"",V533*W533*L533/10.73165/U533,"")</f>
        <v>0.254799554854765</v>
      </c>
      <c r="Z533" s="2" t="str">
        <f aca="false">IF(Y533&lt;&gt;"",IF(ABS(Y533-X533)&gt;0.0005,Y533-X533,""),"")</f>
        <v/>
      </c>
      <c r="AA533" s="2" t="n">
        <v>0.2537</v>
      </c>
      <c r="AB533" s="2" t="n">
        <f aca="false">IF(AND(V533&gt;0,Q533&lt;&gt;""),LOG(14.69595/V533)/(1-1/Q533)*3/7-1,"")</f>
        <v>0.270388335987379</v>
      </c>
      <c r="AC533" s="2" t="str">
        <f aca="false">IF(AB533&lt;&gt;"",IF(ABS(AB533-AA533)&gt;0.05,AB533-AA533,""),"")</f>
        <v/>
      </c>
      <c r="AD533" s="2" t="n">
        <v>0.982</v>
      </c>
      <c r="AF533" s="3" t="n">
        <f aca="false">IF(AND(L533&lt;&gt;"",AD533&lt;&gt;""),L533/(AD533*62.3664),"")</f>
        <v>0.980507337780555</v>
      </c>
      <c r="AG533" s="1" t="n">
        <v>12.59</v>
      </c>
      <c r="AH533" s="1" t="n">
        <f aca="false">IF(AD533&lt;&gt;"",141.5/AD533-131.5,"")</f>
        <v>12.5936863543788</v>
      </c>
      <c r="AI533" s="1" t="str">
        <f aca="false">IF(AH533&lt;&gt;"",IF(ABS(AH533-AG533)&gt;0.01,AH533-AG533,""),"")</f>
        <v/>
      </c>
      <c r="AJ533" s="3" t="n">
        <v>8.187</v>
      </c>
      <c r="AK533" s="3" t="n">
        <f aca="false">IF(AD533&lt;&gt;"",AD533*8.33718,"")</f>
        <v>8.18711076</v>
      </c>
      <c r="AL533" s="3" t="str">
        <f aca="false">IF(AK533&lt;&gt;"",IF(ABS(AK533-AJ533)&gt;0.001,AK533-AJ533,""),"")</f>
        <v/>
      </c>
      <c r="AM533" s="4" t="n">
        <v>1.3415</v>
      </c>
      <c r="AN533" s="2" t="n">
        <v>18.3474</v>
      </c>
      <c r="AO533" s="2" t="n">
        <f aca="false">IF(AND(V533&lt;&gt;"",AA533&lt;&gt;"",U533&lt;&gt;""),V533*10^(7/3*(1+AA533)*(1-U533/559.676)),"")</f>
        <v>19.1050188748915</v>
      </c>
      <c r="AP533" s="2" t="n">
        <f aca="false">IF(AO533&lt;&gt;"",AO533-AN533,"")</f>
        <v>0.757618874891499</v>
      </c>
      <c r="AQ533" s="2" t="n">
        <v>0.2591</v>
      </c>
      <c r="AR533" s="2" t="n">
        <v>0.4648</v>
      </c>
      <c r="AS533" s="2" t="n">
        <v>0.3134</v>
      </c>
      <c r="AU533" s="1" t="n">
        <v>201.79</v>
      </c>
      <c r="AV533" s="5" t="n">
        <v>6593</v>
      </c>
      <c r="AW533" s="5" t="n">
        <f aca="false">AV533*AJ533</f>
        <v>53976.891</v>
      </c>
      <c r="AX533" s="1" t="n">
        <v>24.24</v>
      </c>
      <c r="AY533" s="3" t="n">
        <v>10.02</v>
      </c>
      <c r="AZ533" s="3" t="n">
        <f aca="false">IF(AND(AU533&lt;&gt;"",T533&lt;&gt;"",O533&lt;&gt;"",AD533&lt;&gt;""),SQRT((AU533*(MAX((T533-77)/(T533-O533),0))^0.38)*(SQRT(AD533^2-0.000601*(77-60))*62.3664)*251.9958/30.48^3),"")</f>
        <v>10.5317062756496</v>
      </c>
      <c r="BA533" s="3" t="n">
        <f aca="false">IF(AND(AY533&lt;&gt;"",AZ533&lt;&gt;""),AZ533-AY533,"")</f>
        <v>0.511706275649575</v>
      </c>
      <c r="BB533" s="1" t="n">
        <v>-2</v>
      </c>
      <c r="BC533" s="1" t="n">
        <v>-2522.91</v>
      </c>
      <c r="BD533" s="1" t="n">
        <v>-2111.97</v>
      </c>
      <c r="BE533" s="1" t="n">
        <v>53.92</v>
      </c>
      <c r="BL533" s="1" t="n">
        <v>5.9</v>
      </c>
      <c r="BM533" s="1" t="n">
        <v>20</v>
      </c>
      <c r="BO533" s="7" t="n">
        <f aca="false">IF(AND(P533&lt;&gt;"",AD533&lt;&gt;""),P533^0.333333333333333/AD533,"")</f>
        <v>8.33742273133759</v>
      </c>
      <c r="BP533" s="7" t="n">
        <f aca="false">BN533-BO533</f>
        <v>-8.33742273133759</v>
      </c>
    </row>
    <row r="534" customFormat="false" ht="12.75" hidden="false" customHeight="false" outlineLevel="0" collapsed="false">
      <c r="A534" s="0" t="n">
        <v>753</v>
      </c>
      <c r="B534" s="0" t="s">
        <v>800</v>
      </c>
      <c r="C534" s="0" t="s">
        <v>801</v>
      </c>
      <c r="D534" s="0" t="n">
        <v>3</v>
      </c>
      <c r="E534" s="0" t="n">
        <v>6</v>
      </c>
      <c r="F534" s="0" t="n">
        <v>2</v>
      </c>
      <c r="G534" s="0" t="n">
        <v>0</v>
      </c>
      <c r="H534" s="0" t="n">
        <v>0</v>
      </c>
      <c r="I534" s="0" t="n">
        <v>0</v>
      </c>
      <c r="J534" s="0" t="n">
        <v>0</v>
      </c>
      <c r="K534" s="0" t="s">
        <v>799</v>
      </c>
      <c r="L534" s="1" t="n">
        <v>74.08</v>
      </c>
      <c r="M534" s="1" t="n">
        <f aca="false">+D534*$D$2+E534*$E$2+F534*$F$2+G534*$G$2+H534*$H$2+I534*$I$2+J534*$J$2</f>
        <v>74.07944</v>
      </c>
      <c r="N534" s="1" t="str">
        <f aca="false">IF(ABS(M534-L534)&gt;0.005,M534-L534,"")</f>
        <v/>
      </c>
      <c r="O534" s="1" t="n">
        <v>134.49</v>
      </c>
      <c r="P534" s="1" t="n">
        <f aca="false">+O534+459.67</f>
        <v>594.16</v>
      </c>
      <c r="Q534" s="1" t="n">
        <f aca="false">IF(AND(P534&gt;0,U534&lt;&gt;""),P534/U534,"")</f>
        <v>0.651319828115408</v>
      </c>
      <c r="R534" s="1" t="n">
        <v>-144.4</v>
      </c>
      <c r="S534" s="1" t="n">
        <f aca="false">IF(AND(R534&lt;&gt;"",U534&lt;&gt;""),(R534+459.67)/U534,"")</f>
        <v>0.345599842146803</v>
      </c>
      <c r="T534" s="1" t="n">
        <v>452.57</v>
      </c>
      <c r="U534" s="1" t="n">
        <f aca="false">IF(T534&lt;&gt;"",T534+459.67,"")</f>
        <v>912.24</v>
      </c>
      <c r="V534" s="1" t="n">
        <v>680.42</v>
      </c>
      <c r="W534" s="2" t="n">
        <v>0.0493</v>
      </c>
      <c r="X534" s="2" t="n">
        <v>0.254</v>
      </c>
      <c r="Y534" s="2" t="n">
        <f aca="false">IF(U534&lt;&gt;"",V534*W534*L534/10.73165/U534,"")</f>
        <v>0.253833741916297</v>
      </c>
      <c r="Z534" s="2" t="str">
        <f aca="false">IF(Y534&lt;&gt;"",IF(ABS(Y534-X534)&gt;0.0005,Y534-X534,""),"")</f>
        <v/>
      </c>
      <c r="AA534" s="2" t="n">
        <v>0.3254</v>
      </c>
      <c r="AB534" s="2" t="n">
        <f aca="false">IF(AND(V534&gt;0,Q534&lt;&gt;""),LOG(14.69595/V534)/(1-1/Q534)*3/7-1,"")</f>
        <v>0.333385122189989</v>
      </c>
      <c r="AC534" s="2" t="str">
        <f aca="false">IF(AB534&lt;&gt;"",IF(ABS(AB534-AA534)&gt;0.05,AB534-AA534,""),"")</f>
        <v/>
      </c>
      <c r="AD534" s="2" t="n">
        <v>0.9412</v>
      </c>
      <c r="AF534" s="3" t="n">
        <f aca="false">IF(AND(L534&lt;&gt;"",AD534&lt;&gt;""),L534/(AD534*62.3664),"")</f>
        <v>1.2620262240436</v>
      </c>
      <c r="AG534" s="1" t="n">
        <v>18.84</v>
      </c>
      <c r="AH534" s="1" t="n">
        <f aca="false">IF(AD534&lt;&gt;"",141.5/AD534-131.5,"")</f>
        <v>18.8399915002125</v>
      </c>
      <c r="AI534" s="1" t="str">
        <f aca="false">IF(AH534&lt;&gt;"",IF(ABS(AH534-AG534)&gt;0.01,AH534-AG534,""),"")</f>
        <v/>
      </c>
      <c r="AJ534" s="3" t="n">
        <v>7.847</v>
      </c>
      <c r="AK534" s="3" t="n">
        <f aca="false">IF(AD534&lt;&gt;"",AD534*8.33718,"")</f>
        <v>7.846953816</v>
      </c>
      <c r="AL534" s="3" t="str">
        <f aca="false">IF(AK534&lt;&gt;"",IF(ABS(AK534-AJ534)&gt;0.001,AK534-AJ534,""),"")</f>
        <v/>
      </c>
      <c r="AM534" s="4" t="n">
        <v>1.3589</v>
      </c>
      <c r="AN534" s="2" t="n">
        <v>7.1117</v>
      </c>
      <c r="AO534" s="2" t="n">
        <f aca="false">IF(AND(V534&lt;&gt;"",AA534&lt;&gt;"",U534&lt;&gt;""),V534*10^(7/3*(1+AA534)*(1-U534/559.676)),"")</f>
        <v>7.66681934206589</v>
      </c>
      <c r="AP534" s="2" t="n">
        <f aca="false">IF(AO534&lt;&gt;"",AO534-AN534,"")</f>
        <v>0.555119342065887</v>
      </c>
      <c r="AQ534" s="2" t="n">
        <v>0.2697</v>
      </c>
      <c r="AR534" s="2" t="n">
        <v>0.4538</v>
      </c>
      <c r="AS534" s="2" t="n">
        <v>0.3511</v>
      </c>
      <c r="AT534" s="2" t="n">
        <v>0.2228</v>
      </c>
      <c r="AU534" s="1" t="n">
        <v>177.66</v>
      </c>
      <c r="AV534" s="5" t="n">
        <v>8479</v>
      </c>
      <c r="AW534" s="5" t="n">
        <f aca="false">AV534*AJ534</f>
        <v>66534.713</v>
      </c>
      <c r="AX534" s="1" t="n">
        <v>24.54</v>
      </c>
      <c r="AY534" s="3" t="n">
        <v>9.51</v>
      </c>
      <c r="AZ534" s="3" t="n">
        <f aca="false">IF(AND(AU534&lt;&gt;"",T534&lt;&gt;"",O534&lt;&gt;"",AD534&lt;&gt;""),SQRT((AU534*(MAX((T534-77)/(T534-O534),0))^0.38)*(SQRT(AD534^2-0.000601*(77-60))*62.3664)*251.9958/30.48^3),"")</f>
        <v>9.91368664901683</v>
      </c>
      <c r="BA534" s="3" t="n">
        <f aca="false">IF(AND(AY534&lt;&gt;"",AZ534&lt;&gt;""),AZ534-AY534,"")</f>
        <v>0.403686649016828</v>
      </c>
      <c r="BB534" s="1" t="n">
        <v>14</v>
      </c>
      <c r="BC534" s="1" t="n">
        <v>-2374.5</v>
      </c>
      <c r="BD534" s="1" t="n">
        <v>-1866.1</v>
      </c>
      <c r="BL534" s="1" t="n">
        <v>3.1</v>
      </c>
      <c r="BM534" s="1" t="n">
        <v>16</v>
      </c>
      <c r="BO534" s="7" t="n">
        <f aca="false">IF(AND(P534&lt;&gt;"",AD534&lt;&gt;""),P534^0.333333333333333/AD534,"")</f>
        <v>8.93207892294716</v>
      </c>
      <c r="BP534" s="7" t="n">
        <f aca="false">BN534-BO534</f>
        <v>-8.93207892294716</v>
      </c>
    </row>
    <row r="535" customFormat="false" ht="12.75" hidden="false" customHeight="false" outlineLevel="0" collapsed="false">
      <c r="A535" s="0" t="n">
        <v>754</v>
      </c>
      <c r="B535" s="0" t="s">
        <v>802</v>
      </c>
      <c r="C535" s="0" t="s">
        <v>801</v>
      </c>
      <c r="D535" s="0" t="n">
        <v>3</v>
      </c>
      <c r="E535" s="0" t="n">
        <v>6</v>
      </c>
      <c r="F535" s="0" t="n">
        <v>2</v>
      </c>
      <c r="G535" s="0" t="n">
        <v>0</v>
      </c>
      <c r="H535" s="0" t="n">
        <v>0</v>
      </c>
      <c r="I535" s="0" t="n">
        <v>0</v>
      </c>
      <c r="J535" s="0" t="n">
        <v>0</v>
      </c>
      <c r="K535" s="0" t="s">
        <v>799</v>
      </c>
      <c r="L535" s="1" t="n">
        <v>74.08</v>
      </c>
      <c r="M535" s="1" t="n">
        <f aca="false">+D535*$D$2+E535*$E$2+F535*$F$2+G535*$G$2+H535*$H$2+I535*$I$2+J535*$J$2</f>
        <v>74.07944</v>
      </c>
      <c r="N535" s="1" t="str">
        <f aca="false">IF(ABS(M535-L535)&gt;0.005,M535-L535,"")</f>
        <v/>
      </c>
      <c r="O535" s="1" t="n">
        <v>129.76</v>
      </c>
      <c r="P535" s="1" t="n">
        <f aca="false">+O535+459.67</f>
        <v>589.43</v>
      </c>
      <c r="Q535" s="1" t="n">
        <f aca="false">IF(AND(P535&gt;0,U535&lt;&gt;""),P535/U535,"")</f>
        <v>0.644101320045459</v>
      </c>
      <c r="R535" s="1" t="n">
        <v>-111.28</v>
      </c>
      <c r="S535" s="1" t="n">
        <f aca="false">IF(AND(R535&lt;&gt;"",U535&lt;&gt;""),(R535+459.67)/U535,"")</f>
        <v>0.380704169944925</v>
      </c>
      <c r="T535" s="1" t="n">
        <v>455.45</v>
      </c>
      <c r="U535" s="1" t="n">
        <f aca="false">IF(T535&lt;&gt;"",T535+459.67,"")</f>
        <v>915.12</v>
      </c>
      <c r="V535" s="1" t="n">
        <v>687.77</v>
      </c>
      <c r="W535" s="2" t="n">
        <v>0.0495</v>
      </c>
      <c r="X535" s="2" t="n">
        <v>0.257</v>
      </c>
      <c r="Y535" s="2" t="n">
        <f aca="false">IF(U535&lt;&gt;"",V535*W535*L535/10.73165/U535,"")</f>
        <v>0.2568058151249</v>
      </c>
      <c r="Z535" s="2" t="str">
        <f aca="false">IF(Y535&lt;&gt;"",IF(ABS(Y535-X535)&gt;0.0005,Y535-X535,""),"")</f>
        <v/>
      </c>
      <c r="AA535" s="2" t="n">
        <v>0.2849</v>
      </c>
      <c r="AB535" s="2" t="n">
        <f aca="false">IF(AND(V535&gt;0,Q535&lt;&gt;""),LOG(14.69595/V535)/(1-1/Q535)*3/7-1,"")</f>
        <v>0.295481911326819</v>
      </c>
      <c r="AC535" s="2" t="str">
        <f aca="false">IF(AB535&lt;&gt;"",IF(ABS(AB535-AA535)&gt;0.05,AB535-AA535,""),"")</f>
        <v/>
      </c>
      <c r="AD535" s="2" t="n">
        <v>0.9295</v>
      </c>
      <c r="AF535" s="3" t="n">
        <f aca="false">IF(AND(L535&lt;&gt;"",AD535&lt;&gt;""),L535/(AD535*62.3664),"")</f>
        <v>1.27791186882177</v>
      </c>
      <c r="AG535" s="1" t="n">
        <v>20.73</v>
      </c>
      <c r="AH535" s="1" t="n">
        <f aca="false">IF(AD535&lt;&gt;"",141.5/AD535-131.5,"")</f>
        <v>20.7323830016138</v>
      </c>
      <c r="AI535" s="1" t="str">
        <f aca="false">IF(AH535&lt;&gt;"",IF(ABS(AH535-AG535)&gt;0.01,AH535-AG535,""),"")</f>
        <v/>
      </c>
      <c r="AJ535" s="3" t="n">
        <v>7.75</v>
      </c>
      <c r="AK535" s="3" t="n">
        <f aca="false">IF(AD535&lt;&gt;"",AD535*8.33718,"")</f>
        <v>7.74940881</v>
      </c>
      <c r="AL535" s="3" t="str">
        <f aca="false">IF(AK535&lt;&gt;"",IF(ABS(AK535-AJ535)&gt;0.001,AK535-AJ535,""),"")</f>
        <v/>
      </c>
      <c r="AM535" s="4" t="n">
        <v>1.3575</v>
      </c>
      <c r="AN535" s="2" t="n">
        <v>7.9783</v>
      </c>
      <c r="AO535" s="2" t="n">
        <f aca="false">IF(AND(V535&lt;&gt;"",AA535&lt;&gt;"",U535&lt;&gt;""),V535*10^(7/3*(1+AA535)*(1-U535/559.676)),"")</f>
        <v>8.57794542101468</v>
      </c>
      <c r="AP535" s="2" t="n">
        <f aca="false">IF(AO535&lt;&gt;"",AO535-AN535,"")</f>
        <v>0.599645421014684</v>
      </c>
      <c r="AQ535" s="2" t="n">
        <v>0.2728</v>
      </c>
      <c r="AR535" s="2" t="n">
        <v>0.4814</v>
      </c>
      <c r="AS535" s="2" t="n">
        <v>0.3716</v>
      </c>
      <c r="AU535" s="1" t="n">
        <v>172.87</v>
      </c>
      <c r="AV535" s="5" t="n">
        <v>8746</v>
      </c>
      <c r="AW535" s="5" t="n">
        <f aca="false">AV535*AJ535</f>
        <v>67781.5</v>
      </c>
      <c r="AX535" s="1" t="n">
        <v>23.08</v>
      </c>
      <c r="AY535" s="3" t="n">
        <v>9.26</v>
      </c>
      <c r="AZ535" s="3" t="n">
        <f aca="false">IF(AND(AU535&lt;&gt;"",T535&lt;&gt;"",O535&lt;&gt;"",AD535&lt;&gt;""),SQRT((AU535*(MAX((T535-77)/(T535-O535),0))^0.38)*(SQRT(AD535^2-0.000601*(77-60))*62.3664)*251.9958/30.48^3),"")</f>
        <v>9.68793530244718</v>
      </c>
      <c r="BA535" s="3" t="n">
        <f aca="false">IF(AND(AY535&lt;&gt;"",AZ535&lt;&gt;""),AZ535-AY535,"")</f>
        <v>0.427935302447182</v>
      </c>
      <c r="BB535" s="1" t="n">
        <v>24.8</v>
      </c>
      <c r="BC535" s="1" t="n">
        <v>-2253.55</v>
      </c>
      <c r="BD535" s="1" t="n">
        <v>-1759.08</v>
      </c>
      <c r="BE535" s="1" t="n">
        <v>53.42</v>
      </c>
      <c r="BL535" s="1" t="n">
        <v>2.7</v>
      </c>
      <c r="BM535" s="1" t="n">
        <v>13.5</v>
      </c>
      <c r="BO535" s="7" t="n">
        <f aca="false">IF(AND(P535&lt;&gt;"",AD535&lt;&gt;""),P535^0.333333333333333/AD535,"")</f>
        <v>9.02044614464134</v>
      </c>
      <c r="BP535" s="7" t="n">
        <f aca="false">BN535-BO535</f>
        <v>-9.02044614464134</v>
      </c>
    </row>
    <row r="536" customFormat="false" ht="12.75" hidden="false" customHeight="false" outlineLevel="0" collapsed="false">
      <c r="A536" s="0" t="n">
        <v>755</v>
      </c>
      <c r="B536" s="0" t="s">
        <v>803</v>
      </c>
      <c r="C536" s="0" t="s">
        <v>715</v>
      </c>
      <c r="D536" s="0" t="n">
        <v>4</v>
      </c>
      <c r="E536" s="0" t="n">
        <v>8</v>
      </c>
      <c r="F536" s="0" t="n">
        <v>2</v>
      </c>
      <c r="G536" s="0" t="n">
        <v>0</v>
      </c>
      <c r="H536" s="0" t="n">
        <v>0</v>
      </c>
      <c r="I536" s="0" t="n">
        <v>0</v>
      </c>
      <c r="J536" s="0" t="n">
        <v>0</v>
      </c>
      <c r="K536" s="0" t="s">
        <v>799</v>
      </c>
      <c r="L536" s="1" t="n">
        <v>88.11</v>
      </c>
      <c r="M536" s="1" t="n">
        <f aca="false">+D536*$D$2+E536*$E$2+F536*$F$2+G536*$G$2+H536*$H$2+I536*$I$2+J536*$J$2</f>
        <v>88.10632</v>
      </c>
      <c r="N536" s="1" t="str">
        <f aca="false">IF(ABS(M536-L536)&gt;0.005,M536-L536,"")</f>
        <v/>
      </c>
      <c r="O536" s="1" t="n">
        <v>170.71</v>
      </c>
      <c r="P536" s="1" t="n">
        <f aca="false">+O536+459.67</f>
        <v>630.38</v>
      </c>
      <c r="Q536" s="1" t="n">
        <f aca="false">IF(AND(P536&gt;0,U536&lt;&gt;""),P536/U536,"")</f>
        <v>0.669299782343261</v>
      </c>
      <c r="R536" s="1" t="n">
        <v>-118.39</v>
      </c>
      <c r="S536" s="1" t="n">
        <f aca="false">IF(AND(R536&lt;&gt;"",U536&lt;&gt;""),(R536+459.67)/U536,"")</f>
        <v>0.362350692785475</v>
      </c>
      <c r="T536" s="1" t="n">
        <v>482.18</v>
      </c>
      <c r="U536" s="1" t="n">
        <f aca="false">IF(T536&lt;&gt;"",T536+459.67,"")</f>
        <v>941.85</v>
      </c>
      <c r="V536" s="1" t="n">
        <v>555.51</v>
      </c>
      <c r="W536" s="2" t="n">
        <v>0.052</v>
      </c>
      <c r="X536" s="2" t="n">
        <v>0.252</v>
      </c>
      <c r="Y536" s="2" t="n">
        <f aca="false">IF(U536&lt;&gt;"",V536*W536*L536/10.73165/U536,"")</f>
        <v>0.251809542407402</v>
      </c>
      <c r="Z536" s="2" t="str">
        <f aca="false">IF(Y536&lt;&gt;"",IF(ABS(Y536-X536)&gt;0.0005,Y536-X536,""),"")</f>
        <v/>
      </c>
      <c r="AA536" s="2" t="n">
        <v>0.3611</v>
      </c>
      <c r="AB536" s="2" t="n">
        <f aca="false">IF(AND(V536&gt;0,Q536&lt;&gt;""),LOG(14.69595/V536)/(1-1/Q536)*3/7-1,"")</f>
        <v>0.368286975983462</v>
      </c>
      <c r="AC536" s="2" t="str">
        <f aca="false">IF(AB536&lt;&gt;"",IF(ABS(AB536-AA536)&gt;0.05,AB536-AA536,""),"")</f>
        <v/>
      </c>
      <c r="AD536" s="2" t="n">
        <v>0.9053</v>
      </c>
      <c r="AF536" s="3" t="n">
        <f aca="false">IF(AND(L536&lt;&gt;"",AD536&lt;&gt;""),L536/(AD536*62.3664),"")</f>
        <v>1.56056551247008</v>
      </c>
      <c r="AG536" s="1" t="n">
        <v>24.8</v>
      </c>
      <c r="AH536" s="1" t="n">
        <f aca="false">IF(AD536&lt;&gt;"",141.5/AD536-131.5,"")</f>
        <v>24.8017784159947</v>
      </c>
      <c r="AI536" s="1" t="str">
        <f aca="false">IF(AH536&lt;&gt;"",IF(ABS(AH536-AG536)&gt;0.01,AH536-AG536,""),"")</f>
        <v/>
      </c>
      <c r="AJ536" s="3" t="n">
        <v>7.548</v>
      </c>
      <c r="AK536" s="3" t="n">
        <f aca="false">IF(AD536&lt;&gt;"",AD536*8.33718,"")</f>
        <v>7.547649054</v>
      </c>
      <c r="AL536" s="3" t="str">
        <f aca="false">IF(AK536&lt;&gt;"",IF(ABS(AK536-AJ536)&gt;0.001,AK536-AJ536,""),"")</f>
        <v/>
      </c>
      <c r="AM536" s="4" t="n">
        <v>1.3704</v>
      </c>
      <c r="AN536" s="2" t="n">
        <v>3.2706</v>
      </c>
      <c r="AO536" s="2" t="n">
        <f aca="false">IF(AND(V536&lt;&gt;"",AA536&lt;&gt;"",U536&lt;&gt;""),V536*10^(7/3*(1+AA536)*(1-U536/559.676)),"")</f>
        <v>3.76732302269863</v>
      </c>
      <c r="AP536" s="2" t="n">
        <f aca="false">IF(AO536&lt;&gt;"",AO536-AN536,"")</f>
        <v>0.496723022698626</v>
      </c>
      <c r="AQ536" s="2" t="n">
        <v>0.3027</v>
      </c>
      <c r="AR536" s="2" t="n">
        <v>0.4564</v>
      </c>
      <c r="AS536" s="2" t="n">
        <v>0.4238</v>
      </c>
      <c r="AT536" s="2" t="n">
        <v>0.2558</v>
      </c>
      <c r="AU536" s="1" t="n">
        <v>157.48</v>
      </c>
      <c r="AV536" s="5" t="n">
        <v>10066</v>
      </c>
      <c r="AW536" s="5" t="n">
        <f aca="false">AV536*AJ536</f>
        <v>75978.168</v>
      </c>
      <c r="AX536" s="1" t="n">
        <v>23.24</v>
      </c>
      <c r="AY536" s="3" t="n">
        <v>8.99</v>
      </c>
      <c r="AZ536" s="3" t="n">
        <f aca="false">IF(AND(AU536&lt;&gt;"",T536&lt;&gt;"",O536&lt;&gt;"",AD536&lt;&gt;""),SQRT((AU536*(MAX((T536-77)/(T536-O536),0))^0.38)*(SQRT(AD536^2-0.000601*(77-60))*62.3664)*251.9958/30.48^3),"")</f>
        <v>9.32181596938194</v>
      </c>
      <c r="BA536" s="3" t="n">
        <f aca="false">IF(AND(AY536&lt;&gt;"",AZ536&lt;&gt;""),AZ536-AY536,"")</f>
        <v>0.331815969381937</v>
      </c>
      <c r="BB536" s="1" t="n">
        <v>24</v>
      </c>
      <c r="BC536" s="1" t="n">
        <v>-2161.3</v>
      </c>
      <c r="BD536" s="1" t="n">
        <v>-1597.6</v>
      </c>
      <c r="BE536" s="1" t="n">
        <v>51.14</v>
      </c>
      <c r="BL536" s="1" t="n">
        <v>2.2</v>
      </c>
      <c r="BM536" s="1" t="n">
        <v>11.4</v>
      </c>
      <c r="BO536" s="7" t="n">
        <f aca="false">IF(AND(P536&lt;&gt;"",AD536&lt;&gt;""),P536^0.333333333333333/AD536,"")</f>
        <v>9.47127154668874</v>
      </c>
      <c r="BP536" s="7" t="n">
        <f aca="false">BN536-BO536</f>
        <v>-9.47127154668874</v>
      </c>
    </row>
    <row r="537" customFormat="false" ht="12.75" hidden="false" customHeight="false" outlineLevel="0" collapsed="false">
      <c r="A537" s="0" t="n">
        <v>756</v>
      </c>
      <c r="B537" s="0" t="s">
        <v>804</v>
      </c>
      <c r="C537" s="0" t="s">
        <v>715</v>
      </c>
      <c r="D537" s="0" t="n">
        <v>4</v>
      </c>
      <c r="E537" s="0" t="n">
        <v>8</v>
      </c>
      <c r="F537" s="0" t="n">
        <v>2</v>
      </c>
      <c r="G537" s="0" t="n">
        <v>0</v>
      </c>
      <c r="H537" s="0" t="n">
        <v>0</v>
      </c>
      <c r="I537" s="0" t="n">
        <v>0</v>
      </c>
      <c r="J537" s="0" t="n">
        <v>0</v>
      </c>
      <c r="K537" s="0" t="s">
        <v>799</v>
      </c>
      <c r="L537" s="1" t="n">
        <v>88.11</v>
      </c>
      <c r="M537" s="1" t="n">
        <f aca="false">+D537*$D$2+E537*$E$2+F537*$F$2+G537*$G$2+H537*$H$2+I537*$I$2+J537*$J$2</f>
        <v>88.10632</v>
      </c>
      <c r="N537" s="1" t="str">
        <f aca="false">IF(ABS(M537-L537)&gt;0.005,M537-L537,"")</f>
        <v/>
      </c>
      <c r="O537" s="1" t="n">
        <v>177.48</v>
      </c>
      <c r="P537" s="1" t="n">
        <f aca="false">+O537+459.67</f>
        <v>637.15</v>
      </c>
      <c r="Q537" s="1" t="n">
        <f aca="false">IF(AND(P537&gt;0,U537&lt;&gt;""),P537/U537,"")</f>
        <v>0.657940933498554</v>
      </c>
      <c r="R537" s="1" t="n">
        <v>-135.22</v>
      </c>
      <c r="S537" s="1" t="n">
        <f aca="false">IF(AND(R537&lt;&gt;"",U537&lt;&gt;""),(R537+459.67)/U537,"")</f>
        <v>0.33503717472119</v>
      </c>
      <c r="T537" s="1" t="n">
        <v>508.73</v>
      </c>
      <c r="U537" s="1" t="n">
        <f aca="false">IF(T537&lt;&gt;"",T537+459.67,"")</f>
        <v>968.4</v>
      </c>
      <c r="V537" s="1" t="n">
        <v>589.31</v>
      </c>
      <c r="W537" s="2" t="n">
        <v>0.0518</v>
      </c>
      <c r="X537" s="2" t="n">
        <v>0.259</v>
      </c>
      <c r="Y537" s="2" t="n">
        <f aca="false">IF(U537&lt;&gt;"",V537*W537*L537/10.73165/U537,"")</f>
        <v>0.258807877255404</v>
      </c>
      <c r="Z537" s="2" t="str">
        <f aca="false">IF(Y537&lt;&gt;"",IF(ABS(Y537-X537)&gt;0.0005,Y537-X537,""),"")</f>
        <v/>
      </c>
      <c r="AA537" s="2" t="n">
        <v>0.318</v>
      </c>
      <c r="AB537" s="2" t="n">
        <f aca="false">IF(AND(V537&gt;0,Q537&lt;&gt;""),LOG(14.69595/V537)/(1-1/Q537)*3/7-1,"")</f>
        <v>0.321545530504662</v>
      </c>
      <c r="AC537" s="2" t="str">
        <f aca="false">IF(AB537&lt;&gt;"",IF(ABS(AB537-AA537)&gt;0.05,AB537-AA537,""),"")</f>
        <v/>
      </c>
      <c r="AD537" s="2" t="n">
        <v>0.911</v>
      </c>
      <c r="AF537" s="3" t="n">
        <f aca="false">IF(AND(L537&lt;&gt;"",AD537&lt;&gt;""),L537/(AD537*62.3664),"")</f>
        <v>1.55080127161269</v>
      </c>
      <c r="AG537" s="1" t="n">
        <v>23.82</v>
      </c>
      <c r="AH537" s="1" t="n">
        <f aca="false">IF(AD537&lt;&gt;"",141.5/AD537-131.5,"")</f>
        <v>23.8238199780461</v>
      </c>
      <c r="AI537" s="1" t="str">
        <f aca="false">IF(AH537&lt;&gt;"",IF(ABS(AH537-AG537)&gt;0.01,AH537-AG537,""),"")</f>
        <v/>
      </c>
      <c r="AJ537" s="3" t="n">
        <v>7.595</v>
      </c>
      <c r="AK537" s="3" t="n">
        <f aca="false">IF(AD537&lt;&gt;"",AD537*8.33718,"")</f>
        <v>7.59517098</v>
      </c>
      <c r="AL537" s="3" t="str">
        <f aca="false">IF(AK537&lt;&gt;"",IF(ABS(AK537-AJ537)&gt;0.001,AK537-AJ537,""),"")</f>
        <v/>
      </c>
      <c r="AM537" s="4" t="n">
        <v>1.375</v>
      </c>
      <c r="AN537" s="2" t="n">
        <v>2.8656</v>
      </c>
      <c r="AO537" s="2" t="n">
        <f aca="false">IF(AND(V537&lt;&gt;"",AA537&lt;&gt;"",U537&lt;&gt;""),V537*10^(7/3*(1+AA537)*(1-U537/559.676)),"")</f>
        <v>3.34555708577008</v>
      </c>
      <c r="AP537" s="2" t="n">
        <f aca="false">IF(AO537&lt;&gt;"",AO537-AN537,"")</f>
        <v>0.479957085770083</v>
      </c>
      <c r="AQ537" s="2" t="n">
        <v>0.2901</v>
      </c>
      <c r="AR537" s="2" t="n">
        <v>0.4707</v>
      </c>
      <c r="AS537" s="2" t="n">
        <v>0.4763</v>
      </c>
      <c r="AT537" s="2" t="n">
        <v>0.2956</v>
      </c>
      <c r="AU537" s="1" t="n">
        <v>156.18</v>
      </c>
      <c r="AV537" s="5" t="n">
        <v>9959</v>
      </c>
      <c r="AW537" s="5" t="n">
        <f aca="false">AV537*AJ537</f>
        <v>75638.605</v>
      </c>
      <c r="AX537" s="1" t="n">
        <v>23.95</v>
      </c>
      <c r="AY537" s="3" t="n">
        <v>8.97</v>
      </c>
      <c r="AZ537" s="3" t="n">
        <f aca="false">IF(AND(AU537&lt;&gt;"",T537&lt;&gt;"",O537&lt;&gt;"",AD537&lt;&gt;""),SQRT((AU537*(MAX((T537-77)/(T537-O537),0))^0.38)*(SQRT(AD537^2-0.000601*(77-60))*62.3664)*251.9958/30.48^3),"")</f>
        <v>9.3161660937138</v>
      </c>
      <c r="BA537" s="3" t="n">
        <f aca="false">IF(AND(AY537&lt;&gt;"",AZ537&lt;&gt;""),AZ537-AY537,"")</f>
        <v>0.346166093713798</v>
      </c>
      <c r="BB537" s="1" t="n">
        <v>27</v>
      </c>
      <c r="BC537" s="1" t="n">
        <v>-1973.26</v>
      </c>
      <c r="BD537" s="1" t="n">
        <v>-1424.33</v>
      </c>
      <c r="BL537" s="1" t="n">
        <v>2.1</v>
      </c>
      <c r="BO537" s="7" t="n">
        <f aca="false">IF(AND(P537&lt;&gt;"",AD537&lt;&gt;""),P537^0.333333333333333/AD537,"")</f>
        <v>9.44558481776094</v>
      </c>
      <c r="BP537" s="7" t="n">
        <f aca="false">BN537-BO537</f>
        <v>-9.44558481776094</v>
      </c>
    </row>
    <row r="538" customFormat="false" ht="12.75" hidden="false" customHeight="false" outlineLevel="0" collapsed="false">
      <c r="A538" s="0" t="n">
        <v>757</v>
      </c>
      <c r="B538" s="0" t="s">
        <v>805</v>
      </c>
      <c r="C538" s="0" t="s">
        <v>806</v>
      </c>
      <c r="D538" s="0" t="n">
        <v>4</v>
      </c>
      <c r="E538" s="0" t="n">
        <v>6</v>
      </c>
      <c r="F538" s="0" t="n">
        <v>2</v>
      </c>
      <c r="G538" s="0" t="n">
        <v>0</v>
      </c>
      <c r="H538" s="0" t="n">
        <v>0</v>
      </c>
      <c r="I538" s="0" t="n">
        <v>0</v>
      </c>
      <c r="J538" s="0" t="n">
        <v>0</v>
      </c>
      <c r="K538" s="0" t="s">
        <v>799</v>
      </c>
      <c r="L538" s="1" t="n">
        <v>86.09</v>
      </c>
      <c r="M538" s="1" t="n">
        <f aca="false">+D538*$D$2+E538*$E$2+F538*$F$2+G538*$G$2+H538*$H$2+I538*$I$2+J538*$J$2</f>
        <v>86.09044</v>
      </c>
      <c r="N538" s="1" t="str">
        <f aca="false">IF(ABS(M538-L538)&gt;0.005,M538-L538,"")</f>
        <v/>
      </c>
      <c r="O538" s="1" t="n">
        <v>162.5</v>
      </c>
      <c r="P538" s="1" t="n">
        <f aca="false">+O538+459.67</f>
        <v>622.17</v>
      </c>
      <c r="Q538" s="1" t="n">
        <f aca="false">IF(AND(P538&gt;0,U538&lt;&gt;""),P538/U538,"")</f>
        <v>0.659637404580153</v>
      </c>
      <c r="R538" s="1" t="n">
        <v>-135.04</v>
      </c>
      <c r="S538" s="1" t="n">
        <f aca="false">IF(AND(R538&lt;&gt;"",U538&lt;&gt;""),(R538+459.67)/U538,"")</f>
        <v>0.344179389312977</v>
      </c>
      <c r="T538" s="1" t="n">
        <v>483.53</v>
      </c>
      <c r="U538" s="1" t="n">
        <f aca="false">IF(T538&lt;&gt;"",T538+459.67,"")</f>
        <v>943.2</v>
      </c>
      <c r="V538" s="1" t="n">
        <v>616.41</v>
      </c>
      <c r="W538" s="2" t="n">
        <v>0.0502</v>
      </c>
      <c r="X538" s="2" t="n">
        <v>0.263</v>
      </c>
      <c r="Y538" s="2" t="n">
        <f aca="false">IF(U538&lt;&gt;"",V538*W538*L538/10.73165/U538,"")</f>
        <v>0.263181772966409</v>
      </c>
      <c r="Z538" s="2" t="str">
        <f aca="false">IF(Y538&lt;&gt;"",IF(ABS(Y538-X538)&gt;0.0005,Y538-X538,""),"")</f>
        <v/>
      </c>
      <c r="AA538" s="2" t="n">
        <v>0.3384</v>
      </c>
      <c r="AB538" s="2" t="n">
        <f aca="false">IF(AND(V538&gt;0,Q538&lt;&gt;""),LOG(14.69595/V538)/(1-1/Q538)*3/7-1,"")</f>
        <v>0.347775033614283</v>
      </c>
      <c r="AC538" s="2" t="str">
        <f aca="false">IF(AB538&lt;&gt;"",IF(ABS(AB538-AA538)&gt;0.05,AB538-AA538,""),"")</f>
        <v/>
      </c>
      <c r="AD538" s="2" t="n">
        <v>0.9389</v>
      </c>
      <c r="AF538" s="3" t="n">
        <f aca="false">IF(AND(L538&lt;&gt;"",AD538&lt;&gt;""),L538/(AD538*62.3664),"")</f>
        <v>1.47022124103731</v>
      </c>
      <c r="AG538" s="1" t="n">
        <v>19.21</v>
      </c>
      <c r="AH538" s="1" t="n">
        <f aca="false">IF(AD538&lt;&gt;"",141.5/AD538-131.5,"")</f>
        <v>19.2082756417084</v>
      </c>
      <c r="AI538" s="1" t="str">
        <f aca="false">IF(AH538&lt;&gt;"",IF(ABS(AH538-AG538)&gt;0.01,AH538-AG538,""),"")</f>
        <v/>
      </c>
      <c r="AJ538" s="3" t="n">
        <v>7.827</v>
      </c>
      <c r="AK538" s="3" t="n">
        <f aca="false">IF(AD538&lt;&gt;"",AD538*8.33718,"")</f>
        <v>7.827778302</v>
      </c>
      <c r="AL538" s="3" t="str">
        <f aca="false">IF(AK538&lt;&gt;"",IF(ABS(AK538-AJ538)&gt;0.001,AK538-AJ538,""),"")</f>
        <v/>
      </c>
      <c r="AM538" s="4" t="n">
        <v>1.3934</v>
      </c>
      <c r="AN538" s="2" t="n">
        <v>3.9191</v>
      </c>
      <c r="AO538" s="2" t="n">
        <f aca="false">IF(AND(V538&lt;&gt;"",AA538&lt;&gt;"",U538&lt;&gt;""),V538*10^(7/3*(1+AA538)*(1-U538/559.676)),"")</f>
        <v>4.46525239860332</v>
      </c>
      <c r="AP538" s="2" t="n">
        <f aca="false">IF(AO538&lt;&gt;"",AO538-AN538,"")</f>
        <v>0.546152398603318</v>
      </c>
      <c r="AQ538" s="2" t="n">
        <v>0.2669</v>
      </c>
      <c r="AR538" s="2" t="n">
        <v>0.4362</v>
      </c>
      <c r="AS538" s="2" t="n">
        <v>0.3902</v>
      </c>
      <c r="AU538" s="1" t="n">
        <v>156.75</v>
      </c>
      <c r="AV538" s="5" t="n">
        <v>9733</v>
      </c>
      <c r="AW538" s="5" t="n">
        <f aca="false">AV538*AJ538</f>
        <v>76180.191</v>
      </c>
      <c r="AX538" s="1" t="n">
        <v>23.99</v>
      </c>
      <c r="AY538" s="3" t="n">
        <v>9.02</v>
      </c>
      <c r="AZ538" s="3" t="n">
        <f aca="false">IF(AND(AU538&lt;&gt;"",T538&lt;&gt;"",O538&lt;&gt;"",AD538&lt;&gt;""),SQRT((AU538*(MAX((T538-77)/(T538-O538),0))^0.38)*(SQRT(AD538^2-0.000601*(77-60))*62.3664)*251.9958/30.48^3),"")</f>
        <v>9.42499643855413</v>
      </c>
      <c r="BA538" s="3" t="n">
        <f aca="false">IF(AND(AY538&lt;&gt;"",AZ538&lt;&gt;""),AZ538-AY538,"")</f>
        <v>0.404996438554129</v>
      </c>
      <c r="BB538" s="1" t="n">
        <v>18</v>
      </c>
      <c r="BC538" s="1" t="n">
        <v>-1576.71</v>
      </c>
      <c r="BD538" s="1" t="n">
        <v>-1142.35</v>
      </c>
      <c r="BL538" s="1" t="n">
        <v>2.6</v>
      </c>
      <c r="BM538" s="1" t="n">
        <v>13.4</v>
      </c>
      <c r="BO538" s="7" t="n">
        <f aca="false">IF(AND(P538&lt;&gt;"",AD538&lt;&gt;""),P538^0.333333333333333/AD538,"")</f>
        <v>9.09250781594446</v>
      </c>
      <c r="BP538" s="7" t="n">
        <f aca="false">BN538-BO538</f>
        <v>-9.09250781594446</v>
      </c>
    </row>
    <row r="539" customFormat="false" ht="12.75" hidden="false" customHeight="false" outlineLevel="0" collapsed="false">
      <c r="A539" s="0" t="n">
        <v>758</v>
      </c>
      <c r="B539" s="0" t="s">
        <v>807</v>
      </c>
      <c r="C539" s="0" t="s">
        <v>718</v>
      </c>
      <c r="D539" s="0" t="n">
        <v>5</v>
      </c>
      <c r="E539" s="0" t="n">
        <v>10</v>
      </c>
      <c r="F539" s="0" t="n">
        <v>2</v>
      </c>
      <c r="G539" s="0" t="n">
        <v>0</v>
      </c>
      <c r="H539" s="0" t="n">
        <v>0</v>
      </c>
      <c r="I539" s="0" t="n">
        <v>0</v>
      </c>
      <c r="J539" s="0" t="n">
        <v>0</v>
      </c>
      <c r="K539" s="0" t="s">
        <v>799</v>
      </c>
      <c r="L539" s="1" t="n">
        <v>102.13</v>
      </c>
      <c r="M539" s="1" t="n">
        <f aca="false">+D539*$D$2+E539*$E$2+F539*$F$2+G539*$G$2+H539*$H$2+I539*$I$2+J539*$J$2</f>
        <v>102.1332</v>
      </c>
      <c r="N539" s="1" t="str">
        <f aca="false">IF(ABS(M539-L539)&gt;0.005,M539-L539,"")</f>
        <v/>
      </c>
      <c r="O539" s="1" t="n">
        <v>216.95</v>
      </c>
      <c r="P539" s="1" t="n">
        <f aca="false">+O539+459.67</f>
        <v>676.62</v>
      </c>
      <c r="Q539" s="1" t="n">
        <f aca="false">IF(AND(P539&gt;0,U539&lt;&gt;""),P539/U539,"")</f>
        <v>0.677908025247971</v>
      </c>
      <c r="R539" s="1" t="n">
        <v>-122.44</v>
      </c>
      <c r="S539" s="1" t="n">
        <f aca="false">IF(AND(R539&lt;&gt;"",U539&lt;&gt;""),(R539+459.67)/U539,"")</f>
        <v>0.337871956717764</v>
      </c>
      <c r="T539" s="1" t="n">
        <v>538.43</v>
      </c>
      <c r="U539" s="1" t="n">
        <f aca="false">IF(T539&lt;&gt;"",T539+459.67,"")</f>
        <v>998.1</v>
      </c>
      <c r="V539" s="1" t="n">
        <v>503.78</v>
      </c>
      <c r="W539" s="2" t="n">
        <v>0.0533</v>
      </c>
      <c r="X539" s="2" t="n">
        <v>0.256</v>
      </c>
      <c r="Y539" s="2" t="n">
        <f aca="false">IF(U539&lt;&gt;"",V539*W539*L539/10.73165/U539,"")</f>
        <v>0.256024134806107</v>
      </c>
      <c r="Z539" s="2" t="str">
        <f aca="false">IF(Y539&lt;&gt;"",IF(ABS(Y539-X539)&gt;0.0005,Y539-X539,""),"")</f>
        <v/>
      </c>
      <c r="AA539" s="2" t="n">
        <v>0.3807</v>
      </c>
      <c r="AB539" s="2" t="n">
        <f aca="false">IF(AND(V539&gt;0,Q539&lt;&gt;""),LOG(14.69595/V539)/(1-1/Q539)*3/7-1,"")</f>
        <v>0.38463308287281</v>
      </c>
      <c r="AC539" s="2" t="str">
        <f aca="false">IF(AB539&lt;&gt;"",IF(ABS(AB539-AA539)&gt;0.05,AB539-AA539,""),"")</f>
        <v/>
      </c>
      <c r="AD539" s="2" t="n">
        <v>0.9038</v>
      </c>
      <c r="AF539" s="3" t="n">
        <f aca="false">IF(AND(L539&lt;&gt;"",AD539&lt;&gt;""),L539/(AD539*62.3664),"")</f>
        <v>1.81188370442557</v>
      </c>
      <c r="AG539" s="1" t="n">
        <v>25.07</v>
      </c>
      <c r="AH539" s="1" t="n">
        <f aca="false">IF(AD539&lt;&gt;"",141.5/AD539-131.5,"")</f>
        <v>25.0611861031201</v>
      </c>
      <c r="AI539" s="1" t="str">
        <f aca="false">IF(AH539&lt;&gt;"",IF(ABS(AH539-AG539)&gt;0.01,AH539-AG539,""),"")</f>
        <v/>
      </c>
      <c r="AJ539" s="3" t="n">
        <v>7.535</v>
      </c>
      <c r="AK539" s="3" t="n">
        <f aca="false">IF(AD539&lt;&gt;"",AD539*8.33718,"")</f>
        <v>7.535143284</v>
      </c>
      <c r="AL539" s="3" t="str">
        <f aca="false">IF(AK539&lt;&gt;"",IF(ABS(AK539-AJ539)&gt;0.001,AK539-AJ539,""),"")</f>
        <v/>
      </c>
      <c r="AM539" s="4" t="n">
        <v>1.3847</v>
      </c>
      <c r="AN539" s="2" t="n">
        <v>1.2009</v>
      </c>
      <c r="AO539" s="2" t="n">
        <f aca="false">IF(AND(V539&lt;&gt;"",AA539&lt;&gt;"",U539&lt;&gt;""),V539*10^(7/3*(1+AA539)*(1-U539/559.676)),"")</f>
        <v>1.50856510623063</v>
      </c>
      <c r="AP539" s="2" t="n">
        <f aca="false">IF(AO539&lt;&gt;"",AO539-AN539,"")</f>
        <v>0.307665106230628</v>
      </c>
      <c r="AS539" s="2" t="n">
        <v>0.5276</v>
      </c>
      <c r="AT539" s="2" t="n">
        <v>0.3197</v>
      </c>
      <c r="AU539" s="1" t="n">
        <v>144.63</v>
      </c>
      <c r="AV539" s="5" t="n">
        <v>11335</v>
      </c>
      <c r="AW539" s="5" t="n">
        <f aca="false">AV539*AJ539</f>
        <v>85409.225</v>
      </c>
      <c r="AX539" s="1" t="n">
        <v>24.58</v>
      </c>
      <c r="AY539" s="3" t="n">
        <v>8.83</v>
      </c>
      <c r="AZ539" s="3" t="n">
        <f aca="false">IF(AND(AU539&lt;&gt;"",T539&lt;&gt;"",O539&lt;&gt;"",AD539&lt;&gt;""),SQRT((AU539*(MAX((T539-77)/(T539-O539),0))^0.38)*(SQRT(AD539^2-0.000601*(77-60))*62.3664)*251.9958/30.48^3),"")</f>
        <v>9.09429812613942</v>
      </c>
      <c r="BA539" s="3" t="n">
        <f aca="false">IF(AND(AY539&lt;&gt;"",AZ539&lt;&gt;""),AZ539-AY539,"")</f>
        <v>0.264298126139415</v>
      </c>
      <c r="BB539" s="1" t="n">
        <v>57</v>
      </c>
      <c r="BC539" s="1" t="n">
        <v>-1897.22</v>
      </c>
      <c r="BD539" s="1" t="n">
        <v>-1285.16</v>
      </c>
      <c r="BL539" s="1" t="n">
        <v>1.6</v>
      </c>
      <c r="BO539" s="7" t="n">
        <f aca="false">IF(AND(P539&lt;&gt;"",AD539&lt;&gt;""),P539^0.333333333333333/AD539,"")</f>
        <v>9.71350437106634</v>
      </c>
      <c r="BP539" s="7" t="n">
        <f aca="false">BN539-BO539</f>
        <v>-9.71350437106634</v>
      </c>
    </row>
    <row r="540" customFormat="false" ht="12.75" hidden="false" customHeight="false" outlineLevel="0" collapsed="false">
      <c r="A540" s="0" t="n">
        <v>759</v>
      </c>
      <c r="B540" s="0" t="s">
        <v>808</v>
      </c>
      <c r="C540" s="0" t="s">
        <v>718</v>
      </c>
      <c r="D540" s="0" t="n">
        <v>5</v>
      </c>
      <c r="E540" s="0" t="n">
        <v>10</v>
      </c>
      <c r="F540" s="0" t="n">
        <v>2</v>
      </c>
      <c r="G540" s="0" t="n">
        <v>0</v>
      </c>
      <c r="H540" s="0" t="n">
        <v>0</v>
      </c>
      <c r="I540" s="0" t="n">
        <v>0</v>
      </c>
      <c r="J540" s="0" t="n">
        <v>0</v>
      </c>
      <c r="K540" s="0" t="s">
        <v>799</v>
      </c>
      <c r="L540" s="1" t="n">
        <v>102.13</v>
      </c>
      <c r="M540" s="1" t="n">
        <f aca="false">+D540*$D$2+E540*$E$2+F540*$F$2+G540*$G$2+H540*$H$2+I540*$I$2+J540*$J$2</f>
        <v>102.1332</v>
      </c>
      <c r="N540" s="1" t="str">
        <f aca="false">IF(ABS(M540-L540)&gt;0.005,M540-L540,"")</f>
        <v/>
      </c>
      <c r="O540" s="1" t="n">
        <v>214.7</v>
      </c>
      <c r="P540" s="1" t="n">
        <f aca="false">+O540+459.67</f>
        <v>674.37</v>
      </c>
      <c r="Q540" s="1" t="n">
        <f aca="false">IF(AND(P540&gt;0,U540&lt;&gt;""),P540/U540,"")</f>
        <v>0.681925737167819</v>
      </c>
      <c r="R540" s="1" t="n">
        <v>-139</v>
      </c>
      <c r="S540" s="1" t="n">
        <f aca="false">IF(AND(R540&lt;&gt;"",U540&lt;&gt;""),(R540+459.67)/U540,"")</f>
        <v>0.324262832180561</v>
      </c>
      <c r="T540" s="1" t="n">
        <v>529.25</v>
      </c>
      <c r="U540" s="1" t="n">
        <f aca="false">IF(T540&lt;&gt;"",T540+459.67,"")</f>
        <v>988.92</v>
      </c>
      <c r="V540" s="1" t="n">
        <v>487.91</v>
      </c>
      <c r="W540" s="2" t="n">
        <v>0.0541</v>
      </c>
      <c r="X540" s="2" t="n">
        <v>0.254</v>
      </c>
      <c r="Y540" s="2" t="n">
        <f aca="false">IF(U540&lt;&gt;"",V540*W540*L540/10.73165/U540,"")</f>
        <v>0.254016925902438</v>
      </c>
      <c r="Z540" s="2" t="str">
        <f aca="false">IF(Y540&lt;&gt;"",IF(ABS(Y540-X540)&gt;0.0005,Y540-X540,""),"")</f>
        <v/>
      </c>
      <c r="AA540" s="2" t="n">
        <v>0.3941</v>
      </c>
      <c r="AB540" s="2" t="n">
        <f aca="false">IF(AND(V540&gt;0,Q540&lt;&gt;""),LOG(14.69595/V540)/(1-1/Q540)*3/7-1,"")</f>
        <v>0.397660013216802</v>
      </c>
      <c r="AC540" s="2" t="str">
        <f aca="false">IF(AB540&lt;&gt;"",IF(ABS(AB540-AA540)&gt;0.05,AB540-AA540,""),"")</f>
        <v/>
      </c>
      <c r="AD540" s="2" t="n">
        <v>0.8936</v>
      </c>
      <c r="AF540" s="3" t="n">
        <f aca="false">IF(AND(L540&lt;&gt;"",AD540&lt;&gt;""),L540/(AD540*62.3664),"")</f>
        <v>1.83256545664708</v>
      </c>
      <c r="AG540" s="1" t="n">
        <v>26.85</v>
      </c>
      <c r="AH540" s="1" t="n">
        <f aca="false">IF(AD540&lt;&gt;"",141.5/AD540-131.5,"")</f>
        <v>26.848254252462</v>
      </c>
      <c r="AI540" s="1" t="str">
        <f aca="false">IF(AH540&lt;&gt;"",IF(ABS(AH540-AG540)&gt;0.01,AH540-AG540,""),"")</f>
        <v/>
      </c>
      <c r="AJ540" s="3" t="n">
        <v>7.45</v>
      </c>
      <c r="AK540" s="3" t="n">
        <f aca="false">IF(AD540&lt;&gt;"",AD540*8.33718,"")</f>
        <v>7.450104048</v>
      </c>
      <c r="AL540" s="3" t="str">
        <f aca="false">IF(AK540&lt;&gt;"",IF(ABS(AK540-AJ540)&gt;0.001,AK540-AJ540,""),"")</f>
        <v/>
      </c>
      <c r="AM540" s="4" t="n">
        <v>1.3828</v>
      </c>
      <c r="AN540" s="2" t="n">
        <v>1.2395</v>
      </c>
      <c r="AO540" s="2" t="n">
        <f aca="false">IF(AND(V540&lt;&gt;"",AA540&lt;&gt;"",U540&lt;&gt;""),V540*10^(7/3*(1+AA540)*(1-U540/559.676)),"")</f>
        <v>1.56143965940439</v>
      </c>
      <c r="AP540" s="2" t="n">
        <f aca="false">IF(AO540&lt;&gt;"",AO540-AN540,"")</f>
        <v>0.321939659404389</v>
      </c>
      <c r="AS540" s="2" t="n">
        <v>0.5483</v>
      </c>
      <c r="AT540" s="2" t="n">
        <v>0.3158</v>
      </c>
      <c r="AU540" s="1" t="n">
        <v>145.1</v>
      </c>
      <c r="AV540" s="5" t="n">
        <v>11421</v>
      </c>
      <c r="AW540" s="5" t="n">
        <f aca="false">AV540*AJ540</f>
        <v>85086.45</v>
      </c>
      <c r="AX540" s="1" t="n">
        <v>23.86</v>
      </c>
      <c r="AY540" s="3" t="n">
        <v>8.8</v>
      </c>
      <c r="AZ540" s="3" t="n">
        <f aca="false">IF(AND(AU540&lt;&gt;"",T540&lt;&gt;"",O540&lt;&gt;"",AD540&lt;&gt;""),SQRT((AU540*(MAX((T540-77)/(T540-O540),0))^0.38)*(SQRT(AD540^2-0.000601*(77-60))*62.3664)*251.9958/30.48^3),"")</f>
        <v>9.059778226841</v>
      </c>
      <c r="BA540" s="3" t="n">
        <f aca="false">IF(AND(AY540&lt;&gt;"",AZ540&lt;&gt;""),AZ540-AY540,"")</f>
        <v>0.259778226841004</v>
      </c>
      <c r="BB540" s="1" t="n">
        <v>40</v>
      </c>
      <c r="BC540" s="1" t="n">
        <v>-1956.58</v>
      </c>
      <c r="BD540" s="1" t="n">
        <v>-1348.72</v>
      </c>
      <c r="BL540" s="1" t="n">
        <v>1.8</v>
      </c>
      <c r="BM540" s="1" t="n">
        <v>8</v>
      </c>
      <c r="BO540" s="7" t="n">
        <f aca="false">IF(AND(P540&lt;&gt;"",AD540&lt;&gt;""),P540^0.333333333333333/AD540,"")</f>
        <v>9.81347726267638</v>
      </c>
      <c r="BP540" s="7" t="n">
        <f aca="false">BN540-BO540</f>
        <v>-9.81347726267638</v>
      </c>
    </row>
    <row r="541" customFormat="false" ht="12.75" hidden="false" customHeight="false" outlineLevel="0" collapsed="false">
      <c r="A541" s="0" t="n">
        <v>760</v>
      </c>
      <c r="B541" s="0" t="s">
        <v>809</v>
      </c>
      <c r="C541" s="0" t="s">
        <v>718</v>
      </c>
      <c r="D541" s="0" t="n">
        <v>5</v>
      </c>
      <c r="E541" s="0" t="n">
        <v>10</v>
      </c>
      <c r="F541" s="0" t="n">
        <v>2</v>
      </c>
      <c r="G541" s="0" t="n">
        <v>0</v>
      </c>
      <c r="H541" s="0" t="n">
        <v>0</v>
      </c>
      <c r="I541" s="0" t="n">
        <v>0</v>
      </c>
      <c r="J541" s="0" t="n">
        <v>0</v>
      </c>
      <c r="K541" s="0" t="s">
        <v>799</v>
      </c>
      <c r="L541" s="1" t="n">
        <v>102.13</v>
      </c>
      <c r="M541" s="1" t="n">
        <f aca="false">+D541*$D$2+E541*$E$2+F541*$F$2+G541*$G$2+H541*$H$2+I541*$I$2+J541*$J$2</f>
        <v>102.1332</v>
      </c>
      <c r="N541" s="1" t="str">
        <f aca="false">IF(ABS(M541-L541)&gt;0.005,M541-L541,"")</f>
        <v/>
      </c>
      <c r="O541" s="1" t="n">
        <v>191.3</v>
      </c>
      <c r="P541" s="1" t="n">
        <f aca="false">+O541+459.67</f>
        <v>650.97</v>
      </c>
      <c r="Q541" s="1" t="n">
        <f aca="false">IF(AND(P541&gt;0,U541&lt;&gt;""),P541/U541,"")</f>
        <v>0.672211895910781</v>
      </c>
      <c r="R541" s="1" t="n">
        <v>-100.12</v>
      </c>
      <c r="S541" s="1" t="n">
        <f aca="false">IF(AND(R541&lt;&gt;"",U541&lt;&gt;""),(R541+459.67)/U541,"")</f>
        <v>0.371282527881041</v>
      </c>
      <c r="T541" s="1" t="n">
        <v>508.73</v>
      </c>
      <c r="U541" s="1" t="n">
        <f aca="false">IF(T541&lt;&gt;"",T541+459.67,"")</f>
        <v>968.4</v>
      </c>
      <c r="V541" s="1" t="n">
        <v>519.24</v>
      </c>
      <c r="W541" s="2" t="n">
        <v>0.0527</v>
      </c>
      <c r="X541" s="2" t="n">
        <v>0.269</v>
      </c>
      <c r="Y541" s="2" t="n">
        <f aca="false">IF(U541&lt;&gt;"",V541*W541*L541/10.73165/U541,"")</f>
        <v>0.268912386770857</v>
      </c>
      <c r="Z541" s="2" t="str">
        <f aca="false">IF(Y541&lt;&gt;"",IF(ABS(Y541-X541)&gt;0.0005,Y541-X541,""),"")</f>
        <v/>
      </c>
      <c r="AA541" s="2" t="n">
        <v>0.355</v>
      </c>
      <c r="AB541" s="2" t="n">
        <f aca="false">IF(AND(V541&gt;0,Q541&lt;&gt;""),LOG(14.69595/V541)/(1-1/Q541)*3/7-1,"")</f>
        <v>0.360676866169439</v>
      </c>
      <c r="AC541" s="2" t="str">
        <f aca="false">IF(AB541&lt;&gt;"",IF(ABS(AB541-AA541)&gt;0.05,AB541-AA541,""),"")</f>
        <v/>
      </c>
      <c r="AD541" s="2" t="n">
        <v>0.8822</v>
      </c>
      <c r="AF541" s="3" t="n">
        <f aca="false">IF(AND(L541&lt;&gt;"",AD541&lt;&gt;""),L541/(AD541*62.3664),"")</f>
        <v>1.85624630702769</v>
      </c>
      <c r="AG541" s="1" t="n">
        <v>28.89</v>
      </c>
      <c r="AH541" s="1" t="n">
        <f aca="false">IF(AD541&lt;&gt;"",141.5/AD541-131.5,"")</f>
        <v>28.8944683745183</v>
      </c>
      <c r="AI541" s="1" t="str">
        <f aca="false">IF(AH541&lt;&gt;"",IF(ABS(AH541-AG541)&gt;0.01,AH541-AG541,""),"")</f>
        <v/>
      </c>
      <c r="AJ541" s="3" t="n">
        <v>7.355</v>
      </c>
      <c r="AK541" s="3" t="n">
        <f aca="false">IF(AD541&lt;&gt;"",AD541*8.33718,"")</f>
        <v>7.355060196</v>
      </c>
      <c r="AL541" s="3" t="str">
        <f aca="false">IF(AK541&lt;&gt;"",IF(ABS(AK541-AJ541)&gt;0.001,AK541-AJ541,""),"")</f>
        <v/>
      </c>
      <c r="AM541" s="4" t="n">
        <v>1.375</v>
      </c>
      <c r="AN541" s="2" t="n">
        <v>2.1319</v>
      </c>
      <c r="AO541" s="2" t="n">
        <f aca="false">IF(AND(V541&lt;&gt;"",AA541&lt;&gt;"",U541&lt;&gt;""),V541*10^(7/3*(1+AA541)*(1-U541/559.676)),"")</f>
        <v>2.54943932657396</v>
      </c>
      <c r="AP541" s="2" t="n">
        <f aca="false">IF(AO541&lt;&gt;"",AO541-AN541,"")</f>
        <v>0.41753932657396</v>
      </c>
      <c r="AR541" s="2" t="n">
        <v>0.4606</v>
      </c>
      <c r="AS541" s="2" t="n">
        <v>0.5323</v>
      </c>
      <c r="AU541" s="1" t="n">
        <v>135.66</v>
      </c>
      <c r="AV541" s="5" t="n">
        <v>11189</v>
      </c>
      <c r="AW541" s="5" t="n">
        <f aca="false">AV541*AJ541</f>
        <v>82295.095</v>
      </c>
      <c r="AX541" s="1" t="n">
        <v>21.28</v>
      </c>
      <c r="AY541" s="3" t="n">
        <v>8.37</v>
      </c>
      <c r="AZ541" s="3" t="n">
        <f aca="false">IF(AND(AU541&lt;&gt;"",T541&lt;&gt;"",O541&lt;&gt;"",AD541&lt;&gt;""),SQRT((AU541*(MAX((T541-77)/(T541-O541),0))^0.38)*(SQRT(AD541^2-0.000601*(77-60))*62.3664)*251.9958/30.48^3),"")</f>
        <v>8.61194852002142</v>
      </c>
      <c r="BA541" s="3" t="n">
        <f aca="false">IF(AND(AY541&lt;&gt;"",AZ541&lt;&gt;""),AZ541-AY541,"")</f>
        <v>0.24194852002142</v>
      </c>
      <c r="BB541" s="1" t="n">
        <v>36</v>
      </c>
      <c r="BC541" s="1" t="n">
        <v>-2027.72</v>
      </c>
      <c r="BD541" s="1" t="n">
        <v>-1404.71</v>
      </c>
      <c r="BL541" s="1" t="n">
        <v>1.76</v>
      </c>
      <c r="BM541" s="1" t="n">
        <v>7.2</v>
      </c>
      <c r="BO541" s="7" t="n">
        <f aca="false">IF(AND(P541&lt;&gt;"",AD541&lt;&gt;""),P541^0.333333333333333/AD541,"")</f>
        <v>9.823960435285</v>
      </c>
      <c r="BP541" s="7" t="n">
        <f aca="false">BN541-BO541</f>
        <v>-9.823960435285</v>
      </c>
    </row>
    <row r="542" customFormat="false" ht="12.75" hidden="false" customHeight="false" outlineLevel="0" collapsed="false">
      <c r="A542" s="0" t="n">
        <v>761</v>
      </c>
      <c r="B542" s="0" t="s">
        <v>810</v>
      </c>
      <c r="C542" s="0" t="s">
        <v>722</v>
      </c>
      <c r="D542" s="0" t="n">
        <v>6</v>
      </c>
      <c r="E542" s="0" t="n">
        <v>12</v>
      </c>
      <c r="F542" s="0" t="n">
        <v>2</v>
      </c>
      <c r="G542" s="0" t="n">
        <v>0</v>
      </c>
      <c r="H542" s="0" t="n">
        <v>0</v>
      </c>
      <c r="I542" s="0" t="n">
        <v>0</v>
      </c>
      <c r="J542" s="0" t="n">
        <v>0</v>
      </c>
      <c r="K542" s="0" t="s">
        <v>799</v>
      </c>
      <c r="L542" s="1" t="n">
        <v>116.16</v>
      </c>
      <c r="M542" s="1" t="n">
        <f aca="false">+D542*$D$2+E542*$E$2+F542*$F$2+G542*$G$2+H542*$H$2+I542*$I$2+J542*$J$2</f>
        <v>116.16008</v>
      </c>
      <c r="N542" s="1" t="str">
        <f aca="false">IF(ABS(M542-L542)&gt;0.005,M542-L542,"")</f>
        <v/>
      </c>
      <c r="O542" s="1" t="n">
        <v>258.8</v>
      </c>
      <c r="P542" s="1" t="n">
        <f aca="false">+O542+459.67</f>
        <v>718.47</v>
      </c>
      <c r="Q542" s="1" t="n">
        <f aca="false">IF(AND(P542&gt;0,U542&lt;&gt;""),P542/U542,"")</f>
        <v>0.689199689199689</v>
      </c>
      <c r="R542" s="1" t="n">
        <v>-100.3</v>
      </c>
      <c r="S542" s="1" t="n">
        <f aca="false">IF(AND(R542&lt;&gt;"",U542&lt;&gt;""),(R542+459.67)/U542,"")</f>
        <v>0.344729344729345</v>
      </c>
      <c r="T542" s="1" t="n">
        <v>582.8</v>
      </c>
      <c r="U542" s="1" t="n">
        <f aca="false">IF(T542&lt;&gt;"",T542+459.67,"")</f>
        <v>1042.47</v>
      </c>
      <c r="V542" s="1" t="n">
        <v>458.32</v>
      </c>
      <c r="W542" s="2" t="n">
        <v>0.0536</v>
      </c>
      <c r="X542" s="2" t="n">
        <v>0.255</v>
      </c>
      <c r="Y542" s="2" t="n">
        <f aca="false">IF(U542&lt;&gt;"",V542*W542*L542/10.73165/U542,"")</f>
        <v>0.255070442903172</v>
      </c>
      <c r="Z542" s="2" t="str">
        <f aca="false">IF(Y542&lt;&gt;"",IF(ABS(Y542-X542)&gt;0.0005,Y542-X542,""),"")</f>
        <v/>
      </c>
      <c r="AA542" s="2" t="n">
        <v>0.4167</v>
      </c>
      <c r="AB542" s="2" t="n">
        <f aca="false">IF(AND(V542&gt;0,Q542&lt;&gt;""),LOG(14.69595/V542)/(1-1/Q542)*3/7-1,"")</f>
        <v>0.419806147486168</v>
      </c>
      <c r="AC542" s="2" t="str">
        <f aca="false">IF(AB542&lt;&gt;"",IF(ABS(AB542-AA542)&gt;0.05,AB542-AA542,""),"")</f>
        <v/>
      </c>
      <c r="AD542" s="2" t="n">
        <v>0.8867</v>
      </c>
      <c r="AF542" s="3" t="n">
        <f aca="false">IF(AND(L542&lt;&gt;"",AD542&lt;&gt;""),L542/(AD542*62.3664),"")</f>
        <v>2.10053159854421</v>
      </c>
      <c r="AG542" s="1" t="n">
        <v>28.09</v>
      </c>
      <c r="AH542" s="1" t="n">
        <f aca="false">IF(AD542&lt;&gt;"",141.5/AD542-131.5,"")</f>
        <v>28.0804668997406</v>
      </c>
      <c r="AI542" s="1" t="str">
        <f aca="false">IF(AH542&lt;&gt;"",IF(ABS(AH542-AG542)&gt;0.01,AH542-AG542,""),"")</f>
        <v/>
      </c>
      <c r="AJ542" s="3" t="n">
        <v>7.392</v>
      </c>
      <c r="AK542" s="3" t="n">
        <f aca="false">IF(AD542&lt;&gt;"",AD542*8.33718,"")</f>
        <v>7.392577506</v>
      </c>
      <c r="AL542" s="3" t="str">
        <f aca="false">IF(AK542&lt;&gt;"",IF(ABS(AK542-AJ542)&gt;0.001,AK542-AJ542,""),"")</f>
        <v/>
      </c>
      <c r="AM542" s="4" t="n">
        <v>1.3918</v>
      </c>
      <c r="AN542" s="2" t="n">
        <v>0.4547</v>
      </c>
      <c r="AO542" s="2" t="n">
        <f aca="false">IF(AND(V542&lt;&gt;"",AA542&lt;&gt;"",U542&lt;&gt;""),V542*10^(7/3*(1+AA542)*(1-U542/559.676)),"")</f>
        <v>0.645098807408537</v>
      </c>
      <c r="AP542" s="2" t="n">
        <f aca="false">IF(AO542&lt;&gt;"",AO542-AN542,"")</f>
        <v>0.190398807408537</v>
      </c>
      <c r="AQ542" s="2" t="n">
        <v>0.3184</v>
      </c>
      <c r="AR542" s="2" t="n">
        <v>0.4616</v>
      </c>
      <c r="AS542" s="2" t="n">
        <v>0.6908</v>
      </c>
      <c r="AT542" s="2" t="n">
        <v>0.3583</v>
      </c>
      <c r="AU542" s="1" t="n">
        <v>135.34</v>
      </c>
      <c r="AV542" s="5" t="n">
        <v>12150</v>
      </c>
      <c r="AW542" s="5" t="n">
        <f aca="false">AV542*AJ542</f>
        <v>89812.8</v>
      </c>
      <c r="AX542" s="1" t="n">
        <v>24.75</v>
      </c>
      <c r="AY542" s="3" t="n">
        <v>8.6</v>
      </c>
      <c r="AZ542" s="3" t="n">
        <f aca="false">IF(AND(AU542&lt;&gt;"",T542&lt;&gt;"",O542&lt;&gt;"",AD542&lt;&gt;""),SQRT((AU542*(MAX((T542-77)/(T542-O542),0))^0.38)*(SQRT(AD542^2-0.000601*(77-60))*62.3664)*251.9958/30.48^3),"")</f>
        <v>8.85285333258002</v>
      </c>
      <c r="BA542" s="3" t="n">
        <f aca="false">IF(AND(AY542&lt;&gt;"",AZ542&lt;&gt;""),AZ542-AY542,"")</f>
        <v>0.252853332580024</v>
      </c>
      <c r="BB542" s="1" t="n">
        <v>72</v>
      </c>
      <c r="BC542" s="1" t="n">
        <v>-1796.18</v>
      </c>
      <c r="BD542" s="1" t="n">
        <v>-1155.88</v>
      </c>
      <c r="BL542" s="1" t="n">
        <v>1.7</v>
      </c>
      <c r="BM542" s="1" t="n">
        <v>7.6</v>
      </c>
      <c r="BO542" s="7" t="n">
        <f aca="false">IF(AND(P542&lt;&gt;"",AD542&lt;&gt;""),P542^0.333333333333333/AD542,"")</f>
        <v>10.1008868096407</v>
      </c>
      <c r="BP542" s="7" t="n">
        <f aca="false">BN542-BO542</f>
        <v>-10.1008868096407</v>
      </c>
    </row>
    <row r="543" customFormat="false" ht="12.75" hidden="false" customHeight="false" outlineLevel="0" collapsed="false">
      <c r="A543" s="0" t="n">
        <v>762</v>
      </c>
      <c r="B543" s="0" t="s">
        <v>811</v>
      </c>
      <c r="C543" s="0" t="s">
        <v>812</v>
      </c>
      <c r="D543" s="0" t="n">
        <v>7</v>
      </c>
      <c r="E543" s="0" t="n">
        <v>14</v>
      </c>
      <c r="F543" s="0" t="n">
        <v>2</v>
      </c>
      <c r="G543" s="0" t="n">
        <v>0</v>
      </c>
      <c r="H543" s="0" t="n">
        <v>0</v>
      </c>
      <c r="I543" s="0" t="n">
        <v>0</v>
      </c>
      <c r="J543" s="0" t="n">
        <v>0</v>
      </c>
      <c r="K543" s="0" t="s">
        <v>799</v>
      </c>
      <c r="L543" s="1" t="n">
        <v>130.19</v>
      </c>
      <c r="M543" s="1" t="n">
        <f aca="false">+D543*$D$2+E543*$E$2+F543*$F$2+G543*$G$2+H543*$H$2+I543*$I$2+J543*$J$2</f>
        <v>130.18696</v>
      </c>
      <c r="N543" s="1" t="str">
        <f aca="false">IF(ABS(M543-L543)&gt;0.005,M543-L543,"")</f>
        <v/>
      </c>
      <c r="O543" s="1" t="n">
        <v>300.2</v>
      </c>
      <c r="P543" s="1" t="n">
        <f aca="false">+O543+459.67</f>
        <v>759.87</v>
      </c>
      <c r="Q543" s="1" t="n">
        <f aca="false">IF(AND(P543&gt;0,U543&lt;&gt;""),P543/U543,"")</f>
        <v>0.705936454849498</v>
      </c>
      <c r="R543" s="1" t="n">
        <v>-95.44</v>
      </c>
      <c r="S543" s="1" t="n">
        <f aca="false">IF(AND(R543&lt;&gt;"",U543&lt;&gt;""),(R543+459.67)/U543,"")</f>
        <v>0.338377926421405</v>
      </c>
      <c r="T543" s="1" t="n">
        <v>616.73</v>
      </c>
      <c r="U543" s="1" t="n">
        <f aca="false">IF(T543&lt;&gt;"",T543+459.67,"")</f>
        <v>1076.4</v>
      </c>
      <c r="V543" s="1" t="n">
        <v>406.11</v>
      </c>
      <c r="W543" s="2" t="n">
        <v>0.0544</v>
      </c>
      <c r="X543" s="2" t="n">
        <v>0.249</v>
      </c>
      <c r="Y543" s="2" t="n">
        <f aca="false">IF(U543&lt;&gt;"",V543*W543*L543/10.73165/U543,"")</f>
        <v>0.248988919755228</v>
      </c>
      <c r="Z543" s="2" t="str">
        <f aca="false">IF(Y543&lt;&gt;"",IF(ABS(Y543-X543)&gt;0.0005,Y543-X543,""),"")</f>
        <v/>
      </c>
      <c r="AA543" s="2" t="n">
        <v>0.4896</v>
      </c>
      <c r="AB543" s="2" t="n">
        <f aca="false">IF(AND(V543&gt;0,Q543&lt;&gt;""),LOG(14.69595/V543)/(1-1/Q543)*3/7-1,"")</f>
        <v>0.483016620829092</v>
      </c>
      <c r="AC543" s="2" t="str">
        <f aca="false">IF(AB543&lt;&gt;"",IF(ABS(AB543-AA543)&gt;0.05,AB543-AA543,""),"")</f>
        <v/>
      </c>
      <c r="AD543" s="2" t="n">
        <v>0.8816</v>
      </c>
      <c r="AF543" s="3" t="n">
        <f aca="false">IF(AND(L543&lt;&gt;"",AD543&lt;&gt;""),L543/(AD543*62.3664),"")</f>
        <v>2.36785644827414</v>
      </c>
      <c r="AG543" s="1" t="n">
        <v>29</v>
      </c>
      <c r="AH543" s="1" t="n">
        <f aca="false">IF(AD543&lt;&gt;"",141.5/AD543-131.5,"")</f>
        <v>29.0036297640653</v>
      </c>
      <c r="AI543" s="1" t="str">
        <f aca="false">IF(AH543&lt;&gt;"",IF(ABS(AH543-AG543)&gt;0.01,AH543-AG543,""),"")</f>
        <v/>
      </c>
      <c r="AJ543" s="3" t="n">
        <v>7.35</v>
      </c>
      <c r="AK543" s="3" t="n">
        <f aca="false">IF(AD543&lt;&gt;"",AD543*8.33718,"")</f>
        <v>7.350057888</v>
      </c>
      <c r="AL543" s="3" t="str">
        <f aca="false">IF(AK543&lt;&gt;"",IF(ABS(AK543-AJ543)&gt;0.001,AK543-AJ543,""),"")</f>
        <v/>
      </c>
      <c r="AM543" s="4" t="n">
        <v>1.4028</v>
      </c>
      <c r="AN543" s="2" t="n">
        <v>0.1501</v>
      </c>
      <c r="AO543" s="2" t="n">
        <f aca="false">IF(AND(V543&lt;&gt;"",AA543&lt;&gt;"",U543&lt;&gt;""),V543*10^(7/3*(1+AA543)*(1-U543/559.676)),"")</f>
        <v>0.250988271037721</v>
      </c>
      <c r="AP543" s="2" t="n">
        <f aca="false">IF(AO543&lt;&gt;"",AO543-AN543,"")</f>
        <v>0.100888271037721</v>
      </c>
      <c r="AR543" s="2" t="n">
        <v>0.4728</v>
      </c>
      <c r="AS543" s="2" t="n">
        <v>0.8073</v>
      </c>
      <c r="AT543" s="2" t="n">
        <v>0.4357</v>
      </c>
      <c r="AU543" s="1" t="n">
        <v>127.28</v>
      </c>
      <c r="AV543" s="5" t="n">
        <v>12857</v>
      </c>
      <c r="AW543" s="5" t="n">
        <f aca="false">AV543*AJ543</f>
        <v>94498.95</v>
      </c>
      <c r="AX543" s="1" t="n">
        <v>25.1</v>
      </c>
      <c r="AY543" s="3" t="n">
        <v>8.61</v>
      </c>
      <c r="AZ543" s="3" t="n">
        <f aca="false">IF(AND(AU543&lt;&gt;"",T543&lt;&gt;"",O543&lt;&gt;"",AD543&lt;&gt;""),SQRT((AU543*(MAX((T543-77)/(T543-O543),0))^0.38)*(SQRT(AD543^2-0.000601*(77-60))*62.3664)*251.9958/30.48^3),"")</f>
        <v>8.70489244716335</v>
      </c>
      <c r="BA543" s="3" t="n">
        <f aca="false">IF(AND(AY543&lt;&gt;"",AZ543&lt;&gt;""),AZ543-AY543,"")</f>
        <v>0.0948924471633532</v>
      </c>
      <c r="BB543" s="1" t="n">
        <v>77</v>
      </c>
      <c r="BC543" s="1" t="n">
        <v>-1669.37</v>
      </c>
      <c r="BD543" s="1" t="n">
        <v>-1002.29</v>
      </c>
      <c r="BL543" s="1" t="n">
        <v>1.1</v>
      </c>
      <c r="BO543" s="7" t="n">
        <f aca="false">IF(AND(P543&lt;&gt;"",AD543&lt;&gt;""),P543^0.333333333333333/AD543,"")</f>
        <v>10.3508222664483</v>
      </c>
      <c r="BP543" s="7" t="n">
        <f aca="false">BN543-BO543</f>
        <v>-10.3508222664483</v>
      </c>
    </row>
    <row r="544" customFormat="false" ht="12.75" hidden="false" customHeight="false" outlineLevel="0" collapsed="false">
      <c r="A544" s="0" t="n">
        <v>763</v>
      </c>
      <c r="B544" s="0" t="s">
        <v>813</v>
      </c>
      <c r="C544" s="0" t="s">
        <v>727</v>
      </c>
      <c r="D544" s="0" t="n">
        <v>2</v>
      </c>
      <c r="E544" s="0" t="n">
        <v>6</v>
      </c>
      <c r="F544" s="0" t="n">
        <v>1</v>
      </c>
      <c r="G544" s="0" t="n">
        <v>0</v>
      </c>
      <c r="H544" s="0" t="n">
        <v>0</v>
      </c>
      <c r="I544" s="0" t="n">
        <v>0</v>
      </c>
      <c r="J544" s="0" t="n">
        <v>0</v>
      </c>
      <c r="K544" s="0" t="s">
        <v>814</v>
      </c>
      <c r="L544" s="1" t="n">
        <v>46.07</v>
      </c>
      <c r="M544" s="1" t="n">
        <f aca="false">+D544*$D$2+E544*$E$2+F544*$F$2+G544*$G$2+H544*$H$2+I544*$I$2+J544*$J$2</f>
        <v>46.06904</v>
      </c>
      <c r="N544" s="1" t="str">
        <f aca="false">IF(ABS(M544-L544)&gt;0.005,M544-L544,"")</f>
        <v/>
      </c>
      <c r="O544" s="1" t="n">
        <v>-12.71</v>
      </c>
      <c r="P544" s="1" t="n">
        <f aca="false">+O544+459.67</f>
        <v>446.96</v>
      </c>
      <c r="Q544" s="1" t="n">
        <f aca="false">IF(AND(P544&gt;0,U544&lt;&gt;""),P544/U544,"")</f>
        <v>0.620622622122247</v>
      </c>
      <c r="R544" s="1" t="n">
        <v>-222.68</v>
      </c>
      <c r="S544" s="1" t="n">
        <f aca="false">IF(AND(R544&lt;&gt;"",U544&lt;&gt;""),(R544+459.67)/U544,"")</f>
        <v>0.32907051015024</v>
      </c>
      <c r="T544" s="1" t="n">
        <v>260.51</v>
      </c>
      <c r="U544" s="1" t="n">
        <f aca="false">IF(T544&lt;&gt;"",T544+459.67,"")</f>
        <v>720.18</v>
      </c>
      <c r="V544" s="1" t="n">
        <v>778.89</v>
      </c>
      <c r="W544" s="2" t="n">
        <v>0.0591</v>
      </c>
      <c r="X544" s="2" t="n">
        <v>0.2744</v>
      </c>
      <c r="Y544" s="2" t="n">
        <f aca="false">IF(U544&lt;&gt;"",V544*W544*L544/10.73165/U544,"")</f>
        <v>0.274393781256316</v>
      </c>
      <c r="Z544" s="2" t="str">
        <f aca="false">IF(Y544&lt;&gt;"",IF(ABS(Y544-X544)&gt;0.0005,Y544-X544,""),"")</f>
        <v/>
      </c>
      <c r="AA544" s="2" t="n">
        <v>0.2036</v>
      </c>
      <c r="AB544" s="2" t="n">
        <f aca="false">IF(AND(V544&gt;0,Q544&lt;&gt;""),LOG(14.69595/V544)/(1-1/Q544)*3/7-1,"")</f>
        <v>0.20889001255464</v>
      </c>
      <c r="AC544" s="2" t="str">
        <f aca="false">IF(AB544&lt;&gt;"",IF(ABS(AB544-AA544)&gt;0.05,AB544-AA544,""),"")</f>
        <v/>
      </c>
      <c r="AD544" s="2" t="n">
        <v>0.6711</v>
      </c>
      <c r="AF544" s="3" t="n">
        <f aca="false">IF(AND(L544&lt;&gt;"",AD544&lt;&gt;""),L544/(AD544*62.3664),"")</f>
        <v>1.10072871863281</v>
      </c>
      <c r="AG544" s="1" t="n">
        <v>79.36</v>
      </c>
      <c r="AH544" s="1" t="n">
        <f aca="false">IF(AD544&lt;&gt;"",141.5/AD544-131.5,"")</f>
        <v>79.3478617195649</v>
      </c>
      <c r="AI544" s="1" t="n">
        <f aca="false">IF(AH544&lt;&gt;"",IF(ABS(AH544-AG544)&gt;0.01,AH544-AG544,""),"")</f>
        <v>-0.01213828043511</v>
      </c>
      <c r="AJ544" s="3" t="n">
        <v>5.595</v>
      </c>
      <c r="AK544" s="3" t="n">
        <f aca="false">IF(AD544&lt;&gt;"",AD544*8.33718,"")</f>
        <v>5.595081498</v>
      </c>
      <c r="AL544" s="3" t="str">
        <f aca="false">IF(AK544&lt;&gt;"",IF(ABS(AK544-AJ544)&gt;0.001,AK544-AJ544,""),"")</f>
        <v/>
      </c>
      <c r="AM544" s="4" t="n">
        <v>1.2984</v>
      </c>
      <c r="AN544" s="2" t="n">
        <v>122.282</v>
      </c>
      <c r="AO544" s="2" t="n">
        <f aca="false">IF(AND(V544&lt;&gt;"",AA544&lt;&gt;"",U544&lt;&gt;""),V544*10^(7/3*(1+AA544)*(1-U544/559.676)),"")</f>
        <v>121.922143788028</v>
      </c>
      <c r="AP544" s="2" t="n">
        <f aca="false">IF(AO544&lt;&gt;"",AO544-AN544,"")</f>
        <v>-0.359856211972485</v>
      </c>
      <c r="AQ544" s="2" t="n">
        <v>0.3349</v>
      </c>
      <c r="AU544" s="1" t="n">
        <v>201.23</v>
      </c>
      <c r="AV544" s="5" t="n">
        <v>12397</v>
      </c>
      <c r="AW544" s="5" t="n">
        <f aca="false">AV544*AJ544</f>
        <v>69361.215</v>
      </c>
      <c r="AX544" s="1" t="n">
        <v>11.36</v>
      </c>
      <c r="AY544" s="3" t="n">
        <v>8.59</v>
      </c>
      <c r="AZ544" s="3" t="n">
        <f aca="false">IF(AND(AU544&lt;&gt;"",T544&lt;&gt;"",O544&lt;&gt;"",AD544&lt;&gt;""),SQRT((AU544*(MAX((T544-77)/(T544-O544),0))^0.38)*(SQRT(AD544^2-0.000601*(77-60))*62.3664)*251.9958/30.48^3),"")</f>
        <v>7.9809775218363</v>
      </c>
      <c r="BA544" s="3" t="n">
        <f aca="false">IF(AND(AY544&lt;&gt;"",AZ544&lt;&gt;""),AZ544-AY544,"")</f>
        <v>-0.609022478163698</v>
      </c>
      <c r="BC544" s="1" t="n">
        <v>-1717.64</v>
      </c>
      <c r="BD544" s="1" t="n">
        <v>-1052.69</v>
      </c>
      <c r="BE544" s="1" t="n">
        <v>46.07</v>
      </c>
      <c r="BL544" s="1" t="n">
        <v>3.4</v>
      </c>
      <c r="BM544" s="1" t="n">
        <v>18</v>
      </c>
      <c r="BO544" s="7" t="n">
        <f aca="false">IF(AND(P544&lt;&gt;"",AD544&lt;&gt;""),P544^0.333333333333333/AD544,"")</f>
        <v>11.3929357264077</v>
      </c>
      <c r="BP544" s="7" t="n">
        <f aca="false">BN544-BO544</f>
        <v>-11.3929357264077</v>
      </c>
    </row>
    <row r="545" customFormat="false" ht="12.75" hidden="false" customHeight="false" outlineLevel="0" collapsed="false">
      <c r="A545" s="0" t="n">
        <v>764</v>
      </c>
      <c r="B545" s="0" t="s">
        <v>815</v>
      </c>
      <c r="C545" s="0" t="s">
        <v>729</v>
      </c>
      <c r="D545" s="0" t="n">
        <v>3</v>
      </c>
      <c r="E545" s="0" t="n">
        <v>8</v>
      </c>
      <c r="F545" s="0" t="n">
        <v>1</v>
      </c>
      <c r="G545" s="0" t="n">
        <v>0</v>
      </c>
      <c r="H545" s="0" t="n">
        <v>0</v>
      </c>
      <c r="I545" s="0" t="n">
        <v>0</v>
      </c>
      <c r="J545" s="0" t="n">
        <v>0</v>
      </c>
      <c r="K545" s="0" t="s">
        <v>814</v>
      </c>
      <c r="L545" s="1" t="n">
        <v>60.1</v>
      </c>
      <c r="M545" s="1" t="n">
        <f aca="false">+D545*$D$2+E545*$E$2+F545*$F$2+G545*$G$2+H545*$H$2+I545*$I$2+J545*$J$2</f>
        <v>60.09592</v>
      </c>
      <c r="N545" s="1" t="str">
        <f aca="false">IF(ABS(M545-L545)&gt;0.005,M545-L545,"")</f>
        <v/>
      </c>
      <c r="O545" s="1" t="n">
        <v>45.23</v>
      </c>
      <c r="P545" s="1" t="n">
        <f aca="false">+O545+459.67</f>
        <v>504.9</v>
      </c>
      <c r="Q545" s="1" t="n">
        <f aca="false">IF(AND(P545&gt;0,U545&lt;&gt;""),P545/U545,"")</f>
        <v>0.64070351758794</v>
      </c>
      <c r="R545" s="1" t="n">
        <v>-171.67</v>
      </c>
      <c r="S545" s="1" t="n">
        <f aca="false">IF(AND(R545&lt;&gt;"",U545&lt;&gt;""),(R545+459.67)/U545,"")</f>
        <v>0.365463682046597</v>
      </c>
      <c r="T545" s="1" t="n">
        <v>328.37</v>
      </c>
      <c r="U545" s="1" t="n">
        <f aca="false">IF(T545&lt;&gt;"",T545+459.67,"")</f>
        <v>788.04</v>
      </c>
      <c r="V545" s="1" t="n">
        <v>637.81</v>
      </c>
      <c r="W545" s="2" t="n">
        <v>0.0589</v>
      </c>
      <c r="X545" s="2" t="n">
        <v>0.267</v>
      </c>
      <c r="Y545" s="2" t="n">
        <f aca="false">IF(U545&lt;&gt;"",V545*W545*L545/10.73165/U545,"")</f>
        <v>0.266972377040861</v>
      </c>
      <c r="Z545" s="2" t="str">
        <f aca="false">IF(Y545&lt;&gt;"",IF(ABS(Y545-X545)&gt;0.0005,Y545-X545,""),"")</f>
        <v/>
      </c>
      <c r="AA545" s="2" t="n">
        <v>0.2189</v>
      </c>
      <c r="AB545" s="2" t="n">
        <f aca="false">IF(AND(V545&gt;0,Q545&lt;&gt;""),LOG(14.69595/V545)/(1-1/Q545)*3/7-1,"")</f>
        <v>0.251431217466649</v>
      </c>
      <c r="AC545" s="2" t="str">
        <f aca="false">IF(AB545&lt;&gt;"",IF(ABS(AB545-AA545)&gt;0.05,AB545-AA545,""),"")</f>
        <v/>
      </c>
      <c r="AD545" s="2" t="n">
        <v>0.705</v>
      </c>
      <c r="AF545" s="3" t="n">
        <f aca="false">IF(AND(L545&lt;&gt;"",AD545&lt;&gt;""),L545/(AD545*62.3664),"")</f>
        <v>1.36689350275717</v>
      </c>
      <c r="AG545" s="1" t="n">
        <v>69.2</v>
      </c>
      <c r="AH545" s="1" t="n">
        <f aca="false">IF(AD545&lt;&gt;"",141.5/AD545-131.5,"")</f>
        <v>69.2092198581561</v>
      </c>
      <c r="AI545" s="1" t="str">
        <f aca="false">IF(AH545&lt;&gt;"",IF(ABS(AH545-AG545)&gt;0.01,AH545-AG545,""),"")</f>
        <v/>
      </c>
      <c r="AJ545" s="3" t="n">
        <v>5.878</v>
      </c>
      <c r="AK545" s="3" t="n">
        <f aca="false">IF(AD545&lt;&gt;"",AD545*8.33718,"")</f>
        <v>5.8777119</v>
      </c>
      <c r="AL545" s="3" t="str">
        <f aca="false">IF(AK545&lt;&gt;"",IF(ABS(AK545-AJ545)&gt;0.001,AK545-AJ545,""),"")</f>
        <v/>
      </c>
      <c r="AM545" s="4" t="n">
        <v>1.3441</v>
      </c>
      <c r="AN545" s="2" t="n">
        <v>44.3934</v>
      </c>
      <c r="AO545" s="2" t="n">
        <f aca="false">IF(AND(V545&lt;&gt;"",AA545&lt;&gt;"",U545&lt;&gt;""),V545*10^(7/3*(1+AA545)*(1-U545/559.676)),"")</f>
        <v>44.0774276644544</v>
      </c>
      <c r="AP545" s="2" t="n">
        <f aca="false">IF(AO545&lt;&gt;"",AO545-AN545,"")</f>
        <v>-0.315972335545638</v>
      </c>
      <c r="AQ545" s="2" t="n">
        <v>0.3501</v>
      </c>
      <c r="AU545" s="1" t="n">
        <v>190.61</v>
      </c>
      <c r="AV545" s="5" t="n">
        <v>13817</v>
      </c>
      <c r="AW545" s="5" t="n">
        <f aca="false">AV545*AJ545</f>
        <v>81216.326</v>
      </c>
      <c r="AX545" s="1" t="n">
        <v>14.82</v>
      </c>
      <c r="AY545" s="3" t="n">
        <v>8.31</v>
      </c>
      <c r="AZ545" s="3" t="n">
        <f aca="false">IF(AND(AU545&lt;&gt;"",T545&lt;&gt;"",O545&lt;&gt;"",AD545&lt;&gt;""),SQRT((AU545*(MAX((T545-77)/(T545-O545),0))^0.38)*(SQRT(AD545^2-0.000601*(77-60))*62.3664)*251.9958/30.48^3),"")</f>
        <v>8.39926210214207</v>
      </c>
      <c r="BA545" s="3" t="n">
        <f aca="false">IF(AND(AY545&lt;&gt;"",AZ545&lt;&gt;""),AZ545-AY545,"")</f>
        <v>0.0892621021420652</v>
      </c>
      <c r="BB545" s="1" t="n">
        <v>-35</v>
      </c>
      <c r="BC545" s="1" t="n">
        <v>-1548.42</v>
      </c>
      <c r="BD545" s="1" t="n">
        <v>-841.71</v>
      </c>
      <c r="BL545" s="1" t="n">
        <v>2</v>
      </c>
      <c r="BM545" s="1" t="n">
        <v>10.1</v>
      </c>
      <c r="BO545" s="7" t="n">
        <f aca="false">IF(AND(P545&lt;&gt;"",AD545&lt;&gt;""),P545^0.333333333333333/AD545,"")</f>
        <v>11.2948206692575</v>
      </c>
      <c r="BP545" s="7" t="n">
        <f aca="false">BN545-BO545</f>
        <v>-11.2948206692575</v>
      </c>
    </row>
    <row r="546" customFormat="false" ht="12.75" hidden="false" customHeight="false" outlineLevel="0" collapsed="false">
      <c r="A546" s="0" t="n">
        <v>765</v>
      </c>
      <c r="B546" s="0" t="s">
        <v>816</v>
      </c>
      <c r="C546" s="0" t="s">
        <v>732</v>
      </c>
      <c r="D546" s="0" t="n">
        <v>4</v>
      </c>
      <c r="E546" s="0" t="n">
        <v>10</v>
      </c>
      <c r="F546" s="0" t="n">
        <v>1</v>
      </c>
      <c r="G546" s="0" t="n">
        <v>0</v>
      </c>
      <c r="H546" s="0" t="n">
        <v>0</v>
      </c>
      <c r="I546" s="0" t="n">
        <v>0</v>
      </c>
      <c r="J546" s="0" t="n">
        <v>0</v>
      </c>
      <c r="K546" s="0" t="s">
        <v>814</v>
      </c>
      <c r="L546" s="1" t="n">
        <v>74.12</v>
      </c>
      <c r="M546" s="1" t="n">
        <f aca="false">+D546*$D$2+E546*$E$2+F546*$F$2+G546*$G$2+H546*$H$2+I546*$I$2+J546*$J$2</f>
        <v>74.1228</v>
      </c>
      <c r="N546" s="1" t="str">
        <f aca="false">IF(ABS(M546-L546)&gt;0.005,M546-L546,"")</f>
        <v/>
      </c>
      <c r="O546" s="1" t="n">
        <v>93.97</v>
      </c>
      <c r="P546" s="1" t="n">
        <f aca="false">+O546+459.67</f>
        <v>553.64</v>
      </c>
      <c r="Q546" s="1" t="n">
        <f aca="false">IF(AND(P546&gt;0,U546&lt;&gt;""),P546/U546,"")</f>
        <v>0.659048163226436</v>
      </c>
      <c r="R546" s="1" t="n">
        <v>-177.34</v>
      </c>
      <c r="S546" s="1" t="n">
        <f aca="false">IF(AND(R546&lt;&gt;"",U546&lt;&gt;""),(R546+459.67)/U546,"")</f>
        <v>0.336083136918792</v>
      </c>
      <c r="T546" s="1" t="n">
        <v>380.39</v>
      </c>
      <c r="U546" s="1" t="n">
        <f aca="false">IF(T546&lt;&gt;"",T546+459.67,"")</f>
        <v>840.06</v>
      </c>
      <c r="V546" s="1" t="n">
        <v>527.59</v>
      </c>
      <c r="W546" s="2" t="n">
        <v>0.0605</v>
      </c>
      <c r="X546" s="2" t="n">
        <v>0.262</v>
      </c>
      <c r="Y546" s="2" t="n">
        <f aca="false">IF(U546&lt;&gt;"",V546*W546*L546/10.73165/U546,"")</f>
        <v>0.262428219790871</v>
      </c>
      <c r="Z546" s="2" t="str">
        <f aca="false">IF(Y546&lt;&gt;"",IF(ABS(Y546-X546)&gt;0.0005,Y546-X546,""),"")</f>
        <v/>
      </c>
      <c r="AA546" s="2" t="n">
        <v>0.2846</v>
      </c>
      <c r="AB546" s="2" t="n">
        <f aca="false">IF(AND(V546&gt;0,Q546&lt;&gt;""),LOG(14.69595/V546)/(1-1/Q546)*3/7-1,"")</f>
        <v>0.288265408286284</v>
      </c>
      <c r="AC546" s="2" t="str">
        <f aca="false">IF(AB546&lt;&gt;"",IF(ABS(AB546-AA546)&gt;0.05,AB546-AA546,""),"")</f>
        <v/>
      </c>
      <c r="AD546" s="2" t="n">
        <v>0.7199</v>
      </c>
      <c r="AF546" s="3" t="n">
        <f aca="false">IF(AND(L546&lt;&gt;"",AD546&lt;&gt;""),L546/(AD546*62.3664),"")</f>
        <v>1.65086880547919</v>
      </c>
      <c r="AG546" s="1" t="n">
        <v>65.06</v>
      </c>
      <c r="AH546" s="1" t="n">
        <f aca="false">IF(AD546&lt;&gt;"",141.5/AD546-131.5,"")</f>
        <v>65.0550770940409</v>
      </c>
      <c r="AI546" s="1" t="str">
        <f aca="false">IF(AH546&lt;&gt;"",IF(ABS(AH546-AG546)&gt;0.01,AH546-AG546,""),"")</f>
        <v/>
      </c>
      <c r="AJ546" s="3" t="n">
        <v>6.002</v>
      </c>
      <c r="AK546" s="3" t="n">
        <f aca="false">IF(AD546&lt;&gt;"",AD546*8.33718,"")</f>
        <v>6.001935882</v>
      </c>
      <c r="AL546" s="3" t="str">
        <f aca="false">IF(AK546&lt;&gt;"",IF(ABS(AK546-AJ546)&gt;0.001,AK546-AJ546,""),"")</f>
        <v/>
      </c>
      <c r="AM546" s="4" t="n">
        <v>1.34954</v>
      </c>
      <c r="AN546" s="2" t="n">
        <v>16.4345</v>
      </c>
      <c r="AO546" s="2" t="n">
        <f aca="false">IF(AND(V546&lt;&gt;"",AA546&lt;&gt;"",U546&lt;&gt;""),V546*10^(7/3*(1+AA546)*(1-U546/559.676)),"")</f>
        <v>16.6215836070791</v>
      </c>
      <c r="AP546" s="2" t="n">
        <f aca="false">IF(AO546&lt;&gt;"",AO546-AN546,"")</f>
        <v>0.187083607079092</v>
      </c>
      <c r="AQ546" s="2" t="n">
        <v>0.3553</v>
      </c>
      <c r="AR546" s="2" t="n">
        <v>0.5557</v>
      </c>
      <c r="AS546" s="2" t="n">
        <v>0.2867</v>
      </c>
      <c r="AT546" s="2" t="n">
        <v>0.1887</v>
      </c>
      <c r="AU546" s="1" t="n">
        <v>157.11</v>
      </c>
      <c r="AV546" s="5" t="n">
        <v>14521</v>
      </c>
      <c r="AW546" s="5" t="n">
        <f aca="false">AV546*AJ546</f>
        <v>87155.042</v>
      </c>
      <c r="AX546" s="1" t="n">
        <v>16.42</v>
      </c>
      <c r="AY546" s="3" t="n">
        <v>7.59</v>
      </c>
      <c r="AZ546" s="3" t="n">
        <f aca="false">IF(AND(AU546&lt;&gt;"",T546&lt;&gt;"",O546&lt;&gt;"",AD546&lt;&gt;""),SQRT((AU546*(MAX((T546-77)/(T546-O546),0))^0.38)*(SQRT(AD546^2-0.000601*(77-60))*62.3664)*251.9958/30.48^3),"")</f>
        <v>7.97031213799397</v>
      </c>
      <c r="BA546" s="3" t="n">
        <f aca="false">IF(AND(AY546&lt;&gt;"",AZ546&lt;&gt;""),AZ546-AY546,"")</f>
        <v>0.380312137993971</v>
      </c>
      <c r="BB546" s="1" t="n">
        <v>-49</v>
      </c>
      <c r="BC546" s="1" t="n">
        <v>-1462.4</v>
      </c>
      <c r="BD546" s="1" t="n">
        <v>-706.2</v>
      </c>
      <c r="BE546" s="1" t="n">
        <v>41.7</v>
      </c>
      <c r="BL546" s="1" t="n">
        <v>1.9</v>
      </c>
      <c r="BM546" s="1" t="n">
        <v>48</v>
      </c>
      <c r="BO546" s="7" t="n">
        <f aca="false">IF(AND(P546&lt;&gt;"",AD546&lt;&gt;""),P546^0.333333333333333/AD546,"")</f>
        <v>11.4060948768184</v>
      </c>
      <c r="BP546" s="7" t="n">
        <f aca="false">BN546-BO546</f>
        <v>-11.4060948768184</v>
      </c>
    </row>
    <row r="547" customFormat="false" ht="12.75" hidden="false" customHeight="false" outlineLevel="0" collapsed="false">
      <c r="A547" s="0" t="n">
        <v>766</v>
      </c>
      <c r="B547" s="0" t="s">
        <v>817</v>
      </c>
      <c r="C547" s="0" t="s">
        <v>737</v>
      </c>
      <c r="D547" s="0" t="n">
        <v>5</v>
      </c>
      <c r="E547" s="0" t="n">
        <v>12</v>
      </c>
      <c r="F547" s="0" t="n">
        <v>1</v>
      </c>
      <c r="G547" s="0" t="n">
        <v>0</v>
      </c>
      <c r="H547" s="0" t="n">
        <v>0</v>
      </c>
      <c r="I547" s="0" t="n">
        <v>0</v>
      </c>
      <c r="J547" s="0" t="n">
        <v>0</v>
      </c>
      <c r="K547" s="0" t="s">
        <v>814</v>
      </c>
      <c r="L547" s="1" t="n">
        <v>88.15</v>
      </c>
      <c r="M547" s="1" t="n">
        <f aca="false">+D547*$D$2+E547*$E$2+F547*$F$2+G547*$G$2+H547*$H$2+I547*$I$2+J547*$J$2</f>
        <v>88.14968</v>
      </c>
      <c r="N547" s="1" t="str">
        <f aca="false">IF(ABS(M547-L547)&gt;0.005,M547-L547,"")</f>
        <v/>
      </c>
      <c r="O547" s="1" t="n">
        <v>131.36</v>
      </c>
      <c r="P547" s="1" t="n">
        <f aca="false">+O547+459.67</f>
        <v>591.03</v>
      </c>
      <c r="Q547" s="1" t="n">
        <f aca="false">IF(AND(P547&gt;0,U547&lt;&gt;""),P547/U547,"")</f>
        <v>0.66053108026554</v>
      </c>
      <c r="R547" s="1" t="n">
        <v>-163.48</v>
      </c>
      <c r="S547" s="1" t="n">
        <f aca="false">IF(AND(R547&lt;&gt;"",U547&lt;&gt;""),(R547+459.67)/U547,"")</f>
        <v>0.331019915509958</v>
      </c>
      <c r="T547" s="1" t="n">
        <v>435.11</v>
      </c>
      <c r="U547" s="1" t="n">
        <f aca="false">IF(T547&lt;&gt;"",T547+459.67,"")</f>
        <v>894.78</v>
      </c>
      <c r="V547" s="1" t="n">
        <v>497.48</v>
      </c>
      <c r="W547" s="2" t="n">
        <v>0.0598</v>
      </c>
      <c r="X547" s="2" t="n">
        <v>0.273</v>
      </c>
      <c r="Y547" s="2" t="n">
        <f aca="false">IF(U547&lt;&gt;"",V547*W547*L547/10.73165/U547,"")</f>
        <v>0.273096640568119</v>
      </c>
      <c r="Z547" s="2" t="str">
        <f aca="false">IF(Y547&lt;&gt;"",IF(ABS(Y547-X547)&gt;0.0005,Y547-X547,""),"")</f>
        <v/>
      </c>
      <c r="AA547" s="2" t="n">
        <v>0.2674</v>
      </c>
      <c r="AB547" s="2" t="n">
        <f aca="false">IF(AND(V547&gt;0,Q547&lt;&gt;""),LOG(14.69595/V547)/(1-1/Q547)*3/7-1,"")</f>
        <v>0.275522344511123</v>
      </c>
      <c r="AC547" s="2" t="str">
        <f aca="false">IF(AB547&lt;&gt;"",IF(ABS(AB547-AA547)&gt;0.05,AB547-AA547,""),"")</f>
        <v/>
      </c>
      <c r="AD547" s="2" t="n">
        <v>0.7459</v>
      </c>
      <c r="AF547" s="3" t="n">
        <f aca="false">IF(AND(L547&lt;&gt;"",AD547&lt;&gt;""),L547/(AD547*62.3664),"")</f>
        <v>1.89492067225338</v>
      </c>
      <c r="AG547" s="1" t="n">
        <v>58.21</v>
      </c>
      <c r="AH547" s="1" t="n">
        <f aca="false">IF(AD547&lt;&gt;"",141.5/AD547-131.5,"")</f>
        <v>58.2037136345355</v>
      </c>
      <c r="AI547" s="1" t="str">
        <f aca="false">IF(AH547&lt;&gt;"",IF(ABS(AH547-AG547)&gt;0.01,AH547-AG547,""),"")</f>
        <v/>
      </c>
      <c r="AJ547" s="3" t="n">
        <v>6.218</v>
      </c>
      <c r="AK547" s="3" t="n">
        <f aca="false">IF(AD547&lt;&gt;"",AD547*8.33718,"")</f>
        <v>6.218702562</v>
      </c>
      <c r="AL547" s="3" t="str">
        <f aca="false">IF(AK547&lt;&gt;"",IF(ABS(AK547-AJ547)&gt;0.001,AK547-AJ547,""),"")</f>
        <v/>
      </c>
      <c r="AM547" s="4" t="n">
        <v>1.3663</v>
      </c>
      <c r="AN547" s="2" t="n">
        <v>7.9728</v>
      </c>
      <c r="AO547" s="2" t="n">
        <f aca="false">IF(AND(V547&lt;&gt;"",AA547&lt;&gt;"",U547&lt;&gt;""),V547*10^(7/3*(1+AA547)*(1-U547/559.676)),"")</f>
        <v>8.43573256861521</v>
      </c>
      <c r="AP547" s="2" t="n">
        <f aca="false">IF(AO547&lt;&gt;"",AO547-AN547,"")</f>
        <v>0.462932568615211</v>
      </c>
      <c r="AQ547" s="2" t="n">
        <v>0.3553</v>
      </c>
      <c r="AR547" s="2" t="n">
        <v>0.4998</v>
      </c>
      <c r="AS547" s="2" t="n">
        <v>0.4065</v>
      </c>
      <c r="AT547" s="2" t="n">
        <v>0.2645</v>
      </c>
      <c r="AU547" s="1" t="n">
        <v>137.41</v>
      </c>
      <c r="AV547" s="5" t="n">
        <v>15119</v>
      </c>
      <c r="AW547" s="5" t="n">
        <f aca="false">AV547*AJ547</f>
        <v>94009.942</v>
      </c>
      <c r="AX547" s="1" t="n">
        <v>19.09</v>
      </c>
      <c r="AY547" s="3" t="n">
        <v>7.39</v>
      </c>
      <c r="AZ547" s="3" t="n">
        <f aca="false">IF(AND(AU547&lt;&gt;"",T547&lt;&gt;"",O547&lt;&gt;"",AD547&lt;&gt;""),SQRT((AU547*(MAX((T547-77)/(T547-O547),0))^0.38)*(SQRT(AD547^2-0.000601*(77-60))*62.3664)*251.9958/30.48^3),"")</f>
        <v>7.74589654952244</v>
      </c>
      <c r="BA547" s="3" t="n">
        <f aca="false">IF(AND(AY547&lt;&gt;"",AZ547&lt;&gt;""),AZ547-AY547,"")</f>
        <v>0.355896549522444</v>
      </c>
      <c r="BB547" s="1" t="n">
        <v>-18</v>
      </c>
      <c r="BC547" s="1" t="n">
        <v>-1428.45</v>
      </c>
      <c r="BD547" s="1" t="n">
        <v>-611.78</v>
      </c>
      <c r="BE547" s="1" t="n">
        <v>37.07</v>
      </c>
      <c r="BL547" s="1" t="n">
        <v>2</v>
      </c>
      <c r="BM547" s="1" t="n">
        <v>15.1</v>
      </c>
      <c r="BO547" s="7" t="n">
        <f aca="false">IF(AND(P547&lt;&gt;"",AD547&lt;&gt;""),P547^0.333333333333333/AD547,"")</f>
        <v>11.2509510388874</v>
      </c>
      <c r="BP547" s="7" t="n">
        <f aca="false">BN547-BO547</f>
        <v>-11.2509510388874</v>
      </c>
    </row>
    <row r="548" customFormat="false" ht="12.75" hidden="false" customHeight="false" outlineLevel="0" collapsed="false">
      <c r="A548" s="0" t="n">
        <v>767</v>
      </c>
      <c r="B548" s="0" t="s">
        <v>818</v>
      </c>
      <c r="C548" s="0" t="s">
        <v>744</v>
      </c>
      <c r="D548" s="0" t="n">
        <v>6</v>
      </c>
      <c r="E548" s="0" t="n">
        <v>14</v>
      </c>
      <c r="F548" s="0" t="n">
        <v>1</v>
      </c>
      <c r="G548" s="0" t="n">
        <v>0</v>
      </c>
      <c r="H548" s="0" t="n">
        <v>0</v>
      </c>
      <c r="I548" s="0" t="n">
        <v>0</v>
      </c>
      <c r="J548" s="0" t="n">
        <v>0</v>
      </c>
      <c r="K548" s="0" t="s">
        <v>814</v>
      </c>
      <c r="L548" s="1" t="n">
        <v>102.18</v>
      </c>
      <c r="M548" s="1" t="n">
        <f aca="false">+D548*$D$2+E548*$E$2+F548*$F$2+G548*$G$2+H548*$H$2+I548*$I$2+J548*$J$2</f>
        <v>102.17656</v>
      </c>
      <c r="N548" s="1" t="str">
        <f aca="false">IF(ABS(M548-L548)&gt;0.005,M548-L548,"")</f>
        <v/>
      </c>
      <c r="O548" s="1" t="n">
        <v>187.34</v>
      </c>
      <c r="P548" s="1" t="n">
        <f aca="false">+O548+459.67</f>
        <v>647.01</v>
      </c>
      <c r="Q548" s="1" t="str">
        <f aca="false">IF(AND(P548&gt;0,U548&lt;&gt;""),P548/U548,"")</f>
        <v/>
      </c>
      <c r="S548" s="1" t="str">
        <f aca="false">IF(AND(R548&lt;&gt;"",U548&lt;&gt;""),(R548+459.67)/U548,"")</f>
        <v/>
      </c>
      <c r="U548" s="1" t="str">
        <f aca="false">IF(T548&lt;&gt;"",T548+459.67,"")</f>
        <v/>
      </c>
      <c r="Y548" s="2" t="str">
        <f aca="false">IF(U548&lt;&gt;"",V548*W548*L548/10.73165/U548,"")</f>
        <v/>
      </c>
      <c r="Z548" s="2" t="str">
        <f aca="false">IF(Y548&lt;&gt;"",IF(ABS(Y548-X548)&gt;0.0005,Y548-X548,""),"")</f>
        <v/>
      </c>
      <c r="AB548" s="2" t="str">
        <f aca="false">IF(AND(V548&gt;0,Q548&lt;&gt;""),LOG(14.69595/V548)/(1-1/Q548)*3/7-1,"")</f>
        <v/>
      </c>
      <c r="AC548" s="2" t="str">
        <f aca="false">IF(AB548&lt;&gt;"",IF(ABS(AB548-AA548)&gt;0.05,AB548-AA548,""),"")</f>
        <v/>
      </c>
      <c r="AF548" s="3" t="str">
        <f aca="false">IF(AND(L548&lt;&gt;"",AD548&lt;&gt;""),L548/(AD548*62.3664),"")</f>
        <v/>
      </c>
      <c r="AH548" s="1" t="str">
        <f aca="false">IF(AD548&lt;&gt;"",141.5/AD548-131.5,"")</f>
        <v/>
      </c>
      <c r="AI548" s="1" t="str">
        <f aca="false">IF(AH548&lt;&gt;"",IF(ABS(AH548-AG548)&gt;0.01,AH548-AG548,""),"")</f>
        <v/>
      </c>
      <c r="AK548" s="3" t="str">
        <f aca="false">IF(AD548&lt;&gt;"",AD548*8.33718,"")</f>
        <v/>
      </c>
      <c r="AL548" s="3" t="str">
        <f aca="false">IF(AK548&lt;&gt;"",IF(ABS(AK548-AJ548)&gt;0.001,AK548-AJ548,""),"")</f>
        <v/>
      </c>
      <c r="AM548" s="4" t="n">
        <v>1.38848</v>
      </c>
      <c r="AO548" s="2" t="str">
        <f aca="false">IF(AND(V548&lt;&gt;"",AA548&lt;&gt;"",U548&lt;&gt;""),V548*10^(7/3*(1+AA548)*(1-U548/559.676)),"")</f>
        <v/>
      </c>
      <c r="AP548" s="2" t="str">
        <f aca="false">IF(AO548&lt;&gt;"",AO548-AN548,"")</f>
        <v/>
      </c>
      <c r="AZ548" s="3" t="str">
        <f aca="false">IF(AND(AU548&lt;&gt;"",T548&lt;&gt;"",O548&lt;&gt;"",AD548&lt;&gt;""),SQRT((AU548*(MAX((T548-77)/(T548-O548),0))^0.38)*(SQRT(AD548^2-0.000601*(77-60))*62.3664)*251.9958/30.48^3),"")</f>
        <v/>
      </c>
      <c r="BA548" s="3" t="str">
        <f aca="false">IF(AND(AY548&lt;&gt;"",AZ548&lt;&gt;""),AZ548-AY548,"")</f>
        <v/>
      </c>
      <c r="BO548" s="7" t="str">
        <f aca="false">IF(AND(P548&lt;&gt;"",AD548&lt;&gt;""),P548^0.333333333333333/AD548,"")</f>
        <v/>
      </c>
      <c r="BP548" s="7" t="e">
        <f aca="false">BN548-BO548</f>
        <v>#VALUE!</v>
      </c>
    </row>
    <row r="549" customFormat="false" ht="12.75" hidden="false" customHeight="false" outlineLevel="0" collapsed="false">
      <c r="A549" s="0" t="n">
        <v>768</v>
      </c>
      <c r="B549" s="0" t="s">
        <v>819</v>
      </c>
      <c r="C549" s="0" t="s">
        <v>759</v>
      </c>
      <c r="D549" s="0" t="n">
        <v>4</v>
      </c>
      <c r="E549" s="0" t="n">
        <v>8</v>
      </c>
      <c r="F549" s="0" t="n">
        <v>1</v>
      </c>
      <c r="G549" s="0" t="n">
        <v>0</v>
      </c>
      <c r="H549" s="0" t="n">
        <v>0</v>
      </c>
      <c r="I549" s="0" t="n">
        <v>0</v>
      </c>
      <c r="J549" s="0" t="n">
        <v>0</v>
      </c>
      <c r="K549" s="0" t="s">
        <v>814</v>
      </c>
      <c r="L549" s="1" t="n">
        <v>72.11</v>
      </c>
      <c r="M549" s="1" t="n">
        <f aca="false">+D549*$D$2+E549*$E$2+F549*$F$2+G549*$G$2+H549*$H$2+I549*$I$2+J549*$J$2</f>
        <v>72.10692</v>
      </c>
      <c r="N549" s="1" t="str">
        <f aca="false">IF(ABS(M549-L549)&gt;0.005,M549-L549,"")</f>
        <v/>
      </c>
      <c r="O549" s="1" t="n">
        <v>148.73</v>
      </c>
      <c r="P549" s="1" t="n">
        <f aca="false">+O549+459.67</f>
        <v>608.4</v>
      </c>
      <c r="Q549" s="1" t="n">
        <f aca="false">IF(AND(P549&gt;0,U549&lt;&gt;""),P549/U549,"")</f>
        <v>0.62575210589651</v>
      </c>
      <c r="R549" s="1" t="n">
        <v>-163.3</v>
      </c>
      <c r="S549" s="1" t="n">
        <f aca="false">IF(AND(R549&lt;&gt;"",U549&lt;&gt;""),(R549+459.67)/U549,"")</f>
        <v>0.304822734425622</v>
      </c>
      <c r="T549" s="1" t="n">
        <v>512.6</v>
      </c>
      <c r="U549" s="1" t="n">
        <f aca="false">IF(T549&lt;&gt;"",T549+459.67,"")</f>
        <v>972.27</v>
      </c>
      <c r="V549" s="1" t="n">
        <v>752.43</v>
      </c>
      <c r="W549" s="2" t="n">
        <v>0.0497</v>
      </c>
      <c r="X549" s="2" t="n">
        <v>0.259</v>
      </c>
      <c r="Y549" s="2" t="n">
        <f aca="false">IF(U549&lt;&gt;"",V549*W549*L549/10.73165/U549,"")</f>
        <v>0.25844289749868</v>
      </c>
      <c r="Z549" s="2" t="n">
        <f aca="false">IF(Y549&lt;&gt;"",IF(ABS(Y549-X549)&gt;0.0005,Y549-X549,""),"")</f>
        <v>-0.000557102501319628</v>
      </c>
      <c r="AA549" s="2" t="n">
        <v>0.2264</v>
      </c>
      <c r="AB549" s="2" t="n">
        <f aca="false">IF(AND(V549&gt;0,Q549&lt;&gt;""),LOG(14.69595/V549)/(1-1/Q549)*3/7-1,"")</f>
        <v>0.224831769421405</v>
      </c>
      <c r="AC549" s="2" t="str">
        <f aca="false">IF(AB549&lt;&gt;"",IF(ABS(AB549-AA549)&gt;0.05,AB549-AA549,""),"")</f>
        <v/>
      </c>
      <c r="AD549" s="2" t="n">
        <v>0.8908</v>
      </c>
      <c r="AF549" s="3" t="n">
        <f aca="false">IF(AND(L549&lt;&gt;"",AD549&lt;&gt;""),L549/(AD549*62.3664),"")</f>
        <v>1.29796987043546</v>
      </c>
      <c r="AG549" s="1" t="n">
        <v>27.34</v>
      </c>
      <c r="AH549" s="1" t="n">
        <f aca="false">IF(AD549&lt;&gt;"",141.5/AD549-131.5,"")</f>
        <v>27.3459811405478</v>
      </c>
      <c r="AI549" s="1" t="str">
        <f aca="false">IF(AH549&lt;&gt;"",IF(ABS(AH549-AG549)&gt;0.01,AH549-AG549,""),"")</f>
        <v/>
      </c>
      <c r="AJ549" s="3" t="n">
        <v>7.427</v>
      </c>
      <c r="AK549" s="3" t="n">
        <f aca="false">IF(AD549&lt;&gt;"",AD549*8.33718,"")</f>
        <v>7.426759944</v>
      </c>
      <c r="AL549" s="3" t="str">
        <f aca="false">IF(AK549&lt;&gt;"",IF(ABS(AK549-AJ549)&gt;0.001,AK549-AJ549,""),"")</f>
        <v/>
      </c>
      <c r="AM549" s="4" t="n">
        <v>1.40496</v>
      </c>
      <c r="AN549" s="2" t="n">
        <v>5.3515</v>
      </c>
      <c r="AO549" s="2" t="n">
        <f aca="false">IF(AND(V549&lt;&gt;"",AA549&lt;&gt;"",U549&lt;&gt;""),V549*10^(7/3*(1+AA549)*(1-U549/559.676)),"")</f>
        <v>5.84642284338711</v>
      </c>
      <c r="AP549" s="2" t="n">
        <f aca="false">IF(AO549&lt;&gt;"",AO549-AN549,"")</f>
        <v>0.494922843387113</v>
      </c>
      <c r="AQ549" s="2" t="n">
        <v>0.2448</v>
      </c>
      <c r="AR549" s="2" t="n">
        <v>0.4028</v>
      </c>
      <c r="AS549" s="2" t="n">
        <v>0.4752</v>
      </c>
      <c r="AU549" s="1" t="n">
        <v>180.42</v>
      </c>
      <c r="AV549" s="5" t="n">
        <v>13863</v>
      </c>
      <c r="AW549" s="5" t="n">
        <f aca="false">AV549*AJ549</f>
        <v>102960.501</v>
      </c>
      <c r="AX549" s="1" t="n">
        <v>24.98</v>
      </c>
      <c r="AY549" s="3" t="n">
        <v>9.35</v>
      </c>
      <c r="AZ549" s="3" t="n">
        <f aca="false">IF(AND(AU549&lt;&gt;"",T549&lt;&gt;"",O549&lt;&gt;"",AD549&lt;&gt;""),SQRT((AU549*(MAX((T549-77)/(T549-O549),0))^0.38)*(SQRT(AD549^2-0.000601*(77-60))*62.3664)*251.9958/30.48^3),"")</f>
        <v>9.74141135464043</v>
      </c>
      <c r="BA549" s="3" t="n">
        <f aca="false">IF(AND(AY549&lt;&gt;"",AZ549&lt;&gt;""),AZ549-AY549,"")</f>
        <v>0.391411354640425</v>
      </c>
      <c r="BB549" s="1" t="n">
        <v>6</v>
      </c>
      <c r="BC549" s="1" t="n">
        <v>-1098.16</v>
      </c>
      <c r="BD549" s="1" t="n">
        <v>-475.08</v>
      </c>
      <c r="BE549" s="1" t="n">
        <v>50.92</v>
      </c>
      <c r="BL549" s="1" t="n">
        <v>2</v>
      </c>
      <c r="BM549" s="1" t="n">
        <v>11.8</v>
      </c>
      <c r="BO549" s="7" t="n">
        <f aca="false">IF(AND(P549&lt;&gt;"",AD549&lt;&gt;""),P549^0.333333333333333/AD549,"")</f>
        <v>9.5122413320656</v>
      </c>
      <c r="BP549" s="7" t="n">
        <f aca="false">BN549-BO549</f>
        <v>-9.5122413320656</v>
      </c>
    </row>
    <row r="550" customFormat="false" ht="12.75" hidden="false" customHeight="false" outlineLevel="0" collapsed="false">
      <c r="A550" s="0" t="n">
        <v>769</v>
      </c>
      <c r="B550" s="0" t="s">
        <v>820</v>
      </c>
      <c r="C550" s="0" t="s">
        <v>821</v>
      </c>
      <c r="D550" s="0" t="n">
        <v>12</v>
      </c>
      <c r="E550" s="0" t="n">
        <v>8</v>
      </c>
      <c r="F550" s="0" t="n">
        <v>1</v>
      </c>
      <c r="G550" s="0" t="n">
        <v>0</v>
      </c>
      <c r="H550" s="0" t="n">
        <v>0</v>
      </c>
      <c r="I550" s="0" t="n">
        <v>0</v>
      </c>
      <c r="J550" s="0" t="n">
        <v>0</v>
      </c>
      <c r="K550" s="0" t="s">
        <v>814</v>
      </c>
      <c r="L550" s="1" t="n">
        <v>168.19</v>
      </c>
      <c r="M550" s="1" t="n">
        <f aca="false">+D550*$D$2+E550*$E$2+F550*$F$2+G550*$G$2+H550*$H$2+I550*$I$2+J550*$J$2</f>
        <v>168.19492</v>
      </c>
      <c r="N550" s="1" t="str">
        <f aca="false">IF(ABS(M550-L550)&gt;0.005,M550-L550,"")</f>
        <v/>
      </c>
      <c r="O550" s="1" t="n">
        <v>543.97</v>
      </c>
      <c r="P550" s="1" t="n">
        <f aca="false">+O550+459.67</f>
        <v>1003.64</v>
      </c>
      <c r="Q550" s="1" t="n">
        <f aca="false">IF(AND(P550&gt;0,U550&lt;&gt;""),P550/U550,"")</f>
        <v>0.688240175001886</v>
      </c>
      <c r="R550" s="1" t="n">
        <v>180.5</v>
      </c>
      <c r="S550" s="1" t="n">
        <f aca="false">IF(AND(R550&lt;&gt;"",U550&lt;&gt;""),(R550+459.67)/U550,"")</f>
        <v>0.438992779114979</v>
      </c>
      <c r="T550" s="1" t="n">
        <v>998.6</v>
      </c>
      <c r="U550" s="1" t="n">
        <f aca="false">IF(T550&lt;&gt;"",T550+459.67,"")</f>
        <v>1458.27</v>
      </c>
      <c r="V550" s="1" t="n">
        <v>464.13</v>
      </c>
      <c r="W550" s="2" t="n">
        <v>0.0465</v>
      </c>
      <c r="X550" s="2" t="n">
        <v>0.23</v>
      </c>
      <c r="Y550" s="2" t="n">
        <f aca="false">IF(U550&lt;&gt;"",V550*W550*L550/10.73165/U550,"")</f>
        <v>0.231946766556085</v>
      </c>
      <c r="Z550" s="2" t="n">
        <f aca="false">IF(Y550&lt;&gt;"",IF(ABS(Y550-X550)&gt;0.0005,Y550-X550,""),"")</f>
        <v>0.00194676655608492</v>
      </c>
      <c r="AA550" s="2" t="n">
        <v>0.426</v>
      </c>
      <c r="AB550" s="2" t="n">
        <f aca="false">IF(AND(V550&gt;0,Q550&lt;&gt;""),LOG(14.69595/V550)/(1-1/Q550)*3/7-1,"")</f>
        <v>0.418641794050274</v>
      </c>
      <c r="AC550" s="2" t="str">
        <f aca="false">IF(AB550&lt;&gt;"",IF(ABS(AB550-AA550)&gt;0.05,AB550-AA550,""),"")</f>
        <v/>
      </c>
      <c r="AF550" s="3" t="str">
        <f aca="false">IF(AND(L550&lt;&gt;"",AD550&lt;&gt;""),L550/(AD550*62.3664),"")</f>
        <v/>
      </c>
      <c r="AH550" s="1" t="str">
        <f aca="false">IF(AD550&lt;&gt;"",141.5/AD550-131.5,"")</f>
        <v/>
      </c>
      <c r="AI550" s="1" t="str">
        <f aca="false">IF(AH550&lt;&gt;"",IF(ABS(AH550-AG550)&gt;0.01,AH550-AG550,""),"")</f>
        <v/>
      </c>
      <c r="AK550" s="3" t="str">
        <f aca="false">IF(AD550&lt;&gt;"",AD550*8.33718,"")</f>
        <v/>
      </c>
      <c r="AL550" s="3" t="str">
        <f aca="false">IF(AK550&lt;&gt;"",IF(ABS(AK550-AJ550)&gt;0.001,AK550-AJ550,""),"")</f>
        <v/>
      </c>
      <c r="AM550" s="4" t="n">
        <v>1.6079</v>
      </c>
      <c r="AO550" s="2" t="n">
        <f aca="false">IF(AND(V550&lt;&gt;"",AA550&lt;&gt;"",U550&lt;&gt;""),V550*10^(7/3*(1+AA550)*(1-U550/559.676)),"")</f>
        <v>0.00211058456886708</v>
      </c>
      <c r="AP550" s="2" t="n">
        <f aca="false">IF(AO550&lt;&gt;"",AO550-AN550,"")</f>
        <v>0.00211058456886708</v>
      </c>
      <c r="AV550" s="5" t="n">
        <v>14562</v>
      </c>
      <c r="AZ550" s="3" t="str">
        <f aca="false">IF(AND(AU550&lt;&gt;"",T550&lt;&gt;"",O550&lt;&gt;"",AD550&lt;&gt;""),SQRT((AU550*(MAX((T550-77)/(T550-O550),0))^0.38)*(SQRT(AD550^2-0.000601*(77-60))*62.3664)*251.9958/30.48^3),"")</f>
        <v/>
      </c>
      <c r="BA550" s="3" t="str">
        <f aca="false">IF(AND(AY550&lt;&gt;"",AZ550&lt;&gt;""),AZ550-AY550,"")</f>
        <v/>
      </c>
      <c r="BC550" s="1" t="n">
        <v>0</v>
      </c>
      <c r="BD550" s="1" t="n">
        <v>0</v>
      </c>
      <c r="BE550" s="1" t="n">
        <v>0</v>
      </c>
      <c r="BO550" s="7" t="str">
        <f aca="false">IF(AND(P550&lt;&gt;"",AD550&lt;&gt;""),P550^0.333333333333333/AD550,"")</f>
        <v/>
      </c>
      <c r="BP550" s="7" t="e">
        <f aca="false">BN550-BO550</f>
        <v>#VALUE!</v>
      </c>
    </row>
    <row r="551" customFormat="false" ht="12.75" hidden="false" customHeight="false" outlineLevel="0" collapsed="false">
      <c r="A551" s="0" t="n">
        <v>770</v>
      </c>
      <c r="B551" s="0" t="s">
        <v>822</v>
      </c>
      <c r="C551" s="0" t="s">
        <v>823</v>
      </c>
      <c r="F551" s="0" t="n">
        <f aca="false">2*(1-0.76248)</f>
        <v>0.47504</v>
      </c>
      <c r="G551" s="0" t="n">
        <f aca="false">2*0.76248</f>
        <v>1.52496</v>
      </c>
      <c r="H551" s="0" t="n">
        <v>0</v>
      </c>
      <c r="I551" s="0" t="n">
        <v>0</v>
      </c>
      <c r="J551" s="0" t="n">
        <v>0</v>
      </c>
      <c r="K551" s="0" t="s">
        <v>824</v>
      </c>
      <c r="L551" s="1" t="n">
        <v>28.96</v>
      </c>
      <c r="M551" s="1" t="n">
        <f aca="false">+D551*$D$2+E551*$E$2+F551*$F$2+G551*$G$2+H551*$H$2+I551*$I$2+J551*$J$2</f>
        <v>28.960012208</v>
      </c>
      <c r="N551" s="1" t="str">
        <f aca="false">IF(ABS(M551-L551)&gt;0.005,M551-L551,"")</f>
        <v/>
      </c>
      <c r="O551" s="1" t="n">
        <v>-317.83</v>
      </c>
      <c r="P551" s="1" t="n">
        <f aca="false">+O551+459.67</f>
        <v>141.84</v>
      </c>
      <c r="Q551" s="1" t="n">
        <f aca="false">IF(AND(P551&gt;0,U551&lt;&gt;""),P551/U551,"")</f>
        <v>0.595066286289646</v>
      </c>
      <c r="R551" s="1" t="n">
        <v>-353.2</v>
      </c>
      <c r="S551" s="1" t="n">
        <f aca="false">IF(AND(R551&lt;&gt;"",U551&lt;&gt;""),(R551+459.67)/U551,"")</f>
        <v>0.446677294848129</v>
      </c>
      <c r="T551" s="1" t="n">
        <v>-221.31</v>
      </c>
      <c r="U551" s="1" t="n">
        <f aca="false">IF(T551&lt;&gt;"",T551+459.67,"")</f>
        <v>238.36</v>
      </c>
      <c r="V551" s="1" t="n">
        <v>546.9</v>
      </c>
      <c r="W551" s="2" t="n">
        <v>0.051</v>
      </c>
      <c r="X551" s="2" t="n">
        <v>0.32</v>
      </c>
      <c r="Y551" s="2" t="n">
        <f aca="false">IF(U551&lt;&gt;"",V551*W551*L551/10.73165/U551,"")</f>
        <v>0.315774299223773</v>
      </c>
      <c r="Z551" s="2" t="n">
        <f aca="false">IF(Y551&lt;&gt;"",IF(ABS(Y551-X551)&gt;0.0005,Y551-X551,""),"")</f>
        <v>-0.00422570077622653</v>
      </c>
      <c r="AA551" s="2" t="n">
        <v>0.0138</v>
      </c>
      <c r="AB551" s="2" t="n">
        <f aca="false">IF(AND(V551&gt;0,Q551&lt;&gt;""),LOG(14.69595/V551)/(1-1/Q551)*3/7-1,"")</f>
        <v>-0.0107621975530421</v>
      </c>
      <c r="AC551" s="2" t="str">
        <f aca="false">IF(AB551&lt;&gt;"",IF(ABS(AB551-AA551)&gt;0.05,AB551-AA551,""),"")</f>
        <v/>
      </c>
      <c r="AD551" s="2" t="n">
        <v>0.8748</v>
      </c>
      <c r="AF551" s="3" t="n">
        <f aca="false">IF(AND(L551&lt;&gt;"",AD551&lt;&gt;""),L551/(AD551*62.3664),"")</f>
        <v>0.530810013852323</v>
      </c>
      <c r="AG551" s="1" t="n">
        <v>30.26</v>
      </c>
      <c r="AH551" s="1" t="n">
        <f aca="false">IF(AD551&lt;&gt;"",141.5/AD551-131.5,"")</f>
        <v>30.2512574302698</v>
      </c>
      <c r="AI551" s="1" t="str">
        <f aca="false">IF(AH551&lt;&gt;"",IF(ABS(AH551-AG551)&gt;0.01,AH551-AG551,""),"")</f>
        <v/>
      </c>
      <c r="AJ551" s="3" t="n">
        <v>7.293</v>
      </c>
      <c r="AK551" s="3" t="n">
        <f aca="false">IF(AD551&lt;&gt;"",AD551*8.33718,"")</f>
        <v>7.293365064</v>
      </c>
      <c r="AL551" s="3" t="str">
        <f aca="false">IF(AK551&lt;&gt;"",IF(ABS(AK551-AJ551)&gt;0.001,AK551-AJ551,""),"")</f>
        <v/>
      </c>
      <c r="AM551" s="4" t="n">
        <v>1.00102</v>
      </c>
      <c r="AO551" s="1" t="n">
        <f aca="false">IF(AND(V551&lt;&gt;"",AA551&lt;&gt;"",U551&lt;&gt;""),V551*10^(7/3*(1+AA551)*(1-U551/559.676)),"")</f>
        <v>12473.4331898194</v>
      </c>
      <c r="AP551" s="2" t="n">
        <f aca="false">IF(AO551&lt;&gt;"",AO551-AN551,"")</f>
        <v>12473.4331898194</v>
      </c>
      <c r="AQ551" s="2" t="n">
        <v>0.2399</v>
      </c>
      <c r="AU551" s="1" t="n">
        <v>88.2</v>
      </c>
      <c r="AV551" s="5" t="n">
        <v>0</v>
      </c>
      <c r="AW551" s="5" t="n">
        <f aca="false">AV551*AJ551</f>
        <v>0</v>
      </c>
      <c r="AY551" s="3" t="n">
        <v>6.18</v>
      </c>
      <c r="AZ551" s="3" t="n">
        <f aca="false">IF(AND(AU551&lt;&gt;"",T551&lt;&gt;"",O551&lt;&gt;"",AD551&lt;&gt;""),SQRT((AU551*(MAX((T551-77)/(T551-O551),0))^0.38)*(SQRT(AD551^2-0.000601*(77-60))*62.3664)*251.9958/30.48^3),"")</f>
        <v>0</v>
      </c>
      <c r="BA551" s="3" t="n">
        <f aca="false">IF(AND(AY551&lt;&gt;"",AZ551&lt;&gt;""),AZ551-AY551,"")</f>
        <v>-6.18</v>
      </c>
      <c r="BC551" s="1" t="n">
        <v>0</v>
      </c>
      <c r="BD551" s="1" t="n">
        <v>0</v>
      </c>
      <c r="BL551" s="1" t="n">
        <v>5.71</v>
      </c>
      <c r="BO551" s="7" t="n">
        <f aca="false">IF(AND(P551&lt;&gt;"",AD551&lt;&gt;""),P551^0.333333333333333/AD551,"")</f>
        <v>5.96152633103465</v>
      </c>
      <c r="BP551" s="7" t="n">
        <f aca="false">BN551-BO551</f>
        <v>-5.96152633103465</v>
      </c>
    </row>
    <row r="552" customFormat="false" ht="12.75" hidden="false" customHeight="false" outlineLevel="0" collapsed="false">
      <c r="A552" s="0" t="n">
        <v>771</v>
      </c>
      <c r="B552" s="0" t="s">
        <v>825</v>
      </c>
      <c r="C552" s="0" t="s">
        <v>826</v>
      </c>
      <c r="D552" s="0" t="n">
        <v>0</v>
      </c>
      <c r="E552" s="0" t="n">
        <v>3</v>
      </c>
      <c r="F552" s="0" t="n">
        <v>0</v>
      </c>
      <c r="G552" s="0" t="n">
        <v>1</v>
      </c>
      <c r="H552" s="0" t="n">
        <v>0</v>
      </c>
      <c r="I552" s="0" t="n">
        <v>0</v>
      </c>
      <c r="J552" s="0" t="n">
        <v>0</v>
      </c>
      <c r="K552" s="0" t="s">
        <v>824</v>
      </c>
      <c r="L552" s="1" t="n">
        <v>17.03</v>
      </c>
      <c r="M552" s="1" t="n">
        <f aca="false">+D552*$D$2+E552*$E$2+F552*$F$2+G552*$G$2+H552*$H$2+I552*$I$2+J552*$J$2</f>
        <v>17.03052</v>
      </c>
      <c r="N552" s="1" t="str">
        <f aca="false">IF(ABS(M552-L552)&gt;0.005,M552-L552,"")</f>
        <v/>
      </c>
      <c r="O552" s="1" t="n">
        <v>-28.17</v>
      </c>
      <c r="P552" s="1" t="n">
        <f aca="false">+O552+459.67</f>
        <v>431.5</v>
      </c>
      <c r="Q552" s="1" t="n">
        <f aca="false">IF(AND(P552&gt;0,U552&lt;&gt;""),P552/U552,"")</f>
        <v>0.59095826999192</v>
      </c>
      <c r="R552" s="1" t="n">
        <v>-107.93</v>
      </c>
      <c r="S552" s="1" t="n">
        <f aca="false">IF(AND(R552&lt;&gt;"",U552&lt;&gt;""),(R552+459.67)/U552,"")</f>
        <v>0.481723434268732</v>
      </c>
      <c r="T552" s="1" t="n">
        <v>270.5</v>
      </c>
      <c r="U552" s="1" t="n">
        <f aca="false">IF(T552&lt;&gt;"",T552+459.67,"")</f>
        <v>730.17</v>
      </c>
      <c r="V552" s="1" t="n">
        <v>1635.67</v>
      </c>
      <c r="W552" s="2" t="n">
        <v>0.0682</v>
      </c>
      <c r="X552" s="2" t="n">
        <v>0.242</v>
      </c>
      <c r="Y552" s="2" t="n">
        <f aca="false">IF(U552&lt;&gt;"",V552*W552*L552/10.73165/U552,"")</f>
        <v>0.242439972055844</v>
      </c>
      <c r="Z552" s="2" t="str">
        <f aca="false">IF(Y552&lt;&gt;"",IF(ABS(Y552-X552)&gt;0.0005,Y552-X552,""),"")</f>
        <v/>
      </c>
      <c r="AA552" s="2" t="n">
        <v>0.252</v>
      </c>
      <c r="AB552" s="2" t="n">
        <f aca="false">IF(AND(V552&gt;0,Q552&lt;&gt;""),LOG(14.69595/V552)/(1-1/Q552)*3/7-1,"")</f>
        <v>0.267137495405301</v>
      </c>
      <c r="AC552" s="2" t="str">
        <f aca="false">IF(AB552&lt;&gt;"",IF(ABS(AB552-AA552)&gt;0.05,AB552-AA552,""),"")</f>
        <v/>
      </c>
      <c r="AD552" s="2" t="n">
        <v>0.6162</v>
      </c>
      <c r="AF552" s="3" t="n">
        <f aca="false">IF(AND(L552&lt;&gt;"",AD552&lt;&gt;""),L552/(AD552*62.3664),"")</f>
        <v>0.44314135178057</v>
      </c>
      <c r="AG552" s="1" t="n">
        <v>98.12</v>
      </c>
      <c r="AH552" s="1" t="n">
        <f aca="false">IF(AD552&lt;&gt;"",141.5/AD552-131.5,"")</f>
        <v>98.1332359623499</v>
      </c>
      <c r="AI552" s="1" t="n">
        <f aca="false">IF(AH552&lt;&gt;"",IF(ABS(AH552-AG552)&gt;0.01,AH552-AG552,""),"")</f>
        <v>0.0132359623498814</v>
      </c>
      <c r="AJ552" s="3" t="n">
        <v>5.138</v>
      </c>
      <c r="AK552" s="3" t="n">
        <f aca="false">IF(AD552&lt;&gt;"",AD552*8.33718,"")</f>
        <v>5.137370316</v>
      </c>
      <c r="AL552" s="3" t="str">
        <f aca="false">IF(AK552&lt;&gt;"",IF(ABS(AK552-AJ552)&gt;0.001,AK552-AJ552,""),"")</f>
        <v/>
      </c>
      <c r="AM552" s="4" t="n">
        <v>1.325</v>
      </c>
      <c r="AN552" s="2" t="n">
        <v>211.488</v>
      </c>
      <c r="AO552" s="2" t="n">
        <f aca="false">IF(AND(V552&lt;&gt;"",AA552&lt;&gt;"",U552&lt;&gt;""),V552*10^(7/3*(1+AA552)*(1-U552/559.676)),"")</f>
        <v>210.75138449069</v>
      </c>
      <c r="AP552" s="2" t="n">
        <f aca="false">IF(AO552&lt;&gt;"",AO552-AN552,"")</f>
        <v>-0.73661550931007</v>
      </c>
      <c r="AQ552" s="2" t="n">
        <v>0.4969</v>
      </c>
      <c r="AR552" s="2" t="n">
        <v>1.1438</v>
      </c>
      <c r="AS552" s="2" t="n">
        <v>0.1991</v>
      </c>
      <c r="AT552" s="2" t="n">
        <v>0.1373</v>
      </c>
      <c r="AU552" s="1" t="n">
        <v>588.92</v>
      </c>
      <c r="AV552" s="5" t="n">
        <v>7998</v>
      </c>
      <c r="AW552" s="5" t="n">
        <f aca="false">AV552*AJ552</f>
        <v>41093.724</v>
      </c>
      <c r="AX552" s="1" t="n">
        <v>21.08</v>
      </c>
      <c r="AY552" s="3" t="n">
        <v>14.28</v>
      </c>
      <c r="AZ552" s="3" t="n">
        <f aca="false">IF(AND(AU552&lt;&gt;"",T552&lt;&gt;"",O552&lt;&gt;"",AD552&lt;&gt;""),SQRT((AU552*(MAX((T552-77)/(T552-O552),0))^0.38)*(SQRT(AD552^2-0.000601*(77-60))*62.3664)*251.9958/30.48^3),"")</f>
        <v>12.9795611534821</v>
      </c>
      <c r="BA552" s="3" t="n">
        <f aca="false">IF(AND(AY552&lt;&gt;"",AZ552&lt;&gt;""),AZ552-AY552,"")</f>
        <v>-1.30043884651793</v>
      </c>
      <c r="BC552" s="1" t="n">
        <v>-1158.7</v>
      </c>
      <c r="BD552" s="1" t="n">
        <v>-414.05</v>
      </c>
      <c r="BE552" s="1" t="n">
        <v>142.8</v>
      </c>
      <c r="BL552" s="1" t="n">
        <v>16</v>
      </c>
      <c r="BO552" s="7" t="n">
        <f aca="false">IF(AND(P552&lt;&gt;"",AD552&lt;&gt;""),P552^0.333333333333333/AD552,"")</f>
        <v>12.26324032708</v>
      </c>
      <c r="BP552" s="7" t="n">
        <f aca="false">BN552-BO552</f>
        <v>-12.26324032708</v>
      </c>
    </row>
    <row r="553" customFormat="false" ht="12.75" hidden="false" customHeight="false" outlineLevel="0" collapsed="false">
      <c r="A553" s="0" t="n">
        <v>772</v>
      </c>
      <c r="B553" s="0" t="s">
        <v>827</v>
      </c>
      <c r="C553" s="0" t="s">
        <v>828</v>
      </c>
      <c r="D553" s="0" t="n">
        <v>0</v>
      </c>
      <c r="E553" s="0" t="n">
        <v>0</v>
      </c>
      <c r="F553" s="0" t="n">
        <v>0</v>
      </c>
      <c r="G553" s="0" t="n">
        <v>0</v>
      </c>
      <c r="H553" s="0" t="n">
        <v>0</v>
      </c>
      <c r="I553" s="0" t="n">
        <v>0</v>
      </c>
      <c r="J553" s="0" t="n">
        <v>0</v>
      </c>
      <c r="K553" s="0" t="s">
        <v>824</v>
      </c>
      <c r="L553" s="1" t="n">
        <v>39.95</v>
      </c>
      <c r="M553" s="1" t="n">
        <f aca="false">+D553*$D$2+E553*$E$2+F553*$F$2+G553*$G$2+H553*$H$2+I553*$I$2+J553*$J$2</f>
        <v>0</v>
      </c>
      <c r="N553" s="1" t="n">
        <f aca="false">IF(ABS(M553-L553)&gt;0.005,M553-L553,"")</f>
        <v>-39.95</v>
      </c>
      <c r="O553" s="1" t="n">
        <v>-302.57</v>
      </c>
      <c r="P553" s="1" t="n">
        <f aca="false">+O553+459.67</f>
        <v>157.1</v>
      </c>
      <c r="Q553" s="1" t="n">
        <f aca="false">IF(AND(P553&gt;0,U553&lt;&gt;""),P553/U553,"")</f>
        <v>0.578530657337507</v>
      </c>
      <c r="R553" s="1" t="n">
        <v>-308.82</v>
      </c>
      <c r="S553" s="1" t="n">
        <f aca="false">IF(AND(R553&lt;&gt;"",U553&lt;&gt;""),(R553+459.67)/U553,"")</f>
        <v>0.555514638188179</v>
      </c>
      <c r="T553" s="1" t="n">
        <v>-188.12</v>
      </c>
      <c r="U553" s="1" t="n">
        <f aca="false">IF(T553&lt;&gt;"",T553+459.67,"")</f>
        <v>271.55</v>
      </c>
      <c r="V553" s="1" t="n">
        <v>710.4</v>
      </c>
      <c r="W553" s="2" t="n">
        <v>0.0299</v>
      </c>
      <c r="X553" s="2" t="n">
        <v>0.291</v>
      </c>
      <c r="Y553" s="2" t="n">
        <f aca="false">IF(U553&lt;&gt;"",V553*W553*L553/10.73165/U553,"")</f>
        <v>0.29118876694337</v>
      </c>
      <c r="Z553" s="2" t="str">
        <f aca="false">IF(Y553&lt;&gt;"",IF(ABS(Y553-X553)&gt;0.0005,Y553-X553,""),"")</f>
        <v/>
      </c>
      <c r="AB553" s="2" t="n">
        <f aca="false">IF(AND(V553&gt;0,Q553&lt;&gt;""),LOG(14.69595/V553)/(1-1/Q553)*3/7-1,"")</f>
        <v>-0.00915798315440341</v>
      </c>
      <c r="AC553" s="2" t="str">
        <f aca="false">IF(AB553&lt;&gt;"",IF(ABS(AB553-AA553)&gt;0.05,AB553-AA553,""),"")</f>
        <v/>
      </c>
      <c r="AF553" s="3" t="str">
        <f aca="false">IF(AND(L553&lt;&gt;"",AD553&lt;&gt;""),L553/(AD553*62.3664),"")</f>
        <v/>
      </c>
      <c r="AH553" s="1" t="str">
        <f aca="false">IF(AD553&lt;&gt;"",141.5/AD553-131.5,"")</f>
        <v/>
      </c>
      <c r="AI553" s="1" t="str">
        <f aca="false">IF(AH553&lt;&gt;"",IF(ABS(AH553-AG553)&gt;0.01,AH553-AG553,""),"")</f>
        <v/>
      </c>
      <c r="AK553" s="3" t="str">
        <f aca="false">IF(AD553&lt;&gt;"",AD553*8.33718,"")</f>
        <v/>
      </c>
      <c r="AL553" s="3" t="str">
        <f aca="false">IF(AK553&lt;&gt;"",IF(ABS(AK553-AJ553)&gt;0.001,AK553-AJ553,""),"")</f>
        <v/>
      </c>
      <c r="AM553" s="4" t="n">
        <v>1.00026</v>
      </c>
      <c r="AO553" s="2" t="str">
        <f aca="false">IF(AND(V553&lt;&gt;"",AA553&lt;&gt;"",U553&lt;&gt;""),V553*10^(7/3*(1+AA553)*(1-U553/559.676)),"")</f>
        <v/>
      </c>
      <c r="AP553" s="2" t="str">
        <f aca="false">IF(AO553&lt;&gt;"",AO553-AN553,"")</f>
        <v/>
      </c>
      <c r="AQ553" s="2" t="n">
        <v>0.1242</v>
      </c>
      <c r="AU553" s="1" t="n">
        <v>69.31</v>
      </c>
      <c r="AY553" s="3" t="n">
        <v>6.91</v>
      </c>
      <c r="AZ553" s="3" t="str">
        <f aca="false">IF(AND(AU553&lt;&gt;"",T553&lt;&gt;"",O553&lt;&gt;"",AD553&lt;&gt;""),SQRT((AU553*(MAX((T553-77)/(T553-O553),0))^0.38)*(SQRT(AD553^2-0.000601*(77-60))*62.3664)*251.9958/30.48^3),"")</f>
        <v/>
      </c>
      <c r="BA553" s="3" t="str">
        <f aca="false">IF(AND(AY553&lt;&gt;"",AZ553&lt;&gt;""),AZ553-AY553,"")</f>
        <v/>
      </c>
      <c r="BC553" s="1" t="n">
        <v>0</v>
      </c>
      <c r="BD553" s="1" t="n">
        <v>0</v>
      </c>
      <c r="BE553" s="1" t="n">
        <v>12.72</v>
      </c>
      <c r="BO553" s="7" t="str">
        <f aca="false">IF(AND(P553&lt;&gt;"",AD553&lt;&gt;""),P553^0.333333333333333/AD553,"")</f>
        <v/>
      </c>
      <c r="BP553" s="7" t="e">
        <f aca="false">BN553-BO553</f>
        <v>#VALUE!</v>
      </c>
    </row>
    <row r="554" customFormat="false" ht="12.75" hidden="false" customHeight="false" outlineLevel="0" collapsed="false">
      <c r="A554" s="0" t="n">
        <v>773</v>
      </c>
      <c r="B554" s="0" t="s">
        <v>829</v>
      </c>
      <c r="C554" s="0" t="s">
        <v>830</v>
      </c>
      <c r="D554" s="0" t="n">
        <v>0</v>
      </c>
      <c r="E554" s="0" t="n">
        <v>0</v>
      </c>
      <c r="F554" s="0" t="n">
        <v>0</v>
      </c>
      <c r="G554" s="0" t="n">
        <v>0</v>
      </c>
      <c r="H554" s="0" t="n">
        <v>0</v>
      </c>
      <c r="I554" s="0" t="n">
        <v>0</v>
      </c>
      <c r="J554" s="0" t="n">
        <v>0</v>
      </c>
      <c r="K554" s="0" t="s">
        <v>824</v>
      </c>
      <c r="L554" s="1" t="n">
        <v>159.81</v>
      </c>
      <c r="M554" s="1" t="n">
        <f aca="false">+D554*$D$2+E554*$E$2+F554*$F$2+G554*$G$2+H554*$H$2+I554*$I$2+J554*$J$2</f>
        <v>0</v>
      </c>
      <c r="N554" s="1" t="n">
        <f aca="false">IF(ABS(M554-L554)&gt;0.005,M554-L554,"")</f>
        <v>-159.81</v>
      </c>
      <c r="O554" s="1" t="n">
        <v>137.75</v>
      </c>
      <c r="P554" s="1" t="n">
        <f aca="false">+O554+459.67</f>
        <v>597.42</v>
      </c>
      <c r="Q554" s="1" t="n">
        <f aca="false">IF(AND(P554&gt;0,U554&lt;&gt;""),P554/U554,"")</f>
        <v>0.568175982196354</v>
      </c>
      <c r="R554" s="1" t="n">
        <v>18.95</v>
      </c>
      <c r="S554" s="1" t="n">
        <f aca="false">IF(AND(R554&lt;&gt;"",U554&lt;&gt;""),(R554+459.67)/U554,"")</f>
        <v>0.455191303603526</v>
      </c>
      <c r="T554" s="1" t="n">
        <v>591.8</v>
      </c>
      <c r="U554" s="1" t="n">
        <f aca="false">IF(T554&lt;&gt;"",T554+459.67,"")</f>
        <v>1051.47</v>
      </c>
      <c r="V554" s="1" t="n">
        <v>1499</v>
      </c>
      <c r="W554" s="2" t="n">
        <v>0.0135</v>
      </c>
      <c r="X554" s="2" t="n">
        <v>0.287</v>
      </c>
      <c r="Y554" s="2" t="n">
        <f aca="false">IF(U554&lt;&gt;"",V554*W554*L554/10.73165/U554,"")</f>
        <v>0.286599855095078</v>
      </c>
      <c r="Z554" s="2" t="str">
        <f aca="false">IF(Y554&lt;&gt;"",IF(ABS(Y554-X554)&gt;0.0005,Y554-X554,""),"")</f>
        <v/>
      </c>
      <c r="AA554" s="2" t="n">
        <v>0.1189</v>
      </c>
      <c r="AB554" s="2" t="n">
        <f aca="false">IF(AND(V554&gt;0,Q554&lt;&gt;""),LOG(14.69595/V554)/(1-1/Q554)*3/7-1,"")</f>
        <v>0.132644468406337</v>
      </c>
      <c r="AC554" s="2" t="str">
        <f aca="false">IF(AB554&lt;&gt;"",IF(ABS(AB554-AA554)&gt;0.05,AB554-AA554,""),"")</f>
        <v/>
      </c>
      <c r="AD554" s="2" t="n">
        <v>3.138</v>
      </c>
      <c r="AF554" s="3" t="n">
        <f aca="false">IF(AND(L554&lt;&gt;"",AD554&lt;&gt;""),L554/(AD554*62.3664),"")</f>
        <v>0.816583003928624</v>
      </c>
      <c r="AG554" s="1" t="n">
        <v>-86.41</v>
      </c>
      <c r="AH554" s="1" t="n">
        <f aca="false">IF(AD554&lt;&gt;"",141.5/AD554-131.5,"")</f>
        <v>-86.4075844486934</v>
      </c>
      <c r="AI554" s="1" t="str">
        <f aca="false">IF(AH554&lt;&gt;"",IF(ABS(AH554-AG554)&gt;0.01,AH554-AG554,""),"")</f>
        <v/>
      </c>
      <c r="AJ554" s="3" t="n">
        <v>26.162</v>
      </c>
      <c r="AK554" s="3" t="n">
        <f aca="false">IF(AD554&lt;&gt;"",AD554*8.33718,"")</f>
        <v>26.16207084</v>
      </c>
      <c r="AL554" s="3" t="str">
        <f aca="false">IF(AK554&lt;&gt;"",IF(ABS(AK554-AJ554)&gt;0.001,AK554-AJ554,""),"")</f>
        <v/>
      </c>
      <c r="AM554" s="4" t="n">
        <v>1.648</v>
      </c>
      <c r="AN554" s="2" t="n">
        <v>6.8966</v>
      </c>
      <c r="AO554" s="2" t="n">
        <f aca="false">IF(AND(V554&lt;&gt;"",AA554&lt;&gt;"",U554&lt;&gt;""),V554*10^(7/3*(1+AA554)*(1-U554/559.676)),"")</f>
        <v>7.61534730284859</v>
      </c>
      <c r="AP554" s="2" t="n">
        <f aca="false">IF(AO554&lt;&gt;"",AO554-AN554,"")</f>
        <v>0.718747302848585</v>
      </c>
      <c r="AQ554" s="2" t="n">
        <v>0.0537</v>
      </c>
      <c r="AR554" s="2" t="n">
        <v>0.1144</v>
      </c>
      <c r="AS554" s="2" t="n">
        <v>0.2809</v>
      </c>
      <c r="AU554" s="1" t="n">
        <v>80.61</v>
      </c>
      <c r="AV554" s="5" t="n">
        <v>0</v>
      </c>
      <c r="AW554" s="5" t="n">
        <f aca="false">AV554*AJ554</f>
        <v>0</v>
      </c>
      <c r="AX554" s="1" t="n">
        <v>40.96</v>
      </c>
      <c r="AY554" s="3" t="n">
        <v>11.57</v>
      </c>
      <c r="AZ554" s="3" t="n">
        <f aca="false">IF(AND(AU554&lt;&gt;"",T554&lt;&gt;"",O554&lt;&gt;"",AD554&lt;&gt;""),SQRT((AU554*(MAX((T554-77)/(T554-O554),0))^0.38)*(SQRT(AD554^2-0.000601*(77-60))*62.3664)*251.9958/30.48^3),"")</f>
        <v>12.1316364468177</v>
      </c>
      <c r="BA554" s="3" t="n">
        <f aca="false">IF(AND(AY554&lt;&gt;"",AZ554&lt;&gt;""),AZ554-AY554,"")</f>
        <v>0.56163644681774</v>
      </c>
      <c r="BC554" s="1" t="n">
        <v>83.15</v>
      </c>
      <c r="BD554" s="1" t="n">
        <v>8.43</v>
      </c>
      <c r="BE554" s="1" t="n">
        <v>28.44</v>
      </c>
      <c r="BO554" s="7" t="n">
        <f aca="false">IF(AND(P554&lt;&gt;"",AD554&lt;&gt;""),P554^0.333333333333333/AD554,"")</f>
        <v>2.68394521418502</v>
      </c>
      <c r="BP554" s="7" t="n">
        <f aca="false">BN554-BO554</f>
        <v>-2.68394521418502</v>
      </c>
    </row>
    <row r="555" customFormat="false" ht="12.75" hidden="false" customHeight="false" outlineLevel="0" collapsed="false">
      <c r="A555" s="0" t="n">
        <v>774</v>
      </c>
      <c r="B555" s="0" t="s">
        <v>831</v>
      </c>
      <c r="C555" s="0" t="s">
        <v>832</v>
      </c>
      <c r="D555" s="0" t="n">
        <v>1</v>
      </c>
      <c r="E555" s="0" t="n">
        <v>0</v>
      </c>
      <c r="F555" s="0" t="n">
        <v>1</v>
      </c>
      <c r="G555" s="0" t="n">
        <v>0</v>
      </c>
      <c r="H555" s="0" t="n">
        <v>0</v>
      </c>
      <c r="I555" s="0" t="n">
        <v>0</v>
      </c>
      <c r="J555" s="0" t="n">
        <v>0</v>
      </c>
      <c r="K555" s="0" t="s">
        <v>824</v>
      </c>
      <c r="L555" s="1" t="n">
        <v>28.01</v>
      </c>
      <c r="M555" s="1" t="n">
        <f aca="false">+D555*$D$2+E555*$E$2+F555*$F$2+G555*$G$2+H555*$H$2+I555*$I$2+J555*$J$2</f>
        <v>28.0104</v>
      </c>
      <c r="N555" s="1" t="str">
        <f aca="false">IF(ABS(M555-L555)&gt;0.005,M555-L555,"")</f>
        <v/>
      </c>
      <c r="O555" s="1" t="n">
        <v>-312.61</v>
      </c>
      <c r="P555" s="1" t="n">
        <f aca="false">+O555+459.67</f>
        <v>147.06</v>
      </c>
      <c r="Q555" s="1" t="n">
        <f aca="false">IF(AND(P555&gt;0,U555&lt;&gt;""),P555/U555,"")</f>
        <v>0.61464515589735</v>
      </c>
      <c r="R555" s="1" t="n">
        <v>-337</v>
      </c>
      <c r="S555" s="1" t="n">
        <f aca="false">IF(AND(R555&lt;&gt;"",U555&lt;&gt;""),(R555+459.67)/U555,"")</f>
        <v>0.512705843015966</v>
      </c>
      <c r="T555" s="1" t="n">
        <v>-220.41</v>
      </c>
      <c r="U555" s="1" t="n">
        <f aca="false">IF(T555&lt;&gt;"",T555+459.67,"")</f>
        <v>239.26</v>
      </c>
      <c r="V555" s="1" t="n">
        <v>507.45</v>
      </c>
      <c r="W555" s="2" t="n">
        <v>0.0532</v>
      </c>
      <c r="X555" s="2" t="n">
        <v>0.295</v>
      </c>
      <c r="Y555" s="2" t="n">
        <f aca="false">IF(U555&lt;&gt;"",V555*W555*L555/10.73165/U555,"")</f>
        <v>0.294497355518318</v>
      </c>
      <c r="Z555" s="2" t="n">
        <f aca="false">IF(Y555&lt;&gt;"",IF(ABS(Y555-X555)&gt;0.0005,Y555-X555,""),"")</f>
        <v>-0.000502644481682135</v>
      </c>
      <c r="AA555" s="2" t="n">
        <v>0.0663</v>
      </c>
      <c r="AB555" s="2" t="n">
        <f aca="false">IF(AND(V555&gt;0,Q555&lt;&gt;""),LOG(14.69595/V555)/(1-1/Q555)*3/7-1,"")</f>
        <v>0.0514737076236358</v>
      </c>
      <c r="AC555" s="2" t="str">
        <f aca="false">IF(AB555&lt;&gt;"",IF(ABS(AB555-AA555)&gt;0.05,AB555-AA555,""),"")</f>
        <v/>
      </c>
      <c r="AF555" s="3" t="str">
        <f aca="false">IF(AND(L555&lt;&gt;"",AD555&lt;&gt;""),L555/(AD555*62.3664),"")</f>
        <v/>
      </c>
      <c r="AH555" s="1" t="str">
        <f aca="false">IF(AD555&lt;&gt;"",141.5/AD555-131.5,"")</f>
        <v/>
      </c>
      <c r="AI555" s="1" t="str">
        <f aca="false">IF(AH555&lt;&gt;"",IF(ABS(AH555-AG555)&gt;0.01,AH555-AG555,""),"")</f>
        <v/>
      </c>
      <c r="AK555" s="3" t="str">
        <f aca="false">IF(AD555&lt;&gt;"",AD555*8.33718,"")</f>
        <v/>
      </c>
      <c r="AL555" s="3" t="str">
        <f aca="false">IF(AK555&lt;&gt;"",IF(ABS(AK555-AJ555)&gt;0.001,AK555-AJ555,""),"")</f>
        <v/>
      </c>
      <c r="AM555" s="4" t="n">
        <v>1.00031</v>
      </c>
      <c r="AO555" s="1" t="n">
        <f aca="false">IF(AND(V555&lt;&gt;"",AA555&lt;&gt;"",U555&lt;&gt;""),V555*10^(7/3*(1+AA555)*(1-U555/559.676)),"")</f>
        <v>13483.3858867077</v>
      </c>
      <c r="AP555" s="2" t="n">
        <f aca="false">IF(AO555&lt;&gt;"",AO555-AN555,"")</f>
        <v>13483.3858867077</v>
      </c>
      <c r="AQ555" s="2" t="n">
        <v>0.2484</v>
      </c>
      <c r="AU555" s="1" t="n">
        <v>90.7</v>
      </c>
      <c r="AV555" s="5" t="n">
        <v>4344</v>
      </c>
      <c r="AY555" s="3" t="n">
        <v>3.13</v>
      </c>
      <c r="AZ555" s="3" t="str">
        <f aca="false">IF(AND(AU555&lt;&gt;"",T555&lt;&gt;"",O555&lt;&gt;"",AD555&lt;&gt;""),SQRT((AU555*(MAX((T555-77)/(T555-O555),0))^0.38)*(SQRT(AD555^2-0.000601*(77-60))*62.3664)*251.9958/30.48^3),"")</f>
        <v/>
      </c>
      <c r="BA555" s="3" t="str">
        <f aca="false">IF(AND(AY555&lt;&gt;"",AZ555&lt;&gt;""),AZ555-AY555,"")</f>
        <v/>
      </c>
      <c r="BC555" s="1" t="n">
        <v>-1696.5</v>
      </c>
      <c r="BD555" s="1" t="n">
        <v>-2105.32</v>
      </c>
      <c r="BE555" s="1" t="n">
        <v>12.91</v>
      </c>
      <c r="BL555" s="1" t="n">
        <v>12.5</v>
      </c>
      <c r="BM555" s="1" t="n">
        <v>74</v>
      </c>
      <c r="BO555" s="7" t="str">
        <f aca="false">IF(AND(P555&lt;&gt;"",AD555&lt;&gt;""),P555^0.333333333333333/AD555,"")</f>
        <v/>
      </c>
      <c r="BP555" s="7" t="e">
        <f aca="false">BN555-BO555</f>
        <v>#VALUE!</v>
      </c>
    </row>
    <row r="556" customFormat="false" ht="12.75" hidden="false" customHeight="false" outlineLevel="0" collapsed="false">
      <c r="A556" s="0" t="n">
        <v>775</v>
      </c>
      <c r="B556" s="0" t="s">
        <v>833</v>
      </c>
      <c r="C556" s="0" t="s">
        <v>834</v>
      </c>
      <c r="D556" s="0" t="n">
        <v>1</v>
      </c>
      <c r="E556" s="0" t="n">
        <v>0</v>
      </c>
      <c r="F556" s="0" t="n">
        <v>2</v>
      </c>
      <c r="G556" s="0" t="n">
        <v>0</v>
      </c>
      <c r="H556" s="0" t="n">
        <v>0</v>
      </c>
      <c r="I556" s="0" t="n">
        <v>0</v>
      </c>
      <c r="J556" s="0" t="n">
        <v>0</v>
      </c>
      <c r="K556" s="0" t="s">
        <v>824</v>
      </c>
      <c r="L556" s="1" t="n">
        <v>44.01</v>
      </c>
      <c r="M556" s="1" t="n">
        <f aca="false">+D556*$D$2+E556*$E$2+F556*$F$2+G556*$G$2+H556*$H$2+I556*$I$2+J556*$J$2</f>
        <v>44.0098</v>
      </c>
      <c r="N556" s="1" t="str">
        <f aca="false">IF(ABS(M556-L556)&gt;0.005,M556-L556,"")</f>
        <v/>
      </c>
      <c r="O556" s="1" t="n">
        <v>-109.26</v>
      </c>
      <c r="P556" s="1" t="n">
        <f aca="false">+O556+459.67</f>
        <v>350.41</v>
      </c>
      <c r="Q556" s="1" t="n">
        <f aca="false">IF(AND(P556&gt;0,U556&lt;&gt;""),P556/U556,"")</f>
        <v>0.639924759852442</v>
      </c>
      <c r="R556" s="1" t="n">
        <v>-69.83</v>
      </c>
      <c r="S556" s="1" t="n">
        <f aca="false">IF(AND(R556&lt;&gt;"",U556&lt;&gt;""),(R556+459.67)/U556,"")</f>
        <v>0.711932503013258</v>
      </c>
      <c r="T556" s="1" t="n">
        <v>87.91</v>
      </c>
      <c r="U556" s="1" t="n">
        <f aca="false">IF(T556&lt;&gt;"",T556+459.67,"")</f>
        <v>547.58</v>
      </c>
      <c r="V556" s="1" t="n">
        <v>1071</v>
      </c>
      <c r="W556" s="2" t="n">
        <v>0.0342</v>
      </c>
      <c r="X556" s="2" t="n">
        <v>0.274</v>
      </c>
      <c r="Y556" s="2" t="n">
        <f aca="false">IF(U556&lt;&gt;"",V556*W556*L556/10.73165/U556,"")</f>
        <v>0.274317091719266</v>
      </c>
      <c r="Z556" s="2" t="str">
        <f aca="false">IF(Y556&lt;&gt;"",IF(ABS(Y556-X556)&gt;0.0005,Y556-X556,""),"")</f>
        <v/>
      </c>
      <c r="AA556" s="2" t="n">
        <v>0.2276</v>
      </c>
      <c r="AB556" s="2" t="n">
        <f aca="false">IF(AND(V556&gt;0,Q556&lt;&gt;""),LOG(14.69595/V556)/(1-1/Q556)*3/7-1,"")</f>
        <v>0.418654231162123</v>
      </c>
      <c r="AC556" s="2" t="n">
        <f aca="false">IF(AB556&lt;&gt;"",IF(ABS(AB556-AA556)&gt;0.05,AB556-AA556,""),"")</f>
        <v>0.191054231162123</v>
      </c>
      <c r="AD556" s="2" t="n">
        <v>0.818</v>
      </c>
      <c r="AF556" s="3" t="n">
        <f aca="false">IF(AND(L556&lt;&gt;"",AD556&lt;&gt;""),L556/(AD556*62.3664),"")</f>
        <v>0.86267535067312</v>
      </c>
      <c r="AG556" s="1" t="n">
        <v>41.48</v>
      </c>
      <c r="AH556" s="1" t="n">
        <f aca="false">IF(AD556&lt;&gt;"",141.5/AD556-131.5,"")</f>
        <v>41.4828850855746</v>
      </c>
      <c r="AI556" s="1" t="str">
        <f aca="false">IF(AH556&lt;&gt;"",IF(ABS(AH556-AG556)&gt;0.01,AH556-AG556,""),"")</f>
        <v/>
      </c>
      <c r="AJ556" s="3" t="n">
        <v>6.82</v>
      </c>
      <c r="AK556" s="3" t="n">
        <f aca="false">IF(AD556&lt;&gt;"",AD556*8.33718,"")</f>
        <v>6.81981324</v>
      </c>
      <c r="AL556" s="3" t="str">
        <f aca="false">IF(AK556&lt;&gt;"",IF(ABS(AK556-AJ556)&gt;0.001,AK556-AJ556,""),"")</f>
        <v/>
      </c>
      <c r="AM556" s="4" t="n">
        <v>1.00041</v>
      </c>
      <c r="AO556" s="1" t="n">
        <f aca="false">IF(AND(V556&lt;&gt;"",AA556&lt;&gt;"",U556&lt;&gt;""),V556*10^(7/3*(1+AA556)*(1-U556/559.676)),"")</f>
        <v>1235.08352428001</v>
      </c>
      <c r="AP556" s="2" t="n">
        <f aca="false">IF(AO556&lt;&gt;"",AO556-AN556,"")</f>
        <v>1235.08352428001</v>
      </c>
      <c r="AQ556" s="2" t="n">
        <v>0.1991</v>
      </c>
      <c r="AR556" s="2" t="n">
        <v>0.8699</v>
      </c>
      <c r="AU556" s="1" t="n">
        <v>246.47</v>
      </c>
      <c r="AV556" s="5" t="n">
        <v>0</v>
      </c>
      <c r="AW556" s="5" t="n">
        <f aca="false">AV556*AJ556</f>
        <v>0</v>
      </c>
      <c r="AX556" s="1" t="n">
        <v>0.57</v>
      </c>
      <c r="AY556" s="3" t="n">
        <v>7.12</v>
      </c>
      <c r="AZ556" s="3" t="n">
        <f aca="false">IF(AND(AU556&lt;&gt;"",T556&lt;&gt;"",O556&lt;&gt;"",AD556&lt;&gt;""),SQRT((AU556*(MAX((T556-77)/(T556-O556),0))^0.38)*(SQRT(AD556^2-0.000601*(77-60))*62.3664)*251.9958/30.48^3),"")</f>
        <v>6.08001361404884</v>
      </c>
      <c r="BA556" s="3" t="n">
        <f aca="false">IF(AND(AY556&lt;&gt;"",AZ556&lt;&gt;""),AZ556-AY556,"")</f>
        <v>-1.03998638595116</v>
      </c>
      <c r="BC556" s="1" t="n">
        <v>-3844.28</v>
      </c>
      <c r="BD556" s="1" t="n">
        <v>-3852.9</v>
      </c>
      <c r="BE556" s="1" t="n">
        <v>88.11</v>
      </c>
      <c r="BO556" s="7" t="n">
        <f aca="false">IF(AND(P556&lt;&gt;"",AD556&lt;&gt;""),P556^0.333333333333333/AD556,"")</f>
        <v>8.61864237238675</v>
      </c>
      <c r="BP556" s="7" t="n">
        <f aca="false">BN556-BO556</f>
        <v>-8.61864237238675</v>
      </c>
    </row>
    <row r="557" customFormat="false" ht="12.75" hidden="false" customHeight="false" outlineLevel="0" collapsed="false">
      <c r="A557" s="0" t="n">
        <v>776</v>
      </c>
      <c r="B557" s="0" t="s">
        <v>835</v>
      </c>
      <c r="C557" s="0" t="s">
        <v>836</v>
      </c>
      <c r="D557" s="0" t="n">
        <v>1</v>
      </c>
      <c r="E557" s="0" t="n">
        <v>0</v>
      </c>
      <c r="F557" s="0" t="n">
        <v>1</v>
      </c>
      <c r="G557" s="0" t="n">
        <v>0</v>
      </c>
      <c r="H557" s="0" t="n">
        <v>1</v>
      </c>
      <c r="I557" s="0" t="n">
        <v>0</v>
      </c>
      <c r="J557" s="0" t="n">
        <v>0</v>
      </c>
      <c r="K557" s="0" t="s">
        <v>824</v>
      </c>
      <c r="L557" s="1" t="n">
        <v>60.07</v>
      </c>
      <c r="M557" s="1" t="n">
        <f aca="false">+D557*$D$2+E557*$E$2+F557*$F$2+G557*$G$2+H557*$H$2+I557*$I$2+J557*$J$2</f>
        <v>60.0704</v>
      </c>
      <c r="N557" s="1" t="str">
        <f aca="false">IF(ABS(M557-L557)&gt;0.005,M557-L557,"")</f>
        <v/>
      </c>
      <c r="O557" s="1" t="n">
        <v>-58.27</v>
      </c>
      <c r="P557" s="1" t="n">
        <f aca="false">+O557+459.67</f>
        <v>401.4</v>
      </c>
      <c r="Q557" s="1" t="n">
        <f aca="false">IF(AND(P557&gt;0,U557&lt;&gt;""),P557/U557,"")</f>
        <v>0.58870116156283</v>
      </c>
      <c r="R557" s="1" t="n">
        <v>-217.84</v>
      </c>
      <c r="S557" s="1" t="n">
        <f aca="false">IF(AND(R557&lt;&gt;"",U557&lt;&gt;""),(R557+459.67)/U557,"")</f>
        <v>0.354672650475185</v>
      </c>
      <c r="T557" s="1" t="n">
        <v>222.17</v>
      </c>
      <c r="U557" s="1" t="n">
        <f aca="false">IF(T557&lt;&gt;"",T557+459.67,"")</f>
        <v>681.84</v>
      </c>
      <c r="V557" s="1" t="n">
        <v>920.85</v>
      </c>
      <c r="W557" s="2" t="n">
        <v>0.036</v>
      </c>
      <c r="X557" s="2" t="n">
        <v>0.272</v>
      </c>
      <c r="Y557" s="2" t="n">
        <f aca="false">IF(U557&lt;&gt;"",V557*W557*L557/10.73165/U557,"")</f>
        <v>0.272144805653398</v>
      </c>
      <c r="Z557" s="2" t="str">
        <f aca="false">IF(Y557&lt;&gt;"",IF(ABS(Y557-X557)&gt;0.0005,Y557-X557,""),"")</f>
        <v/>
      </c>
      <c r="AA557" s="2" t="n">
        <v>0.1041</v>
      </c>
      <c r="AB557" s="2" t="n">
        <f aca="false">IF(AND(V557&gt;0,Q557&lt;&gt;""),LOG(14.69595/V557)/(1-1/Q557)*3/7-1,"")</f>
        <v>0.102317192999875</v>
      </c>
      <c r="AC557" s="2" t="str">
        <f aca="false">IF(AB557&lt;&gt;"",IF(ABS(AB557-AA557)&gt;0.05,AB557-AA557,""),"")</f>
        <v/>
      </c>
      <c r="AD557" s="2" t="n">
        <v>1.02</v>
      </c>
      <c r="AF557" s="3" t="n">
        <f aca="false">IF(AND(L557&lt;&gt;"",AD557&lt;&gt;""),L557/(AD557*62.3664),"")</f>
        <v>0.944293030586102</v>
      </c>
      <c r="AG557" s="1" t="n">
        <v>7.22</v>
      </c>
      <c r="AH557" s="1" t="n">
        <f aca="false">IF(AD557&lt;&gt;"",141.5/AD557-131.5,"")</f>
        <v>7.22549019607843</v>
      </c>
      <c r="AI557" s="1" t="str">
        <f aca="false">IF(AH557&lt;&gt;"",IF(ABS(AH557-AG557)&gt;0.01,AH557-AG557,""),"")</f>
        <v/>
      </c>
      <c r="AJ557" s="3" t="n">
        <v>8.504</v>
      </c>
      <c r="AK557" s="3" t="n">
        <f aca="false">IF(AD557&lt;&gt;"",AD557*8.33718,"")</f>
        <v>8.5039236</v>
      </c>
      <c r="AL557" s="3" t="str">
        <f aca="false">IF(AK557&lt;&gt;"",IF(ABS(AK557-AJ557)&gt;0.001,AK557-AJ557,""),"")</f>
        <v/>
      </c>
      <c r="AM557" s="4" t="n">
        <v>1.3785</v>
      </c>
      <c r="AN557" s="2" t="n">
        <v>246.957</v>
      </c>
      <c r="AO557" s="2" t="n">
        <f aca="false">IF(AND(V557&lt;&gt;"",AA557&lt;&gt;"",U557&lt;&gt;""),V557*10^(7/3*(1+AA557)*(1-U557/559.676)),"")</f>
        <v>252.265721976532</v>
      </c>
      <c r="AP557" s="2" t="n">
        <f aca="false">IF(AO557&lt;&gt;"",AO557-AN557,"")</f>
        <v>5.30872197653224</v>
      </c>
      <c r="AQ557" s="2" t="n">
        <v>0.1627</v>
      </c>
      <c r="AR557" s="2" t="n">
        <v>0.3221</v>
      </c>
      <c r="AU557" s="1" t="n">
        <v>134.01</v>
      </c>
      <c r="AV557" s="5" t="n">
        <v>3924</v>
      </c>
      <c r="AW557" s="5" t="n">
        <f aca="false">AV557*AJ557</f>
        <v>33369.696</v>
      </c>
      <c r="AX557" s="1" t="n">
        <v>7.87</v>
      </c>
      <c r="AY557" s="3" t="n">
        <v>8.89</v>
      </c>
      <c r="AZ557" s="3" t="n">
        <f aca="false">IF(AND(AU557&lt;&gt;"",T557&lt;&gt;"",O557&lt;&gt;"",AD557&lt;&gt;""),SQRT((AU557*(MAX((T557-77)/(T557-O557),0))^0.38)*(SQRT(AD557^2-0.000601*(77-60))*62.3664)*251.9958/30.48^3),"")</f>
        <v>7.66679335856623</v>
      </c>
      <c r="BA557" s="3" t="n">
        <f aca="false">IF(AND(AY557&lt;&gt;"",AZ557&lt;&gt;""),AZ557-AY557,"")</f>
        <v>-1.22320664143377</v>
      </c>
      <c r="BC557" s="1" t="n">
        <v>-990.59</v>
      </c>
      <c r="BD557" s="1" t="n">
        <v>-1185.5</v>
      </c>
      <c r="BE557" s="1" t="n">
        <v>33.84</v>
      </c>
      <c r="BL557" s="1" t="n">
        <v>12</v>
      </c>
      <c r="BM557" s="1" t="n">
        <v>29</v>
      </c>
      <c r="BO557" s="7" t="n">
        <f aca="false">IF(AND(P557&lt;&gt;"",AD557&lt;&gt;""),P557^0.333333333333333/AD557,"")</f>
        <v>7.23200888380406</v>
      </c>
      <c r="BP557" s="7" t="n">
        <f aca="false">BN557-BO557</f>
        <v>-7.23200888380406</v>
      </c>
    </row>
    <row r="558" customFormat="false" ht="12.75" hidden="false" customHeight="false" outlineLevel="0" collapsed="false">
      <c r="A558" s="0" t="n">
        <v>777</v>
      </c>
      <c r="B558" s="0" t="s">
        <v>837</v>
      </c>
      <c r="C558" s="0" t="s">
        <v>838</v>
      </c>
      <c r="D558" s="0" t="n">
        <v>0</v>
      </c>
      <c r="E558" s="0" t="n">
        <v>0</v>
      </c>
      <c r="F558" s="0" t="n">
        <v>0</v>
      </c>
      <c r="G558" s="0" t="n">
        <v>0</v>
      </c>
      <c r="H558" s="0" t="n">
        <v>0</v>
      </c>
      <c r="I558" s="0" t="n">
        <v>2</v>
      </c>
      <c r="J558" s="0" t="n">
        <v>0</v>
      </c>
      <c r="K558" s="0" t="s">
        <v>824</v>
      </c>
      <c r="L558" s="1" t="n">
        <v>70.91</v>
      </c>
      <c r="M558" s="1" t="n">
        <f aca="false">+D558*$D$2+E558*$E$2+F558*$F$2+G558*$G$2+H558*$H$2+I558*$I$2+J558*$J$2</f>
        <v>70.906</v>
      </c>
      <c r="N558" s="1" t="str">
        <f aca="false">IF(ABS(M558-L558)&gt;0.005,M558-L558,"")</f>
        <v/>
      </c>
      <c r="O558" s="1" t="n">
        <v>-29.25</v>
      </c>
      <c r="P558" s="1" t="n">
        <f aca="false">+O558+459.67</f>
        <v>430.42</v>
      </c>
      <c r="Q558" s="1" t="n">
        <f aca="false">IF(AND(P558&gt;0,U558&lt;&gt;""),P558/U558,"")</f>
        <v>0.573228388402786</v>
      </c>
      <c r="R558" s="1" t="n">
        <v>-149.85</v>
      </c>
      <c r="S558" s="1" t="n">
        <f aca="false">IF(AND(R558&lt;&gt;"",U558&lt;&gt;""),(R558+459.67)/U558,"")</f>
        <v>0.412614700281007</v>
      </c>
      <c r="T558" s="1" t="n">
        <v>291.2</v>
      </c>
      <c r="U558" s="1" t="n">
        <f aca="false">IF(T558&lt;&gt;"",T558+459.67,"")</f>
        <v>750.87</v>
      </c>
      <c r="V558" s="1" t="n">
        <v>1118.37</v>
      </c>
      <c r="W558" s="2" t="n">
        <v>0.028</v>
      </c>
      <c r="X558" s="2" t="n">
        <v>0.275</v>
      </c>
      <c r="Y558" s="2" t="n">
        <f aca="false">IF(U558&lt;&gt;"",V558*W558*L558/10.73165/U558,"")</f>
        <v>0.275562281733518</v>
      </c>
      <c r="Z558" s="2" t="n">
        <f aca="false">IF(Y558&lt;&gt;"",IF(ABS(Y558-X558)&gt;0.0005,Y558-X558,""),"")</f>
        <v>0.000562281733518299</v>
      </c>
      <c r="AA558" s="2" t="n">
        <v>0.069</v>
      </c>
      <c r="AB558" s="2" t="n">
        <f aca="false">IF(AND(V558&gt;0,Q558&lt;&gt;""),LOG(14.69595/V558)/(1-1/Q558)*3/7-1,"")</f>
        <v>0.0830131137777357</v>
      </c>
      <c r="AC558" s="2" t="str">
        <f aca="false">IF(AB558&lt;&gt;"",IF(ABS(AB558-AA558)&gt;0.05,AB558-AA558,""),"")</f>
        <v/>
      </c>
      <c r="AD558" s="2" t="n">
        <v>1.4274</v>
      </c>
      <c r="AF558" s="3" t="n">
        <f aca="false">IF(AND(L558&lt;&gt;"",AD558&lt;&gt;""),L558/(AD558*62.3664),"")</f>
        <v>0.796546469626426</v>
      </c>
      <c r="AG558" s="1" t="n">
        <v>-32.37</v>
      </c>
      <c r="AH558" s="1" t="n">
        <f aca="false">IF(AD558&lt;&gt;"",141.5/AD558-131.5,"")</f>
        <v>-32.3687123441222</v>
      </c>
      <c r="AI558" s="1" t="str">
        <f aca="false">IF(AH558&lt;&gt;"",IF(ABS(AH558-AG558)&gt;0.01,AH558-AG558,""),"")</f>
        <v/>
      </c>
      <c r="AJ558" s="3" t="n">
        <v>11.901</v>
      </c>
      <c r="AK558" s="3" t="n">
        <f aca="false">IF(AD558&lt;&gt;"",AD558*8.33718,"")</f>
        <v>11.900490732</v>
      </c>
      <c r="AL558" s="3" t="str">
        <f aca="false">IF(AK558&lt;&gt;"",IF(ABS(AK558-AJ558)&gt;0.001,AK558-AJ558,""),"")</f>
        <v/>
      </c>
      <c r="AM558" s="4" t="n">
        <v>1.3786</v>
      </c>
      <c r="AN558" s="2" t="n">
        <v>157.763</v>
      </c>
      <c r="AO558" s="2" t="n">
        <f aca="false">IF(AND(V558&lt;&gt;"",AA558&lt;&gt;"",U558&lt;&gt;""),V558*10^(7/3*(1+AA558)*(1-U558/559.676)),"")</f>
        <v>157.210867665943</v>
      </c>
      <c r="AP558" s="2" t="n">
        <f aca="false">IF(AO558&lt;&gt;"",AO558-AN558,"")</f>
        <v>-0.552132334056608</v>
      </c>
      <c r="AQ558" s="2" t="n">
        <v>0.1138</v>
      </c>
      <c r="AU558" s="1" t="n">
        <v>123.78</v>
      </c>
      <c r="AV558" s="5" t="n">
        <v>0</v>
      </c>
      <c r="AW558" s="5" t="n">
        <f aca="false">AV558*AJ558</f>
        <v>0</v>
      </c>
      <c r="AX558" s="1" t="n">
        <v>17.32</v>
      </c>
      <c r="AY558" s="3" t="n">
        <v>9.85</v>
      </c>
      <c r="AZ558" s="3" t="n">
        <f aca="false">IF(AND(AU558&lt;&gt;"",T558&lt;&gt;"",O558&lt;&gt;"",AD558&lt;&gt;""),SQRT((AU558*(MAX((T558-77)/(T558-O558),0))^0.38)*(SQRT(AD558^2-0.000601*(77-60))*62.3664)*251.9958/30.48^3),"")</f>
        <v>9.16142560300907</v>
      </c>
      <c r="BA558" s="3" t="n">
        <f aca="false">IF(AND(AY558&lt;&gt;"",AZ558&lt;&gt;""),AZ558-AY558,"")</f>
        <v>-0.688574396990928</v>
      </c>
      <c r="BC558" s="1" t="n">
        <v>0</v>
      </c>
      <c r="BD558" s="1" t="n">
        <v>0</v>
      </c>
      <c r="BE558" s="1" t="n">
        <v>38.84</v>
      </c>
      <c r="BO558" s="7" t="n">
        <f aca="false">IF(AND(P558&lt;&gt;"",AD558&lt;&gt;""),P558^0.333333333333333/AD558,"")</f>
        <v>5.2895466944502</v>
      </c>
      <c r="BP558" s="7" t="n">
        <f aca="false">BN558-BO558</f>
        <v>-5.2895466944502</v>
      </c>
    </row>
    <row r="559" customFormat="false" ht="12.75" hidden="false" customHeight="false" outlineLevel="0" collapsed="false">
      <c r="A559" s="0" t="n">
        <v>778</v>
      </c>
      <c r="B559" s="0" t="s">
        <v>839</v>
      </c>
      <c r="C559" s="0" t="s">
        <v>840</v>
      </c>
      <c r="D559" s="0" t="n">
        <v>0</v>
      </c>
      <c r="E559" s="0" t="n">
        <v>0</v>
      </c>
      <c r="F559" s="0" t="n">
        <v>0</v>
      </c>
      <c r="G559" s="0" t="n">
        <v>0</v>
      </c>
      <c r="H559" s="0" t="n">
        <v>0</v>
      </c>
      <c r="I559" s="0" t="n">
        <v>0</v>
      </c>
      <c r="J559" s="0" t="n">
        <v>2</v>
      </c>
      <c r="K559" s="0" t="s">
        <v>824</v>
      </c>
      <c r="L559" s="1" t="n">
        <v>38</v>
      </c>
      <c r="M559" s="1" t="n">
        <f aca="false">+D559*$D$2+E559*$E$2+F559*$F$2+G559*$G$2+H559*$H$2+I559*$I$2+J559*$J$2</f>
        <v>37.9968</v>
      </c>
      <c r="N559" s="1" t="str">
        <f aca="false">IF(ABS(M559-L559)&gt;0.005,M559-L559,"")</f>
        <v/>
      </c>
      <c r="O559" s="1" t="n">
        <v>-306.76</v>
      </c>
      <c r="P559" s="1" t="n">
        <f aca="false">+O559+459.67</f>
        <v>152.91</v>
      </c>
      <c r="Q559" s="1" t="n">
        <f aca="false">IF(AND(P559&gt;0,U559&lt;&gt;""),P559/U559,"")</f>
        <v>0.588658761934093</v>
      </c>
      <c r="R559" s="1" t="n">
        <v>-363.32</v>
      </c>
      <c r="S559" s="1" t="n">
        <f aca="false">IF(AND(R559&lt;&gt;"",U559&lt;&gt;""),(R559+459.67)/U559,"")</f>
        <v>0.37091931013243</v>
      </c>
      <c r="T559" s="1" t="n">
        <v>-199.91</v>
      </c>
      <c r="U559" s="1" t="n">
        <f aca="false">IF(T559&lt;&gt;"",T559+459.67,"")</f>
        <v>259.76</v>
      </c>
      <c r="V559" s="1" t="n">
        <v>756.4</v>
      </c>
      <c r="W559" s="2" t="n">
        <v>0.0279</v>
      </c>
      <c r="X559" s="2" t="n">
        <v>0.288</v>
      </c>
      <c r="Y559" s="2" t="n">
        <f aca="false">IF(U559&lt;&gt;"",V559*W559*L559/10.73165/U559,"")</f>
        <v>0.287673955036628</v>
      </c>
      <c r="Z559" s="2" t="str">
        <f aca="false">IF(Y559&lt;&gt;"",IF(ABS(Y559-X559)&gt;0.0005,Y559-X559,""),"")</f>
        <v/>
      </c>
      <c r="AA559" s="2" t="n">
        <v>0.0588</v>
      </c>
      <c r="AB559" s="2" t="n">
        <f aca="false">IF(AND(V559&gt;0,Q559&lt;&gt;""),LOG(14.69595/V559)/(1-1/Q559)*3/7-1,"")</f>
        <v>0.0497240452729673</v>
      </c>
      <c r="AC559" s="2" t="str">
        <f aca="false">IF(AB559&lt;&gt;"",IF(ABS(AB559-AA559)&gt;0.05,AB559-AA559,""),"")</f>
        <v/>
      </c>
      <c r="AF559" s="3" t="str">
        <f aca="false">IF(AND(L559&lt;&gt;"",AD559&lt;&gt;""),L559/(AD559*62.3664),"")</f>
        <v/>
      </c>
      <c r="AH559" s="1" t="str">
        <f aca="false">IF(AD559&lt;&gt;"",141.5/AD559-131.5,"")</f>
        <v/>
      </c>
      <c r="AI559" s="1" t="str">
        <f aca="false">IF(AH559&lt;&gt;"",IF(ABS(AH559-AG559)&gt;0.01,AH559-AG559,""),"")</f>
        <v/>
      </c>
      <c r="AK559" s="3" t="str">
        <f aca="false">IF(AD559&lt;&gt;"",AD559*8.33718,"")</f>
        <v/>
      </c>
      <c r="AL559" s="3" t="str">
        <f aca="false">IF(AK559&lt;&gt;"",IF(ABS(AK559-AJ559)&gt;0.001,AK559-AJ559,""),"")</f>
        <v/>
      </c>
      <c r="AM559" s="4" t="n">
        <v>1.2</v>
      </c>
      <c r="AO559" s="1" t="n">
        <f aca="false">IF(AND(V559&lt;&gt;"",AA559&lt;&gt;"",U559&lt;&gt;""),V559*10^(7/3*(1+AA559)*(1-U559/559.676)),"")</f>
        <v>15945.8218669535</v>
      </c>
      <c r="AP559" s="2" t="n">
        <f aca="false">IF(AO559&lt;&gt;"",AO559-AN559,"")</f>
        <v>15945.8218669535</v>
      </c>
      <c r="AQ559" s="2" t="n">
        <v>0.1958</v>
      </c>
      <c r="AU559" s="1" t="n">
        <v>73.82</v>
      </c>
      <c r="AV559" s="5" t="n">
        <v>0</v>
      </c>
      <c r="AW559" s="5" t="n">
        <f aca="false">AV559*AJ559</f>
        <v>0</v>
      </c>
      <c r="AY559" s="3" t="n">
        <v>7.42</v>
      </c>
      <c r="AZ559" s="3" t="str">
        <f aca="false">IF(AND(AU559&lt;&gt;"",T559&lt;&gt;"",O559&lt;&gt;"",AD559&lt;&gt;""),SQRT((AU559*(MAX((T559-77)/(T559-O559),0))^0.38)*(SQRT(AD559^2-0.000601*(77-60))*62.3664)*251.9958/30.48^3),"")</f>
        <v/>
      </c>
      <c r="BA559" s="3" t="str">
        <f aca="false">IF(AND(AY559&lt;&gt;"",AZ559&lt;&gt;""),AZ559-AY559,"")</f>
        <v/>
      </c>
      <c r="BC559" s="1" t="n">
        <v>0</v>
      </c>
      <c r="BD559" s="1" t="n">
        <v>0</v>
      </c>
      <c r="BE559" s="1" t="n">
        <v>5.77</v>
      </c>
      <c r="BO559" s="7" t="str">
        <f aca="false">IF(AND(P559&lt;&gt;"",AD559&lt;&gt;""),P559^0.333333333333333/AD559,"")</f>
        <v/>
      </c>
      <c r="BP559" s="7" t="e">
        <f aca="false">BN559-BO559</f>
        <v>#VALUE!</v>
      </c>
    </row>
    <row r="560" customFormat="false" ht="12.75" hidden="false" customHeight="false" outlineLevel="0" collapsed="false">
      <c r="A560" s="0" t="n">
        <v>779</v>
      </c>
      <c r="B560" s="0" t="s">
        <v>841</v>
      </c>
      <c r="C560" s="0" t="s">
        <v>842</v>
      </c>
      <c r="D560" s="0" t="n">
        <v>0</v>
      </c>
      <c r="E560" s="0" t="n">
        <v>0</v>
      </c>
      <c r="F560" s="0" t="n">
        <v>0</v>
      </c>
      <c r="G560" s="0" t="n">
        <v>0</v>
      </c>
      <c r="H560" s="0" t="n">
        <v>0</v>
      </c>
      <c r="I560" s="0" t="n">
        <v>0</v>
      </c>
      <c r="J560" s="0" t="n">
        <v>0</v>
      </c>
      <c r="K560" s="0" t="s">
        <v>824</v>
      </c>
      <c r="L560" s="1" t="n">
        <v>3.02</v>
      </c>
      <c r="M560" s="1" t="n">
        <f aca="false">+D560*$D$2+E560*$E$2+F560*$F$2+G560*$G$2+H560*$H$2+I560*$I$2+J560*$J$2</f>
        <v>0</v>
      </c>
      <c r="N560" s="1" t="n">
        <f aca="false">IF(ABS(M560-L560)&gt;0.005,M560-L560,"")</f>
        <v>-3.02</v>
      </c>
      <c r="O560" s="1" t="n">
        <v>-453.91</v>
      </c>
      <c r="P560" s="1" t="n">
        <f aca="false">+O560+459.67</f>
        <v>5.75999999999999</v>
      </c>
      <c r="Q560" s="1" t="n">
        <f aca="false">IF(AND(P560&gt;0,U560&lt;&gt;""),P560/U560,"")</f>
        <v>0.966442953020127</v>
      </c>
      <c r="R560" s="1" t="n">
        <v>-457.85</v>
      </c>
      <c r="S560" s="1" t="n">
        <f aca="false">IF(AND(R560&lt;&gt;"",U560&lt;&gt;""),(R560+459.67)/U560,"")</f>
        <v>0.305369127516775</v>
      </c>
      <c r="T560" s="1" t="n">
        <v>-453.71</v>
      </c>
      <c r="U560" s="1" t="n">
        <f aca="false">IF(T560&lt;&gt;"",T560+459.67,"")</f>
        <v>5.96000000000004</v>
      </c>
      <c r="V560" s="1" t="n">
        <v>16.97</v>
      </c>
      <c r="W560" s="2" t="n">
        <v>0.3851</v>
      </c>
      <c r="X560" s="2" t="n">
        <v>0.308</v>
      </c>
      <c r="Y560" s="2" t="n">
        <f aca="false">IF(U560&lt;&gt;"",V560*W560*L560/10.73165/U560,"")</f>
        <v>0.308567046724394</v>
      </c>
      <c r="Z560" s="2" t="n">
        <f aca="false">IF(Y560&lt;&gt;"",IF(ABS(Y560-X560)&gt;0.0005,Y560-X560,""),"")</f>
        <v>0.000567046724394227</v>
      </c>
      <c r="AB560" s="2" t="n">
        <f aca="false">IF(AND(V560&gt;0,Q560&lt;&gt;""),LOG(14.69595/V560)/(1-1/Q560)*3/7-1,"")</f>
        <v>-0.228766734332189</v>
      </c>
      <c r="AC560" s="2" t="n">
        <f aca="false">IF(AB560&lt;&gt;"",IF(ABS(AB560-AA560)&gt;0.05,AB560-AA560,""),"")</f>
        <v>-0.228766734332189</v>
      </c>
      <c r="AF560" s="3" t="str">
        <f aca="false">IF(AND(L560&lt;&gt;"",AD560&lt;&gt;""),L560/(AD560*62.3664),"")</f>
        <v/>
      </c>
      <c r="AH560" s="1" t="str">
        <f aca="false">IF(AD560&lt;&gt;"",141.5/AD560-131.5,"")</f>
        <v/>
      </c>
      <c r="AI560" s="1" t="str">
        <f aca="false">IF(AH560&lt;&gt;"",IF(ABS(AH560-AG560)&gt;0.01,AH560-AG560,""),"")</f>
        <v/>
      </c>
      <c r="AK560" s="3" t="str">
        <f aca="false">IF(AD560&lt;&gt;"",AD560*8.33718,"")</f>
        <v/>
      </c>
      <c r="AL560" s="3" t="str">
        <f aca="false">IF(AK560&lt;&gt;"",IF(ABS(AK560-AJ560)&gt;0.001,AK560-AJ560,""),"")</f>
        <v/>
      </c>
      <c r="AM560" s="4" t="n">
        <v>1.00002</v>
      </c>
      <c r="AO560" s="2" t="str">
        <f aca="false">IF(AND(V560&lt;&gt;"",AA560&lt;&gt;"",U560&lt;&gt;""),V560*10^(7/3*(1+AA560)*(1-U560/559.676)),"")</f>
        <v/>
      </c>
      <c r="AP560" s="2" t="str">
        <f aca="false">IF(AO560&lt;&gt;"",AO560-AN560,"")</f>
        <v/>
      </c>
      <c r="AZ560" s="3" t="str">
        <f aca="false">IF(AND(AU560&lt;&gt;"",T560&lt;&gt;"",O560&lt;&gt;"",AD560&lt;&gt;""),SQRT((AU560*(MAX((T560-77)/(T560-O560),0))^0.38)*(SQRT(AD560^2-0.000601*(77-60))*62.3664)*251.9958/30.48^3),"")</f>
        <v/>
      </c>
      <c r="BA560" s="3" t="str">
        <f aca="false">IF(AND(AY560&lt;&gt;"",AZ560&lt;&gt;""),AZ560-AY560,"")</f>
        <v/>
      </c>
      <c r="BO560" s="7" t="str">
        <f aca="false">IF(AND(P560&lt;&gt;"",AD560&lt;&gt;""),P560^0.333333333333333/AD560,"")</f>
        <v/>
      </c>
      <c r="BP560" s="7" t="e">
        <f aca="false">BN560-BO560</f>
        <v>#VALUE!</v>
      </c>
    </row>
    <row r="561" customFormat="false" ht="12.75" hidden="false" customHeight="false" outlineLevel="0" collapsed="false">
      <c r="A561" s="0" t="n">
        <v>780</v>
      </c>
      <c r="B561" s="0" t="s">
        <v>843</v>
      </c>
      <c r="C561" s="0" t="s">
        <v>842</v>
      </c>
      <c r="D561" s="0" t="n">
        <v>0</v>
      </c>
      <c r="E561" s="0" t="n">
        <v>0</v>
      </c>
      <c r="F561" s="0" t="n">
        <v>0</v>
      </c>
      <c r="G561" s="0" t="n">
        <v>0</v>
      </c>
      <c r="H561" s="0" t="n">
        <v>0</v>
      </c>
      <c r="I561" s="0" t="n">
        <v>0</v>
      </c>
      <c r="J561" s="0" t="n">
        <v>0</v>
      </c>
      <c r="K561" s="0" t="s">
        <v>824</v>
      </c>
      <c r="L561" s="1" t="n">
        <v>4</v>
      </c>
      <c r="M561" s="1" t="n">
        <f aca="false">+D561*$D$2+E561*$E$2+F561*$F$2+G561*$G$2+H561*$H$2+I561*$I$2+J561*$J$2</f>
        <v>0</v>
      </c>
      <c r="N561" s="1" t="n">
        <f aca="false">IF(ABS(M561-L561)&gt;0.005,M561-L561,"")</f>
        <v>-4</v>
      </c>
      <c r="O561" s="1" t="n">
        <v>-452.07</v>
      </c>
      <c r="P561" s="1" t="n">
        <f aca="false">+O561+459.67</f>
        <v>7.60000000000002</v>
      </c>
      <c r="Q561" s="1" t="n">
        <f aca="false">IF(AND(P561&gt;0,U561&lt;&gt;""),P561/U561,"")</f>
        <v>0.811965811965813</v>
      </c>
      <c r="R561" s="1" t="n">
        <v>-456.5</v>
      </c>
      <c r="S561" s="1" t="n">
        <f aca="false">IF(AND(R561&lt;&gt;"",U561&lt;&gt;""),(R561+459.67)/U561,"")</f>
        <v>0.338675213675215</v>
      </c>
      <c r="T561" s="1" t="n">
        <v>-450.31</v>
      </c>
      <c r="U561" s="1" t="n">
        <f aca="false">IF(T561&lt;&gt;"",T561+459.67,"")</f>
        <v>9.36000000000001</v>
      </c>
      <c r="V561" s="1" t="n">
        <v>33</v>
      </c>
      <c r="W561" s="2" t="n">
        <v>0.2293</v>
      </c>
      <c r="X561" s="2" t="n">
        <v>0.302</v>
      </c>
      <c r="Y561" s="2" t="n">
        <f aca="false">IF(U561&lt;&gt;"",V561*W561*L561/10.73165/U561,"")</f>
        <v>0.301325327299897</v>
      </c>
      <c r="Z561" s="2" t="n">
        <f aca="false">IF(Y561&lt;&gt;"",IF(ABS(Y561-X561)&gt;0.0005,Y561-X561,""),"")</f>
        <v>-0.000674672700102574</v>
      </c>
      <c r="AB561" s="2" t="n">
        <f aca="false">IF(AND(V561&gt;0,Q561&lt;&gt;""),LOG(14.69595/V561)/(1-1/Q561)*3/7-1,"")</f>
        <v>-0.349836765322093</v>
      </c>
      <c r="AC561" s="2" t="n">
        <f aca="false">IF(AB561&lt;&gt;"",IF(ABS(AB561-AA561)&gt;0.05,AB561-AA561,""),"")</f>
        <v>-0.349836765322093</v>
      </c>
      <c r="AF561" s="3" t="str">
        <f aca="false">IF(AND(L561&lt;&gt;"",AD561&lt;&gt;""),L561/(AD561*62.3664),"")</f>
        <v/>
      </c>
      <c r="AH561" s="1" t="str">
        <f aca="false">IF(AD561&lt;&gt;"",141.5/AD561-131.5,"")</f>
        <v/>
      </c>
      <c r="AI561" s="1" t="str">
        <f aca="false">IF(AH561&lt;&gt;"",IF(ABS(AH561-AG561)&gt;0.01,AH561-AG561,""),"")</f>
        <v/>
      </c>
      <c r="AK561" s="3" t="str">
        <f aca="false">IF(AD561&lt;&gt;"",AD561*8.33718,"")</f>
        <v/>
      </c>
      <c r="AL561" s="3" t="str">
        <f aca="false">IF(AK561&lt;&gt;"",IF(ABS(AK561-AJ561)&gt;0.001,AK561-AJ561,""),"")</f>
        <v/>
      </c>
      <c r="AM561" s="4" t="n">
        <v>1.00003</v>
      </c>
      <c r="AO561" s="2" t="str">
        <f aca="false">IF(AND(V561&lt;&gt;"",AA561&lt;&gt;"",U561&lt;&gt;""),V561*10^(7/3*(1+AA561)*(1-U561/559.676)),"")</f>
        <v/>
      </c>
      <c r="AP561" s="2" t="str">
        <f aca="false">IF(AO561&lt;&gt;"",AO561-AN561,"")</f>
        <v/>
      </c>
      <c r="AQ561" s="2" t="n">
        <v>1.2404</v>
      </c>
      <c r="AU561" s="1" t="n">
        <v>8.95</v>
      </c>
      <c r="AY561" s="3" t="n">
        <v>0.6</v>
      </c>
      <c r="AZ561" s="3" t="str">
        <f aca="false">IF(AND(AU561&lt;&gt;"",T561&lt;&gt;"",O561&lt;&gt;"",AD561&lt;&gt;""),SQRT((AU561*(MAX((T561-77)/(T561-O561),0))^0.38)*(SQRT(AD561^2-0.000601*(77-60))*62.3664)*251.9958/30.48^3),"")</f>
        <v/>
      </c>
      <c r="BA561" s="3" t="str">
        <f aca="false">IF(AND(AY561&lt;&gt;"",AZ561&lt;&gt;""),AZ561-AY561,"")</f>
        <v/>
      </c>
      <c r="BC561" s="1" t="n">
        <v>0</v>
      </c>
      <c r="BD561" s="1" t="n">
        <v>0</v>
      </c>
      <c r="BE561" s="1" t="n">
        <v>5.37</v>
      </c>
      <c r="BO561" s="7" t="str">
        <f aca="false">IF(AND(P561&lt;&gt;"",AD561&lt;&gt;""),P561^0.333333333333333/AD561,"")</f>
        <v/>
      </c>
      <c r="BP561" s="7" t="e">
        <f aca="false">BN561-BO561</f>
        <v>#VALUE!</v>
      </c>
    </row>
    <row r="562" customFormat="false" ht="12.75" hidden="false" customHeight="false" outlineLevel="0" collapsed="false">
      <c r="A562" s="0" t="n">
        <v>781</v>
      </c>
      <c r="B562" s="0" t="s">
        <v>844</v>
      </c>
      <c r="C562" s="0" t="s">
        <v>845</v>
      </c>
      <c r="D562" s="0" t="n">
        <v>0</v>
      </c>
      <c r="E562" s="0" t="n">
        <v>2</v>
      </c>
      <c r="F562" s="0" t="n">
        <v>0</v>
      </c>
      <c r="G562" s="0" t="n">
        <v>0</v>
      </c>
      <c r="H562" s="0" t="n">
        <v>0</v>
      </c>
      <c r="I562" s="0" t="n">
        <v>0</v>
      </c>
      <c r="J562" s="0" t="n">
        <v>0</v>
      </c>
      <c r="K562" s="0" t="s">
        <v>824</v>
      </c>
      <c r="L562" s="1" t="n">
        <v>2.02</v>
      </c>
      <c r="M562" s="1" t="n">
        <f aca="false">+D562*$D$2+E562*$E$2+F562*$F$2+G562*$G$2+H562*$H$2+I562*$I$2+J562*$J$2</f>
        <v>2.01588</v>
      </c>
      <c r="N562" s="1" t="str">
        <f aca="false">IF(ABS(M562-L562)&gt;0.005,M562-L562,"")</f>
        <v/>
      </c>
      <c r="O562" s="1" t="n">
        <v>-422.98</v>
      </c>
      <c r="P562" s="1" t="n">
        <f aca="false">+O562+459.67</f>
        <v>36.69</v>
      </c>
      <c r="Q562" s="1" t="n">
        <f aca="false">IF(AND(P562&gt;0,U562&lt;&gt;""),P562/U562,"")</f>
        <v>0.613032581453634</v>
      </c>
      <c r="R562" s="1" t="n">
        <v>-434.56</v>
      </c>
      <c r="S562" s="1" t="n">
        <f aca="false">IF(AND(R562&lt;&gt;"",U562&lt;&gt;""),(R562+459.67)/U562,"")</f>
        <v>0.419548872180451</v>
      </c>
      <c r="T562" s="1" t="n">
        <v>-399.82</v>
      </c>
      <c r="U562" s="1" t="n">
        <f aca="false">IF(T562&lt;&gt;"",T562+459.67,"")</f>
        <v>59.85</v>
      </c>
      <c r="V562" s="1" t="n">
        <v>188.11</v>
      </c>
      <c r="W562" s="2" t="n">
        <v>0.5167</v>
      </c>
      <c r="X562" s="2" t="n">
        <v>0.305</v>
      </c>
      <c r="Y562" s="2" t="n">
        <f aca="false">IF(U562&lt;&gt;"",V562*W562*L562/10.73165/U562,"")</f>
        <v>0.305682839897745</v>
      </c>
      <c r="Z562" s="2" t="n">
        <f aca="false">IF(Y562&lt;&gt;"",IF(ABS(Y562-X562)&gt;0.0005,Y562-X562,""),"")</f>
        <v>0.000682839897745202</v>
      </c>
      <c r="AB562" s="2" t="n">
        <f aca="false">IF(AND(V562&gt;0,Q562&lt;&gt;""),LOG(14.69595/V562)/(1-1/Q562)*3/7-1,"")</f>
        <v>-0.248266290741608</v>
      </c>
      <c r="AC562" s="2" t="n">
        <f aca="false">IF(AB562&lt;&gt;"",IF(ABS(AB562-AA562)&gt;0.05,AB562-AA562,""),"")</f>
        <v>-0.248266290741608</v>
      </c>
      <c r="AF562" s="3" t="str">
        <f aca="false">IF(AND(L562&lt;&gt;"",AD562&lt;&gt;""),L562/(AD562*62.3664),"")</f>
        <v/>
      </c>
      <c r="AH562" s="1" t="str">
        <f aca="false">IF(AD562&lt;&gt;"",141.5/AD562-131.5,"")</f>
        <v/>
      </c>
      <c r="AI562" s="1" t="str">
        <f aca="false">IF(AH562&lt;&gt;"",IF(ABS(AH562-AG562)&gt;0.01,AH562-AG562,""),"")</f>
        <v/>
      </c>
      <c r="AK562" s="3" t="str">
        <f aca="false">IF(AD562&lt;&gt;"",AD562*8.33718,"")</f>
        <v/>
      </c>
      <c r="AL562" s="3" t="str">
        <f aca="false">IF(AK562&lt;&gt;"",IF(ABS(AK562-AJ562)&gt;0.001,AK562-AJ562,""),"")</f>
        <v/>
      </c>
      <c r="AM562" s="4" t="n">
        <v>1.00013</v>
      </c>
      <c r="AO562" s="2" t="str">
        <f aca="false">IF(AND(V562&lt;&gt;"",AA562&lt;&gt;"",U562&lt;&gt;""),V562*10^(7/3*(1+AA562)*(1-U562/559.676)),"")</f>
        <v/>
      </c>
      <c r="AP562" s="2" t="str">
        <f aca="false">IF(AO562&lt;&gt;"",AO562-AN562,"")</f>
        <v/>
      </c>
      <c r="AU562" s="1" t="n">
        <v>189.85</v>
      </c>
      <c r="AV562" s="5" t="n">
        <v>51469</v>
      </c>
      <c r="AY562" s="3" t="n">
        <v>3.25</v>
      </c>
      <c r="AZ562" s="3" t="str">
        <f aca="false">IF(AND(AU562&lt;&gt;"",T562&lt;&gt;"",O562&lt;&gt;"",AD562&lt;&gt;""),SQRT((AU562*(MAX((T562-77)/(T562-O562),0))^0.38)*(SQRT(AD562^2-0.000601*(77-60))*62.3664)*251.9958/30.48^3),"")</f>
        <v/>
      </c>
      <c r="BA562" s="3" t="str">
        <f aca="false">IF(AND(AY562&lt;&gt;"",AZ562&lt;&gt;""),AZ562-AY562,"")</f>
        <v/>
      </c>
      <c r="BC562" s="1" t="n">
        <v>0</v>
      </c>
      <c r="BD562" s="1" t="n">
        <v>0</v>
      </c>
      <c r="BE562" s="1" t="n">
        <v>24.98</v>
      </c>
      <c r="BL562" s="1" t="n">
        <v>4</v>
      </c>
      <c r="BM562" s="1" t="n">
        <v>75</v>
      </c>
      <c r="BO562" s="7" t="str">
        <f aca="false">IF(AND(P562&lt;&gt;"",AD562&lt;&gt;""),P562^0.333333333333333/AD562,"")</f>
        <v/>
      </c>
      <c r="BP562" s="7" t="e">
        <f aca="false">BN562-BO562</f>
        <v>#VALUE!</v>
      </c>
    </row>
    <row r="563" customFormat="false" ht="12.75" hidden="false" customHeight="false" outlineLevel="0" collapsed="false">
      <c r="A563" s="0" t="n">
        <v>782</v>
      </c>
      <c r="B563" s="0" t="s">
        <v>846</v>
      </c>
      <c r="C563" s="0" t="s">
        <v>847</v>
      </c>
      <c r="D563" s="0" t="n">
        <v>0</v>
      </c>
      <c r="E563" s="0" t="n">
        <v>1</v>
      </c>
      <c r="F563" s="0" t="n">
        <v>0</v>
      </c>
      <c r="G563" s="0" t="n">
        <v>0</v>
      </c>
      <c r="H563" s="0" t="n">
        <v>0</v>
      </c>
      <c r="I563" s="0" t="n">
        <v>0</v>
      </c>
      <c r="J563" s="0" t="n">
        <v>0</v>
      </c>
      <c r="K563" s="0" t="s">
        <v>824</v>
      </c>
      <c r="L563" s="1" t="n">
        <v>80.91</v>
      </c>
      <c r="M563" s="1" t="n">
        <f aca="false">+D563*$D$2+E563*$E$2+F563*$F$2+G563*$G$2+H563*$H$2+I563*$I$2+J563*$J$2</f>
        <v>1.00794</v>
      </c>
      <c r="N563" s="1" t="n">
        <f aca="false">IF(ABS(M563-L563)&gt;0.005,M563-L563,"")</f>
        <v>-79.90206</v>
      </c>
      <c r="O563" s="1" t="n">
        <v>-88.06</v>
      </c>
      <c r="P563" s="1" t="n">
        <f aca="false">+O563+459.67</f>
        <v>371.61</v>
      </c>
      <c r="Q563" s="1" t="n">
        <f aca="false">IF(AND(P563&gt;0,U563&lt;&gt;""),P563/U563,"")</f>
        <v>0.568497865895635</v>
      </c>
      <c r="R563" s="1" t="n">
        <v>-124.26</v>
      </c>
      <c r="S563" s="1" t="n">
        <f aca="false">IF(AND(R563&lt;&gt;"",U563&lt;&gt;""),(R563+459.67)/U563,"")</f>
        <v>0.513118240090565</v>
      </c>
      <c r="T563" s="1" t="n">
        <v>194</v>
      </c>
      <c r="U563" s="1" t="n">
        <f aca="false">IF(T563&lt;&gt;"",T563+459.67,"")</f>
        <v>653.67</v>
      </c>
      <c r="V563" s="1" t="n">
        <v>1240.34</v>
      </c>
      <c r="W563" s="2" t="n">
        <v>0.0198</v>
      </c>
      <c r="X563" s="2" t="n">
        <v>0.284</v>
      </c>
      <c r="Y563" s="2" t="n">
        <f aca="false">IF(U563&lt;&gt;"",V563*W563*L563/10.73165/U563,"")</f>
        <v>0.283258588818719</v>
      </c>
      <c r="Z563" s="2" t="n">
        <f aca="false">IF(Y563&lt;&gt;"",IF(ABS(Y563-X563)&gt;0.0005,Y563-X563,""),"")</f>
        <v>-0.00074141118128096</v>
      </c>
      <c r="AA563" s="2" t="n">
        <v>0.0693</v>
      </c>
      <c r="AB563" s="2" t="n">
        <f aca="false">IF(AND(V563&gt;0,Q563&lt;&gt;""),LOG(14.69595/V563)/(1-1/Q563)*3/7-1,"")</f>
        <v>0.087684008572628</v>
      </c>
      <c r="AC563" s="2" t="str">
        <f aca="false">IF(AB563&lt;&gt;"",IF(ABS(AB563-AA563)&gt;0.05,AB563-AA563,""),"")</f>
        <v/>
      </c>
      <c r="AD563" s="2" t="n">
        <v>1.7834</v>
      </c>
      <c r="AF563" s="3" t="n">
        <f aca="false">IF(AND(L563&lt;&gt;"",AD563&lt;&gt;""),L563/(AD563*62.3664),"")</f>
        <v>0.727449354830265</v>
      </c>
      <c r="AG563" s="1" t="n">
        <v>-52.16</v>
      </c>
      <c r="AH563" s="1" t="n">
        <f aca="false">IF(AD563&lt;&gt;"",141.5/AD563-131.5,"")</f>
        <v>-52.1571716945161</v>
      </c>
      <c r="AI563" s="1" t="str">
        <f aca="false">IF(AH563&lt;&gt;"",IF(ABS(AH563-AG563)&gt;0.01,AH563-AG563,""),"")</f>
        <v/>
      </c>
      <c r="AJ563" s="3" t="n">
        <v>14.868</v>
      </c>
      <c r="AK563" s="3" t="n">
        <f aca="false">IF(AD563&lt;&gt;"",AD563*8.33718,"")</f>
        <v>14.868526812</v>
      </c>
      <c r="AL563" s="3" t="str">
        <f aca="false">IF(AK563&lt;&gt;"",IF(ABS(AK563-AJ563)&gt;0.001,AK563-AJ563,""),"")</f>
        <v/>
      </c>
      <c r="AM563" s="4" t="n">
        <v>1.00056</v>
      </c>
      <c r="AN563" s="2" t="n">
        <v>473.142</v>
      </c>
      <c r="AO563" s="2" t="n">
        <f aca="false">IF(AND(V563&lt;&gt;"",AA563&lt;&gt;"",U563&lt;&gt;""),V563*10^(7/3*(1+AA563)*(1-U563/559.676)),"")</f>
        <v>472.624117672606</v>
      </c>
      <c r="AP563" s="2" t="n">
        <f aca="false">IF(AO563&lt;&gt;"",AO563-AN563,"")</f>
        <v>-0.517882327393863</v>
      </c>
      <c r="AQ563" s="2" t="n">
        <v>0.086</v>
      </c>
      <c r="AR563" s="2" t="n">
        <v>0.1804</v>
      </c>
      <c r="AU563" s="1" t="n">
        <v>95.97</v>
      </c>
      <c r="AV563" s="5" t="n">
        <v>367</v>
      </c>
      <c r="AW563" s="5" t="n">
        <f aca="false">AV563*AJ563</f>
        <v>5456.556</v>
      </c>
      <c r="AX563" s="1" t="n">
        <v>9.2</v>
      </c>
      <c r="AY563" s="3" t="n">
        <v>10.19</v>
      </c>
      <c r="AZ563" s="3" t="n">
        <f aca="false">IF(AND(AU563&lt;&gt;"",T563&lt;&gt;"",O563&lt;&gt;"",AD563&lt;&gt;""),SQRT((AU563*(MAX((T563-77)/(T563-O563),0))^0.38)*(SQRT(AD563^2-0.000601*(77-60))*62.3664)*251.9958/30.48^3),"")</f>
        <v>8.2391566827183</v>
      </c>
      <c r="BA563" s="3" t="n">
        <f aca="false">IF(AND(AY563&lt;&gt;"",AZ563&lt;&gt;""),AZ563-AY563,"")</f>
        <v>-1.9508433172817</v>
      </c>
      <c r="BC563" s="1" t="n">
        <v>-193.64</v>
      </c>
      <c r="BD563" s="1" t="n">
        <v>-284.23</v>
      </c>
      <c r="BE563" s="1" t="n">
        <v>12.78</v>
      </c>
      <c r="BO563" s="7" t="n">
        <f aca="false">IF(AND(P563&lt;&gt;"",AD563&lt;&gt;""),P563^0.333333333333333/AD563,"")</f>
        <v>4.03131779059734</v>
      </c>
      <c r="BP563" s="7" t="n">
        <f aca="false">BN563-BO563</f>
        <v>-4.03131779059734</v>
      </c>
    </row>
    <row r="564" customFormat="false" ht="12.75" hidden="false" customHeight="false" outlineLevel="0" collapsed="false">
      <c r="A564" s="0" t="n">
        <v>783</v>
      </c>
      <c r="B564" s="0" t="s">
        <v>848</v>
      </c>
      <c r="C564" s="0" t="s">
        <v>849</v>
      </c>
      <c r="D564" s="0" t="n">
        <v>0</v>
      </c>
      <c r="E564" s="0" t="n">
        <v>1</v>
      </c>
      <c r="F564" s="0" t="n">
        <v>0</v>
      </c>
      <c r="G564" s="0" t="n">
        <v>0</v>
      </c>
      <c r="H564" s="0" t="n">
        <v>0</v>
      </c>
      <c r="I564" s="0" t="n">
        <v>1</v>
      </c>
      <c r="J564" s="0" t="n">
        <v>0</v>
      </c>
      <c r="K564" s="0" t="s">
        <v>824</v>
      </c>
      <c r="L564" s="1" t="n">
        <v>36.46</v>
      </c>
      <c r="M564" s="1" t="n">
        <f aca="false">+D564*$D$2+E564*$E$2+F564*$F$2+G564*$G$2+H564*$H$2+I564*$I$2+J564*$J$2</f>
        <v>36.46094</v>
      </c>
      <c r="N564" s="1" t="str">
        <f aca="false">IF(ABS(M564-L564)&gt;0.005,M564-L564,"")</f>
        <v/>
      </c>
      <c r="O564" s="1" t="n">
        <v>-121</v>
      </c>
      <c r="P564" s="1" t="n">
        <f aca="false">+O564+459.67</f>
        <v>338.67</v>
      </c>
      <c r="Q564" s="1" t="n">
        <f aca="false">IF(AND(P564&gt;0,U564&lt;&gt;""),P564/U564,"")</f>
        <v>0.579547204681965</v>
      </c>
      <c r="R564" s="1" t="n">
        <v>-173.52</v>
      </c>
      <c r="S564" s="1" t="n">
        <f aca="false">IF(AND(R564&lt;&gt;"",U564&lt;&gt;""),(R564+459.67)/U564,"")</f>
        <v>0.489672638910279</v>
      </c>
      <c r="T564" s="1" t="n">
        <v>124.7</v>
      </c>
      <c r="U564" s="1" t="n">
        <f aca="false">IF(T564&lt;&gt;"",T564+459.67,"")</f>
        <v>584.37</v>
      </c>
      <c r="V564" s="1" t="n">
        <v>1205.07</v>
      </c>
      <c r="W564" s="2" t="n">
        <v>0.0356</v>
      </c>
      <c r="X564" s="2" t="n">
        <v>0.249</v>
      </c>
      <c r="Y564" s="2" t="n">
        <f aca="false">IF(U564&lt;&gt;"",V564*W564*L564/10.73165/U564,"")</f>
        <v>0.249416123294686</v>
      </c>
      <c r="Z564" s="2" t="str">
        <f aca="false">IF(Y564&lt;&gt;"",IF(ABS(Y564-X564)&gt;0.0005,Y564-X564,""),"")</f>
        <v/>
      </c>
      <c r="AA564" s="2" t="n">
        <v>0.1322</v>
      </c>
      <c r="AB564" s="2" t="n">
        <f aca="false">IF(AND(V564&gt;0,Q564&lt;&gt;""),LOG(14.69595/V564)/(1-1/Q564)*3/7-1,"")</f>
        <v>0.130562696142503</v>
      </c>
      <c r="AC564" s="2" t="str">
        <f aca="false">IF(AB564&lt;&gt;"",IF(ABS(AB564-AA564)&gt;0.05,AB564-AA564,""),"")</f>
        <v/>
      </c>
      <c r="AD564" s="2" t="n">
        <v>0.8463</v>
      </c>
      <c r="AF564" s="3" t="n">
        <f aca="false">IF(AND(L564&lt;&gt;"",AD564&lt;&gt;""),L564/(AD564*62.3664),"")</f>
        <v>0.690783010295006</v>
      </c>
      <c r="AG564" s="1" t="n">
        <v>35.7</v>
      </c>
      <c r="AH564" s="1" t="n">
        <f aca="false">IF(AD564&lt;&gt;"",141.5/AD564-131.5,"")</f>
        <v>35.6983930048446</v>
      </c>
      <c r="AI564" s="1" t="str">
        <f aca="false">IF(AH564&lt;&gt;"",IF(ABS(AH564-AG564)&gt;0.01,AH564-AG564,""),"")</f>
        <v/>
      </c>
      <c r="AJ564" s="3" t="n">
        <v>7.056</v>
      </c>
      <c r="AK564" s="3" t="n">
        <f aca="false">IF(AD564&lt;&gt;"",AD564*8.33718,"")</f>
        <v>7.055755434</v>
      </c>
      <c r="AL564" s="3" t="str">
        <f aca="false">IF(AK564&lt;&gt;"",IF(ABS(AK564-AJ564)&gt;0.001,AK564-AJ564,""),"")</f>
        <v/>
      </c>
      <c r="AM564" s="4" t="n">
        <v>1.3287</v>
      </c>
      <c r="AN564" s="2" t="n">
        <v>908.862</v>
      </c>
      <c r="AO564" s="2" t="n">
        <f aca="false">IF(AND(V564&lt;&gt;"",AA564&lt;&gt;"",U564&lt;&gt;""),V564*10^(7/3*(1+AA564)*(1-U564/559.676)),"")</f>
        <v>921.405692063444</v>
      </c>
      <c r="AP564" s="2" t="n">
        <f aca="false">IF(AO564&lt;&gt;"",AO564-AN564,"")</f>
        <v>12.543692063444</v>
      </c>
      <c r="AQ564" s="2" t="n">
        <v>0.1908</v>
      </c>
      <c r="AS564" s="2" t="n">
        <v>0.092</v>
      </c>
      <c r="AU564" s="1" t="n">
        <v>191.15</v>
      </c>
      <c r="AV564" s="5" t="n">
        <v>337</v>
      </c>
      <c r="AW564" s="5" t="n">
        <f aca="false">AV564*AJ564</f>
        <v>2377.872</v>
      </c>
      <c r="AX564" s="1" t="n">
        <v>3.3</v>
      </c>
      <c r="AY564" s="3" t="n">
        <v>10.7</v>
      </c>
      <c r="AZ564" s="3" t="n">
        <f aca="false">IF(AND(AU564&lt;&gt;"",T564&lt;&gt;"",O564&lt;&gt;"",AD564&lt;&gt;""),SQRT((AU564*(MAX((T564-77)/(T564-O564),0))^0.38)*(SQRT(AD564^2-0.000601*(77-60))*62.3664)*251.9958/30.48^3),"")</f>
        <v>6.91481256851569</v>
      </c>
      <c r="BA564" s="3" t="n">
        <f aca="false">IF(AND(AY564&lt;&gt;"",AZ564&lt;&gt;""),AZ564-AY564,"")</f>
        <v>-3.78518743148431</v>
      </c>
      <c r="BC564" s="1" t="n">
        <v>-1088.49</v>
      </c>
      <c r="BD564" s="1" t="n">
        <v>-1123.77</v>
      </c>
      <c r="BE564" s="1" t="n">
        <v>23.56</v>
      </c>
      <c r="BO564" s="7" t="n">
        <f aca="false">IF(AND(P564&lt;&gt;"",AD564&lt;&gt;""),P564^0.333333333333333/AD564,"")</f>
        <v>8.23634573082534</v>
      </c>
      <c r="BP564" s="7" t="n">
        <f aca="false">BN564-BO564</f>
        <v>-8.23634573082534</v>
      </c>
    </row>
    <row r="565" customFormat="false" ht="12.75" hidden="false" customHeight="false" outlineLevel="0" collapsed="false">
      <c r="A565" s="0" t="n">
        <v>784</v>
      </c>
      <c r="B565" s="0" t="s">
        <v>850</v>
      </c>
      <c r="C565" s="0" t="s">
        <v>851</v>
      </c>
      <c r="D565" s="0" t="n">
        <v>1</v>
      </c>
      <c r="E565" s="0" t="n">
        <v>1</v>
      </c>
      <c r="F565" s="0" t="n">
        <v>0</v>
      </c>
      <c r="G565" s="0" t="n">
        <v>1</v>
      </c>
      <c r="H565" s="0" t="n">
        <v>0</v>
      </c>
      <c r="I565" s="0" t="n">
        <v>0</v>
      </c>
      <c r="J565" s="0" t="n">
        <v>0</v>
      </c>
      <c r="K565" s="0" t="s">
        <v>824</v>
      </c>
      <c r="L565" s="1" t="n">
        <v>27.03</v>
      </c>
      <c r="M565" s="1" t="n">
        <f aca="false">+D565*$D$2+E565*$E$2+F565*$F$2+G565*$G$2+H565*$H$2+I565*$I$2+J565*$J$2</f>
        <v>27.02564</v>
      </c>
      <c r="N565" s="1" t="str">
        <f aca="false">IF(ABS(M565-L565)&gt;0.005,M565-L565,"")</f>
        <v/>
      </c>
      <c r="O565" s="1" t="n">
        <v>78.26</v>
      </c>
      <c r="P565" s="1" t="n">
        <f aca="false">+O565+459.67</f>
        <v>537.93</v>
      </c>
      <c r="Q565" s="1" t="n">
        <f aca="false">IF(AND(P565&gt;0,U565&lt;&gt;""),P565/U565,"")</f>
        <v>0.654439943063615</v>
      </c>
      <c r="R565" s="1" t="n">
        <v>8.17</v>
      </c>
      <c r="S565" s="1" t="n">
        <f aca="false">IF(AND(R565&lt;&gt;"",U565&lt;&gt;""),(R565+459.67)/U565,"")</f>
        <v>0.569169191089699</v>
      </c>
      <c r="T565" s="1" t="n">
        <v>362.3</v>
      </c>
      <c r="U565" s="1" t="n">
        <f aca="false">IF(T565&lt;&gt;"",T565+459.67,"")</f>
        <v>821.97</v>
      </c>
      <c r="V565" s="1" t="n">
        <v>781.83</v>
      </c>
      <c r="W565" s="2" t="n">
        <v>0.0821</v>
      </c>
      <c r="X565" s="2" t="n">
        <v>0.197</v>
      </c>
      <c r="Y565" s="2" t="n">
        <f aca="false">IF(U565&lt;&gt;"",V565*W565*L565/10.73165/U565,"")</f>
        <v>0.196688544453859</v>
      </c>
      <c r="Z565" s="2" t="str">
        <f aca="false">IF(Y565&lt;&gt;"",IF(ABS(Y565-X565)&gt;0.0005,Y565-X565,""),"")</f>
        <v/>
      </c>
      <c r="AA565" s="2" t="n">
        <v>0.4098</v>
      </c>
      <c r="AB565" s="2" t="n">
        <f aca="false">IF(AND(V565&gt;0,Q565&lt;&gt;""),LOG(14.69595/V565)/(1-1/Q565)*3/7-1,"")</f>
        <v>0.400840841147033</v>
      </c>
      <c r="AC565" s="2" t="str">
        <f aca="false">IF(AB565&lt;&gt;"",IF(ABS(AB565-AA565)&gt;0.05,AB565-AA565,""),"")</f>
        <v/>
      </c>
      <c r="AD565" s="2" t="n">
        <v>0.6944</v>
      </c>
      <c r="AF565" s="3" t="n">
        <f aca="false">IF(AND(L565&lt;&gt;"",AD565&lt;&gt;""),L565/(AD565*62.3664),"")</f>
        <v>0.624145232757376</v>
      </c>
      <c r="AG565" s="1" t="n">
        <v>72.27</v>
      </c>
      <c r="AH565" s="1" t="n">
        <f aca="false">IF(AD565&lt;&gt;"",141.5/AD565-131.5,"")</f>
        <v>72.2730414746544</v>
      </c>
      <c r="AI565" s="1" t="str">
        <f aca="false">IF(AH565&lt;&gt;"",IF(ABS(AH565-AG565)&gt;0.01,AH565-AG565,""),"")</f>
        <v/>
      </c>
      <c r="AJ565" s="3" t="n">
        <v>5.789</v>
      </c>
      <c r="AK565" s="3" t="n">
        <f aca="false">IF(AD565&lt;&gt;"",AD565*8.33718,"")</f>
        <v>5.789337792</v>
      </c>
      <c r="AL565" s="3" t="str">
        <f aca="false">IF(AK565&lt;&gt;"",IF(ABS(AK565-AJ565)&gt;0.001,AK565-AJ565,""),"")</f>
        <v/>
      </c>
      <c r="AM565" s="4" t="n">
        <v>1.2594</v>
      </c>
      <c r="AN565" s="2" t="n">
        <v>22.712</v>
      </c>
      <c r="AO565" s="2" t="n">
        <f aca="false">IF(AND(V565&lt;&gt;"",AA565&lt;&gt;"",U565&lt;&gt;""),V565*10^(7/3*(1+AA565)*(1-U565/559.676)),"")</f>
        <v>22.4626869318669</v>
      </c>
      <c r="AP565" s="2" t="n">
        <f aca="false">IF(AO565&lt;&gt;"",AO565-AN565,"")</f>
        <v>-0.249313068133063</v>
      </c>
      <c r="AQ565" s="2" t="n">
        <v>0.3139</v>
      </c>
      <c r="AR565" s="2" t="n">
        <v>0.6252</v>
      </c>
      <c r="AU565" s="1" t="n">
        <v>427.87</v>
      </c>
      <c r="AV565" s="5" t="n">
        <v>9915</v>
      </c>
      <c r="AW565" s="5" t="n">
        <f aca="false">AV565*AJ565</f>
        <v>57397.935</v>
      </c>
      <c r="AX565" s="1" t="n">
        <v>17.76</v>
      </c>
      <c r="AY565" s="3" t="n">
        <v>12.12</v>
      </c>
      <c r="AZ565" s="3" t="n">
        <f aca="false">IF(AND(AU565&lt;&gt;"",T565&lt;&gt;"",O565&lt;&gt;"",AD565&lt;&gt;""),SQRT((AU565*(MAX((T565-77)/(T565-O565),0))^0.38)*(SQRT(AD565^2-0.000601*(77-60))*62.3664)*251.9958/30.48^3),"")</f>
        <v>12.7835153163212</v>
      </c>
      <c r="BA565" s="3" t="n">
        <f aca="false">IF(AND(AY565&lt;&gt;"",AZ565&lt;&gt;""),AZ565-AY565,"")</f>
        <v>0.663515316321226</v>
      </c>
      <c r="BB565" s="1" t="n">
        <v>0</v>
      </c>
      <c r="BC565" s="1" t="n">
        <v>2149.88</v>
      </c>
      <c r="BD565" s="1" t="n">
        <v>1983.48</v>
      </c>
      <c r="BE565" s="1" t="n">
        <v>133.72</v>
      </c>
      <c r="BL565" s="1" t="n">
        <v>6</v>
      </c>
      <c r="BM565" s="1" t="n">
        <v>41</v>
      </c>
      <c r="BO565" s="7" t="n">
        <f aca="false">IF(AND(P565&lt;&gt;"",AD565&lt;&gt;""),P565^0.333333333333333/AD565,"")</f>
        <v>11.7120309018541</v>
      </c>
      <c r="BP565" s="7" t="n">
        <f aca="false">BN565-BO565</f>
        <v>-11.7120309018541</v>
      </c>
    </row>
    <row r="566" customFormat="false" ht="12.75" hidden="false" customHeight="false" outlineLevel="0" collapsed="false">
      <c r="A566" s="0" t="n">
        <v>785</v>
      </c>
      <c r="B566" s="0" t="s">
        <v>852</v>
      </c>
      <c r="C566" s="0" t="s">
        <v>853</v>
      </c>
      <c r="D566" s="0" t="n">
        <v>0</v>
      </c>
      <c r="E566" s="0" t="n">
        <v>1</v>
      </c>
      <c r="F566" s="0" t="n">
        <v>0</v>
      </c>
      <c r="G566" s="0" t="n">
        <v>0</v>
      </c>
      <c r="H566" s="0" t="n">
        <v>0</v>
      </c>
      <c r="I566" s="0" t="n">
        <v>0</v>
      </c>
      <c r="J566" s="0" t="n">
        <v>1</v>
      </c>
      <c r="K566" s="0" t="s">
        <v>824</v>
      </c>
      <c r="L566" s="1" t="n">
        <v>20.01</v>
      </c>
      <c r="M566" s="1" t="n">
        <f aca="false">+D566*$D$2+E566*$E$2+F566*$F$2+G566*$G$2+H566*$H$2+I566*$I$2+J566*$J$2</f>
        <v>20.00634</v>
      </c>
      <c r="N566" s="1" t="str">
        <f aca="false">IF(ABS(M566-L566)&gt;0.005,M566-L566,"")</f>
        <v/>
      </c>
      <c r="O566" s="1" t="n">
        <v>67.14</v>
      </c>
      <c r="P566" s="1" t="n">
        <f aca="false">+O566+459.67</f>
        <v>526.81</v>
      </c>
      <c r="Q566" s="1" t="n">
        <f aca="false">IF(AND(P566&gt;0,U566&lt;&gt;""),P566/U566,"")</f>
        <v>0.634657318057513</v>
      </c>
      <c r="R566" s="1" t="n">
        <v>-118.05</v>
      </c>
      <c r="S566" s="1" t="n">
        <f aca="false">IF(AND(R566&lt;&gt;"",U566&lt;&gt;""),(R566+459.67)/U566,"")</f>
        <v>0.41155565193297</v>
      </c>
      <c r="T566" s="1" t="n">
        <v>370.4</v>
      </c>
      <c r="U566" s="1" t="n">
        <f aca="false">IF(T566&lt;&gt;"",T566+459.67,"")</f>
        <v>830.07</v>
      </c>
      <c r="V566" s="1" t="n">
        <v>940.54</v>
      </c>
      <c r="W566" s="2" t="n">
        <v>0.0552</v>
      </c>
      <c r="X566" s="2" t="n">
        <v>0.117</v>
      </c>
      <c r="Y566" s="2" t="n">
        <f aca="false">IF(U566&lt;&gt;"",V566*W566*L566/10.73165/U566,"")</f>
        <v>0.116622465445366</v>
      </c>
      <c r="Z566" s="2" t="str">
        <f aca="false">IF(Y566&lt;&gt;"",IF(ABS(Y566-X566)&gt;0.0005,Y566-X566,""),"")</f>
        <v/>
      </c>
      <c r="AA566" s="2" t="n">
        <v>0.3826</v>
      </c>
      <c r="AB566" s="2" t="n">
        <f aca="false">IF(AND(V566&gt;0,Q566&lt;&gt;""),LOG(14.69595/V566)/(1-1/Q566)*3/7-1,"")</f>
        <v>0.344692641143657</v>
      </c>
      <c r="AC566" s="2" t="str">
        <f aca="false">IF(AB566&lt;&gt;"",IF(ABS(AB566-AA566)&gt;0.05,AB566-AA566,""),"")</f>
        <v/>
      </c>
      <c r="AD566" s="2" t="n">
        <v>0.9661</v>
      </c>
      <c r="AF566" s="3" t="n">
        <f aca="false">IF(AND(L566&lt;&gt;"",AD566&lt;&gt;""),L566/(AD566*62.3664),"")</f>
        <v>0.332104171480932</v>
      </c>
      <c r="AG566" s="1" t="n">
        <v>14.96</v>
      </c>
      <c r="AH566" s="1" t="n">
        <f aca="false">IF(AD566&lt;&gt;"",141.5/AD566-131.5,"")</f>
        <v>14.965169237139</v>
      </c>
      <c r="AI566" s="1" t="str">
        <f aca="false">IF(AH566&lt;&gt;"",IF(ABS(AH566-AG566)&gt;0.01,AH566-AG566,""),"")</f>
        <v/>
      </c>
      <c r="AJ566" s="3" t="n">
        <v>8.054</v>
      </c>
      <c r="AK566" s="3" t="n">
        <f aca="false">IF(AD566&lt;&gt;"",AD566*8.33718,"")</f>
        <v>8.054549598</v>
      </c>
      <c r="AL566" s="3" t="str">
        <f aca="false">IF(AK566&lt;&gt;"",IF(ABS(AK566-AJ566)&gt;0.001,AK566-AJ566,""),"")</f>
        <v/>
      </c>
      <c r="AM566" s="4" t="n">
        <v>1.1574</v>
      </c>
      <c r="AN566" s="2" t="n">
        <v>27.0445</v>
      </c>
      <c r="AO566" s="2" t="n">
        <f aca="false">IF(AND(V566&lt;&gt;"",AA566&lt;&gt;"",U566&lt;&gt;""),V566*10^(7/3*(1+AA566)*(1-U566/559.676)),"")</f>
        <v>25.9884718057936</v>
      </c>
      <c r="AP566" s="2" t="n">
        <f aca="false">IF(AO566&lt;&gt;"",AO566-AN566,"")</f>
        <v>-1.05602819420641</v>
      </c>
      <c r="AQ566" s="2" t="n">
        <v>0.3479</v>
      </c>
      <c r="AR566" s="2" t="n">
        <v>0.5951</v>
      </c>
      <c r="AV566" s="5" t="n">
        <v>3259</v>
      </c>
      <c r="AW566" s="5" t="n">
        <f aca="false">AV566*AJ566</f>
        <v>26247.986</v>
      </c>
      <c r="AX566" s="1" t="n">
        <v>8.4</v>
      </c>
      <c r="AZ566" s="3" t="str">
        <f aca="false">IF(AND(AU566&lt;&gt;"",T566&lt;&gt;"",O566&lt;&gt;"",AD566&lt;&gt;""),SQRT((AU566*(MAX((T566-77)/(T566-O566),0))^0.38)*(SQRT(AD566^2-0.000601*(77-60))*62.3664)*251.9958/30.48^3),"")</f>
        <v/>
      </c>
      <c r="BA566" s="3" t="str">
        <f aca="false">IF(AND(AY566&lt;&gt;"",AZ566&lt;&gt;""),AZ566-AY566,"")</f>
        <v/>
      </c>
      <c r="BC566" s="1" t="n">
        <v>-5856.93</v>
      </c>
      <c r="BD566" s="1" t="n">
        <v>-5901.97</v>
      </c>
      <c r="BE566" s="1" t="n">
        <v>98.43</v>
      </c>
      <c r="BO566" s="7" t="n">
        <f aca="false">IF(AND(P566&lt;&gt;"",AD566&lt;&gt;""),P566^0.333333333333333/AD566,"")</f>
        <v>8.35980065068408</v>
      </c>
      <c r="BP566" s="7" t="n">
        <f aca="false">BN566-BO566</f>
        <v>-8.35980065068408</v>
      </c>
    </row>
    <row r="567" customFormat="false" ht="12.75" hidden="false" customHeight="false" outlineLevel="0" collapsed="false">
      <c r="A567" s="0" t="n">
        <v>786</v>
      </c>
      <c r="B567" s="0" t="s">
        <v>854</v>
      </c>
      <c r="C567" s="0" t="s">
        <v>855</v>
      </c>
      <c r="D567" s="0" t="n">
        <v>0</v>
      </c>
      <c r="E567" s="0" t="n">
        <v>2</v>
      </c>
      <c r="F567" s="0" t="n">
        <v>0</v>
      </c>
      <c r="G567" s="0" t="n">
        <v>0</v>
      </c>
      <c r="H567" s="0" t="n">
        <v>1</v>
      </c>
      <c r="I567" s="0" t="n">
        <v>0</v>
      </c>
      <c r="J567" s="0" t="n">
        <v>0</v>
      </c>
      <c r="K567" s="0" t="s">
        <v>824</v>
      </c>
      <c r="L567" s="1" t="n">
        <v>34.08</v>
      </c>
      <c r="M567" s="1" t="n">
        <f aca="false">+D567*$D$2+E567*$E$2+F567*$F$2+G567*$G$2+H567*$H$2+I567*$I$2+J567*$J$2</f>
        <v>34.07588</v>
      </c>
      <c r="N567" s="1" t="str">
        <f aca="false">IF(ABS(M567-L567)&gt;0.005,M567-L567,"")</f>
        <v/>
      </c>
      <c r="O567" s="1" t="n">
        <v>-76.5</v>
      </c>
      <c r="P567" s="1" t="n">
        <f aca="false">+O567+459.67</f>
        <v>383.17</v>
      </c>
      <c r="Q567" s="1" t="n">
        <f aca="false">IF(AND(P567&gt;0,U567&lt;&gt;""),P567/U567,"")</f>
        <v>0.570091650300542</v>
      </c>
      <c r="R567" s="1" t="n">
        <v>-121.88</v>
      </c>
      <c r="S567" s="1" t="n">
        <f aca="false">IF(AND(R567&lt;&gt;"",U567&lt;&gt;""),(R567+459.67)/U567,"")</f>
        <v>0.502573945128846</v>
      </c>
      <c r="T567" s="1" t="n">
        <v>212.45</v>
      </c>
      <c r="U567" s="1" t="n">
        <f aca="false">IF(T567&lt;&gt;"",T567+459.67,"")</f>
        <v>672.12</v>
      </c>
      <c r="V567" s="1" t="n">
        <v>1300</v>
      </c>
      <c r="W567" s="2" t="n">
        <v>0.0463</v>
      </c>
      <c r="X567" s="2" t="n">
        <v>0.284</v>
      </c>
      <c r="Y567" s="2" t="n">
        <f aca="false">IF(U567&lt;&gt;"",V567*W567*L567/10.73165/U567,"")</f>
        <v>0.284387570080316</v>
      </c>
      <c r="Z567" s="2" t="str">
        <f aca="false">IF(Y567&lt;&gt;"",IF(ABS(Y567-X567)&gt;0.0005,Y567-X567,""),"")</f>
        <v/>
      </c>
      <c r="AA567" s="2" t="n">
        <v>0.0827</v>
      </c>
      <c r="AB567" s="2" t="n">
        <f aca="false">IF(AND(V567&gt;0,Q567&lt;&gt;""),LOG(14.69595/V567)/(1-1/Q567)*3/7-1,"")</f>
        <v>0.106372152478289</v>
      </c>
      <c r="AC567" s="2" t="str">
        <f aca="false">IF(AB567&lt;&gt;"",IF(ABS(AB567-AA567)&gt;0.05,AB567-AA567,""),"")</f>
        <v/>
      </c>
      <c r="AD567" s="2" t="n">
        <v>0.8014</v>
      </c>
      <c r="AF567" s="3" t="n">
        <f aca="false">IF(AND(L567&lt;&gt;"",AD567&lt;&gt;""),L567/(AD567*62.3664),"")</f>
        <v>0.681866842315565</v>
      </c>
      <c r="AG567" s="1" t="n">
        <v>45.06</v>
      </c>
      <c r="AH567" s="1" t="n">
        <f aca="false">IF(AD567&lt;&gt;"",141.5/AD567-131.5,"")</f>
        <v>45.066009483404</v>
      </c>
      <c r="AI567" s="1" t="str">
        <f aca="false">IF(AH567&lt;&gt;"",IF(ABS(AH567-AG567)&gt;0.01,AH567-AG567,""),"")</f>
        <v/>
      </c>
      <c r="AJ567" s="3" t="n">
        <v>6.682</v>
      </c>
      <c r="AK567" s="3" t="n">
        <f aca="false">IF(AD567&lt;&gt;"",AD567*8.33718,"")</f>
        <v>6.681416052</v>
      </c>
      <c r="AL567" s="3" t="str">
        <f aca="false">IF(AK567&lt;&gt;"",IF(ABS(AK567-AJ567)&gt;0.001,AK567-AJ567,""),"")</f>
        <v/>
      </c>
      <c r="AM567" s="4" t="n">
        <v>1.00585</v>
      </c>
      <c r="AN567" s="2" t="n">
        <v>394.59</v>
      </c>
      <c r="AO567" s="2" t="n">
        <f aca="false">IF(AND(V567&lt;&gt;"",AA567&lt;&gt;"",U567&lt;&gt;""),V567*10^(7/3*(1+AA567)*(1-U567/559.676)),"")</f>
        <v>404.004962343343</v>
      </c>
      <c r="AP567" s="2" t="n">
        <f aca="false">IF(AO567&lt;&gt;"",AO567-AN567,"")</f>
        <v>9.41496234334289</v>
      </c>
      <c r="AQ567" s="2" t="n">
        <v>0.2383</v>
      </c>
      <c r="AU567" s="1" t="n">
        <v>235.63</v>
      </c>
      <c r="AV567" s="5" t="n">
        <v>7785</v>
      </c>
      <c r="AW567" s="5" t="n">
        <f aca="false">AV567*AJ567</f>
        <v>52019.37</v>
      </c>
      <c r="AX567" s="1" t="n">
        <v>9.11</v>
      </c>
      <c r="AY567" s="3" t="n">
        <v>8.8</v>
      </c>
      <c r="AZ567" s="3" t="n">
        <f aca="false">IF(AND(AU567&lt;&gt;"",T567&lt;&gt;"",O567&lt;&gt;"",AD567&lt;&gt;""),SQRT((AU567*(MAX((T567-77)/(T567-O567),0))^0.38)*(SQRT(AD567^2-0.000601*(77-60))*62.3664)*251.9958/30.48^3),"")</f>
        <v>8.82937765787682</v>
      </c>
      <c r="BA567" s="3" t="n">
        <f aca="false">IF(AND(AY567&lt;&gt;"",AZ567&lt;&gt;""),AZ567-AY567,"")</f>
        <v>0.0293776578768234</v>
      </c>
      <c r="BC567" s="1" t="n">
        <v>-260.28</v>
      </c>
      <c r="BD567" s="1" t="n">
        <v>-421.9</v>
      </c>
      <c r="BE567" s="1" t="n">
        <v>29.98</v>
      </c>
      <c r="BL567" s="1" t="n">
        <v>4.3</v>
      </c>
      <c r="BM567" s="1" t="n">
        <v>45.5</v>
      </c>
      <c r="BO567" s="7" t="n">
        <f aca="false">IF(AND(P567&lt;&gt;"",AD567&lt;&gt;""),P567^0.333333333333333/AD567,"")</f>
        <v>9.06319160609302</v>
      </c>
      <c r="BP567" s="7" t="n">
        <f aca="false">BN567-BO567</f>
        <v>-9.06319160609302</v>
      </c>
    </row>
    <row r="568" customFormat="false" ht="12.75" hidden="false" customHeight="false" outlineLevel="0" collapsed="false">
      <c r="A568" s="0" t="n">
        <v>787</v>
      </c>
      <c r="B568" s="0" t="s">
        <v>856</v>
      </c>
      <c r="C568" s="0" t="s">
        <v>857</v>
      </c>
      <c r="D568" s="0" t="n">
        <v>0</v>
      </c>
      <c r="E568" s="0" t="n">
        <v>0</v>
      </c>
      <c r="F568" s="0" t="n">
        <v>0</v>
      </c>
      <c r="G568" s="0" t="n">
        <v>0</v>
      </c>
      <c r="H568" s="0" t="n">
        <v>0</v>
      </c>
      <c r="I568" s="0" t="n">
        <v>0</v>
      </c>
      <c r="J568" s="0" t="n">
        <v>0</v>
      </c>
      <c r="K568" s="0" t="s">
        <v>824</v>
      </c>
      <c r="L568" s="1" t="n">
        <v>83.8</v>
      </c>
      <c r="M568" s="1" t="n">
        <f aca="false">+D568*$D$2+E568*$E$2+F568*$F$2+G568*$G$2+H568*$H$2+I568*$I$2+J568*$J$2</f>
        <v>0</v>
      </c>
      <c r="N568" s="1" t="n">
        <f aca="false">IF(ABS(M568-L568)&gt;0.005,M568-L568,"")</f>
        <v>-83.8</v>
      </c>
      <c r="O568" s="1" t="n">
        <v>-244.03</v>
      </c>
      <c r="P568" s="1" t="n">
        <f aca="false">+O568+459.67</f>
        <v>215.64</v>
      </c>
      <c r="Q568" s="1" t="n">
        <f aca="false">IF(AND(P568&gt;0,U568&lt;&gt;""),P568/U568,"")</f>
        <v>0.572247432529257</v>
      </c>
      <c r="R568" s="1" t="n">
        <v>-251.27</v>
      </c>
      <c r="S568" s="1" t="n">
        <f aca="false">IF(AND(R568&lt;&gt;"",U568&lt;&gt;""),(R568+459.67)/U568,"")</f>
        <v>0.553034524852055</v>
      </c>
      <c r="T568" s="1" t="n">
        <v>-82.84</v>
      </c>
      <c r="U568" s="1" t="n">
        <f aca="false">IF(T568&lt;&gt;"",T568+459.67,"")</f>
        <v>376.83</v>
      </c>
      <c r="V568" s="1" t="n">
        <v>797.99</v>
      </c>
      <c r="W568" s="2" t="n">
        <v>0.0174</v>
      </c>
      <c r="X568" s="2" t="n">
        <v>0.288</v>
      </c>
      <c r="Y568" s="2" t="n">
        <f aca="false">IF(U568&lt;&gt;"",V568*W568*L568/10.73165/U568,"")</f>
        <v>0.287725759665501</v>
      </c>
      <c r="Z568" s="2" t="str">
        <f aca="false">IF(Y568&lt;&gt;"",IF(ABS(Y568-X568)&gt;0.0005,Y568-X568,""),"")</f>
        <v/>
      </c>
      <c r="AA568" s="2" t="n">
        <v>0.0013</v>
      </c>
      <c r="AB568" s="2" t="n">
        <f aca="false">IF(AND(V568&gt;0,Q568&lt;&gt;""),LOG(14.69595/V568)/(1-1/Q568)*3/7-1,"")</f>
        <v>-0.00536485263080111</v>
      </c>
      <c r="AC568" s="2" t="str">
        <f aca="false">IF(AB568&lt;&gt;"",IF(ABS(AB568-AA568)&gt;0.05,AB568-AA568,""),"")</f>
        <v/>
      </c>
      <c r="AF568" s="3" t="str">
        <f aca="false">IF(AND(L568&lt;&gt;"",AD568&lt;&gt;""),L568/(AD568*62.3664),"")</f>
        <v/>
      </c>
      <c r="AH568" s="1" t="str">
        <f aca="false">IF(AD568&lt;&gt;"",141.5/AD568-131.5,"")</f>
        <v/>
      </c>
      <c r="AI568" s="1" t="str">
        <f aca="false">IF(AH568&lt;&gt;"",IF(ABS(AH568-AG568)&gt;0.01,AH568-AG568,""),"")</f>
        <v/>
      </c>
      <c r="AK568" s="3" t="str">
        <f aca="false">IF(AD568&lt;&gt;"",AD568*8.33718,"")</f>
        <v/>
      </c>
      <c r="AL568" s="3" t="str">
        <f aca="false">IF(AK568&lt;&gt;"",IF(ABS(AK568-AJ568)&gt;0.001,AK568-AJ568,""),"")</f>
        <v/>
      </c>
      <c r="AM568" s="4" t="n">
        <v>1.00039</v>
      </c>
      <c r="AO568" s="1" t="n">
        <f aca="false">IF(AND(V568&lt;&gt;"",AA568&lt;&gt;"",U568&lt;&gt;""),V568*10^(7/3*(1+AA568)*(1-U568/559.676)),"")</f>
        <v>4626.87552702541</v>
      </c>
      <c r="AP568" s="2" t="n">
        <f aca="false">IF(AO568&lt;&gt;"",AO568-AN568,"")</f>
        <v>4626.87552702541</v>
      </c>
      <c r="AQ568" s="2" t="n">
        <v>0.0592</v>
      </c>
      <c r="AU568" s="1" t="n">
        <v>46.59</v>
      </c>
      <c r="AY568" s="3" t="n">
        <v>7.47</v>
      </c>
      <c r="AZ568" s="3" t="str">
        <f aca="false">IF(AND(AU568&lt;&gt;"",T568&lt;&gt;"",O568&lt;&gt;"",AD568&lt;&gt;""),SQRT((AU568*(MAX((T568-77)/(T568-O568),0))^0.38)*(SQRT(AD568^2-0.000601*(77-60))*62.3664)*251.9958/30.48^3),"")</f>
        <v/>
      </c>
      <c r="BA568" s="3" t="str">
        <f aca="false">IF(AND(AY568&lt;&gt;"",AZ568&lt;&gt;""),AZ568-AY568,"")</f>
        <v/>
      </c>
      <c r="BC568" s="1" t="n">
        <v>0</v>
      </c>
      <c r="BD568" s="1" t="n">
        <v>0</v>
      </c>
      <c r="BE568" s="1" t="n">
        <v>8.41</v>
      </c>
      <c r="BO568" s="7" t="str">
        <f aca="false">IF(AND(P568&lt;&gt;"",AD568&lt;&gt;""),P568^0.333333333333333/AD568,"")</f>
        <v/>
      </c>
      <c r="BP568" s="7" t="e">
        <f aca="false">BN568-BO568</f>
        <v>#VALUE!</v>
      </c>
    </row>
    <row r="569" customFormat="false" ht="12.75" hidden="false" customHeight="false" outlineLevel="0" collapsed="false">
      <c r="A569" s="0" t="n">
        <v>788</v>
      </c>
      <c r="B569" s="0" t="s">
        <v>858</v>
      </c>
      <c r="C569" s="0" t="s">
        <v>859</v>
      </c>
      <c r="D569" s="0" t="n">
        <v>0</v>
      </c>
      <c r="E569" s="0" t="n">
        <v>0</v>
      </c>
      <c r="F569" s="0" t="n">
        <v>0</v>
      </c>
      <c r="G569" s="0" t="n">
        <v>0</v>
      </c>
      <c r="H569" s="0" t="n">
        <v>0</v>
      </c>
      <c r="I569" s="0" t="n">
        <v>0</v>
      </c>
      <c r="J569" s="0" t="n">
        <v>0</v>
      </c>
      <c r="K569" s="0" t="s">
        <v>824</v>
      </c>
      <c r="L569" s="1" t="n">
        <v>20.18</v>
      </c>
      <c r="M569" s="1" t="n">
        <f aca="false">+D569*$D$2+E569*$E$2+F569*$F$2+G569*$G$2+H569*$H$2+I569*$I$2+J569*$J$2</f>
        <v>0</v>
      </c>
      <c r="N569" s="1" t="n">
        <f aca="false">IF(ABS(M569-L569)&gt;0.005,M569-L569,"")</f>
        <v>-20.18</v>
      </c>
      <c r="O569" s="1" t="n">
        <v>-410.91</v>
      </c>
      <c r="P569" s="1" t="n">
        <f aca="false">+O569+459.67</f>
        <v>48.76</v>
      </c>
      <c r="Q569" s="1" t="n">
        <f aca="false">IF(AND(P569&gt;0,U569&lt;&gt;""),P569/U569,"")</f>
        <v>0.61011011011011</v>
      </c>
      <c r="R569" s="1" t="n">
        <v>-415.48</v>
      </c>
      <c r="S569" s="1" t="n">
        <f aca="false">IF(AND(R569&lt;&gt;"",U569&lt;&gt;""),(R569+459.67)/U569,"")</f>
        <v>0.552927927927928</v>
      </c>
      <c r="T569" s="1" t="n">
        <v>-379.75</v>
      </c>
      <c r="U569" s="1" t="n">
        <f aca="false">IF(T569&lt;&gt;"",T569+459.67,"")</f>
        <v>79.92</v>
      </c>
      <c r="V569" s="1" t="n">
        <v>384.79</v>
      </c>
      <c r="W569" s="2" t="n">
        <v>0.0331</v>
      </c>
      <c r="X569" s="2" t="n">
        <v>0.3</v>
      </c>
      <c r="Y569" s="2" t="n">
        <f aca="false">IF(U569&lt;&gt;"",V569*W569*L569/10.73165/U569,"")</f>
        <v>0.299675305823964</v>
      </c>
      <c r="Z569" s="2" t="str">
        <f aca="false">IF(Y569&lt;&gt;"",IF(ABS(Y569-X569)&gt;0.0005,Y569-X569,""),"")</f>
        <v/>
      </c>
      <c r="AB569" s="2" t="n">
        <f aca="false">IF(AND(V569&gt;0,Q569&lt;&gt;""),LOG(14.69595/V569)/(1-1/Q569)*3/7-1,"")</f>
        <v>-0.0490149479282882</v>
      </c>
      <c r="AC569" s="2" t="str">
        <f aca="false">IF(AB569&lt;&gt;"",IF(ABS(AB569-AA569)&gt;0.05,AB569-AA569,""),"")</f>
        <v/>
      </c>
      <c r="AF569" s="3" t="str">
        <f aca="false">IF(AND(L569&lt;&gt;"",AD569&lt;&gt;""),L569/(AD569*62.3664),"")</f>
        <v/>
      </c>
      <c r="AH569" s="1" t="str">
        <f aca="false">IF(AD569&lt;&gt;"",141.5/AD569-131.5,"")</f>
        <v/>
      </c>
      <c r="AI569" s="1" t="str">
        <f aca="false">IF(AH569&lt;&gt;"",IF(ABS(AH569-AG569)&gt;0.01,AH569-AG569,""),"")</f>
        <v/>
      </c>
      <c r="AK569" s="3" t="str">
        <f aca="false">IF(AD569&lt;&gt;"",AD569*8.33718,"")</f>
        <v/>
      </c>
      <c r="AL569" s="3" t="str">
        <f aca="false">IF(AK569&lt;&gt;"",IF(ABS(AK569-AJ569)&gt;0.001,AK569-AJ569,""),"")</f>
        <v/>
      </c>
      <c r="AM569" s="4" t="n">
        <v>1.00006</v>
      </c>
      <c r="AO569" s="2" t="str">
        <f aca="false">IF(AND(V569&lt;&gt;"",AA569&lt;&gt;"",U569&lt;&gt;""),V569*10^(7/3*(1+AA569)*(1-U569/559.676)),"")</f>
        <v/>
      </c>
      <c r="AP569" s="2" t="str">
        <f aca="false">IF(AO569&lt;&gt;"",AO569-AN569,"")</f>
        <v/>
      </c>
      <c r="AQ569" s="2" t="n">
        <v>0.246</v>
      </c>
      <c r="AU569" s="1" t="n">
        <v>36.47</v>
      </c>
      <c r="AY569" s="3" t="n">
        <v>4.6</v>
      </c>
      <c r="AZ569" s="3" t="str">
        <f aca="false">IF(AND(AU569&lt;&gt;"",T569&lt;&gt;"",O569&lt;&gt;"",AD569&lt;&gt;""),SQRT((AU569*(MAX((T569-77)/(T569-O569),0))^0.38)*(SQRT(AD569^2-0.000601*(77-60))*62.3664)*251.9958/30.48^3),"")</f>
        <v/>
      </c>
      <c r="BA569" s="3" t="str">
        <f aca="false">IF(AND(AY569&lt;&gt;"",AZ569&lt;&gt;""),AZ569-AY569,"")</f>
        <v/>
      </c>
      <c r="BC569" s="1" t="n">
        <v>0</v>
      </c>
      <c r="BD569" s="1" t="n">
        <v>0</v>
      </c>
      <c r="BE569" s="1" t="n">
        <v>6.99</v>
      </c>
      <c r="BO569" s="7" t="str">
        <f aca="false">IF(AND(P569&lt;&gt;"",AD569&lt;&gt;""),P569^0.333333333333333/AD569,"")</f>
        <v/>
      </c>
      <c r="BP569" s="7" t="e">
        <f aca="false">BN569-BO569</f>
        <v>#VALUE!</v>
      </c>
    </row>
    <row r="570" customFormat="false" ht="12.75" hidden="false" customHeight="false" outlineLevel="0" collapsed="false">
      <c r="A570" s="0" t="n">
        <v>789</v>
      </c>
      <c r="B570" s="0" t="s">
        <v>860</v>
      </c>
      <c r="C570" s="0" t="s">
        <v>861</v>
      </c>
      <c r="D570" s="0" t="n">
        <v>0</v>
      </c>
      <c r="E570" s="0" t="n">
        <v>0</v>
      </c>
      <c r="F570" s="0" t="n">
        <v>0</v>
      </c>
      <c r="G570" s="0" t="n">
        <v>2</v>
      </c>
      <c r="H570" s="0" t="n">
        <v>0</v>
      </c>
      <c r="I570" s="0" t="n">
        <v>0</v>
      </c>
      <c r="J570" s="0" t="n">
        <v>0</v>
      </c>
      <c r="K570" s="0" t="s">
        <v>824</v>
      </c>
      <c r="L570" s="1" t="n">
        <v>28.01</v>
      </c>
      <c r="M570" s="1" t="n">
        <f aca="false">+D570*$D$2+E570*$E$2+F570*$F$2+G570*$G$2+H570*$H$2+I570*$I$2+J570*$J$2</f>
        <v>28.0134</v>
      </c>
      <c r="N570" s="1" t="str">
        <f aca="false">IF(ABS(M570-L570)&gt;0.005,M570-L570,"")</f>
        <v/>
      </c>
      <c r="O570" s="1" t="n">
        <v>-320.45</v>
      </c>
      <c r="P570" s="1" t="n">
        <f aca="false">+O570+459.67</f>
        <v>139.22</v>
      </c>
      <c r="Q570" s="1" t="n">
        <f aca="false">IF(AND(P570&gt;0,U570&lt;&gt;""),P570/U570,"")</f>
        <v>0.612871984504314</v>
      </c>
      <c r="R570" s="1" t="n">
        <v>-346</v>
      </c>
      <c r="S570" s="1" t="n">
        <f aca="false">IF(AND(R570&lt;&gt;"",U570&lt;&gt;""),(R570+459.67)/U570,"")</f>
        <v>0.500396196513471</v>
      </c>
      <c r="T570" s="1" t="n">
        <v>-232.51</v>
      </c>
      <c r="U570" s="1" t="n">
        <f aca="false">IF(T570&lt;&gt;"",T570+459.67,"")</f>
        <v>227.16</v>
      </c>
      <c r="V570" s="1" t="n">
        <v>493.1</v>
      </c>
      <c r="W570" s="2" t="n">
        <v>0.0515</v>
      </c>
      <c r="X570" s="2" t="n">
        <v>0.292</v>
      </c>
      <c r="Y570" s="2" t="n">
        <f aca="false">IF(U570&lt;&gt;"",V570*W570*L570/10.73165/U570,"")</f>
        <v>0.291780981034333</v>
      </c>
      <c r="Z570" s="2" t="str">
        <f aca="false">IF(Y570&lt;&gt;"",IF(ABS(Y570-X570)&gt;0.0005,Y570-X570,""),"")</f>
        <v/>
      </c>
      <c r="AA570" s="2" t="n">
        <v>0.0403</v>
      </c>
      <c r="AB570" s="2" t="n">
        <f aca="false">IF(AND(V570&gt;0,Q570&lt;&gt;""),LOG(14.69595/V570)/(1-1/Q570)*3/7-1,"")</f>
        <v>0.0351854447845152</v>
      </c>
      <c r="AC570" s="2" t="str">
        <f aca="false">IF(AB570&lt;&gt;"",IF(ABS(AB570-AA570)&gt;0.05,AB570-AA570,""),"")</f>
        <v/>
      </c>
      <c r="AD570" s="2" t="n">
        <v>0.8094</v>
      </c>
      <c r="AF570" s="3" t="n">
        <f aca="false">IF(AND(L570&lt;&gt;"",AD570&lt;&gt;""),L570/(AD570*62.3664),"")</f>
        <v>0.554880206319936</v>
      </c>
      <c r="AG570" s="1" t="n">
        <v>43.32</v>
      </c>
      <c r="AH570" s="1" t="n">
        <f aca="false">IF(AD570&lt;&gt;"",141.5/AD570-131.5,"")</f>
        <v>43.3208549542871</v>
      </c>
      <c r="AI570" s="1" t="str">
        <f aca="false">IF(AH570&lt;&gt;"",IF(ABS(AH570-AG570)&gt;0.01,AH570-AG570,""),"")</f>
        <v/>
      </c>
      <c r="AJ570" s="3" t="n">
        <v>6.748</v>
      </c>
      <c r="AK570" s="3" t="n">
        <f aca="false">IF(AD570&lt;&gt;"",AD570*8.33718,"")</f>
        <v>6.748113492</v>
      </c>
      <c r="AL570" s="3" t="str">
        <f aca="false">IF(AK570&lt;&gt;"",IF(ABS(AK570-AJ570)&gt;0.001,AK570-AJ570,""),"")</f>
        <v/>
      </c>
      <c r="AM570" s="4" t="n">
        <v>1.2053</v>
      </c>
      <c r="AO570" s="1" t="n">
        <f aca="false">IF(AND(V570&lt;&gt;"",AA570&lt;&gt;"",U570&lt;&gt;""),V570*10^(7/3*(1+AA570)*(1-U570/559.676)),"")</f>
        <v>13648.5873184661</v>
      </c>
      <c r="AP570" s="2" t="n">
        <f aca="false">IF(AO570&lt;&gt;"",AO570-AN570,"")</f>
        <v>13648.5873184661</v>
      </c>
      <c r="AQ570" s="2" t="n">
        <v>0.2483</v>
      </c>
      <c r="AU570" s="1" t="n">
        <v>85.59</v>
      </c>
      <c r="AV570" s="5" t="n">
        <v>0</v>
      </c>
      <c r="AW570" s="5" t="n">
        <f aca="false">AV570*AJ570</f>
        <v>0</v>
      </c>
      <c r="AY570" s="3" t="n">
        <v>4.44</v>
      </c>
      <c r="AZ570" s="3" t="n">
        <f aca="false">IF(AND(AU570&lt;&gt;"",T570&lt;&gt;"",O570&lt;&gt;"",AD570&lt;&gt;""),SQRT((AU570*(MAX((T570-77)/(T570-O570),0))^0.38)*(SQRT(AD570^2-0.000601*(77-60))*62.3664)*251.9958/30.48^3),"")</f>
        <v>0</v>
      </c>
      <c r="BA570" s="3" t="n">
        <f aca="false">IF(AND(AY570&lt;&gt;"",AZ570&lt;&gt;""),AZ570-AY570,"")</f>
        <v>-4.44</v>
      </c>
      <c r="BC570" s="1" t="n">
        <v>0</v>
      </c>
      <c r="BD570" s="1" t="n">
        <v>0</v>
      </c>
      <c r="BE570" s="1" t="n">
        <v>11.04</v>
      </c>
      <c r="BO570" s="7" t="n">
        <f aca="false">IF(AND(P570&lt;&gt;"",AD570&lt;&gt;""),P570^0.333333333333333/AD570,"")</f>
        <v>6.40330236480621</v>
      </c>
      <c r="BP570" s="7" t="n">
        <f aca="false">BN570-BO570</f>
        <v>-6.40330236480621</v>
      </c>
    </row>
    <row r="571" customFormat="false" ht="12.75" hidden="false" customHeight="false" outlineLevel="0" collapsed="false">
      <c r="A571" s="0" t="n">
        <v>790</v>
      </c>
      <c r="B571" s="0" t="s">
        <v>862</v>
      </c>
      <c r="C571" s="0" t="s">
        <v>863</v>
      </c>
      <c r="D571" s="0" t="n">
        <v>0</v>
      </c>
      <c r="E571" s="0" t="n">
        <v>0</v>
      </c>
      <c r="F571" s="0" t="n">
        <v>1</v>
      </c>
      <c r="G571" s="0" t="n">
        <v>1</v>
      </c>
      <c r="H571" s="0" t="n">
        <v>0</v>
      </c>
      <c r="I571" s="0" t="n">
        <v>0</v>
      </c>
      <c r="J571" s="0" t="n">
        <v>0</v>
      </c>
      <c r="K571" s="0" t="s">
        <v>824</v>
      </c>
      <c r="L571" s="1" t="n">
        <v>30.01</v>
      </c>
      <c r="M571" s="1" t="n">
        <f aca="false">+D571*$D$2+E571*$E$2+F571*$F$2+G571*$G$2+H571*$H$2+I571*$I$2+J571*$J$2</f>
        <v>30.0061</v>
      </c>
      <c r="N571" s="1" t="str">
        <f aca="false">IF(ABS(M571-L571)&gt;0.005,M571-L571,"")</f>
        <v/>
      </c>
      <c r="O571" s="1" t="n">
        <v>-241.19</v>
      </c>
      <c r="P571" s="1" t="n">
        <f aca="false">+O571+459.67</f>
        <v>218.48</v>
      </c>
      <c r="Q571" s="1" t="n">
        <f aca="false">IF(AND(P571&gt;0,U571&lt;&gt;""),P571/U571,"")</f>
        <v>0.673759521386499</v>
      </c>
      <c r="R571" s="1" t="n">
        <v>-257.8</v>
      </c>
      <c r="S571" s="1" t="n">
        <f aca="false">IF(AND(R571&lt;&gt;"",U571&lt;&gt;""),(R571+459.67)/U571,"")</f>
        <v>0.622536774909797</v>
      </c>
      <c r="T571" s="1" t="n">
        <v>-135.4</v>
      </c>
      <c r="U571" s="1" t="n">
        <f aca="false">IF(T571&lt;&gt;"",T571+459.67,"")</f>
        <v>324.27</v>
      </c>
      <c r="V571" s="1" t="n">
        <v>940.54</v>
      </c>
      <c r="W571" s="2" t="n">
        <v>0.0308</v>
      </c>
      <c r="X571" s="2" t="n">
        <v>0.25</v>
      </c>
      <c r="Y571" s="2" t="n">
        <f aca="false">IF(U571&lt;&gt;"",V571*W571*L571/10.73165/U571,"")</f>
        <v>0.249816264698977</v>
      </c>
      <c r="Z571" s="2" t="str">
        <f aca="false">IF(Y571&lt;&gt;"",IF(ABS(Y571-X571)&gt;0.0005,Y571-X571,""),"")</f>
        <v/>
      </c>
      <c r="AA571" s="2" t="n">
        <v>0.5846</v>
      </c>
      <c r="AB571" s="2" t="n">
        <f aca="false">IF(AND(V571&gt;0,Q571&lt;&gt;""),LOG(14.69595/V571)/(1-1/Q571)*3/7-1,"")</f>
        <v>0.598641999687372</v>
      </c>
      <c r="AC571" s="2" t="str">
        <f aca="false">IF(AB571&lt;&gt;"",IF(ABS(AB571-AA571)&gt;0.05,AB571-AA571,""),"")</f>
        <v/>
      </c>
      <c r="AF571" s="3" t="str">
        <f aca="false">IF(AND(L571&lt;&gt;"",AD571&lt;&gt;""),L571/(AD571*62.3664),"")</f>
        <v/>
      </c>
      <c r="AH571" s="1" t="str">
        <f aca="false">IF(AD571&lt;&gt;"",141.5/AD571-131.5,"")</f>
        <v/>
      </c>
      <c r="AI571" s="1" t="str">
        <f aca="false">IF(AH571&lt;&gt;"",IF(ABS(AH571-AG571)&gt;0.01,AH571-AG571,""),"")</f>
        <v/>
      </c>
      <c r="AK571" s="3" t="str">
        <f aca="false">IF(AD571&lt;&gt;"",AD571*8.33718,"")</f>
        <v/>
      </c>
      <c r="AL571" s="3" t="str">
        <f aca="false">IF(AK571&lt;&gt;"",IF(ABS(AK571-AJ571)&gt;0.001,AK571-AJ571,""),"")</f>
        <v/>
      </c>
      <c r="AM571" s="4" t="n">
        <v>1.3305</v>
      </c>
      <c r="AO571" s="1" t="n">
        <f aca="false">IF(AND(V571&lt;&gt;"",AA571&lt;&gt;"",U571&lt;&gt;""),V571*10^(7/3*(1+AA571)*(1-U571/559.676)),"")</f>
        <v>33771.0964376287</v>
      </c>
      <c r="AP571" s="2" t="n">
        <f aca="false">IF(AO571&lt;&gt;"",AO571-AN571,"")</f>
        <v>33771.0964376287</v>
      </c>
      <c r="AQ571" s="2" t="n">
        <v>0.2374</v>
      </c>
      <c r="AU571" s="1" t="n">
        <v>194.16</v>
      </c>
      <c r="AV571" s="5" t="n">
        <v>1293</v>
      </c>
      <c r="AY571" s="3" t="n">
        <v>11.37</v>
      </c>
      <c r="AZ571" s="3" t="str">
        <f aca="false">IF(AND(AU571&lt;&gt;"",T571&lt;&gt;"",O571&lt;&gt;"",AD571&lt;&gt;""),SQRT((AU571*(MAX((T571-77)/(T571-O571),0))^0.38)*(SQRT(AD571^2-0.000601*(77-60))*62.3664)*251.9958/30.48^3),"")</f>
        <v/>
      </c>
      <c r="BA571" s="3" t="str">
        <f aca="false">IF(AND(AY571&lt;&gt;"",AZ571&lt;&gt;""),AZ571-AY571,"")</f>
        <v/>
      </c>
      <c r="BC571" s="1" t="n">
        <v>1293.1</v>
      </c>
      <c r="BD571" s="1" t="n">
        <v>1240.34</v>
      </c>
      <c r="BE571" s="1" t="n">
        <v>32.97</v>
      </c>
      <c r="BO571" s="7" t="str">
        <f aca="false">IF(AND(P571&lt;&gt;"",AD571&lt;&gt;""),P571^0.333333333333333/AD571,"")</f>
        <v/>
      </c>
      <c r="BP571" s="7" t="e">
        <f aca="false">BN571-BO571</f>
        <v>#VALUE!</v>
      </c>
    </row>
    <row r="572" customFormat="false" ht="12.75" hidden="false" customHeight="false" outlineLevel="0" collapsed="false">
      <c r="A572" s="0" t="n">
        <v>791</v>
      </c>
      <c r="B572" s="0" t="s">
        <v>864</v>
      </c>
      <c r="C572" s="0" t="s">
        <v>865</v>
      </c>
      <c r="D572" s="0" t="n">
        <v>0</v>
      </c>
      <c r="E572" s="0" t="n">
        <v>0</v>
      </c>
      <c r="F572" s="0" t="n">
        <v>1</v>
      </c>
      <c r="G572" s="0" t="n">
        <v>2</v>
      </c>
      <c r="H572" s="0" t="n">
        <v>0</v>
      </c>
      <c r="I572" s="0" t="n">
        <v>0</v>
      </c>
      <c r="J572" s="0" t="n">
        <v>0</v>
      </c>
      <c r="K572" s="0" t="s">
        <v>824</v>
      </c>
      <c r="L572" s="1" t="n">
        <v>44.01</v>
      </c>
      <c r="M572" s="1" t="n">
        <f aca="false">+D572*$D$2+E572*$E$2+F572*$F$2+G572*$G$2+H572*$H$2+I572*$I$2+J572*$J$2</f>
        <v>44.0128</v>
      </c>
      <c r="N572" s="1" t="str">
        <f aca="false">IF(ABS(M572-L572)&gt;0.005,M572-L572,"")</f>
        <v/>
      </c>
      <c r="O572" s="1" t="n">
        <v>-127.26</v>
      </c>
      <c r="P572" s="1" t="n">
        <f aca="false">+O572+459.67</f>
        <v>332.41</v>
      </c>
      <c r="Q572" s="1" t="n">
        <f aca="false">IF(AND(P572&gt;0,U572&lt;&gt;""),P572/U572,"")</f>
        <v>0.596540028354539</v>
      </c>
      <c r="R572" s="1" t="n">
        <v>-131.48</v>
      </c>
      <c r="S572" s="1" t="n">
        <f aca="false">IF(AND(R572&lt;&gt;"",U572&lt;&gt;""),(R572+459.67)/U572,"")</f>
        <v>0.588966853902338</v>
      </c>
      <c r="T572" s="1" t="n">
        <v>97.56</v>
      </c>
      <c r="U572" s="1" t="n">
        <f aca="false">IF(T572&lt;&gt;"",T572+459.67,"")</f>
        <v>557.23</v>
      </c>
      <c r="V572" s="1" t="n">
        <v>1050.76</v>
      </c>
      <c r="W572" s="2" t="n">
        <v>0.0354</v>
      </c>
      <c r="X572" s="2" t="n">
        <v>0.274</v>
      </c>
      <c r="Y572" s="2" t="n">
        <f aca="false">IF(U572&lt;&gt;"",V572*W572*L572/10.73165/U572,"")</f>
        <v>0.273751919079348</v>
      </c>
      <c r="Z572" s="2" t="str">
        <f aca="false">IF(Y572&lt;&gt;"",IF(ABS(Y572-X572)&gt;0.0005,Y572-X572,""),"")</f>
        <v/>
      </c>
      <c r="AA572" s="2" t="n">
        <v>0.1418</v>
      </c>
      <c r="AB572" s="2" t="n">
        <f aca="false">IF(AND(V572&gt;0,Q572&lt;&gt;""),LOG(14.69595/V572)/(1-1/Q572)*3/7-1,"")</f>
        <v>0.175015846895411</v>
      </c>
      <c r="AC572" s="2" t="str">
        <f aca="false">IF(AB572&lt;&gt;"",IF(ABS(AB572-AA572)&gt;0.05,AB572-AA572,""),"")</f>
        <v/>
      </c>
      <c r="AD572" s="2" t="n">
        <v>0.8175</v>
      </c>
      <c r="AF572" s="3" t="n">
        <f aca="false">IF(AND(L572&lt;&gt;"",AD572&lt;&gt;""),L572/(AD572*62.3664),"")</f>
        <v>0.863202980857018</v>
      </c>
      <c r="AG572" s="1" t="n">
        <v>41.58</v>
      </c>
      <c r="AH572" s="1" t="n">
        <f aca="false">IF(AD572&lt;&gt;"",141.5/AD572-131.5,"")</f>
        <v>41.5886850152905</v>
      </c>
      <c r="AI572" s="1" t="str">
        <f aca="false">IF(AH572&lt;&gt;"",IF(ABS(AH572-AG572)&gt;0.01,AH572-AG572,""),"")</f>
        <v/>
      </c>
      <c r="AJ572" s="3" t="n">
        <v>6.816</v>
      </c>
      <c r="AK572" s="3" t="n">
        <f aca="false">IF(AD572&lt;&gt;"",AD572*8.33718,"")</f>
        <v>6.81564465</v>
      </c>
      <c r="AL572" s="3" t="str">
        <f aca="false">IF(AK572&lt;&gt;"",IF(ABS(AK572-AJ572)&gt;0.001,AK572-AJ572,""),"")</f>
        <v/>
      </c>
      <c r="AM572" s="4" t="n">
        <v>1.193</v>
      </c>
      <c r="AO572" s="1" t="n">
        <f aca="false">IF(AND(V572&lt;&gt;"",AA572&lt;&gt;"",U572&lt;&gt;""),V572*10^(7/3*(1+AA572)*(1-U572/559.676)),"")</f>
        <v>1079.31226797857</v>
      </c>
      <c r="AP572" s="2" t="n">
        <f aca="false">IF(AO572&lt;&gt;"",AO572-AN572,"")</f>
        <v>1079.31226797857</v>
      </c>
      <c r="AQ572" s="2" t="n">
        <v>0.2067</v>
      </c>
      <c r="AU572" s="1" t="n">
        <v>168.06</v>
      </c>
      <c r="AV572" s="5" t="n">
        <v>801</v>
      </c>
      <c r="AW572" s="5" t="n">
        <f aca="false">AV572*AJ572</f>
        <v>5459.616</v>
      </c>
      <c r="AX572" s="1" t="n">
        <v>1.33</v>
      </c>
      <c r="AY572" s="3" t="n">
        <v>10.2</v>
      </c>
      <c r="AZ572" s="3" t="n">
        <f aca="false">IF(AND(AU572&lt;&gt;"",T572&lt;&gt;"",O572&lt;&gt;"",AD572&lt;&gt;""),SQRT((AU572*(MAX((T572-77)/(T572-O572),0))^0.38)*(SQRT(AD572^2-0.000601*(77-60))*62.3664)*251.9958/30.48^3),"")</f>
        <v>5.52177461180306</v>
      </c>
      <c r="BA572" s="3" t="n">
        <f aca="false">IF(AND(AY572&lt;&gt;"",AZ572&lt;&gt;""),AZ572-AY572,"")</f>
        <v>-4.67822538819694</v>
      </c>
      <c r="BC572" s="1" t="n">
        <v>801.47</v>
      </c>
      <c r="BD572" s="1" t="n">
        <v>1017.51</v>
      </c>
      <c r="BE572" s="1" t="n">
        <v>63.88</v>
      </c>
      <c r="BO572" s="7" t="n">
        <f aca="false">IF(AND(P572&lt;&gt;"",AD572&lt;&gt;""),P572^0.333333333333333/AD572,"")</f>
        <v>8.47364499989391</v>
      </c>
      <c r="BP572" s="7" t="n">
        <f aca="false">BN572-BO572</f>
        <v>-8.47364499989391</v>
      </c>
    </row>
    <row r="573" customFormat="false" ht="12.75" hidden="false" customHeight="false" outlineLevel="0" collapsed="false">
      <c r="A573" s="0" t="n">
        <v>792</v>
      </c>
      <c r="B573" s="0" t="s">
        <v>866</v>
      </c>
      <c r="C573" s="0" t="s">
        <v>867</v>
      </c>
      <c r="D573" s="0" t="n">
        <v>0</v>
      </c>
      <c r="E573" s="0" t="n">
        <v>0</v>
      </c>
      <c r="F573" s="0" t="n">
        <v>2</v>
      </c>
      <c r="G573" s="0" t="n">
        <v>1</v>
      </c>
      <c r="H573" s="0" t="n">
        <v>0</v>
      </c>
      <c r="I573" s="0" t="n">
        <v>0</v>
      </c>
      <c r="J573" s="0" t="n">
        <v>0</v>
      </c>
      <c r="K573" s="0" t="s">
        <v>824</v>
      </c>
      <c r="L573" s="1" t="n">
        <v>46.01</v>
      </c>
      <c r="M573" s="1" t="n">
        <f aca="false">+D573*$D$2+E573*$E$2+F573*$F$2+G573*$G$2+H573*$H$2+I573*$I$2+J573*$J$2</f>
        <v>46.0055</v>
      </c>
      <c r="N573" s="1" t="str">
        <f aca="false">IF(ABS(M573-L573)&gt;0.005,M573-L573,"")</f>
        <v/>
      </c>
      <c r="O573" s="1" t="n">
        <v>69.53</v>
      </c>
      <c r="P573" s="1" t="n">
        <f aca="false">+O573+459.67</f>
        <v>529.2</v>
      </c>
      <c r="Q573" s="1" t="n">
        <f aca="false">IF(AND(P573&gt;0,U573&lt;&gt;""),P573/U573,"")</f>
        <v>0.681581082647502</v>
      </c>
      <c r="R573" s="1" t="n">
        <v>11.84</v>
      </c>
      <c r="S573" s="1" t="n">
        <f aca="false">IF(AND(R573&lt;&gt;"",U573&lt;&gt;""),(R573+459.67)/U573,"")</f>
        <v>0.607279471426915</v>
      </c>
      <c r="T573" s="1" t="n">
        <v>316.76</v>
      </c>
      <c r="U573" s="1" t="n">
        <f aca="false">IF(T573&lt;&gt;"",T573+459.67,"")</f>
        <v>776.43</v>
      </c>
      <c r="V573" s="1" t="n">
        <v>1469.6</v>
      </c>
      <c r="W573" s="2" t="n">
        <v>0.0287</v>
      </c>
      <c r="X573" s="2" t="n">
        <v>0.233</v>
      </c>
      <c r="Y573" s="2" t="n">
        <f aca="false">IF(U573&lt;&gt;"",V573*W573*L573/10.73165/U573,"")</f>
        <v>0.232897306348727</v>
      </c>
      <c r="Z573" s="2" t="str">
        <f aca="false">IF(Y573&lt;&gt;"",IF(ABS(Y573-X573)&gt;0.0005,Y573-X573,""),"")</f>
        <v/>
      </c>
      <c r="AA573" s="2" t="n">
        <v>0.8486</v>
      </c>
      <c r="AB573" s="2" t="n">
        <f aca="false">IF(AND(V573&gt;0,Q573&lt;&gt;""),LOG(14.69595/V573)/(1-1/Q573)*3/7-1,"")</f>
        <v>0.834730150543747</v>
      </c>
      <c r="AC573" s="2" t="str">
        <f aca="false">IF(AB573&lt;&gt;"",IF(ABS(AB573-AA573)&gt;0.05,AB573-AA573,""),"")</f>
        <v/>
      </c>
      <c r="AF573" s="3" t="str">
        <f aca="false">IF(AND(L573&lt;&gt;"",AD573&lt;&gt;""),L573/(AD573*62.3664),"")</f>
        <v/>
      </c>
      <c r="AH573" s="1" t="str">
        <f aca="false">IF(AD573&lt;&gt;"",141.5/AD573-131.5,"")</f>
        <v/>
      </c>
      <c r="AI573" s="1" t="str">
        <f aca="false">IF(AH573&lt;&gt;"",IF(ABS(AH573-AG573)&gt;0.01,AH573-AG573,""),"")</f>
        <v/>
      </c>
      <c r="AK573" s="3" t="str">
        <f aca="false">IF(AD573&lt;&gt;"",AD573*8.33718,"")</f>
        <v/>
      </c>
      <c r="AL573" s="3" t="str">
        <f aca="false">IF(AK573&lt;&gt;"",IF(ABS(AK573-AJ573)&gt;0.001,AK573-AJ573,""),"")</f>
        <v/>
      </c>
      <c r="AM573" s="4" t="n">
        <v>1.4</v>
      </c>
      <c r="AN573" s="2" t="n">
        <v>30.7473</v>
      </c>
      <c r="AO573" s="2" t="n">
        <f aca="false">IF(AND(V573&lt;&gt;"",AA573&lt;&gt;"",U573&lt;&gt;""),V573*10^(7/3*(1+AA573)*(1-U573/559.676)),"")</f>
        <v>31.3823127737552</v>
      </c>
      <c r="AP573" s="2" t="n">
        <f aca="false">IF(AO573&lt;&gt;"",AO573-AN573,"")</f>
        <v>0.635012773755246</v>
      </c>
      <c r="AQ573" s="2" t="n">
        <v>0.1905</v>
      </c>
      <c r="AS573" s="2" t="n">
        <v>0.2277</v>
      </c>
      <c r="AU573" s="1" t="n">
        <v>356.2</v>
      </c>
      <c r="AV573" s="5" t="n">
        <v>309</v>
      </c>
      <c r="AY573" s="3" t="n">
        <v>16.4</v>
      </c>
      <c r="AZ573" s="3" t="str">
        <f aca="false">IF(AND(AU573&lt;&gt;"",T573&lt;&gt;"",O573&lt;&gt;"",AD573&lt;&gt;""),SQRT((AU573*(MAX((T573-77)/(T573-O573),0))^0.38)*(SQRT(AD573^2-0.000601*(77-60))*62.3664)*251.9958/30.48^3),"")</f>
        <v/>
      </c>
      <c r="BA573" s="3" t="str">
        <f aca="false">IF(AND(AY573&lt;&gt;"",AZ573&lt;&gt;""),AZ573-AY573,"")</f>
        <v/>
      </c>
      <c r="BC573" s="1" t="n">
        <v>309.28</v>
      </c>
      <c r="BD573" s="1" t="n">
        <v>478.85</v>
      </c>
      <c r="BO573" s="7" t="str">
        <f aca="false">IF(AND(P573&lt;&gt;"",AD573&lt;&gt;""),P573^0.333333333333333/AD573,"")</f>
        <v/>
      </c>
      <c r="BP573" s="7" t="e">
        <f aca="false">BN573-BO573</f>
        <v>#VALUE!</v>
      </c>
    </row>
    <row r="574" customFormat="false" ht="12.75" hidden="false" customHeight="false" outlineLevel="0" collapsed="false">
      <c r="A574" s="0" t="n">
        <v>793</v>
      </c>
      <c r="B574" s="0" t="s">
        <v>868</v>
      </c>
      <c r="C574" s="0" t="s">
        <v>869</v>
      </c>
      <c r="D574" s="0" t="n">
        <v>0</v>
      </c>
      <c r="E574" s="0" t="n">
        <v>0</v>
      </c>
      <c r="F574" s="0" t="n">
        <v>4</v>
      </c>
      <c r="G574" s="0" t="n">
        <v>2</v>
      </c>
      <c r="H574" s="0" t="n">
        <v>0</v>
      </c>
      <c r="I574" s="0" t="n">
        <v>0</v>
      </c>
      <c r="J574" s="0" t="n">
        <v>0</v>
      </c>
      <c r="K574" s="0" t="s">
        <v>824</v>
      </c>
      <c r="L574" s="1" t="n">
        <v>92.01</v>
      </c>
      <c r="M574" s="1" t="n">
        <f aca="false">+D574*$D$2+E574*$E$2+F574*$F$2+G574*$G$2+H574*$H$2+I574*$I$2+J574*$J$2</f>
        <v>92.011</v>
      </c>
      <c r="N574" s="1" t="str">
        <f aca="false">IF(ABS(M574-L574)&gt;0.005,M574-L574,"")</f>
        <v/>
      </c>
      <c r="O574" s="1" t="n">
        <v>84.33</v>
      </c>
      <c r="P574" s="1" t="n">
        <f aca="false">+O574+459.67</f>
        <v>544</v>
      </c>
      <c r="Q574" s="1" t="n">
        <f aca="false">IF(AND(P574&gt;0,U574&lt;&gt;""),P574/U574,"")</f>
        <v>0.70096769621297</v>
      </c>
      <c r="R574" s="1" t="n">
        <v>11.75</v>
      </c>
      <c r="S574" s="1" t="n">
        <f aca="false">IF(AND(R574&lt;&gt;"",U574&lt;&gt;""),(R574+459.67)/U574,"")</f>
        <v>0.607445204685144</v>
      </c>
      <c r="T574" s="1" t="n">
        <v>316.4</v>
      </c>
      <c r="U574" s="1" t="n">
        <f aca="false">IF(T574&lt;&gt;"",T574+459.67,"")</f>
        <v>776.07</v>
      </c>
      <c r="V574" s="1" t="n">
        <v>1469.6</v>
      </c>
      <c r="W574" s="2" t="n">
        <v>0.0144</v>
      </c>
      <c r="X574" s="2" t="n">
        <v>0.233</v>
      </c>
      <c r="Y574" s="2" t="n">
        <f aca="false">IF(U574&lt;&gt;"",V574*W574*L574/10.73165/U574,"")</f>
        <v>0.233791797657606</v>
      </c>
      <c r="Z574" s="2" t="n">
        <f aca="false">IF(Y574&lt;&gt;"",IF(ABS(Y574-X574)&gt;0.0005,Y574-X574,""),"")</f>
        <v>0.000791797657606313</v>
      </c>
      <c r="AB574" s="2" t="n">
        <f aca="false">IF(AND(V574&gt;0,Q574&lt;&gt;""),LOG(14.69595/V574)/(1-1/Q574)*3/7-1,"")</f>
        <v>1.00924746316555</v>
      </c>
      <c r="AC574" s="2" t="n">
        <f aca="false">IF(AB574&lt;&gt;"",IF(ABS(AB574-AA574)&gt;0.05,AB574-AA574,""),"")</f>
        <v>1.00924746316555</v>
      </c>
      <c r="AF574" s="3" t="str">
        <f aca="false">IF(AND(L574&lt;&gt;"",AD574&lt;&gt;""),L574/(AD574*62.3664),"")</f>
        <v/>
      </c>
      <c r="AH574" s="1" t="str">
        <f aca="false">IF(AD574&lt;&gt;"",141.5/AD574-131.5,"")</f>
        <v/>
      </c>
      <c r="AI574" s="1" t="str">
        <f aca="false">IF(AH574&lt;&gt;"",IF(ABS(AH574-AG574)&gt;0.01,AH574-AG574,""),"")</f>
        <v/>
      </c>
      <c r="AK574" s="3" t="str">
        <f aca="false">IF(AD574&lt;&gt;"",AD574*8.33718,"")</f>
        <v/>
      </c>
      <c r="AL574" s="3" t="str">
        <f aca="false">IF(AK574&lt;&gt;"",IF(ABS(AK574-AJ574)&gt;0.001,AK574-AJ574,""),"")</f>
        <v/>
      </c>
      <c r="AM574" s="4" t="n">
        <v>1.4</v>
      </c>
      <c r="AN574" s="2" t="n">
        <v>20.4801</v>
      </c>
      <c r="AO574" s="2" t="str">
        <f aca="false">IF(AND(V574&lt;&gt;"",AA574&lt;&gt;"",U574&lt;&gt;""),V574*10^(7/3*(1+AA574)*(1-U574/559.676)),"")</f>
        <v/>
      </c>
      <c r="AP574" s="2" t="str">
        <f aca="false">IF(AO574&lt;&gt;"",AO574-AN574,"")</f>
        <v/>
      </c>
      <c r="AQ574" s="2" t="n">
        <v>0.2066</v>
      </c>
      <c r="AR574" s="2" t="n">
        <v>0.3657</v>
      </c>
      <c r="AV574" s="5" t="n">
        <v>42</v>
      </c>
      <c r="AZ574" s="3" t="str">
        <f aca="false">IF(AND(AU574&lt;&gt;"",T574&lt;&gt;"",O574&lt;&gt;"",AD574&lt;&gt;""),SQRT((AU574*(MAX((T574-77)/(T574-O574),0))^0.38)*(SQRT(AD574^2-0.000601*(77-60))*62.3664)*251.9958/30.48^3),"")</f>
        <v/>
      </c>
      <c r="BA574" s="3" t="str">
        <f aca="false">IF(AND(AY574&lt;&gt;"",AZ574&lt;&gt;""),AZ574-AY574,"")</f>
        <v/>
      </c>
      <c r="BC574" s="1" t="n">
        <v>42.42</v>
      </c>
      <c r="BD574" s="1" t="n">
        <v>456.59</v>
      </c>
      <c r="BE574" s="1" t="n">
        <v>68.46</v>
      </c>
      <c r="BO574" s="7" t="str">
        <f aca="false">IF(AND(P574&lt;&gt;"",AD574&lt;&gt;""),P574^0.333333333333333/AD574,"")</f>
        <v/>
      </c>
      <c r="BP574" s="7" t="e">
        <f aca="false">BN574-BO574</f>
        <v>#VALUE!</v>
      </c>
    </row>
    <row r="575" customFormat="false" ht="12.75" hidden="false" customHeight="false" outlineLevel="0" collapsed="false">
      <c r="A575" s="0" t="n">
        <v>794</v>
      </c>
      <c r="B575" s="0" t="s">
        <v>870</v>
      </c>
      <c r="C575" s="0" t="s">
        <v>871</v>
      </c>
      <c r="D575" s="0" t="n">
        <v>0</v>
      </c>
      <c r="E575" s="0" t="n">
        <v>0</v>
      </c>
      <c r="F575" s="0" t="n">
        <v>2</v>
      </c>
      <c r="G575" s="0" t="n">
        <v>0</v>
      </c>
      <c r="H575" s="0" t="n">
        <v>0</v>
      </c>
      <c r="I575" s="0" t="n">
        <v>0</v>
      </c>
      <c r="J575" s="0" t="n">
        <v>0</v>
      </c>
      <c r="K575" s="0" t="s">
        <v>824</v>
      </c>
      <c r="L575" s="1" t="n">
        <v>32</v>
      </c>
      <c r="M575" s="1" t="n">
        <f aca="false">+D575*$D$2+E575*$E$2+F575*$F$2+G575*$G$2+H575*$H$2+I575*$I$2+J575*$J$2</f>
        <v>31.9988</v>
      </c>
      <c r="N575" s="1" t="str">
        <f aca="false">IF(ABS(M575-L575)&gt;0.005,M575-L575,"")</f>
        <v/>
      </c>
      <c r="O575" s="1" t="n">
        <v>-297.33</v>
      </c>
      <c r="P575" s="1" t="n">
        <f aca="false">+O575+459.67</f>
        <v>162.34</v>
      </c>
      <c r="Q575" s="1" t="n">
        <f aca="false">IF(AND(P575&gt;0,U575&lt;&gt;""),P575/U575,"")</f>
        <v>0.583453133985049</v>
      </c>
      <c r="R575" s="1" t="n">
        <v>-361.82</v>
      </c>
      <c r="S575" s="1" t="n">
        <f aca="false">IF(AND(R575&lt;&gt;"",U575&lt;&gt;""),(R575+459.67)/U575,"")</f>
        <v>0.351674813110983</v>
      </c>
      <c r="T575" s="1" t="n">
        <v>-181.43</v>
      </c>
      <c r="U575" s="1" t="n">
        <f aca="false">IF(T575&lt;&gt;"",T575+459.67,"")</f>
        <v>278.24</v>
      </c>
      <c r="V575" s="1" t="n">
        <v>731.4</v>
      </c>
      <c r="W575" s="2" t="n">
        <v>0.0367</v>
      </c>
      <c r="X575" s="2" t="n">
        <v>0.288</v>
      </c>
      <c r="Y575" s="2" t="n">
        <f aca="false">IF(U575&lt;&gt;"",V575*W575*L575/10.73165/U575,"")</f>
        <v>0.287663614904741</v>
      </c>
      <c r="Z575" s="2" t="str">
        <f aca="false">IF(Y575&lt;&gt;"",IF(ABS(Y575-X575)&gt;0.0005,Y575-X575,""),"")</f>
        <v/>
      </c>
      <c r="AA575" s="2" t="n">
        <v>0.0218</v>
      </c>
      <c r="AB575" s="2" t="n">
        <f aca="false">IF(AND(V575&gt;0,Q575&lt;&gt;""),LOG(14.69595/V575)/(1-1/Q575)*3/7-1,"")</f>
        <v>0.0186763706672972</v>
      </c>
      <c r="AC575" s="2" t="str">
        <f aca="false">IF(AB575&lt;&gt;"",IF(ABS(AB575-AA575)&gt;0.05,AB575-AA575,""),"")</f>
        <v/>
      </c>
      <c r="AD575" s="2" t="n">
        <v>1.1421</v>
      </c>
      <c r="AF575" s="3" t="n">
        <f aca="false">IF(AND(L575&lt;&gt;"",AD575&lt;&gt;""),L575/(AD575*62.3664),"")</f>
        <v>0.44925732922731</v>
      </c>
      <c r="AG575" s="1" t="n">
        <v>-7.61</v>
      </c>
      <c r="AH575" s="1" t="n">
        <f aca="false">IF(AD575&lt;&gt;"",141.5/AD575-131.5,"")</f>
        <v>-7.60541984064442</v>
      </c>
      <c r="AI575" s="1" t="str">
        <f aca="false">IF(AH575&lt;&gt;"",IF(ABS(AH575-AG575)&gt;0.01,AH575-AG575,""),"")</f>
        <v/>
      </c>
      <c r="AJ575" s="3" t="n">
        <v>9.522</v>
      </c>
      <c r="AK575" s="3" t="n">
        <f aca="false">IF(AD575&lt;&gt;"",AD575*8.33718,"")</f>
        <v>9.521893278</v>
      </c>
      <c r="AL575" s="3" t="str">
        <f aca="false">IF(AK575&lt;&gt;"",IF(ABS(AK575-AJ575)&gt;0.001,AK575-AJ575,""),"")</f>
        <v/>
      </c>
      <c r="AM575" s="4" t="n">
        <v>1.221</v>
      </c>
      <c r="AO575" s="1" t="n">
        <f aca="false">IF(AND(V575&lt;&gt;"",AA575&lt;&gt;"",U575&lt;&gt;""),V575*10^(7/3*(1+AA575)*(1-U575/559.676)),"")</f>
        <v>11562.7831148816</v>
      </c>
      <c r="AP575" s="2" t="n">
        <f aca="false">IF(AO575&lt;&gt;"",AO575-AN575,"")</f>
        <v>11562.7831148816</v>
      </c>
      <c r="AQ575" s="2" t="n">
        <v>0.2189</v>
      </c>
      <c r="AU575" s="1" t="n">
        <v>91.59</v>
      </c>
      <c r="AV575" s="5" t="n">
        <v>0</v>
      </c>
      <c r="AW575" s="5" t="n">
        <f aca="false">AV575*AJ575</f>
        <v>0</v>
      </c>
      <c r="AY575" s="3" t="n">
        <v>4</v>
      </c>
      <c r="AZ575" s="3" t="n">
        <f aca="false">IF(AND(AU575&lt;&gt;"",T575&lt;&gt;"",O575&lt;&gt;"",AD575&lt;&gt;""),SQRT((AU575*(MAX((T575-77)/(T575-O575),0))^0.38)*(SQRT(AD575^2-0.000601*(77-60))*62.3664)*251.9958/30.48^3),"")</f>
        <v>0</v>
      </c>
      <c r="BA575" s="3" t="n">
        <f aca="false">IF(AND(AY575&lt;&gt;"",AZ575&lt;&gt;""),AZ575-AY575,"")</f>
        <v>-4</v>
      </c>
      <c r="BC575" s="1" t="n">
        <v>0</v>
      </c>
      <c r="BD575" s="1" t="n">
        <v>0</v>
      </c>
      <c r="BE575" s="1" t="n">
        <v>5.96</v>
      </c>
      <c r="BO575" s="7" t="n">
        <f aca="false">IF(AND(P575&lt;&gt;"",AD575&lt;&gt;""),P575^0.333333333333333/AD575,"")</f>
        <v>4.77644061243467</v>
      </c>
      <c r="BP575" s="7" t="n">
        <f aca="false">BN575-BO575</f>
        <v>-4.77644061243467</v>
      </c>
    </row>
    <row r="576" customFormat="false" ht="12.75" hidden="false" customHeight="false" outlineLevel="0" collapsed="false">
      <c r="A576" s="0" t="n">
        <v>795</v>
      </c>
      <c r="B576" s="0" t="s">
        <v>872</v>
      </c>
      <c r="C576" s="0" t="s">
        <v>873</v>
      </c>
      <c r="D576" s="0" t="n">
        <v>0</v>
      </c>
      <c r="E576" s="0" t="n">
        <v>0</v>
      </c>
      <c r="F576" s="0" t="n">
        <v>3</v>
      </c>
      <c r="G576" s="0" t="n">
        <v>0</v>
      </c>
      <c r="H576" s="0" t="n">
        <v>0</v>
      </c>
      <c r="I576" s="0" t="n">
        <v>0</v>
      </c>
      <c r="J576" s="0" t="n">
        <v>0</v>
      </c>
      <c r="K576" s="0" t="s">
        <v>824</v>
      </c>
      <c r="L576" s="1" t="n">
        <v>48</v>
      </c>
      <c r="M576" s="1" t="n">
        <f aca="false">+D576*$D$2+E576*$E$2+F576*$F$2+G576*$G$2+H576*$H$2+I576*$I$2+J576*$J$2</f>
        <v>47.9982</v>
      </c>
      <c r="N576" s="1" t="str">
        <f aca="false">IF(ABS(M576-L576)&gt;0.005,M576-L576,"")</f>
        <v/>
      </c>
      <c r="O576" s="1" t="n">
        <v>-168.34</v>
      </c>
      <c r="P576" s="1" t="n">
        <f aca="false">+O576+459.67</f>
        <v>291.33</v>
      </c>
      <c r="Q576" s="1" t="n">
        <f aca="false">IF(AND(P576&gt;0,U576&lt;&gt;""),P576/U576,"")</f>
        <v>0.620114942528736</v>
      </c>
      <c r="R576" s="1" t="n">
        <v>-315.4</v>
      </c>
      <c r="S576" s="1" t="n">
        <f aca="false">IF(AND(R576&lt;&gt;"",U576&lt;&gt;""),(R576+459.67)/U576,"")</f>
        <v>0.307088122605364</v>
      </c>
      <c r="T576" s="1" t="n">
        <v>10.13</v>
      </c>
      <c r="U576" s="1" t="n">
        <f aca="false">IF(T576&lt;&gt;"",T576+459.67,"")</f>
        <v>469.8</v>
      </c>
      <c r="V576" s="1" t="n">
        <v>808.28</v>
      </c>
      <c r="W576" s="2" t="n">
        <v>0.0297</v>
      </c>
      <c r="X576" s="2" t="n">
        <v>0.229</v>
      </c>
      <c r="Y576" s="2" t="n">
        <f aca="false">IF(U576&lt;&gt;"",V576*W576*L576/10.73165/U576,"")</f>
        <v>0.228549358592381</v>
      </c>
      <c r="Z576" s="2" t="str">
        <f aca="false">IF(Y576&lt;&gt;"",IF(ABS(Y576-X576)&gt;0.0005,Y576-X576,""),"")</f>
        <v/>
      </c>
      <c r="AA576" s="2" t="n">
        <v>0.1947</v>
      </c>
      <c r="AB576" s="2" t="n">
        <f aca="false">IF(AND(V576&gt;0,Q576&lt;&gt;""),LOG(14.69595/V576)/(1-1/Q576)*3/7-1,"")</f>
        <v>0.217540265587501</v>
      </c>
      <c r="AC576" s="2" t="str">
        <f aca="false">IF(AB576&lt;&gt;"",IF(ABS(AB576-AA576)&gt;0.05,AB576-AA576,""),"")</f>
        <v/>
      </c>
      <c r="AF576" s="3" t="str">
        <f aca="false">IF(AND(L576&lt;&gt;"",AD576&lt;&gt;""),L576/(AD576*62.3664),"")</f>
        <v/>
      </c>
      <c r="AH576" s="1" t="str">
        <f aca="false">IF(AD576&lt;&gt;"",141.5/AD576-131.5,"")</f>
        <v/>
      </c>
      <c r="AI576" s="1" t="str">
        <f aca="false">IF(AH576&lt;&gt;"",IF(ABS(AH576-AG576)&gt;0.01,AH576-AG576,""),"")</f>
        <v/>
      </c>
      <c r="AK576" s="3" t="str">
        <f aca="false">IF(AD576&lt;&gt;"",AD576*8.33718,"")</f>
        <v/>
      </c>
      <c r="AL576" s="3" t="str">
        <f aca="false">IF(AK576&lt;&gt;"",IF(ABS(AK576-AJ576)&gt;0.001,AK576-AJ576,""),"")</f>
        <v/>
      </c>
      <c r="AO576" s="1" t="n">
        <f aca="false">IF(AND(V576&lt;&gt;"",AA576&lt;&gt;"",U576&lt;&gt;""),V576*10^(7/3*(1+AA576)*(1-U576/559.676)),"")</f>
        <v>2265.77129838158</v>
      </c>
      <c r="AP576" s="2" t="n">
        <f aca="false">IF(AO576&lt;&gt;"",AO576-AN576,"")</f>
        <v>2265.77129838158</v>
      </c>
      <c r="AQ576" s="2" t="n">
        <v>0.1929</v>
      </c>
      <c r="AU576" s="1" t="n">
        <v>126.61</v>
      </c>
      <c r="AV576" s="5" t="n">
        <v>1278</v>
      </c>
      <c r="AY576" s="3" t="n">
        <v>9.27</v>
      </c>
      <c r="AZ576" s="3" t="str">
        <f aca="false">IF(AND(AU576&lt;&gt;"",T576&lt;&gt;"",O576&lt;&gt;"",AD576&lt;&gt;""),SQRT((AU576*(MAX((T576-77)/(T576-O576),0))^0.38)*(SQRT(AD576^2-0.000601*(77-60))*62.3664)*251.9958/30.48^3),"")</f>
        <v/>
      </c>
      <c r="BA576" s="3" t="str">
        <f aca="false">IF(AND(AY576&lt;&gt;"",AZ576&lt;&gt;""),AZ576-AY576,"")</f>
        <v/>
      </c>
      <c r="BC576" s="1" t="n">
        <v>1277.96</v>
      </c>
      <c r="BD576" s="1" t="n">
        <v>1461.6</v>
      </c>
      <c r="BE576" s="1" t="n">
        <v>18.74</v>
      </c>
      <c r="BO576" s="7" t="str">
        <f aca="false">IF(AND(P576&lt;&gt;"",AD576&lt;&gt;""),P576^0.333333333333333/AD576,"")</f>
        <v/>
      </c>
      <c r="BP576" s="7" t="e">
        <f aca="false">BN576-BO576</f>
        <v>#VALUE!</v>
      </c>
    </row>
    <row r="577" customFormat="false" ht="12.75" hidden="false" customHeight="false" outlineLevel="0" collapsed="false">
      <c r="A577" s="0" t="n">
        <v>796</v>
      </c>
      <c r="B577" s="0" t="s">
        <v>874</v>
      </c>
      <c r="C577" s="0" t="s">
        <v>875</v>
      </c>
      <c r="D577" s="0" t="n">
        <v>0</v>
      </c>
      <c r="E577" s="0" t="n">
        <v>0</v>
      </c>
      <c r="F577" s="0" t="n">
        <v>2</v>
      </c>
      <c r="G577" s="0" t="n">
        <v>0</v>
      </c>
      <c r="H577" s="0" t="n">
        <v>1</v>
      </c>
      <c r="I577" s="0" t="n">
        <v>0</v>
      </c>
      <c r="J577" s="0" t="n">
        <v>0</v>
      </c>
      <c r="K577" s="0" t="s">
        <v>824</v>
      </c>
      <c r="L577" s="1" t="n">
        <v>64.06</v>
      </c>
      <c r="M577" s="1" t="n">
        <f aca="false">+D577*$D$2+E577*$E$2+F577*$F$2+G577*$G$2+H577*$H$2+I577*$I$2+J577*$J$2</f>
        <v>64.0588</v>
      </c>
      <c r="N577" s="1" t="str">
        <f aca="false">IF(ABS(M577-L577)&gt;0.005,M577-L577,"")</f>
        <v/>
      </c>
      <c r="O577" s="1" t="n">
        <v>13.96</v>
      </c>
      <c r="P577" s="1" t="n">
        <f aca="false">+O577+459.67</f>
        <v>473.63</v>
      </c>
      <c r="Q577" s="1" t="n">
        <f aca="false">IF(AND(P577&gt;0,U577&lt;&gt;""),P577/U577,"")</f>
        <v>0.610859611788225</v>
      </c>
      <c r="R577" s="1" t="n">
        <v>-99.67</v>
      </c>
      <c r="S577" s="1" t="n">
        <f aca="false">IF(AND(R577&lt;&gt;"",U577&lt;&gt;""),(R577+459.67)/U577,"")</f>
        <v>0.464306442251886</v>
      </c>
      <c r="T577" s="1" t="n">
        <v>315.68</v>
      </c>
      <c r="U577" s="1" t="n">
        <f aca="false">IF(T577&lt;&gt;"",T577+459.67,"")</f>
        <v>775.35</v>
      </c>
      <c r="V577" s="1" t="n">
        <v>1143.5</v>
      </c>
      <c r="W577" s="2" t="n">
        <v>0.0305</v>
      </c>
      <c r="X577" s="2" t="n">
        <v>0.269</v>
      </c>
      <c r="Y577" s="2" t="n">
        <f aca="false">IF(U577&lt;&gt;"",V577*W577*L577/10.73165/U577,"")</f>
        <v>0.268508878827873</v>
      </c>
      <c r="Z577" s="2" t="str">
        <f aca="false">IF(Y577&lt;&gt;"",IF(ABS(Y577-X577)&gt;0.0005,Y577-X577,""),"")</f>
        <v/>
      </c>
      <c r="AA577" s="2" t="n">
        <v>0.2451</v>
      </c>
      <c r="AB577" s="2" t="n">
        <f aca="false">IF(AND(V577&gt;0,Q577&lt;&gt;""),LOG(14.69595/V577)/(1-1/Q577)*3/7-1,"")</f>
        <v>0.272209664055186</v>
      </c>
      <c r="AC577" s="2" t="str">
        <f aca="false">IF(AB577&lt;&gt;"",IF(ABS(AB577-AA577)&gt;0.05,AB577-AA577,""),"")</f>
        <v/>
      </c>
      <c r="AD577" s="2" t="n">
        <v>1.3946</v>
      </c>
      <c r="AF577" s="3" t="n">
        <f aca="false">IF(AND(L577&lt;&gt;"",AD577&lt;&gt;""),L577/(AD577*62.3664),"")</f>
        <v>0.736523481939609</v>
      </c>
      <c r="AG577" s="1" t="n">
        <v>-30.04</v>
      </c>
      <c r="AH577" s="1" t="n">
        <f aca="false">IF(AD577&lt;&gt;"",141.5/AD577-131.5,"")</f>
        <v>-30.037214972035</v>
      </c>
      <c r="AI577" s="1" t="str">
        <f aca="false">IF(AH577&lt;&gt;"",IF(ABS(AH577-AG577)&gt;0.01,AH577-AG577,""),"")</f>
        <v/>
      </c>
      <c r="AJ577" s="3" t="n">
        <v>11.627</v>
      </c>
      <c r="AK577" s="3" t="n">
        <f aca="false">IF(AD577&lt;&gt;"",AD577*8.33718,"")</f>
        <v>11.627031228</v>
      </c>
      <c r="AL577" s="3" t="str">
        <f aca="false">IF(AK577&lt;&gt;"",IF(ABS(AK577-AJ577)&gt;0.001,AK577-AJ577,""),"")</f>
        <v/>
      </c>
      <c r="AM577" s="4" t="n">
        <v>1.357</v>
      </c>
      <c r="AN577" s="2" t="n">
        <v>88.0205</v>
      </c>
      <c r="AO577" s="2" t="n">
        <f aca="false">IF(AND(V577&lt;&gt;"",AA577&lt;&gt;"",U577&lt;&gt;""),V577*10^(7/3*(1+AA577)*(1-U577/559.676)),"")</f>
        <v>86.8339769973905</v>
      </c>
      <c r="AP577" s="2" t="n">
        <f aca="false">IF(AO577&lt;&gt;"",AO577-AN577,"")</f>
        <v>-1.18652300260949</v>
      </c>
      <c r="AQ577" s="2" t="n">
        <v>0.1472</v>
      </c>
      <c r="AS577" s="2" t="n">
        <v>0.2332</v>
      </c>
      <c r="AU577" s="1" t="n">
        <v>165.7</v>
      </c>
      <c r="AV577" s="5" t="n">
        <v>0</v>
      </c>
      <c r="AW577" s="5" t="n">
        <f aca="false">AV577*AJ577</f>
        <v>0</v>
      </c>
      <c r="AX577" s="1" t="n">
        <v>21.69</v>
      </c>
      <c r="AY577" s="3" t="n">
        <v>6</v>
      </c>
      <c r="AZ577" s="3" t="n">
        <f aca="false">IF(AND(AU577&lt;&gt;"",T577&lt;&gt;"",O577&lt;&gt;"",AD577&lt;&gt;""),SQRT((AU577*(MAX((T577-77)/(T577-O577),0))^0.38)*(SQRT(AD577^2-0.000601*(77-60))*62.3664)*251.9958/30.48^3),"")</f>
        <v>10.8174285174975</v>
      </c>
      <c r="BA577" s="3" t="n">
        <f aca="false">IF(AND(AY577&lt;&gt;"",AZ577&lt;&gt;""),AZ577-AY577,"")</f>
        <v>4.81742851749747</v>
      </c>
      <c r="BC577" s="1" t="n">
        <v>-1992.24</v>
      </c>
      <c r="BD577" s="1" t="n">
        <v>-2014.54</v>
      </c>
      <c r="BE577" s="1" t="n">
        <v>49.67</v>
      </c>
      <c r="BO577" s="7" t="n">
        <f aca="false">IF(AND(P577&lt;&gt;"",AD577&lt;&gt;""),P577^0.333333333333333/AD577,"")</f>
        <v>5.58937704271004</v>
      </c>
      <c r="BP577" s="7" t="n">
        <f aca="false">BN577-BO577</f>
        <v>-5.58937704271004</v>
      </c>
    </row>
    <row r="578" customFormat="false" ht="12.75" hidden="false" customHeight="false" outlineLevel="0" collapsed="false">
      <c r="A578" s="0" t="n">
        <v>797</v>
      </c>
      <c r="B578" s="0" t="s">
        <v>876</v>
      </c>
      <c r="C578" s="0" t="s">
        <v>877</v>
      </c>
      <c r="D578" s="0" t="n">
        <v>0</v>
      </c>
      <c r="E578" s="0" t="n">
        <v>0</v>
      </c>
      <c r="F578" s="0" t="n">
        <v>3</v>
      </c>
      <c r="G578" s="0" t="n">
        <v>0</v>
      </c>
      <c r="H578" s="0" t="n">
        <v>1</v>
      </c>
      <c r="I578" s="0" t="n">
        <v>0</v>
      </c>
      <c r="J578" s="0" t="n">
        <v>0</v>
      </c>
      <c r="K578" s="0" t="s">
        <v>824</v>
      </c>
      <c r="L578" s="1" t="n">
        <v>80.06</v>
      </c>
      <c r="M578" s="1" t="n">
        <f aca="false">+D578*$D$2+E578*$E$2+F578*$F$2+G578*$G$2+H578*$H$2+I578*$I$2+J578*$J$2</f>
        <v>80.0582</v>
      </c>
      <c r="N578" s="1" t="str">
        <f aca="false">IF(ABS(M578-L578)&gt;0.005,M578-L578,"")</f>
        <v/>
      </c>
      <c r="O578" s="1" t="n">
        <v>112.55</v>
      </c>
      <c r="P578" s="1" t="n">
        <f aca="false">+O578+459.67</f>
        <v>572.22</v>
      </c>
      <c r="Q578" s="1" t="n">
        <f aca="false">IF(AND(P578&gt;0,U578&lt;&gt;""),P578/U578,"")</f>
        <v>0.64765203218906</v>
      </c>
      <c r="R578" s="1" t="n">
        <v>62.24</v>
      </c>
      <c r="S578" s="1" t="n">
        <f aca="false">IF(AND(R578&lt;&gt;"",U578&lt;&gt;""),(R578+459.67)/U578,"")</f>
        <v>0.590709992869512</v>
      </c>
      <c r="T578" s="1" t="n">
        <v>423.86</v>
      </c>
      <c r="U578" s="1" t="n">
        <f aca="false">IF(T578&lt;&gt;"",T578+459.67,"")</f>
        <v>883.53</v>
      </c>
      <c r="V578" s="1" t="n">
        <v>1190.38</v>
      </c>
      <c r="W578" s="2" t="n">
        <v>0.0254</v>
      </c>
      <c r="X578" s="2" t="n">
        <v>0.256</v>
      </c>
      <c r="Y578" s="2" t="n">
        <f aca="false">IF(U578&lt;&gt;"",V578*W578*L578/10.73165/U578,"")</f>
        <v>0.255297829928231</v>
      </c>
      <c r="Z578" s="2" t="n">
        <f aca="false">IF(Y578&lt;&gt;"",IF(ABS(Y578-X578)&gt;0.0005,Y578-X578,""),"")</f>
        <v>-0.00070217007176937</v>
      </c>
      <c r="AA578" s="2" t="n">
        <v>0.4215</v>
      </c>
      <c r="AB578" s="2" t="n">
        <f aca="false">IF(AND(V578&gt;0,Q578&lt;&gt;""),LOG(14.69595/V578)/(1-1/Q578)*3/7-1,"")</f>
        <v>0.503427880453035</v>
      </c>
      <c r="AC578" s="2" t="n">
        <f aca="false">IF(AB578&lt;&gt;"",IF(ABS(AB578-AA578)&gt;0.05,AB578-AA578,""),"")</f>
        <v>0.0819278804530346</v>
      </c>
      <c r="AD578" s="2" t="n">
        <v>1.9269</v>
      </c>
      <c r="AF578" s="3" t="n">
        <f aca="false">IF(AND(L578&lt;&gt;"",AD578&lt;&gt;""),L578/(AD578*62.3664),"")</f>
        <v>0.666201694830159</v>
      </c>
      <c r="AG578" s="1" t="n">
        <v>-58.07</v>
      </c>
      <c r="AH578" s="1" t="n">
        <f aca="false">IF(AD578&lt;&gt;"",141.5/AD578-131.5,"")</f>
        <v>-58.0659868182054</v>
      </c>
      <c r="AI578" s="1" t="str">
        <f aca="false">IF(AH578&lt;&gt;"",IF(ABS(AH578-AG578)&gt;0.01,AH578-AG578,""),"")</f>
        <v/>
      </c>
      <c r="AJ578" s="3" t="n">
        <v>16.065</v>
      </c>
      <c r="AK578" s="3" t="n">
        <f aca="false">IF(AD578&lt;&gt;"",AD578*8.33718,"")</f>
        <v>16.064912142</v>
      </c>
      <c r="AL578" s="3" t="str">
        <f aca="false">IF(AK578&lt;&gt;"",IF(ABS(AK578-AJ578)&gt;0.001,AK578-AJ578,""),"")</f>
        <v/>
      </c>
      <c r="AM578" s="4" t="n">
        <v>1.4052</v>
      </c>
      <c r="AN578" s="2" t="n">
        <v>10.4563</v>
      </c>
      <c r="AO578" s="2" t="n">
        <f aca="false">IF(AND(V578&lt;&gt;"",AA578&lt;&gt;"",U578&lt;&gt;""),V578*10^(7/3*(1+AA578)*(1-U578/559.676)),"")</f>
        <v>14.3355688929902</v>
      </c>
      <c r="AP578" s="2" t="n">
        <f aca="false">IF(AO578&lt;&gt;"",AO578-AN578,"")</f>
        <v>3.8792688929902</v>
      </c>
      <c r="AQ578" s="2" t="n">
        <v>0.1492</v>
      </c>
      <c r="AS578" s="2" t="n">
        <v>0.6396</v>
      </c>
      <c r="AU578" s="1" t="n">
        <v>214.69</v>
      </c>
      <c r="AV578" s="5" t="n">
        <v>531</v>
      </c>
      <c r="AW578" s="5" t="n">
        <f aca="false">AV578*AJ578</f>
        <v>8530.515</v>
      </c>
      <c r="AX578" s="1" t="n">
        <v>33.08</v>
      </c>
      <c r="AY578" s="3" t="n">
        <v>15.15</v>
      </c>
      <c r="AZ578" s="3" t="n">
        <f aca="false">IF(AND(AU578&lt;&gt;"",T578&lt;&gt;"",O578&lt;&gt;"",AD578&lt;&gt;""),SQRT((AU578*(MAX((T578-77)/(T578-O578),0))^0.38)*(SQRT(AD578^2-0.000601*(77-60))*62.3664)*251.9958/30.48^3),"")</f>
        <v>15.4564047937632</v>
      </c>
      <c r="BA578" s="3" t="n">
        <f aca="false">IF(AND(AY578&lt;&gt;"",AZ578&lt;&gt;""),AZ578-AY578,"")</f>
        <v>0.30640479376317</v>
      </c>
      <c r="BC578" s="1" t="n">
        <v>-2125.1</v>
      </c>
      <c r="BD578" s="1" t="n">
        <v>-1992.08</v>
      </c>
      <c r="BE578" s="1" t="n">
        <v>40.45</v>
      </c>
      <c r="BO578" s="7" t="n">
        <f aca="false">IF(AND(P578&lt;&gt;"",AD578&lt;&gt;""),P578^0.333333333333333/AD578,"")</f>
        <v>4.30852384600018</v>
      </c>
      <c r="BP578" s="7" t="n">
        <f aca="false">BN578-BO578</f>
        <v>-4.30852384600018</v>
      </c>
    </row>
    <row r="579" customFormat="false" ht="12.75" hidden="false" customHeight="false" outlineLevel="0" collapsed="false">
      <c r="A579" s="0" t="n">
        <v>798</v>
      </c>
      <c r="B579" s="0" t="s">
        <v>878</v>
      </c>
      <c r="C579" s="0" t="s">
        <v>879</v>
      </c>
      <c r="D579" s="0" t="n">
        <v>0</v>
      </c>
      <c r="E579" s="0" t="n">
        <v>0</v>
      </c>
      <c r="F579" s="0" t="n">
        <v>0</v>
      </c>
      <c r="G579" s="0" t="n">
        <v>0</v>
      </c>
      <c r="H579" s="0" t="n">
        <v>0</v>
      </c>
      <c r="I579" s="0" t="n">
        <v>0</v>
      </c>
      <c r="J579" s="0" t="n">
        <v>0</v>
      </c>
      <c r="K579" s="0" t="s">
        <v>824</v>
      </c>
      <c r="L579" s="1" t="n">
        <v>131.29</v>
      </c>
      <c r="M579" s="1" t="n">
        <f aca="false">+D579*$D$2+E579*$E$2+F579*$F$2+G579*$G$2+H579*$H$2+I579*$I$2+J579*$J$2</f>
        <v>0</v>
      </c>
      <c r="N579" s="1" t="n">
        <f aca="false">IF(ABS(M579-L579)&gt;0.005,M579-L579,"")</f>
        <v>-131.29</v>
      </c>
      <c r="O579" s="1" t="n">
        <v>-162.62</v>
      </c>
      <c r="P579" s="1" t="n">
        <f aca="false">+O579+459.67</f>
        <v>297.05</v>
      </c>
      <c r="Q579" s="1" t="n">
        <f aca="false">IF(AND(P579&gt;0,U579&lt;&gt;""),P579/U579,"")</f>
        <v>0.569574137633501</v>
      </c>
      <c r="R579" s="1" t="n">
        <v>-169.22</v>
      </c>
      <c r="S579" s="1" t="n">
        <f aca="false">IF(AND(R579&lt;&gt;"",U579&lt;&gt;""),(R579+459.67)/U579,"")</f>
        <v>0.556919065058578</v>
      </c>
      <c r="T579" s="1" t="n">
        <v>61.86</v>
      </c>
      <c r="U579" s="1" t="n">
        <f aca="false">IF(T579&lt;&gt;"",T579+459.67,"")</f>
        <v>521.53</v>
      </c>
      <c r="V579" s="1" t="n">
        <v>847.08</v>
      </c>
      <c r="W579" s="2" t="n">
        <v>0.0144</v>
      </c>
      <c r="X579" s="2" t="n">
        <v>0.286</v>
      </c>
      <c r="Y579" s="2" t="n">
        <f aca="false">IF(U579&lt;&gt;"",V579*W579*L579/10.73165/U579,"")</f>
        <v>0.286136178553717</v>
      </c>
      <c r="Z579" s="2" t="str">
        <f aca="false">IF(Y579&lt;&gt;"",IF(ABS(Y579-X579)&gt;0.0005,Y579-X579,""),"")</f>
        <v/>
      </c>
      <c r="AA579" s="2" t="n">
        <v>0.0115</v>
      </c>
      <c r="AB579" s="2" t="n">
        <f aca="false">IF(AND(V579&gt;0,Q579&lt;&gt;""),LOG(14.69595/V579)/(1-1/Q579)*3/7-1,"")</f>
        <v>-0.0014562836191685</v>
      </c>
      <c r="AC579" s="2" t="str">
        <f aca="false">IF(AB579&lt;&gt;"",IF(ABS(AB579-AA579)&gt;0.05,AB579-AA579,""),"")</f>
        <v/>
      </c>
      <c r="AD579" s="2" t="n">
        <v>1.4151</v>
      </c>
      <c r="AF579" s="3" t="n">
        <f aca="false">IF(AND(L579&lt;&gt;"",AD579&lt;&gt;""),L579/(AD579*62.3664),"")</f>
        <v>1.48762627881495</v>
      </c>
      <c r="AG579" s="1" t="n">
        <v>-31.51</v>
      </c>
      <c r="AH579" s="1" t="n">
        <f aca="false">IF(AD579&lt;&gt;"",141.5/AD579-131.5,"")</f>
        <v>-31.5070666384001</v>
      </c>
      <c r="AI579" s="1" t="str">
        <f aca="false">IF(AH579&lt;&gt;"",IF(ABS(AH579-AG579)&gt;0.01,AH579-AG579,""),"")</f>
        <v/>
      </c>
      <c r="AJ579" s="3" t="n">
        <v>11.798</v>
      </c>
      <c r="AK579" s="3" t="n">
        <f aca="false">IF(AD579&lt;&gt;"",AD579*8.33718,"")</f>
        <v>11.797943418</v>
      </c>
      <c r="AL579" s="3" t="str">
        <f aca="false">IF(AK579&lt;&gt;"",IF(ABS(AK579-AJ579)&gt;0.001,AK579-AJ579,""),"")</f>
        <v/>
      </c>
      <c r="AM579" s="4" t="n">
        <v>1.00064</v>
      </c>
      <c r="AO579" s="1" t="n">
        <f aca="false">IF(AND(V579&lt;&gt;"",AA579&lt;&gt;"",U579&lt;&gt;""),V579*10^(7/3*(1+AA579)*(1-U579/559.676)),"")</f>
        <v>1226.83736421083</v>
      </c>
      <c r="AP579" s="2" t="n">
        <f aca="false">IF(AO579&lt;&gt;"",AO579-AN579,"")</f>
        <v>1226.83736421083</v>
      </c>
      <c r="AQ579" s="2" t="n">
        <v>0.0378</v>
      </c>
      <c r="AU579" s="1" t="n">
        <v>41.33</v>
      </c>
      <c r="AY579" s="3" t="n">
        <v>7.78</v>
      </c>
      <c r="AZ579" s="3" t="n">
        <f aca="false">IF(AND(AU579&lt;&gt;"",T579&lt;&gt;"",O579&lt;&gt;"",AD579&lt;&gt;""),SQRT((AU579*(MAX((T579-77)/(T579-O579),0))^0.38)*(SQRT(AD579^2-0.000601*(77-60))*62.3664)*251.9958/30.48^3),"")</f>
        <v>0</v>
      </c>
      <c r="BA579" s="3" t="n">
        <f aca="false">IF(AND(AY579&lt;&gt;"",AZ579&lt;&gt;""),AZ579-AY579,"")</f>
        <v>-7.78</v>
      </c>
      <c r="BC579" s="1" t="n">
        <v>0</v>
      </c>
      <c r="BD579" s="1" t="n">
        <v>0</v>
      </c>
      <c r="BE579" s="1" t="n">
        <v>7.52</v>
      </c>
      <c r="BO579" s="7" t="n">
        <f aca="false">IF(AND(P579&lt;&gt;"",AD579&lt;&gt;""),P579^0.333333333333333/AD579,"")</f>
        <v>4.71508349807225</v>
      </c>
      <c r="BP579" s="7" t="n">
        <f aca="false">BN579-BO579</f>
        <v>-4.71508349807225</v>
      </c>
    </row>
    <row r="580" customFormat="false" ht="12.75" hidden="false" customHeight="false" outlineLevel="0" collapsed="false">
      <c r="A580" s="0" t="n">
        <v>799</v>
      </c>
      <c r="B580" s="0" t="s">
        <v>880</v>
      </c>
      <c r="C580" s="0" t="s">
        <v>881</v>
      </c>
      <c r="D580" s="0" t="n">
        <v>1</v>
      </c>
      <c r="E580" s="0" t="n">
        <v>0</v>
      </c>
      <c r="F580" s="0" t="n">
        <v>0</v>
      </c>
      <c r="G580" s="0" t="n">
        <v>0</v>
      </c>
      <c r="H580" s="0" t="n">
        <v>0</v>
      </c>
      <c r="I580" s="0" t="n">
        <v>1</v>
      </c>
      <c r="J580" s="0" t="n">
        <v>3</v>
      </c>
      <c r="K580" s="0" t="s">
        <v>882</v>
      </c>
      <c r="L580" s="1" t="n">
        <v>104.46</v>
      </c>
      <c r="M580" s="1" t="n">
        <f aca="false">+D580*$D$2+E580*$E$2+F580*$F$2+G580*$G$2+H580*$H$2+I580*$I$2+J580*$J$2</f>
        <v>104.4592</v>
      </c>
      <c r="N580" s="1" t="str">
        <f aca="false">IF(ABS(M580-L580)&gt;0.005,M580-L580,"")</f>
        <v/>
      </c>
      <c r="O580" s="1" t="n">
        <v>-114.54</v>
      </c>
      <c r="P580" s="1" t="n">
        <f aca="false">+O580+459.67</f>
        <v>345.13</v>
      </c>
      <c r="Q580" s="1" t="n">
        <f aca="false">IF(AND(P580&gt;0,U580&lt;&gt;""),P580/U580,"")</f>
        <v>0.634978750022998</v>
      </c>
      <c r="R580" s="1" t="n">
        <v>-293.8</v>
      </c>
      <c r="S580" s="1" t="n">
        <f aca="false">IF(AND(R580&lt;&gt;"",U580&lt;&gt;""),(R580+459.67)/U580,"")</f>
        <v>0.305171747649624</v>
      </c>
      <c r="T580" s="1" t="n">
        <v>83.86</v>
      </c>
      <c r="U580" s="1" t="n">
        <f aca="false">IF(T580&lt;&gt;"",T580+459.67,"")</f>
        <v>543.53</v>
      </c>
      <c r="V580" s="1" t="n">
        <v>572.32</v>
      </c>
      <c r="W580" s="2" t="n">
        <v>0.0276</v>
      </c>
      <c r="X580" s="2" t="n">
        <v>0.283</v>
      </c>
      <c r="Y580" s="2" t="n">
        <f aca="false">IF(U580&lt;&gt;"",V580*W580*L580/10.73165/U580,"")</f>
        <v>0.282883753751427</v>
      </c>
      <c r="Z580" s="2" t="str">
        <f aca="false">IF(Y580&lt;&gt;"",IF(ABS(Y580-X580)&gt;0.0005,Y580-X580,""),"")</f>
        <v/>
      </c>
      <c r="AA580" s="2" t="n">
        <v>0.18</v>
      </c>
      <c r="AB580" s="2" t="n">
        <f aca="false">IF(AND(V580&gt;0,Q580&lt;&gt;""),LOG(14.69595/V580)/(1-1/Q580)*3/7-1,"")</f>
        <v>0.185719306734406</v>
      </c>
      <c r="AC580" s="2" t="str">
        <f aca="false">IF(AB580&lt;&gt;"",IF(ABS(AB580-AA580)&gt;0.05,AB580-AA580,""),"")</f>
        <v/>
      </c>
      <c r="AD580" s="2" t="n">
        <v>0.9838</v>
      </c>
      <c r="AF580" s="3" t="n">
        <f aca="false">IF(AND(L580&lt;&gt;"",AD580&lt;&gt;""),L580/(AD580*62.3664),"")</f>
        <v>1.7025211958706</v>
      </c>
      <c r="AG580" s="1" t="n">
        <v>12.32</v>
      </c>
      <c r="AH580" s="1" t="n">
        <f aca="false">IF(AD580&lt;&gt;"",141.5/AD580-131.5,"")</f>
        <v>12.330046757471</v>
      </c>
      <c r="AI580" s="1" t="n">
        <f aca="false">IF(AH580&lt;&gt;"",IF(ABS(AH580-AG580)&gt;0.01,AH580-AG580,""),"")</f>
        <v>0.0100467574710237</v>
      </c>
      <c r="AJ580" s="3" t="n">
        <v>8.202</v>
      </c>
      <c r="AK580" s="3" t="n">
        <f aca="false">IF(AD580&lt;&gt;"",AD580*8.33718,"")</f>
        <v>8.202117684</v>
      </c>
      <c r="AL580" s="3" t="str">
        <f aca="false">IF(AK580&lt;&gt;"",IF(ABS(AK580-AJ580)&gt;0.001,AK580-AJ580,""),"")</f>
        <v/>
      </c>
      <c r="AM580" s="4" t="n">
        <v>1.199</v>
      </c>
      <c r="AO580" s="2" t="n">
        <f aca="false">IF(AND(V580&lt;&gt;"",AA580&lt;&gt;"",U580&lt;&gt;""),V580*10^(7/3*(1+AA580)*(1-U580/559.676)),"")</f>
        <v>687.178208683241</v>
      </c>
      <c r="AP580" s="2" t="n">
        <f aca="false">IF(AO580&lt;&gt;"",AO580-AN580,"")</f>
        <v>687.178208683241</v>
      </c>
      <c r="AQ580" s="2" t="n">
        <v>0.151</v>
      </c>
      <c r="AU580" s="1" t="n">
        <v>64.22</v>
      </c>
      <c r="AV580" s="5" t="n">
        <v>1294</v>
      </c>
      <c r="AW580" s="5" t="n">
        <f aca="false">AV580*AJ580</f>
        <v>10613.388</v>
      </c>
      <c r="AX580" s="1" t="n">
        <v>0.26</v>
      </c>
      <c r="AY580" s="3" t="n">
        <v>6.99</v>
      </c>
      <c r="AZ580" s="3" t="n">
        <f aca="false">IF(AND(AU580&lt;&gt;"",T580&lt;&gt;"",O580&lt;&gt;"",AD580&lt;&gt;""),SQRT((AU580*(MAX((T580-77)/(T580-O580),0))^0.38)*(SQRT(AD580^2-0.000601*(77-60))*62.3664)*251.9958/30.48^3),"")</f>
        <v>3.11640969769687</v>
      </c>
      <c r="BA580" s="3" t="n">
        <f aca="false">IF(AND(AY580&lt;&gt;"",AZ580&lt;&gt;""),AZ580-AY580,"")</f>
        <v>-3.87359030230313</v>
      </c>
      <c r="BC580" s="1" t="n">
        <v>-2913.69</v>
      </c>
      <c r="BD580" s="1" t="n">
        <v>-2746.82</v>
      </c>
      <c r="BO580" s="7" t="n">
        <f aca="false">IF(AND(P580&lt;&gt;"",AD580&lt;&gt;""),P580^0.333333333333333/AD580,"")</f>
        <v>7.12996534408697</v>
      </c>
      <c r="BP580" s="7" t="n">
        <f aca="false">BN580-BO580</f>
        <v>-7.12996534408697</v>
      </c>
    </row>
    <row r="581" customFormat="false" ht="12.75" hidden="false" customHeight="false" outlineLevel="0" collapsed="false">
      <c r="A581" s="0" t="n">
        <v>800</v>
      </c>
      <c r="B581" s="0" t="s">
        <v>883</v>
      </c>
      <c r="C581" s="0" t="s">
        <v>884</v>
      </c>
      <c r="D581" s="0" t="n">
        <v>1</v>
      </c>
      <c r="E581" s="0" t="n">
        <v>0</v>
      </c>
      <c r="F581" s="0" t="n">
        <v>0</v>
      </c>
      <c r="G581" s="0" t="n">
        <v>0</v>
      </c>
      <c r="H581" s="0" t="n">
        <v>0</v>
      </c>
      <c r="I581" s="0" t="n">
        <v>2</v>
      </c>
      <c r="J581" s="0" t="n">
        <v>2</v>
      </c>
      <c r="K581" s="0" t="s">
        <v>882</v>
      </c>
      <c r="L581" s="1" t="n">
        <v>120.91</v>
      </c>
      <c r="M581" s="1" t="n">
        <f aca="false">+D581*$D$2+E581*$E$2+F581*$F$2+G581*$G$2+H581*$H$2+I581*$I$2+J581*$J$2</f>
        <v>120.9138</v>
      </c>
      <c r="N581" s="1" t="str">
        <f aca="false">IF(ABS(M581-L581)&gt;0.005,M581-L581,"")</f>
        <v/>
      </c>
      <c r="O581" s="1" t="n">
        <v>-21.62</v>
      </c>
      <c r="P581" s="1" t="n">
        <f aca="false">+O581+459.67</f>
        <v>438.05</v>
      </c>
      <c r="Q581" s="1" t="n">
        <f aca="false">IF(AND(P581&gt;0,U581&lt;&gt;""),P581/U581,"")</f>
        <v>0.632188884559322</v>
      </c>
      <c r="R581" s="1" t="n">
        <v>-252.4</v>
      </c>
      <c r="S581" s="1" t="n">
        <f aca="false">IF(AND(R581&lt;&gt;"",U581&lt;&gt;""),(R581+459.67)/U581,"")</f>
        <v>0.299129757111313</v>
      </c>
      <c r="T581" s="1" t="n">
        <v>233.24</v>
      </c>
      <c r="U581" s="1" t="n">
        <f aca="false">IF(T581&lt;&gt;"",T581+459.67,"")</f>
        <v>692.91</v>
      </c>
      <c r="V581" s="1" t="n">
        <v>598.27</v>
      </c>
      <c r="W581" s="2" t="n">
        <v>0.0287</v>
      </c>
      <c r="X581" s="2" t="n">
        <v>0.28</v>
      </c>
      <c r="Y581" s="2" t="n">
        <f aca="false">IF(U581&lt;&gt;"",V581*W581*L581/10.73165/U581,"")</f>
        <v>0.279188814417343</v>
      </c>
      <c r="Z581" s="2" t="n">
        <f aca="false">IF(Y581&lt;&gt;"",IF(ABS(Y581-X581)&gt;0.0005,Y581-X581,""),"")</f>
        <v>-0.000811185582657137</v>
      </c>
      <c r="AA581" s="2" t="n">
        <v>0.1796</v>
      </c>
      <c r="AB581" s="2" t="n">
        <f aca="false">IF(AND(V581&gt;0,Q581&lt;&gt;""),LOG(14.69595/V581)/(1-1/Q581)*3/7-1,"")</f>
        <v>0.185741570721621</v>
      </c>
      <c r="AC581" s="2" t="str">
        <f aca="false">IF(AB581&lt;&gt;"",IF(ABS(AB581-AA581)&gt;0.05,AB581-AA581,""),"")</f>
        <v/>
      </c>
      <c r="AD581" s="2" t="n">
        <v>1.3422</v>
      </c>
      <c r="AF581" s="3" t="n">
        <f aca="false">IF(AND(L581&lt;&gt;"",AD581&lt;&gt;""),L581/(AD581*62.3664),"")</f>
        <v>1.4444227194475</v>
      </c>
      <c r="AG581" s="1" t="n">
        <v>-26.08</v>
      </c>
      <c r="AH581" s="1" t="n">
        <f aca="false">IF(AD581&lt;&gt;"",141.5/AD581-131.5,"")</f>
        <v>-26.0760691402176</v>
      </c>
      <c r="AI581" s="1" t="str">
        <f aca="false">IF(AH581&lt;&gt;"",IF(ABS(AH581-AG581)&gt;0.01,AH581-AG581,""),"")</f>
        <v/>
      </c>
      <c r="AJ581" s="3" t="n">
        <v>11.19</v>
      </c>
      <c r="AK581" s="3" t="n">
        <f aca="false">IF(AD581&lt;&gt;"",AD581*8.33718,"")</f>
        <v>11.190162996</v>
      </c>
      <c r="AL581" s="3" t="str">
        <f aca="false">IF(AK581&lt;&gt;"",IF(ABS(AK581-AJ581)&gt;0.001,AK581-AJ581,""),"")</f>
        <v/>
      </c>
      <c r="AM581" s="4" t="n">
        <v>1.285</v>
      </c>
      <c r="AN581" s="2" t="n">
        <v>130.459</v>
      </c>
      <c r="AO581" s="2" t="n">
        <f aca="false">IF(AND(V581&lt;&gt;"",AA581&lt;&gt;"",U581&lt;&gt;""),V581*10^(7/3*(1+AA581)*(1-U581/559.676)),"")</f>
        <v>132.334482036995</v>
      </c>
      <c r="AP581" s="2" t="n">
        <f aca="false">IF(AO581&lt;&gt;"",AO581-AN581,"")</f>
        <v>1.87548203699495</v>
      </c>
      <c r="AQ581" s="2" t="n">
        <v>0.1421</v>
      </c>
      <c r="AR581" s="2" t="n">
        <v>0.2283</v>
      </c>
      <c r="AS581" s="2" t="n">
        <v>0.1595</v>
      </c>
      <c r="AT581" s="2" t="n">
        <v>0.1061</v>
      </c>
      <c r="AU581" s="1" t="n">
        <v>73.27</v>
      </c>
      <c r="AV581" s="5" t="n">
        <v>349</v>
      </c>
      <c r="AW581" s="5" t="n">
        <f aca="false">AV581*AJ581</f>
        <v>3905.31</v>
      </c>
      <c r="AX581" s="1" t="n">
        <v>8.79</v>
      </c>
      <c r="AY581" s="3" t="n">
        <v>7.39</v>
      </c>
      <c r="AZ581" s="3" t="n">
        <f aca="false">IF(AND(AU581&lt;&gt;"",T581&lt;&gt;"",O581&lt;&gt;"",AD581&lt;&gt;""),SQRT((AU581*(MAX((T581-77)/(T581-O581),0))^0.38)*(SQRT(AD581^2-0.000601*(77-60))*62.3664)*251.9958/30.48^3),"")</f>
        <v>6.72244020128119</v>
      </c>
      <c r="BA581" s="3" t="n">
        <f aca="false">IF(AND(AY581&lt;&gt;"",AZ581&lt;&gt;""),AZ581-AY581,"")</f>
        <v>-0.667559798718813</v>
      </c>
      <c r="BC581" s="1" t="n">
        <v>-1748.03</v>
      </c>
      <c r="BD581" s="1" t="n">
        <v>-1609.71</v>
      </c>
      <c r="BO581" s="7" t="n">
        <f aca="false">IF(AND(P581&lt;&gt;"",AD581&lt;&gt;""),P581^0.333333333333333/AD581,"")</f>
        <v>5.65836111309542</v>
      </c>
      <c r="BP581" s="7" t="n">
        <f aca="false">BN581-BO581</f>
        <v>-5.65836111309542</v>
      </c>
    </row>
    <row r="582" customFormat="false" ht="12.75" hidden="false" customHeight="false" outlineLevel="0" collapsed="false">
      <c r="A582" s="0" t="n">
        <v>801</v>
      </c>
      <c r="B582" s="0" t="s">
        <v>885</v>
      </c>
      <c r="C582" s="0" t="s">
        <v>886</v>
      </c>
      <c r="D582" s="0" t="n">
        <v>1</v>
      </c>
      <c r="E582" s="0" t="n">
        <v>0</v>
      </c>
      <c r="F582" s="0" t="n">
        <v>0</v>
      </c>
      <c r="G582" s="0" t="n">
        <v>0</v>
      </c>
      <c r="H582" s="0" t="n">
        <v>0</v>
      </c>
      <c r="I582" s="0" t="n">
        <v>3</v>
      </c>
      <c r="J582" s="0" t="n">
        <v>1</v>
      </c>
      <c r="K582" s="0" t="s">
        <v>882</v>
      </c>
      <c r="L582" s="1" t="n">
        <v>137.37</v>
      </c>
      <c r="M582" s="1" t="n">
        <f aca="false">+D582*$D$2+E582*$E$2+F582*$F$2+G582*$G$2+H582*$H$2+I582*$I$2+J582*$J$2</f>
        <v>137.3684</v>
      </c>
      <c r="N582" s="1" t="str">
        <f aca="false">IF(ABS(M582-L582)&gt;0.005,M582-L582,"")</f>
        <v/>
      </c>
      <c r="O582" s="1" t="n">
        <v>74.88</v>
      </c>
      <c r="P582" s="1" t="n">
        <f aca="false">+O582+459.67</f>
        <v>534.55</v>
      </c>
      <c r="Q582" s="1" t="n">
        <f aca="false">IF(AND(P582&gt;0,U582&lt;&gt;""),P582/U582,"")</f>
        <v>0.630246651575174</v>
      </c>
      <c r="R582" s="1" t="n">
        <v>-168</v>
      </c>
      <c r="S582" s="1" t="n">
        <f aca="false">IF(AND(R582&lt;&gt;"",U582&lt;&gt;""),(R582+459.67)/U582,"")</f>
        <v>0.343885587624976</v>
      </c>
      <c r="T582" s="1" t="n">
        <v>388.49</v>
      </c>
      <c r="U582" s="1" t="n">
        <f aca="false">IF(T582&lt;&gt;"",T582+459.67,"")</f>
        <v>848.16</v>
      </c>
      <c r="V582" s="1" t="n">
        <v>639.28</v>
      </c>
      <c r="W582" s="2" t="n">
        <v>0.0289</v>
      </c>
      <c r="X582" s="2" t="n">
        <v>0.279</v>
      </c>
      <c r="Y582" s="2" t="n">
        <f aca="false">IF(U582&lt;&gt;"",V582*W582*L582/10.73165/U582,"")</f>
        <v>0.278828120659476</v>
      </c>
      <c r="Z582" s="2" t="str">
        <f aca="false">IF(Y582&lt;&gt;"",IF(ABS(Y582-X582)&gt;0.0005,Y582-X582,""),"")</f>
        <v/>
      </c>
      <c r="AA582" s="2" t="n">
        <v>0.1837</v>
      </c>
      <c r="AB582" s="2" t="n">
        <f aca="false">IF(AND(V582&gt;0,Q582&lt;&gt;""),LOG(14.69595/V582)/(1-1/Q582)*3/7-1,"")</f>
        <v>0.196923396316404</v>
      </c>
      <c r="AC582" s="2" t="str">
        <f aca="false">IF(AB582&lt;&gt;"",IF(ABS(AB582-AA582)&gt;0.05,AB582-AA582,""),"")</f>
        <v/>
      </c>
      <c r="AD582" s="2" t="n">
        <v>1.5002</v>
      </c>
      <c r="AF582" s="3" t="n">
        <f aca="false">IF(AND(L582&lt;&gt;"",AD582&lt;&gt;""),L582/(AD582*62.3664),"")</f>
        <v>1.46822312914013</v>
      </c>
      <c r="AG582" s="1" t="n">
        <v>-37.18</v>
      </c>
      <c r="AH582" s="1" t="n">
        <f aca="false">IF(AD582&lt;&gt;"",141.5/AD582-131.5,"")</f>
        <v>-37.179242767631</v>
      </c>
      <c r="AI582" s="1" t="str">
        <f aca="false">IF(AH582&lt;&gt;"",IF(ABS(AH582-AG582)&gt;0.01,AH582-AG582,""),"")</f>
        <v/>
      </c>
      <c r="AJ582" s="3" t="n">
        <v>12.507</v>
      </c>
      <c r="AK582" s="3" t="n">
        <f aca="false">IF(AD582&lt;&gt;"",AD582*8.33718,"")</f>
        <v>12.507437436</v>
      </c>
      <c r="AL582" s="3" t="str">
        <f aca="false">IF(AK582&lt;&gt;"",IF(ABS(AK582-AJ582)&gt;0.001,AK582-AJ582,""),"")</f>
        <v/>
      </c>
      <c r="AM582" s="4" t="n">
        <v>1.374</v>
      </c>
      <c r="AN582" s="2" t="n">
        <v>23.816</v>
      </c>
      <c r="AO582" s="2" t="n">
        <f aca="false">IF(AND(V582&lt;&gt;"",AA582&lt;&gt;"",U582&lt;&gt;""),V582*10^(7/3*(1+AA582)*(1-U582/559.676)),"")</f>
        <v>24.1012909556393</v>
      </c>
      <c r="AP582" s="2" t="n">
        <f aca="false">IF(AO582&lt;&gt;"",AO582-AN582,"")</f>
        <v>0.285290955639283</v>
      </c>
      <c r="AQ582" s="2" t="n">
        <v>0.1348</v>
      </c>
      <c r="AR582" s="2" t="n">
        <v>0.208</v>
      </c>
      <c r="AS582" s="2" t="n">
        <v>0.2652</v>
      </c>
      <c r="AT582" s="2" t="n">
        <v>0.1937</v>
      </c>
      <c r="AU582" s="1" t="n">
        <v>78.73</v>
      </c>
      <c r="AV582" s="5" t="n">
        <v>328</v>
      </c>
      <c r="AW582" s="5" t="n">
        <f aca="false">AV582*AJ582</f>
        <v>4102.296</v>
      </c>
      <c r="AX582" s="1" t="n">
        <v>18.34</v>
      </c>
      <c r="AY582" s="3" t="n">
        <v>7.64</v>
      </c>
      <c r="AZ582" s="3" t="n">
        <f aca="false">IF(AND(AU582&lt;&gt;"",T582&lt;&gt;"",O582&lt;&gt;"",AD582&lt;&gt;""),SQRT((AU582*(MAX((T582-77)/(T582-O582),0))^0.38)*(SQRT(AD582^2-0.000601*(77-60))*62.3664)*251.9958/30.48^3),"")</f>
        <v>8.07682250779171</v>
      </c>
      <c r="BA582" s="3" t="n">
        <f aca="false">IF(AND(AY582&lt;&gt;"",AZ582&lt;&gt;""),AZ582-AY582,"")</f>
        <v>0.436822507791711</v>
      </c>
      <c r="BC582" s="1" t="n">
        <v>-903.55</v>
      </c>
      <c r="BD582" s="1" t="n">
        <v>-780.46</v>
      </c>
      <c r="BE582" s="1" t="n">
        <v>21.59</v>
      </c>
      <c r="BO582" s="7" t="n">
        <f aca="false">IF(AND(P582&lt;&gt;"",AD582&lt;&gt;""),P582^0.333333333333333/AD582,"")</f>
        <v>5.40978846452324</v>
      </c>
      <c r="BP582" s="7" t="n">
        <f aca="false">BN582-BO582</f>
        <v>-5.40978846452324</v>
      </c>
    </row>
    <row r="583" customFormat="false" ht="12.75" hidden="false" customHeight="false" outlineLevel="0" collapsed="false">
      <c r="A583" s="0" t="n">
        <v>802</v>
      </c>
      <c r="B583" s="0" t="s">
        <v>887</v>
      </c>
      <c r="C583" s="0" t="s">
        <v>888</v>
      </c>
      <c r="D583" s="0" t="n">
        <v>1</v>
      </c>
      <c r="E583" s="0" t="n">
        <v>0</v>
      </c>
      <c r="F583" s="0" t="n">
        <v>0</v>
      </c>
      <c r="G583" s="0" t="n">
        <v>0</v>
      </c>
      <c r="H583" s="0" t="n">
        <v>0</v>
      </c>
      <c r="I583" s="0" t="n">
        <v>4</v>
      </c>
      <c r="J583" s="0" t="n">
        <v>0</v>
      </c>
      <c r="K583" s="0" t="s">
        <v>882</v>
      </c>
      <c r="L583" s="1" t="n">
        <v>153.82</v>
      </c>
      <c r="M583" s="1" t="n">
        <f aca="false">+D583*$D$2+E583*$E$2+F583*$F$2+G583*$G$2+H583*$H$2+I583*$I$2+J583*$J$2</f>
        <v>153.823</v>
      </c>
      <c r="N583" s="1" t="str">
        <f aca="false">IF(ABS(M583-L583)&gt;0.005,M583-L583,"")</f>
        <v/>
      </c>
      <c r="O583" s="1" t="n">
        <v>169.95</v>
      </c>
      <c r="P583" s="1" t="n">
        <f aca="false">+O583+459.67</f>
        <v>629.62</v>
      </c>
      <c r="Q583" s="1" t="n">
        <f aca="false">IF(AND(P583&gt;0,U583&lt;&gt;""),P583/U583,"")</f>
        <v>0.628720929071428</v>
      </c>
      <c r="R583" s="1" t="n">
        <v>-9.08</v>
      </c>
      <c r="S583" s="1" t="n">
        <f aca="false">IF(AND(R583&lt;&gt;"",U583&lt;&gt;""),(R583+459.67)/U583,"")</f>
        <v>0.449946576395754</v>
      </c>
      <c r="T583" s="1" t="n">
        <v>541.76</v>
      </c>
      <c r="U583" s="1" t="n">
        <f aca="false">IF(T583&lt;&gt;"",T583+459.67,"")</f>
        <v>1001.43</v>
      </c>
      <c r="V583" s="1" t="n">
        <v>661.32</v>
      </c>
      <c r="W583" s="2" t="n">
        <v>0.0287</v>
      </c>
      <c r="X583" s="2" t="n">
        <v>0.272</v>
      </c>
      <c r="Y583" s="2" t="n">
        <f aca="false">IF(U583&lt;&gt;"",V583*W583*L583/10.73165/U583,"")</f>
        <v>0.271655975901105</v>
      </c>
      <c r="Z583" s="2" t="str">
        <f aca="false">IF(Y583&lt;&gt;"",IF(ABS(Y583-X583)&gt;0.0005,Y583-X583,""),"")</f>
        <v/>
      </c>
      <c r="AA583" s="2" t="n">
        <v>0.1926</v>
      </c>
      <c r="AB583" s="2" t="n">
        <f aca="false">IF(AND(V583&gt;0,Q583&lt;&gt;""),LOG(14.69595/V583)/(1-1/Q583)*3/7-1,"")</f>
        <v>0.199802425871505</v>
      </c>
      <c r="AC583" s="2" t="str">
        <f aca="false">IF(AB583&lt;&gt;"",IF(ABS(AB583-AA583)&gt;0.05,AB583-AA583,""),"")</f>
        <v/>
      </c>
      <c r="AD583" s="2" t="n">
        <v>1.6021</v>
      </c>
      <c r="AF583" s="3" t="n">
        <f aca="false">IF(AND(L583&lt;&gt;"",AD583&lt;&gt;""),L583/(AD583*62.3664),"")</f>
        <v>1.53947453959239</v>
      </c>
      <c r="AG583" s="1" t="n">
        <v>-43.18</v>
      </c>
      <c r="AH583" s="1" t="n">
        <f aca="false">IF(AD583&lt;&gt;"",141.5/AD583-131.5,"")</f>
        <v>-43.1784220710318</v>
      </c>
      <c r="AI583" s="1" t="str">
        <f aca="false">IF(AH583&lt;&gt;"",IF(ABS(AH583-AG583)&gt;0.01,AH583-AG583,""),"")</f>
        <v/>
      </c>
      <c r="AJ583" s="3" t="n">
        <v>13.357</v>
      </c>
      <c r="AK583" s="3" t="n">
        <f aca="false">IF(AD583&lt;&gt;"",AD583*8.33718,"")</f>
        <v>13.356996078</v>
      </c>
      <c r="AL583" s="3" t="str">
        <f aca="false">IF(AK583&lt;&gt;"",IF(ABS(AK583-AJ583)&gt;0.001,AK583-AJ583,""),"")</f>
        <v/>
      </c>
      <c r="AM583" s="4" t="n">
        <v>1.4573</v>
      </c>
      <c r="AN583" s="2" t="n">
        <v>3.7775</v>
      </c>
      <c r="AO583" s="2" t="n">
        <f aca="false">IF(AND(V583&lt;&gt;"",AA583&lt;&gt;"",U583&lt;&gt;""),V583*10^(7/3*(1+AA583)*(1-U583/559.676)),"")</f>
        <v>4.20718509805828</v>
      </c>
      <c r="AP583" s="2" t="n">
        <f aca="false">IF(AO583&lt;&gt;"",AO583-AN583,"")</f>
        <v>0.42968509805828</v>
      </c>
      <c r="AQ583" s="2" t="n">
        <v>0.1285</v>
      </c>
      <c r="AR583" s="2" t="n">
        <v>0.202</v>
      </c>
      <c r="AS583" s="2" t="n">
        <v>0.4893</v>
      </c>
      <c r="AT583" s="2" t="n">
        <v>0.2706</v>
      </c>
      <c r="AU583" s="1" t="n">
        <v>83.41</v>
      </c>
      <c r="AV583" s="5" t="n">
        <v>721</v>
      </c>
      <c r="AW583" s="5" t="n">
        <f aca="false">AV583*AJ583</f>
        <v>9630.397</v>
      </c>
      <c r="AX583" s="1" t="n">
        <v>26.29</v>
      </c>
      <c r="AY583" s="3" t="n">
        <v>8.59</v>
      </c>
      <c r="AZ583" s="3" t="n">
        <f aca="false">IF(AND(AU583&lt;&gt;"",T583&lt;&gt;"",O583&lt;&gt;"",AD583&lt;&gt;""),SQRT((AU583*(MAX((T583-77)/(T583-O583),0))^0.38)*(SQRT(AD583^2-0.000601*(77-60))*62.3664)*251.9958/30.48^3),"")</f>
        <v>8.97599967781022</v>
      </c>
      <c r="BA583" s="3" t="n">
        <f aca="false">IF(AND(AY583&lt;&gt;"",AZ583&lt;&gt;""),AZ583-AY583,"")</f>
        <v>0.38599967781022</v>
      </c>
      <c r="BC583" s="1" t="n">
        <v>-268.26</v>
      </c>
      <c r="BD583" s="1" t="n">
        <v>-150</v>
      </c>
      <c r="BE583" s="1" t="n">
        <v>7.09</v>
      </c>
      <c r="BO583" s="7" t="n">
        <f aca="false">IF(AND(P583&lt;&gt;"",AD583&lt;&gt;""),P583^0.333333333333333/AD583,"")</f>
        <v>5.34978774129167</v>
      </c>
      <c r="BP583" s="7" t="n">
        <f aca="false">BN583-BO583</f>
        <v>-5.34978774129167</v>
      </c>
    </row>
    <row r="584" customFormat="false" ht="12.75" hidden="false" customHeight="false" outlineLevel="0" collapsed="false">
      <c r="A584" s="0" t="n">
        <v>803</v>
      </c>
      <c r="B584" s="0" t="s">
        <v>889</v>
      </c>
      <c r="C584" s="0" t="s">
        <v>890</v>
      </c>
      <c r="D584" s="0" t="n">
        <v>1</v>
      </c>
      <c r="E584" s="0" t="n">
        <v>0</v>
      </c>
      <c r="F584" s="0" t="n">
        <v>0</v>
      </c>
      <c r="G584" s="0" t="n">
        <v>0</v>
      </c>
      <c r="H584" s="0" t="n">
        <v>0</v>
      </c>
      <c r="I584" s="0" t="n">
        <v>0</v>
      </c>
      <c r="J584" s="0" t="n">
        <v>4</v>
      </c>
      <c r="K584" s="0" t="s">
        <v>882</v>
      </c>
      <c r="L584" s="1" t="n">
        <v>88</v>
      </c>
      <c r="M584" s="1" t="n">
        <f aca="false">+D584*$D$2+E584*$E$2+F584*$F$2+G584*$G$2+H584*$H$2+I584*$I$2+J584*$J$2</f>
        <v>88.0046</v>
      </c>
      <c r="N584" s="1" t="str">
        <f aca="false">IF(ABS(M584-L584)&gt;0.005,M584-L584,"")</f>
        <v/>
      </c>
      <c r="O584" s="1" t="n">
        <v>-198.51</v>
      </c>
      <c r="P584" s="1" t="n">
        <f aca="false">+O584+459.67</f>
        <v>261.16</v>
      </c>
      <c r="Q584" s="1" t="n">
        <f aca="false">IF(AND(P584&gt;0,U584&lt;&gt;""),P584/U584,"")</f>
        <v>0.637753357753358</v>
      </c>
      <c r="R584" s="1" t="n">
        <v>-298.46</v>
      </c>
      <c r="S584" s="1" t="n">
        <f aca="false">IF(AND(R584&lt;&gt;"",U584&lt;&gt;""),(R584+459.67)/U584,"")</f>
        <v>0.393675213675214</v>
      </c>
      <c r="T584" s="1" t="n">
        <v>-50.17</v>
      </c>
      <c r="U584" s="1" t="n">
        <f aca="false">IF(T584&lt;&gt;"",T584+459.67,"")</f>
        <v>409.5</v>
      </c>
      <c r="V584" s="1" t="n">
        <v>542.28</v>
      </c>
      <c r="W584" s="2" t="n">
        <v>0.0255</v>
      </c>
      <c r="X584" s="2" t="n">
        <v>0.277</v>
      </c>
      <c r="Y584" s="2" t="n">
        <f aca="false">IF(U584&lt;&gt;"",V584*W584*L584/10.73165/U584,"")</f>
        <v>0.276901962424692</v>
      </c>
      <c r="Z584" s="2" t="str">
        <f aca="false">IF(Y584&lt;&gt;"",IF(ABS(Y584-X584)&gt;0.0005,Y584-X584,""),"")</f>
        <v/>
      </c>
      <c r="AA584" s="2" t="n">
        <v>0.1855</v>
      </c>
      <c r="AB584" s="2" t="n">
        <f aca="false">IF(AND(V584&gt;0,Q584&lt;&gt;""),LOG(14.69595/V584)/(1-1/Q584)*3/7-1,"")</f>
        <v>0.182354695887921</v>
      </c>
      <c r="AC584" s="2" t="str">
        <f aca="false">IF(AB584&lt;&gt;"",IF(ABS(AB584-AA584)&gt;0.05,AB584-AA584,""),"")</f>
        <v/>
      </c>
      <c r="AF584" s="3" t="str">
        <f aca="false">IF(AND(L584&lt;&gt;"",AD584&lt;&gt;""),L584/(AD584*62.3664),"")</f>
        <v/>
      </c>
      <c r="AH584" s="1" t="str">
        <f aca="false">IF(AD584&lt;&gt;"",141.5/AD584-131.5,"")</f>
        <v/>
      </c>
      <c r="AI584" s="1" t="str">
        <f aca="false">IF(AH584&lt;&gt;"",IF(ABS(AH584-AG584)&gt;0.01,AH584-AG584,""),"")</f>
        <v/>
      </c>
      <c r="AK584" s="3" t="str">
        <f aca="false">IF(AD584&lt;&gt;"",AD584*8.33718,"")</f>
        <v/>
      </c>
      <c r="AL584" s="3" t="str">
        <f aca="false">IF(AK584&lt;&gt;"",IF(ABS(AK584-AJ584)&gt;0.001,AK584-AJ584,""),"")</f>
        <v/>
      </c>
      <c r="AM584" s="4" t="n">
        <v>1.151</v>
      </c>
      <c r="AO584" s="1" t="n">
        <f aca="false">IF(AND(V584&lt;&gt;"",AA584&lt;&gt;"",U584&lt;&gt;""),V584*10^(7/3*(1+AA584)*(1-U584/559.676)),"")</f>
        <v>2995.4349364715</v>
      </c>
      <c r="AP584" s="2" t="n">
        <f aca="false">IF(AO584&lt;&gt;"",AO584-AN584,"")</f>
        <v>2995.4349364715</v>
      </c>
      <c r="AQ584" s="2" t="n">
        <v>0.163</v>
      </c>
      <c r="AU584" s="1" t="n">
        <v>57.1</v>
      </c>
      <c r="AV584" s="5" t="n">
        <v>2637</v>
      </c>
      <c r="AY584" s="3" t="n">
        <v>6.76</v>
      </c>
      <c r="AZ584" s="3" t="str">
        <f aca="false">IF(AND(AU584&lt;&gt;"",T584&lt;&gt;"",O584&lt;&gt;"",AD584&lt;&gt;""),SQRT((AU584*(MAX((T584-77)/(T584-O584),0))^0.38)*(SQRT(AD584^2-0.000601*(77-60))*62.3664)*251.9958/30.48^3),"")</f>
        <v/>
      </c>
      <c r="BA584" s="3" t="str">
        <f aca="false">IF(AND(AY584&lt;&gt;"",AZ584&lt;&gt;""),AZ584-AY584,"")</f>
        <v/>
      </c>
      <c r="BC584" s="1" t="n">
        <v>-4558.96</v>
      </c>
      <c r="BD584" s="1" t="n">
        <v>-4340.78</v>
      </c>
      <c r="BE584" s="1" t="n">
        <v>3.48</v>
      </c>
      <c r="BO584" s="7" t="str">
        <f aca="false">IF(AND(P584&lt;&gt;"",AD584&lt;&gt;""),P584^0.333333333333333/AD584,"")</f>
        <v/>
      </c>
      <c r="BP584" s="7" t="e">
        <f aca="false">BN584-BO584</f>
        <v>#VALUE!</v>
      </c>
    </row>
    <row r="585" customFormat="false" ht="12.75" hidden="false" customHeight="false" outlineLevel="0" collapsed="false">
      <c r="A585" s="0" t="n">
        <v>804</v>
      </c>
      <c r="B585" s="0" t="s">
        <v>891</v>
      </c>
      <c r="C585" s="0" t="s">
        <v>892</v>
      </c>
      <c r="D585" s="0" t="n">
        <v>1</v>
      </c>
      <c r="E585" s="0" t="n">
        <v>1</v>
      </c>
      <c r="F585" s="0" t="n">
        <v>0</v>
      </c>
      <c r="G585" s="0" t="n">
        <v>0</v>
      </c>
      <c r="H585" s="0" t="n">
        <v>0</v>
      </c>
      <c r="I585" s="0" t="n">
        <v>1</v>
      </c>
      <c r="J585" s="0" t="n">
        <v>2</v>
      </c>
      <c r="K585" s="0" t="s">
        <v>882</v>
      </c>
      <c r="L585" s="1" t="n">
        <v>86.47</v>
      </c>
      <c r="M585" s="1" t="n">
        <f aca="false">+D585*$D$2+E585*$E$2+F585*$F$2+G585*$G$2+H585*$H$2+I585*$I$2+J585*$J$2</f>
        <v>86.46874</v>
      </c>
      <c r="N585" s="1" t="str">
        <f aca="false">IF(ABS(M585-L585)&gt;0.005,M585-L585,"")</f>
        <v/>
      </c>
      <c r="O585" s="1" t="n">
        <v>-41.49</v>
      </c>
      <c r="P585" s="1" t="n">
        <f aca="false">+O585+459.67</f>
        <v>418.18</v>
      </c>
      <c r="Q585" s="1" t="n">
        <f aca="false">IF(AND(P585&gt;0,U585&lt;&gt;""),P585/U585,"")</f>
        <v>0.629088064506423</v>
      </c>
      <c r="R585" s="1" t="n">
        <v>-251.36</v>
      </c>
      <c r="S585" s="1" t="n">
        <f aca="false">IF(AND(R585&lt;&gt;"",U585&lt;&gt;""),(R585+459.67)/U585,"")</f>
        <v>0.313370641152932</v>
      </c>
      <c r="T585" s="1" t="n">
        <v>205.07</v>
      </c>
      <c r="U585" s="1" t="n">
        <f aca="false">IF(T585&lt;&gt;"",T585+459.67,"")</f>
        <v>664.74</v>
      </c>
      <c r="V585" s="1" t="n">
        <v>720.98</v>
      </c>
      <c r="W585" s="2" t="n">
        <v>0.0308</v>
      </c>
      <c r="X585" s="2" t="n">
        <v>0.269</v>
      </c>
      <c r="Y585" s="2" t="n">
        <f aca="false">IF(U585&lt;&gt;"",V585*W585*L585/10.73165/U585,"")</f>
        <v>0.269166545037559</v>
      </c>
      <c r="Z585" s="2" t="str">
        <f aca="false">IF(Y585&lt;&gt;"",IF(ABS(Y585-X585)&gt;0.0005,Y585-X585,""),"")</f>
        <v/>
      </c>
      <c r="AA585" s="2" t="n">
        <v>0.2192</v>
      </c>
      <c r="AB585" s="2" t="n">
        <f aca="false">IF(AND(V585&gt;0,Q585&lt;&gt;""),LOG(14.69595/V585)/(1-1/Q585)*3/7-1,"")</f>
        <v>0.228957792837974</v>
      </c>
      <c r="AC585" s="2" t="str">
        <f aca="false">IF(AB585&lt;&gt;"",IF(ABS(AB585-AA585)&gt;0.05,AB585-AA585,""),"")</f>
        <v/>
      </c>
      <c r="AD585" s="2" t="n">
        <v>1.2304</v>
      </c>
      <c r="AF585" s="3" t="n">
        <f aca="false">IF(AND(L585&lt;&gt;"",AD585&lt;&gt;""),L585/(AD585*62.3664),"")</f>
        <v>1.12685610180348</v>
      </c>
      <c r="AG585" s="1" t="n">
        <v>-16.49</v>
      </c>
      <c r="AH585" s="1" t="n">
        <f aca="false">IF(AD585&lt;&gt;"",141.5/AD585-131.5,"")</f>
        <v>-16.4967490247074</v>
      </c>
      <c r="AI585" s="1" t="str">
        <f aca="false">IF(AH585&lt;&gt;"",IF(ABS(AH585-AG585)&gt;0.01,AH585-AG585,""),"")</f>
        <v/>
      </c>
      <c r="AJ585" s="3" t="n">
        <v>10.258</v>
      </c>
      <c r="AK585" s="3" t="n">
        <f aca="false">IF(AD585&lt;&gt;"",AD585*8.33718,"")</f>
        <v>10.258066272</v>
      </c>
      <c r="AL585" s="3" t="str">
        <f aca="false">IF(AK585&lt;&gt;"",IF(ABS(AK585-AJ585)&gt;0.001,AK585-AJ585,""),"")</f>
        <v/>
      </c>
      <c r="AM585" s="4" t="n">
        <v>1.256</v>
      </c>
      <c r="AN585" s="2" t="n">
        <v>207.23</v>
      </c>
      <c r="AO585" s="2" t="n">
        <f aca="false">IF(AND(V585&lt;&gt;"",AA585&lt;&gt;"",U585&lt;&gt;""),V585*10^(7/3*(1+AA585)*(1-U585/559.676)),"")</f>
        <v>210.808986675191</v>
      </c>
      <c r="AP585" s="2" t="n">
        <f aca="false">IF(AO585&lt;&gt;"",AO585-AN585,"")</f>
        <v>3.5789866751908</v>
      </c>
      <c r="AQ585" s="2" t="n">
        <v>0.1538</v>
      </c>
      <c r="AR585" s="2" t="n">
        <v>0.2901</v>
      </c>
      <c r="AS585" s="2" t="n">
        <v>0.1643</v>
      </c>
      <c r="AU585" s="1" t="n">
        <v>100.4</v>
      </c>
      <c r="AV585" s="5" t="n">
        <v>327</v>
      </c>
      <c r="AW585" s="5" t="n">
        <f aca="false">AV585*AJ585</f>
        <v>3354.366</v>
      </c>
      <c r="AX585" s="1" t="n">
        <v>7.87</v>
      </c>
      <c r="AY585" s="3" t="n">
        <v>8.44</v>
      </c>
      <c r="AZ585" s="3" t="n">
        <f aca="false">IF(AND(AU585&lt;&gt;"",T585&lt;&gt;"",O585&lt;&gt;"",AD585&lt;&gt;""),SQRT((AU585*(MAX((T585-77)/(T585-O585),0))^0.38)*(SQRT(AD585^2-0.000601*(77-60))*62.3664)*251.9958/30.48^3),"")</f>
        <v>7.29884330344816</v>
      </c>
      <c r="BA585" s="3" t="n">
        <f aca="false">IF(AND(AY585&lt;&gt;"",AZ585&lt;&gt;""),AZ585-AY585,"")</f>
        <v>-1.14115669655184</v>
      </c>
      <c r="BC585" s="1" t="n">
        <v>-2394.44</v>
      </c>
      <c r="BD585" s="1" t="n">
        <v>-2240.25</v>
      </c>
      <c r="BE585" s="1" t="n">
        <v>20.5</v>
      </c>
      <c r="BO585" s="7" t="n">
        <f aca="false">IF(AND(P585&lt;&gt;"",AD585&lt;&gt;""),P585^0.333333333333333/AD585,"")</f>
        <v>6.07773038397899</v>
      </c>
      <c r="BP585" s="7" t="n">
        <f aca="false">BN585-BO585</f>
        <v>-6.07773038397899</v>
      </c>
    </row>
    <row r="586" customFormat="false" ht="12.75" hidden="false" customHeight="false" outlineLevel="0" collapsed="false">
      <c r="A586" s="0" t="n">
        <v>805</v>
      </c>
      <c r="B586" s="0" t="s">
        <v>893</v>
      </c>
      <c r="C586" s="0" t="s">
        <v>894</v>
      </c>
      <c r="D586" s="0" t="n">
        <v>1</v>
      </c>
      <c r="E586" s="0" t="n">
        <v>1</v>
      </c>
      <c r="F586" s="0" t="n">
        <v>0</v>
      </c>
      <c r="G586" s="0" t="n">
        <v>0</v>
      </c>
      <c r="H586" s="0" t="n">
        <v>0</v>
      </c>
      <c r="I586" s="0" t="n">
        <v>2</v>
      </c>
      <c r="J586" s="0" t="n">
        <v>1</v>
      </c>
      <c r="K586" s="0" t="s">
        <v>882</v>
      </c>
      <c r="L586" s="1" t="n">
        <v>102.92</v>
      </c>
      <c r="M586" s="1" t="n">
        <f aca="false">+D586*$D$2+E586*$E$2+F586*$F$2+G586*$G$2+H586*$H$2+I586*$I$2+J586*$J$2</f>
        <v>102.92334</v>
      </c>
      <c r="N586" s="1" t="str">
        <f aca="false">IF(ABS(M586-L586)&gt;0.005,M586-L586,"")</f>
        <v/>
      </c>
      <c r="O586" s="1" t="n">
        <v>48.02</v>
      </c>
      <c r="P586" s="1" t="n">
        <f aca="false">+O586+459.67</f>
        <v>507.69</v>
      </c>
      <c r="Q586" s="1" t="n">
        <f aca="false">IF(AND(P586&gt;0,U586&lt;&gt;""),P586/U586,"")</f>
        <v>0.624587864770434</v>
      </c>
      <c r="R586" s="1" t="n">
        <v>-211</v>
      </c>
      <c r="S586" s="1" t="n">
        <f aca="false">IF(AND(R586&lt;&gt;"",U586&lt;&gt;""),(R586+459.67)/U586,"")</f>
        <v>0.305927365779243</v>
      </c>
      <c r="T586" s="1" t="n">
        <v>353.17</v>
      </c>
      <c r="U586" s="1" t="n">
        <f aca="false">IF(T586&lt;&gt;"",T586+459.67,"")</f>
        <v>812.84</v>
      </c>
      <c r="V586" s="1" t="n">
        <v>751.85</v>
      </c>
      <c r="W586" s="2" t="n">
        <v>0.0305</v>
      </c>
      <c r="X586" s="2" t="n">
        <v>0.271</v>
      </c>
      <c r="Y586" s="2" t="n">
        <f aca="false">IF(U586&lt;&gt;"",V586*W586*L586/10.73165/U586,"")</f>
        <v>0.270557298295641</v>
      </c>
      <c r="Z586" s="2" t="str">
        <f aca="false">IF(Y586&lt;&gt;"",IF(ABS(Y586-X586)&gt;0.0005,Y586-X586,""),"")</f>
        <v/>
      </c>
      <c r="AA586" s="2" t="n">
        <v>0.2069</v>
      </c>
      <c r="AB586" s="2" t="n">
        <f aca="false">IF(AND(V586&gt;0,Q586&lt;&gt;""),LOG(14.69595/V586)/(1-1/Q586)*3/7-1,"")</f>
        <v>0.218522695756889</v>
      </c>
      <c r="AC586" s="2" t="str">
        <f aca="false">IF(AB586&lt;&gt;"",IF(ABS(AB586-AA586)&gt;0.05,AB586-AA586,""),"")</f>
        <v/>
      </c>
      <c r="AD586" s="2" t="n">
        <v>1.3915</v>
      </c>
      <c r="AF586" s="3" t="n">
        <f aca="false">IF(AND(L586&lt;&gt;"",AD586&lt;&gt;""),L586/(AD586*62.3664),"")</f>
        <v>1.18594866633412</v>
      </c>
      <c r="AG586" s="1" t="n">
        <v>-29.81</v>
      </c>
      <c r="AH586" s="1" t="n">
        <f aca="false">IF(AD586&lt;&gt;"",141.5/AD586-131.5,"")</f>
        <v>-29.8111749910169</v>
      </c>
      <c r="AI586" s="1" t="str">
        <f aca="false">IF(AH586&lt;&gt;"",IF(ABS(AH586-AG586)&gt;0.01,AH586-AG586,""),"")</f>
        <v/>
      </c>
      <c r="AJ586" s="3" t="n">
        <v>11.601</v>
      </c>
      <c r="AK586" s="3" t="n">
        <f aca="false">IF(AD586&lt;&gt;"",AD586*8.33718,"")</f>
        <v>11.60118597</v>
      </c>
      <c r="AL586" s="3" t="str">
        <f aca="false">IF(AK586&lt;&gt;"",IF(ABS(AK586-AJ586)&gt;0.001,AK586-AJ586,""),"")</f>
        <v/>
      </c>
      <c r="AM586" s="4" t="n">
        <v>1.354</v>
      </c>
      <c r="AN586" s="2" t="n">
        <v>39.8874</v>
      </c>
      <c r="AO586" s="2" t="n">
        <f aca="false">IF(AND(V586&lt;&gt;"",AA586&lt;&gt;"",U586&lt;&gt;""),V586*10^(7/3*(1+AA586)*(1-U586/559.676)),"")</f>
        <v>40.0217186200374</v>
      </c>
      <c r="AP586" s="2" t="n">
        <f aca="false">IF(AO586&lt;&gt;"",AO586-AN586,"")</f>
        <v>0.134318620037448</v>
      </c>
      <c r="AQ586" s="2" t="n">
        <v>0.1395</v>
      </c>
      <c r="AR586" s="2" t="n">
        <v>0.2497</v>
      </c>
      <c r="AS586" s="2" t="n">
        <v>0.2187</v>
      </c>
      <c r="AT586" s="2" t="n">
        <v>0.1686</v>
      </c>
      <c r="AU586" s="1" t="n">
        <v>102.91</v>
      </c>
      <c r="AV586" s="5" t="n">
        <v>966</v>
      </c>
      <c r="AW586" s="5" t="n">
        <f aca="false">AV586*AJ586</f>
        <v>11206.566</v>
      </c>
      <c r="AX586" s="1" t="n">
        <v>20.16</v>
      </c>
      <c r="AY586" s="3" t="n">
        <v>8.53</v>
      </c>
      <c r="AZ586" s="3" t="n">
        <f aca="false">IF(AND(AU586&lt;&gt;"",T586&lt;&gt;"",O586&lt;&gt;"",AD586&lt;&gt;""),SQRT((AU586*(MAX((T586-77)/(T586-O586),0))^0.38)*(SQRT(AD586^2-0.000601*(77-60))*62.3664)*251.9958/30.48^3),"")</f>
        <v>8.73597763177195</v>
      </c>
      <c r="BA586" s="3" t="n">
        <f aca="false">IF(AND(AY586&lt;&gt;"",AZ586&lt;&gt;""),AZ586-AY586,"")</f>
        <v>0.205977631771947</v>
      </c>
      <c r="BC586" s="1" t="n">
        <v>-1183.22</v>
      </c>
      <c r="BD586" s="1" t="n">
        <v>-1056.04</v>
      </c>
      <c r="BO586" s="7" t="n">
        <f aca="false">IF(AND(P586&lt;&gt;"",AD586&lt;&gt;""),P586^0.333333333333333/AD586,"")</f>
        <v>5.73301386882779</v>
      </c>
      <c r="BP586" s="7" t="n">
        <f aca="false">BN586-BO586</f>
        <v>-5.73301386882779</v>
      </c>
    </row>
    <row r="587" customFormat="false" ht="12.75" hidden="false" customHeight="false" outlineLevel="0" collapsed="false">
      <c r="A587" s="0" t="n">
        <v>806</v>
      </c>
      <c r="B587" s="0" t="s">
        <v>895</v>
      </c>
      <c r="C587" s="0" t="s">
        <v>896</v>
      </c>
      <c r="D587" s="0" t="n">
        <v>1</v>
      </c>
      <c r="E587" s="0" t="n">
        <v>1</v>
      </c>
      <c r="F587" s="0" t="n">
        <v>0</v>
      </c>
      <c r="G587" s="0" t="n">
        <v>0</v>
      </c>
      <c r="H587" s="0" t="n">
        <v>0</v>
      </c>
      <c r="I587" s="0" t="n">
        <v>3</v>
      </c>
      <c r="J587" s="0" t="n">
        <v>0</v>
      </c>
      <c r="K587" s="0" t="s">
        <v>882</v>
      </c>
      <c r="L587" s="1" t="n">
        <v>119.38</v>
      </c>
      <c r="M587" s="1" t="n">
        <f aca="false">+D587*$D$2+E587*$E$2+F587*$F$2+G587*$G$2+H587*$H$2+I587*$I$2+J587*$J$2</f>
        <v>119.37794</v>
      </c>
      <c r="N587" s="1" t="str">
        <f aca="false">IF(ABS(M587-L587)&gt;0.005,M587-L587,"")</f>
        <v/>
      </c>
      <c r="O587" s="1" t="n">
        <v>142.12</v>
      </c>
      <c r="P587" s="1" t="n">
        <f aca="false">+O587+459.67</f>
        <v>601.79</v>
      </c>
      <c r="Q587" s="1" t="n">
        <f aca="false">IF(AND(P587&gt;0,U587&lt;&gt;""),P587/U587,"")</f>
        <v>0.623280719197945</v>
      </c>
      <c r="R587" s="1" t="n">
        <v>-82.34</v>
      </c>
      <c r="S587" s="1" t="n">
        <f aca="false">IF(AND(R587&lt;&gt;"",U587&lt;&gt;""),(R587+459.67)/U587,"")</f>
        <v>0.390804954842986</v>
      </c>
      <c r="T587" s="1" t="n">
        <v>505.85</v>
      </c>
      <c r="U587" s="1" t="n">
        <f aca="false">IF(T587&lt;&gt;"",T587+459.67,"")</f>
        <v>965.52</v>
      </c>
      <c r="V587" s="1" t="n">
        <v>793.58</v>
      </c>
      <c r="W587" s="2" t="n">
        <v>0.0321</v>
      </c>
      <c r="X587" s="2" t="n">
        <v>0.293</v>
      </c>
      <c r="Y587" s="2" t="n">
        <f aca="false">IF(U587&lt;&gt;"",V587*W587*L587/10.73165/U587,"")</f>
        <v>0.293494215774914</v>
      </c>
      <c r="Z587" s="2" t="str">
        <f aca="false">IF(Y587&lt;&gt;"",IF(ABS(Y587-X587)&gt;0.0005,Y587-X587,""),"")</f>
        <v/>
      </c>
      <c r="AA587" s="2" t="n">
        <v>0.2129</v>
      </c>
      <c r="AB587" s="2" t="n">
        <f aca="false">IF(AND(V587&gt;0,Q587&lt;&gt;""),LOG(14.69595/V587)/(1-1/Q587)*3/7-1,"")</f>
        <v>0.228387790694096</v>
      </c>
      <c r="AC587" s="2" t="str">
        <f aca="false">IF(AB587&lt;&gt;"",IF(ABS(AB587-AA587)&gt;0.05,AB587-AA587,""),"")</f>
        <v/>
      </c>
      <c r="AD587" s="2" t="n">
        <v>1.4997</v>
      </c>
      <c r="AF587" s="3" t="n">
        <f aca="false">IF(AND(L587&lt;&gt;"",AD587&lt;&gt;""),L587/(AD587*62.3664),"")</f>
        <v>1.27636976295094</v>
      </c>
      <c r="AG587" s="1" t="n">
        <v>-37.15</v>
      </c>
      <c r="AH587" s="1" t="n">
        <f aca="false">IF(AD587&lt;&gt;"",141.5/AD587-131.5,"")</f>
        <v>-37.1477962259118</v>
      </c>
      <c r="AI587" s="1" t="str">
        <f aca="false">IF(AH587&lt;&gt;"",IF(ABS(AH587-AG587)&gt;0.01,AH587-AG587,""),"")</f>
        <v/>
      </c>
      <c r="AJ587" s="3" t="n">
        <v>12.503</v>
      </c>
      <c r="AK587" s="3" t="n">
        <f aca="false">IF(AD587&lt;&gt;"",AD587*8.33718,"")</f>
        <v>12.503268846</v>
      </c>
      <c r="AL587" s="3" t="str">
        <f aca="false">IF(AK587&lt;&gt;"",IF(ABS(AK587-AJ587)&gt;0.001,AK587-AJ587,""),"")</f>
        <v/>
      </c>
      <c r="AM587" s="4" t="n">
        <v>1.4431</v>
      </c>
      <c r="AN587" s="2" t="n">
        <v>6.4505</v>
      </c>
      <c r="AO587" s="2" t="n">
        <f aca="false">IF(AND(V587&lt;&gt;"",AA587&lt;&gt;"",U587&lt;&gt;""),V587*10^(7/3*(1+AA587)*(1-U587/559.676)),"")</f>
        <v>7.03670334587616</v>
      </c>
      <c r="AP587" s="2" t="n">
        <f aca="false">IF(AO587&lt;&gt;"",AO587-AN587,"")</f>
        <v>0.586203345876162</v>
      </c>
      <c r="AQ587" s="2" t="n">
        <v>0.1294</v>
      </c>
      <c r="AR587" s="2" t="n">
        <v>0.2268</v>
      </c>
      <c r="AS587" s="2" t="n">
        <v>0.3277</v>
      </c>
      <c r="AU587" s="1" t="n">
        <v>107.27</v>
      </c>
      <c r="AV587" s="5" t="n">
        <v>1368</v>
      </c>
      <c r="AW587" s="5" t="n">
        <f aca="false">AV587*AJ587</f>
        <v>17104.104</v>
      </c>
      <c r="AX587" s="1" t="n">
        <v>26.68</v>
      </c>
      <c r="AY587" s="3" t="n">
        <v>9.3</v>
      </c>
      <c r="AZ587" s="3" t="n">
        <f aca="false">IF(AND(AU587&lt;&gt;"",T587&lt;&gt;"",O587&lt;&gt;"",AD587&lt;&gt;""),SQRT((AU587*(MAX((T587-77)/(T587-O587),0))^0.38)*(SQRT(AD587^2-0.000601*(77-60))*62.3664)*251.9958/30.48^3),"")</f>
        <v>9.73837591591303</v>
      </c>
      <c r="BA587" s="3" t="n">
        <f aca="false">IF(AND(AY587&lt;&gt;"",AZ587&lt;&gt;""),AZ587-AY587,"")</f>
        <v>0.438375915913033</v>
      </c>
      <c r="BC587" s="1" t="n">
        <v>-371.58</v>
      </c>
      <c r="BD587" s="1" t="n">
        <v>-253.57</v>
      </c>
      <c r="BE587" s="1" t="n">
        <v>34.36</v>
      </c>
      <c r="BO587" s="7" t="n">
        <f aca="false">IF(AND(P587&lt;&gt;"",AD587&lt;&gt;""),P587^0.333333333333333/AD587,"")</f>
        <v>5.62959644943972</v>
      </c>
      <c r="BP587" s="7" t="n">
        <f aca="false">BN587-BO587</f>
        <v>-5.62959644943972</v>
      </c>
    </row>
    <row r="588" customFormat="false" ht="12.75" hidden="false" customHeight="false" outlineLevel="0" collapsed="false">
      <c r="A588" s="0" t="n">
        <v>807</v>
      </c>
      <c r="B588" s="0" t="s">
        <v>897</v>
      </c>
      <c r="C588" s="0" t="s">
        <v>898</v>
      </c>
      <c r="D588" s="0" t="n">
        <v>1</v>
      </c>
      <c r="E588" s="0" t="n">
        <v>1</v>
      </c>
      <c r="F588" s="0" t="n">
        <v>0</v>
      </c>
      <c r="G588" s="0" t="n">
        <v>0</v>
      </c>
      <c r="H588" s="0" t="n">
        <v>0</v>
      </c>
      <c r="I588" s="0" t="n">
        <v>0</v>
      </c>
      <c r="J588" s="0" t="n">
        <v>3</v>
      </c>
      <c r="K588" s="0" t="s">
        <v>882</v>
      </c>
      <c r="L588" s="1" t="n">
        <v>70.01</v>
      </c>
      <c r="M588" s="1" t="n">
        <f aca="false">+D588*$D$2+E588*$E$2+F588*$F$2+G588*$G$2+H588*$H$2+I588*$I$2+J588*$J$2</f>
        <v>70.01414</v>
      </c>
      <c r="N588" s="1" t="str">
        <f aca="false">IF(ABS(M588-L588)&gt;0.005,M588-L588,"")</f>
        <v/>
      </c>
      <c r="O588" s="1" t="n">
        <v>-115.89</v>
      </c>
      <c r="P588" s="1" t="n">
        <f aca="false">+O588+459.67</f>
        <v>343.78</v>
      </c>
      <c r="Q588" s="1" t="n">
        <f aca="false">IF(AND(P588&gt;0,U588&lt;&gt;""),P588/U588,"")</f>
        <v>0.638996282527881</v>
      </c>
      <c r="R588" s="1" t="n">
        <v>-247.32</v>
      </c>
      <c r="S588" s="1" t="n">
        <f aca="false">IF(AND(R588&lt;&gt;"",U588&lt;&gt;""),(R588+459.67)/U588,"")</f>
        <v>0.394702602230483</v>
      </c>
      <c r="T588" s="1" t="n">
        <v>78.33</v>
      </c>
      <c r="U588" s="1" t="n">
        <f aca="false">IF(T588&lt;&gt;"",T588+459.67,"")</f>
        <v>538</v>
      </c>
      <c r="V588" s="1" t="n">
        <v>701.44</v>
      </c>
      <c r="W588" s="2" t="n">
        <v>0.0305</v>
      </c>
      <c r="X588" s="2" t="n">
        <v>0.259</v>
      </c>
      <c r="Y588" s="2" t="n">
        <f aca="false">IF(U588&lt;&gt;"",V588*W588*L588/10.73165/U588,"")</f>
        <v>0.259418933299076</v>
      </c>
      <c r="Z588" s="2" t="str">
        <f aca="false">IF(Y588&lt;&gt;"",IF(ABS(Y588-X588)&gt;0.0005,Y588-X588,""),"")</f>
        <v/>
      </c>
      <c r="AA588" s="2" t="n">
        <v>0.2672</v>
      </c>
      <c r="AB588" s="2" t="n">
        <f aca="false">IF(AND(V588&gt;0,Q588&lt;&gt;""),LOG(14.69595/V588)/(1-1/Q588)*3/7-1,"")</f>
        <v>0.273523567338787</v>
      </c>
      <c r="AC588" s="2" t="str">
        <f aca="false">IF(AB588&lt;&gt;"",IF(ABS(AB588-AA588)&gt;0.05,AB588-AA588,""),"")</f>
        <v/>
      </c>
      <c r="AD588" s="2" t="n">
        <v>0.8781</v>
      </c>
      <c r="AF588" s="3" t="n">
        <f aca="false">IF(AND(L588&lt;&gt;"",AD588&lt;&gt;""),L588/(AD588*62.3664),"")</f>
        <v>1.27839606350689</v>
      </c>
      <c r="AG588" s="1" t="n">
        <v>29.65</v>
      </c>
      <c r="AH588" s="1" t="n">
        <f aca="false">IF(AD588&lt;&gt;"",141.5/AD588-131.5,"")</f>
        <v>29.6433777474092</v>
      </c>
      <c r="AI588" s="1" t="str">
        <f aca="false">IF(AH588&lt;&gt;"",IF(ABS(AH588-AG588)&gt;0.01,AH588-AG588,""),"")</f>
        <v/>
      </c>
      <c r="AJ588" s="3" t="n">
        <v>7.32</v>
      </c>
      <c r="AK588" s="3" t="n">
        <f aca="false">IF(AD588&lt;&gt;"",AD588*8.33718,"")</f>
        <v>7.320877758</v>
      </c>
      <c r="AL588" s="3" t="str">
        <f aca="false">IF(AK588&lt;&gt;"",IF(ABS(AK588-AJ588)&gt;0.001,AK588-AJ588,""),"")</f>
        <v/>
      </c>
      <c r="AM588" s="4" t="n">
        <v>1.215</v>
      </c>
      <c r="AO588" s="2" t="n">
        <f aca="false">IF(AND(V588&lt;&gt;"",AA588&lt;&gt;"",U588&lt;&gt;""),V588*10^(7/3*(1+AA588)*(1-U588/559.676)),"")</f>
        <v>913.074183397922</v>
      </c>
      <c r="AP588" s="2" t="n">
        <f aca="false">IF(AO588&lt;&gt;"",AO588-AN588,"")</f>
        <v>913.074183397922</v>
      </c>
      <c r="AQ588" s="2" t="n">
        <v>0.1713</v>
      </c>
      <c r="AR588" s="2" t="n">
        <v>0.3617</v>
      </c>
      <c r="AU588" s="1" t="n">
        <v>102.04</v>
      </c>
      <c r="AV588" s="5" t="n">
        <v>1098</v>
      </c>
      <c r="AW588" s="5" t="n">
        <f aca="false">AV588*AJ588</f>
        <v>8037.36</v>
      </c>
      <c r="AX588" s="1" t="n">
        <v>0.03</v>
      </c>
      <c r="AY588" s="3" t="n">
        <v>8.63</v>
      </c>
      <c r="AZ588" s="3" t="n">
        <f aca="false">IF(AND(AU588&lt;&gt;"",T588&lt;&gt;"",O588&lt;&gt;"",AD588&lt;&gt;""),SQRT((AU588*(MAX((T588-77)/(T588-O588),0))^0.38)*(SQRT(AD588^2-0.000601*(77-60))*62.3664)*251.9958/30.48^3),"")</f>
        <v>2.72655610138754</v>
      </c>
      <c r="BA588" s="3" t="n">
        <f aca="false">IF(AND(AY588&lt;&gt;"",AZ588&lt;&gt;""),AZ588-AY588,"")</f>
        <v>-5.90344389861246</v>
      </c>
      <c r="BC588" s="1" t="n">
        <v>-4257.16</v>
      </c>
      <c r="BD588" s="1" t="n">
        <v>-4045.74</v>
      </c>
      <c r="BE588" s="1" t="n">
        <v>24.92</v>
      </c>
      <c r="BO588" s="7" t="n">
        <f aca="false">IF(AND(P588&lt;&gt;"",AD588&lt;&gt;""),P588^0.333333333333333/AD588,"")</f>
        <v>7.97779535974155</v>
      </c>
      <c r="BP588" s="7" t="n">
        <f aca="false">BN588-BO588</f>
        <v>-7.97779535974155</v>
      </c>
    </row>
    <row r="589" customFormat="false" ht="12.75" hidden="false" customHeight="false" outlineLevel="0" collapsed="false">
      <c r="A589" s="0" t="n">
        <v>808</v>
      </c>
      <c r="B589" s="0" t="s">
        <v>899</v>
      </c>
      <c r="C589" s="0" t="s">
        <v>900</v>
      </c>
      <c r="D589" s="0" t="n">
        <v>1</v>
      </c>
      <c r="E589" s="0" t="n">
        <v>2</v>
      </c>
      <c r="F589" s="0" t="n">
        <v>0</v>
      </c>
      <c r="G589" s="0" t="n">
        <v>0</v>
      </c>
      <c r="H589" s="0" t="n">
        <v>0</v>
      </c>
      <c r="I589" s="0" t="n">
        <v>2</v>
      </c>
      <c r="J589" s="0" t="n">
        <v>0</v>
      </c>
      <c r="K589" s="0" t="s">
        <v>882</v>
      </c>
      <c r="L589" s="1" t="n">
        <v>84.93</v>
      </c>
      <c r="M589" s="1" t="n">
        <f aca="false">+D589*$D$2+E589*$E$2+F589*$F$2+G589*$G$2+H589*$H$2+I589*$I$2+J589*$J$2</f>
        <v>84.93288</v>
      </c>
      <c r="N589" s="1" t="str">
        <f aca="false">IF(ABS(M589-L589)&gt;0.005,M589-L589,"")</f>
        <v/>
      </c>
      <c r="O589" s="1" t="n">
        <v>103.55</v>
      </c>
      <c r="P589" s="1" t="n">
        <f aca="false">+O589+459.67</f>
        <v>563.22</v>
      </c>
      <c r="Q589" s="1" t="n">
        <f aca="false">IF(AND(P589&gt;0,U589&lt;&gt;""),P589/U589,"")</f>
        <v>0.613529411764706</v>
      </c>
      <c r="R589" s="1" t="n">
        <v>-139.25</v>
      </c>
      <c r="S589" s="1" t="n">
        <f aca="false">IF(AND(R589&lt;&gt;"",U589&lt;&gt;""),(R589+459.67)/U589,"")</f>
        <v>0.349041394335512</v>
      </c>
      <c r="T589" s="1" t="n">
        <v>458.33</v>
      </c>
      <c r="U589" s="1" t="n">
        <f aca="false">IF(T589&lt;&gt;"",T589+459.67,"")</f>
        <v>918</v>
      </c>
      <c r="V589" s="1" t="n">
        <v>881.76</v>
      </c>
      <c r="W589" s="2" t="n">
        <v>0.0349</v>
      </c>
      <c r="X589" s="2" t="n">
        <v>0.265</v>
      </c>
      <c r="Y589" s="2" t="n">
        <f aca="false">IF(U589&lt;&gt;"",V589*W589*L589/10.73165/U589,"")</f>
        <v>0.265294204873015</v>
      </c>
      <c r="Z589" s="2" t="str">
        <f aca="false">IF(Y589&lt;&gt;"",IF(ABS(Y589-X589)&gt;0.0005,Y589-X589,""),"")</f>
        <v/>
      </c>
      <c r="AA589" s="2" t="n">
        <v>0.1916</v>
      </c>
      <c r="AB589" s="2" t="n">
        <f aca="false">IF(AND(V589&gt;0,Q589&lt;&gt;""),LOG(14.69595/V589)/(1-1/Q589)*3/7-1,"")</f>
        <v>0.209793408534569</v>
      </c>
      <c r="AC589" s="2" t="str">
        <f aca="false">IF(AB589&lt;&gt;"",IF(ABS(AB589-AA589)&gt;0.05,AB589-AA589,""),"")</f>
        <v/>
      </c>
      <c r="AD589" s="2" t="n">
        <v>1.3374</v>
      </c>
      <c r="AF589" s="3" t="n">
        <f aca="false">IF(AND(L589&lt;&gt;"",AD589&lt;&gt;""),L589/(AD589*62.3664),"")</f>
        <v>1.01823759859835</v>
      </c>
      <c r="AG589" s="1" t="n">
        <v>-25.7</v>
      </c>
      <c r="AH589" s="1" t="n">
        <f aca="false">IF(AD589&lt;&gt;"",141.5/AD589-131.5,"")</f>
        <v>-25.6976970240766</v>
      </c>
      <c r="AI589" s="1" t="str">
        <f aca="false">IF(AH589&lt;&gt;"",IF(ABS(AH589-AG589)&gt;0.01,AH589-AG589,""),"")</f>
        <v/>
      </c>
      <c r="AJ589" s="3" t="n">
        <v>11.15</v>
      </c>
      <c r="AK589" s="3" t="n">
        <f aca="false">IF(AD589&lt;&gt;"",AD589*8.33718,"")</f>
        <v>11.150144532</v>
      </c>
      <c r="AL589" s="3" t="str">
        <f aca="false">IF(AK589&lt;&gt;"",IF(ABS(AK589-AJ589)&gt;0.001,AK589-AJ589,""),"")</f>
        <v/>
      </c>
      <c r="AM589" s="4" t="n">
        <v>1.4212</v>
      </c>
      <c r="AN589" s="2" t="n">
        <v>13.6516</v>
      </c>
      <c r="AO589" s="2" t="n">
        <f aca="false">IF(AND(V589&lt;&gt;"",AA589&lt;&gt;"",U589&lt;&gt;""),V589*10^(7/3*(1+AA589)*(1-U589/559.676)),"")</f>
        <v>14.6299153652077</v>
      </c>
      <c r="AP589" s="2" t="n">
        <f aca="false">IF(AO589&lt;&gt;"",AO589-AN589,"")</f>
        <v>0.978315365207719</v>
      </c>
      <c r="AQ589" s="2" t="n">
        <v>0.1416</v>
      </c>
      <c r="AR589" s="2" t="n">
        <v>0.2816</v>
      </c>
      <c r="AS589" s="2" t="n">
        <v>0.2851</v>
      </c>
      <c r="AT589" s="2" t="n">
        <v>0.206</v>
      </c>
      <c r="AU589" s="1" t="n">
        <v>143.67</v>
      </c>
      <c r="AV589" s="5" t="n">
        <v>2601</v>
      </c>
      <c r="AW589" s="5" t="n">
        <f aca="false">AV589*AJ589</f>
        <v>29001.15</v>
      </c>
      <c r="AX589" s="1" t="n">
        <v>28.77</v>
      </c>
      <c r="AY589" s="3" t="n">
        <v>9.96</v>
      </c>
      <c r="AZ589" s="3" t="n">
        <f aca="false">IF(AND(AU589&lt;&gt;"",T589&lt;&gt;"",O589&lt;&gt;"",AD589&lt;&gt;""),SQRT((AU589*(MAX((T589-77)/(T589-O589),0))^0.38)*(SQRT(AD589^2-0.000601*(77-60))*62.3664)*251.9958/30.48^3),"")</f>
        <v>10.4543306603812</v>
      </c>
      <c r="BA589" s="3" t="n">
        <f aca="false">IF(AND(AY589&lt;&gt;"",AZ589&lt;&gt;""),AZ589-AY589,"")</f>
        <v>0.494330660381214</v>
      </c>
      <c r="BB589" s="1" t="n">
        <v>24.53</v>
      </c>
      <c r="BC589" s="1" t="n">
        <v>-483.52</v>
      </c>
      <c r="BD589" s="1" t="n">
        <v>-349.14</v>
      </c>
      <c r="BE589" s="1" t="n">
        <v>23.3</v>
      </c>
      <c r="BL589" s="1" t="n">
        <v>15.5</v>
      </c>
      <c r="BM589" s="1" t="n">
        <v>66</v>
      </c>
      <c r="BO589" s="7" t="n">
        <f aca="false">IF(AND(P589&lt;&gt;"",AD589&lt;&gt;""),P589^0.333333333333333/AD589,"")</f>
        <v>6.1749204996954</v>
      </c>
      <c r="BP589" s="7" t="n">
        <f aca="false">BN589-BO589</f>
        <v>-6.1749204996954</v>
      </c>
    </row>
    <row r="590" customFormat="false" ht="12.75" hidden="false" customHeight="false" outlineLevel="0" collapsed="false">
      <c r="A590" s="0" t="n">
        <v>809</v>
      </c>
      <c r="B590" s="0" t="s">
        <v>901</v>
      </c>
      <c r="C590" s="0" t="s">
        <v>902</v>
      </c>
      <c r="D590" s="0" t="n">
        <v>1</v>
      </c>
      <c r="E590" s="0" t="n">
        <v>3</v>
      </c>
      <c r="F590" s="0" t="n">
        <v>0</v>
      </c>
      <c r="G590" s="0" t="n">
        <v>0</v>
      </c>
      <c r="H590" s="0" t="n">
        <v>0</v>
      </c>
      <c r="I590" s="0" t="n">
        <v>1</v>
      </c>
      <c r="J590" s="0" t="n">
        <v>0</v>
      </c>
      <c r="K590" s="0" t="s">
        <v>882</v>
      </c>
      <c r="L590" s="1" t="n">
        <v>50.49</v>
      </c>
      <c r="M590" s="1" t="n">
        <f aca="false">+D590*$D$2+E590*$E$2+F590*$F$2+G590*$G$2+H590*$H$2+I590*$I$2+J590*$J$2</f>
        <v>50.48782</v>
      </c>
      <c r="N590" s="1" t="str">
        <f aca="false">IF(ABS(M590-L590)&gt;0.005,M590-L590,"")</f>
        <v/>
      </c>
      <c r="O590" s="1" t="n">
        <v>-11.6</v>
      </c>
      <c r="P590" s="1" t="n">
        <f aca="false">+O590+459.67</f>
        <v>448.07</v>
      </c>
      <c r="Q590" s="1" t="n">
        <f aca="false">IF(AND(P590&gt;0,U590&lt;&gt;""),P590/U590,"")</f>
        <v>0.598024691358025</v>
      </c>
      <c r="R590" s="1" t="n">
        <v>-143.86</v>
      </c>
      <c r="S590" s="1" t="n">
        <f aca="false">IF(AND(R590&lt;&gt;"",U590&lt;&gt;""),(R590+459.67)/U590,"")</f>
        <v>0.421501501501502</v>
      </c>
      <c r="T590" s="1" t="n">
        <v>289.58</v>
      </c>
      <c r="U590" s="1" t="n">
        <f aca="false">IF(T590&lt;&gt;"",T590+459.67,"")</f>
        <v>749.25</v>
      </c>
      <c r="V590" s="1" t="n">
        <v>968.76</v>
      </c>
      <c r="W590" s="2" t="n">
        <v>0.0441</v>
      </c>
      <c r="X590" s="2" t="n">
        <v>0.268</v>
      </c>
      <c r="Y590" s="2" t="n">
        <f aca="false">IF(U590&lt;&gt;"",V590*W590*L590/10.73165/U590,"")</f>
        <v>0.26826678641014</v>
      </c>
      <c r="Z590" s="2" t="str">
        <f aca="false">IF(Y590&lt;&gt;"",IF(ABS(Y590-X590)&gt;0.0005,Y590-X590,""),"")</f>
        <v/>
      </c>
      <c r="AA590" s="2" t="n">
        <v>0.1529</v>
      </c>
      <c r="AB590" s="2" t="n">
        <f aca="false">IF(AND(V590&gt;0,Q590&lt;&gt;""),LOG(14.69595/V590)/(1-1/Q590)*3/7-1,"")</f>
        <v>0.159791914666784</v>
      </c>
      <c r="AC590" s="2" t="str">
        <f aca="false">IF(AB590&lt;&gt;"",IF(ABS(AB590-AA590)&gt;0.05,AB590-AA590,""),"")</f>
        <v/>
      </c>
      <c r="AD590" s="2" t="n">
        <v>0.9331</v>
      </c>
      <c r="AF590" s="3" t="n">
        <f aca="false">IF(AND(L590&lt;&gt;"",AD590&lt;&gt;""),L590/(AD590*62.3664),"")</f>
        <v>0.867613908457818</v>
      </c>
      <c r="AG590" s="1" t="n">
        <v>20.14</v>
      </c>
      <c r="AH590" s="1" t="n">
        <f aca="false">IF(AD590&lt;&gt;"",141.5/AD590-131.5,"")</f>
        <v>20.145054120673</v>
      </c>
      <c r="AI590" s="1" t="str">
        <f aca="false">IF(AH590&lt;&gt;"",IF(ABS(AH590-AG590)&gt;0.01,AH590-AG590,""),"")</f>
        <v/>
      </c>
      <c r="AJ590" s="3" t="n">
        <v>7.779</v>
      </c>
      <c r="AK590" s="3" t="n">
        <f aca="false">IF(AD590&lt;&gt;"",AD590*8.33718,"")</f>
        <v>7.779422658</v>
      </c>
      <c r="AL590" s="3" t="str">
        <f aca="false">IF(AK590&lt;&gt;"",IF(ABS(AK590-AJ590)&gt;0.001,AK590-AJ590,""),"")</f>
        <v/>
      </c>
      <c r="AM590" s="4" t="n">
        <v>1.3362</v>
      </c>
      <c r="AN590" s="2" t="n">
        <v>118.545</v>
      </c>
      <c r="AO590" s="2" t="n">
        <f aca="false">IF(AND(V590&lt;&gt;"",AA590&lt;&gt;"",U590&lt;&gt;""),V590*10^(7/3*(1+AA590)*(1-U590/559.676)),"")</f>
        <v>118.8564913256</v>
      </c>
      <c r="AP590" s="2" t="n">
        <f aca="false">IF(AO590&lt;&gt;"",AO590-AN590,"")</f>
        <v>0.311491325600443</v>
      </c>
      <c r="AQ590" s="2" t="n">
        <v>0.1898</v>
      </c>
      <c r="AR590" s="2" t="n">
        <v>0.3778</v>
      </c>
      <c r="AS590" s="2" t="n">
        <v>0.1733</v>
      </c>
      <c r="AT590" s="2" t="n">
        <v>0.1224</v>
      </c>
      <c r="AU590" s="1" t="n">
        <v>183.5</v>
      </c>
      <c r="AV590" s="5" t="n">
        <v>5751</v>
      </c>
      <c r="AW590" s="5" t="n">
        <f aca="false">AV590*AJ590</f>
        <v>44737.029</v>
      </c>
      <c r="AX590" s="1" t="n">
        <v>15.19</v>
      </c>
      <c r="AY590" s="3" t="n">
        <v>9.64</v>
      </c>
      <c r="AZ590" s="3" t="n">
        <f aca="false">IF(AND(AU590&lt;&gt;"",T590&lt;&gt;"",O590&lt;&gt;"",AD590&lt;&gt;""),SQRT((AU590*(MAX((T590-77)/(T590-O590),0))^0.38)*(SQRT(AD590^2-0.000601*(77-60))*62.3664)*251.9958/30.48^3),"")</f>
        <v>9.09708740864824</v>
      </c>
      <c r="BA590" s="3" t="n">
        <f aca="false">IF(AND(AY590&lt;&gt;"",AZ590&lt;&gt;""),AZ590-AY590,"")</f>
        <v>-0.542912591351763</v>
      </c>
      <c r="BC590" s="1" t="n">
        <v>-697.93</v>
      </c>
      <c r="BD590" s="1" t="n">
        <v>-497.73</v>
      </c>
      <c r="BE590" s="1" t="n">
        <v>55.76</v>
      </c>
      <c r="BL590" s="1" t="n">
        <v>10.7</v>
      </c>
      <c r="BM590" s="1" t="n">
        <v>12.4</v>
      </c>
      <c r="BO590" s="7" t="n">
        <f aca="false">IF(AND(P590&lt;&gt;"",AD590&lt;&gt;""),P590^0.333333333333333/AD590,"")</f>
        <v>8.20075365734053</v>
      </c>
      <c r="BP590" s="7" t="n">
        <f aca="false">BN590-BO590</f>
        <v>-8.20075365734053</v>
      </c>
    </row>
    <row r="591" customFormat="false" ht="12.75" hidden="false" customHeight="false" outlineLevel="0" collapsed="false">
      <c r="A591" s="0" t="n">
        <v>810</v>
      </c>
      <c r="B591" s="0" t="s">
        <v>903</v>
      </c>
      <c r="C591" s="0" t="s">
        <v>904</v>
      </c>
      <c r="D591" s="0" t="n">
        <v>1</v>
      </c>
      <c r="E591" s="0" t="n">
        <v>3</v>
      </c>
      <c r="F591" s="0" t="n">
        <v>0</v>
      </c>
      <c r="G591" s="0" t="n">
        <v>0</v>
      </c>
      <c r="H591" s="0" t="n">
        <v>0</v>
      </c>
      <c r="I591" s="0" t="n">
        <v>0</v>
      </c>
      <c r="J591" s="0" t="n">
        <v>1</v>
      </c>
      <c r="K591" s="0" t="s">
        <v>882</v>
      </c>
      <c r="L591" s="1" t="n">
        <v>34.03</v>
      </c>
      <c r="M591" s="1" t="n">
        <f aca="false">+D591*$D$2+E591*$E$2+F591*$F$2+G591*$G$2+H591*$H$2+I591*$I$2+J591*$J$2</f>
        <v>34.03322</v>
      </c>
      <c r="N591" s="1" t="str">
        <f aca="false">IF(ABS(M591-L591)&gt;0.005,M591-L591,"")</f>
        <v/>
      </c>
      <c r="O591" s="1" t="n">
        <v>-108.99</v>
      </c>
      <c r="P591" s="1" t="n">
        <f aca="false">+O591+459.67</f>
        <v>350.68</v>
      </c>
      <c r="Q591" s="1" t="n">
        <f aca="false">IF(AND(P591&gt;0,U591&lt;&gt;""),P591/U591,"")</f>
        <v>0.613227013604728</v>
      </c>
      <c r="R591" s="1" t="n">
        <v>-223.24</v>
      </c>
      <c r="S591" s="1" t="n">
        <f aca="false">IF(AND(R591&lt;&gt;"",U591&lt;&gt;""),(R591+459.67)/U591,"")</f>
        <v>0.413440352533837</v>
      </c>
      <c r="T591" s="1" t="n">
        <v>112.19</v>
      </c>
      <c r="U591" s="1" t="n">
        <f aca="false">IF(T591&lt;&gt;"",T591+459.67,"")</f>
        <v>571.86</v>
      </c>
      <c r="V591" s="1" t="n">
        <v>852.37</v>
      </c>
      <c r="W591" s="2" t="n">
        <v>0.0532</v>
      </c>
      <c r="X591" s="2" t="n">
        <v>0.251</v>
      </c>
      <c r="Y591" s="2" t="n">
        <f aca="false">IF(U591&lt;&gt;"",V591*W591*L591/10.73165/U591,"")</f>
        <v>0.251446454992635</v>
      </c>
      <c r="Z591" s="2" t="str">
        <f aca="false">IF(Y591&lt;&gt;"",IF(ABS(Y591-X591)&gt;0.0005,Y591-X591,""),"")</f>
        <v/>
      </c>
      <c r="AA591" s="2" t="n">
        <v>0.2125</v>
      </c>
      <c r="AB591" s="2" t="n">
        <f aca="false">IF(AND(V591&gt;0,Q591&lt;&gt;""),LOG(14.69595/V591)/(1-1/Q591)*3/7-1,"")</f>
        <v>0.19824797701829</v>
      </c>
      <c r="AC591" s="2" t="str">
        <f aca="false">IF(AB591&lt;&gt;"",IF(ABS(AB591-AA591)&gt;0.05,AB591-AA591,""),"")</f>
        <v/>
      </c>
      <c r="AD591" s="2" t="n">
        <v>0.611</v>
      </c>
      <c r="AF591" s="3" t="n">
        <f aca="false">IF(AND(L591&lt;&gt;"",AD591&lt;&gt;""),L591/(AD591*62.3664),"")</f>
        <v>0.893038254809159</v>
      </c>
      <c r="AG591" s="1" t="n">
        <v>100.09</v>
      </c>
      <c r="AH591" s="1" t="n">
        <f aca="false">IF(AD591&lt;&gt;"",141.5/AD591-131.5,"")</f>
        <v>100.087561374795</v>
      </c>
      <c r="AI591" s="1" t="str">
        <f aca="false">IF(AH591&lt;&gt;"",IF(ABS(AH591-AG591)&gt;0.01,AH591-AG591,""),"")</f>
        <v/>
      </c>
      <c r="AJ591" s="3" t="n">
        <v>5.094</v>
      </c>
      <c r="AK591" s="3" t="n">
        <f aca="false">IF(AD591&lt;&gt;"",AD591*8.33718,"")</f>
        <v>5.09401698</v>
      </c>
      <c r="AL591" s="3" t="str">
        <f aca="false">IF(AK591&lt;&gt;"",IF(ABS(AK591-AJ591)&gt;0.001,AK591-AJ591,""),"")</f>
        <v/>
      </c>
      <c r="AM591" s="4" t="n">
        <v>1.174</v>
      </c>
      <c r="AN591" s="2" t="n">
        <v>755.697</v>
      </c>
      <c r="AO591" s="2" t="n">
        <f aca="false">IF(AND(V591&lt;&gt;"",AA591&lt;&gt;"",U591&lt;&gt;""),V591*10^(7/3*(1+AA591)*(1-U591/559.676)),"")</f>
        <v>739.669886817674</v>
      </c>
      <c r="AP591" s="2" t="n">
        <f aca="false">IF(AO591&lt;&gt;"",AO591-AN591,"")</f>
        <v>-16.0271131823258</v>
      </c>
      <c r="AQ591" s="2" t="n">
        <v>0.2603</v>
      </c>
      <c r="AU591" s="1" t="n">
        <v>223.22</v>
      </c>
      <c r="AV591" s="5" t="n">
        <v>6594</v>
      </c>
      <c r="AW591" s="5" t="n">
        <f aca="false">AV591*AJ591</f>
        <v>33589.836</v>
      </c>
      <c r="AX591" s="1" t="n">
        <v>1.82</v>
      </c>
      <c r="AY591" s="3" t="n">
        <v>9.96</v>
      </c>
      <c r="AZ591" s="3" t="n">
        <f aca="false">IF(AND(AU591&lt;&gt;"",T591&lt;&gt;"",O591&lt;&gt;"",AD591&lt;&gt;""),SQRT((AU591*(MAX((T591-77)/(T591-O591),0))^0.38)*(SQRT(AD591^2-0.000601*(77-60))*62.3664)*251.9958/30.48^3),"")</f>
        <v>6.09314907685964</v>
      </c>
      <c r="BA591" s="3" t="n">
        <f aca="false">IF(AND(AY591&lt;&gt;"",AZ591&lt;&gt;""),AZ591-AY591,"")</f>
        <v>-3.86685092314036</v>
      </c>
      <c r="BC591" s="1" t="n">
        <v>-3002.28</v>
      </c>
      <c r="BD591" s="1" t="n">
        <v>-2700.49</v>
      </c>
      <c r="BO591" s="7" t="n">
        <f aca="false">IF(AND(P591&lt;&gt;"",AD591&lt;&gt;""),P591^0.333333333333333/AD591,"")</f>
        <v>11.5415053100386</v>
      </c>
      <c r="BP591" s="7" t="n">
        <f aca="false">BN591-BO591</f>
        <v>-11.5415053100386</v>
      </c>
    </row>
    <row r="592" customFormat="false" ht="12.75" hidden="false" customHeight="false" outlineLevel="0" collapsed="false">
      <c r="A592" s="0" t="n">
        <v>811</v>
      </c>
      <c r="B592" s="0" t="s">
        <v>905</v>
      </c>
      <c r="C592" s="0" t="s">
        <v>906</v>
      </c>
      <c r="D592" s="0" t="n">
        <v>2</v>
      </c>
      <c r="E592" s="0" t="n">
        <v>3</v>
      </c>
      <c r="F592" s="0" t="n">
        <v>0</v>
      </c>
      <c r="G592" s="0" t="n">
        <v>0</v>
      </c>
      <c r="H592" s="0" t="n">
        <v>0</v>
      </c>
      <c r="I592" s="0" t="n">
        <v>1</v>
      </c>
      <c r="J592" s="0" t="n">
        <v>0</v>
      </c>
      <c r="K592" s="0" t="s">
        <v>882</v>
      </c>
      <c r="L592" s="1" t="n">
        <v>62.5</v>
      </c>
      <c r="M592" s="1" t="n">
        <f aca="false">+D592*$D$2+E592*$E$2+F592*$F$2+G592*$G$2+H592*$H$2+I592*$I$2+J592*$J$2</f>
        <v>62.49882</v>
      </c>
      <c r="N592" s="1" t="str">
        <f aca="false">IF(ABS(M592-L592)&gt;0.005,M592-L592,"")</f>
        <v/>
      </c>
      <c r="O592" s="1" t="n">
        <v>7.93</v>
      </c>
      <c r="P592" s="1" t="n">
        <f aca="false">+O592+459.67</f>
        <v>467.6</v>
      </c>
      <c r="Q592" s="1" t="n">
        <f aca="false">IF(AND(P592&gt;0,U592&lt;&gt;""),P592/U592,"")</f>
        <v>0.601337448559671</v>
      </c>
      <c r="R592" s="1" t="n">
        <v>-244.82</v>
      </c>
      <c r="S592" s="1" t="n">
        <f aca="false">IF(AND(R592&lt;&gt;"",U592&lt;&gt;""),(R592+459.67)/U592,"")</f>
        <v>0.276298868312757</v>
      </c>
      <c r="T592" s="1" t="n">
        <v>317.93</v>
      </c>
      <c r="U592" s="1" t="n">
        <f aca="false">IF(T592&lt;&gt;"",T592+459.67,"")</f>
        <v>777.6</v>
      </c>
      <c r="V592" s="1" t="n">
        <v>822.37</v>
      </c>
      <c r="W592" s="2" t="n">
        <v>0.0459</v>
      </c>
      <c r="X592" s="2" t="n">
        <v>0.283</v>
      </c>
      <c r="Y592" s="2" t="n">
        <f aca="false">IF(U592&lt;&gt;"",V592*W592*L592/10.73165/U592,"")</f>
        <v>0.282707421570257</v>
      </c>
      <c r="Z592" s="2" t="str">
        <f aca="false">IF(Y592&lt;&gt;"",IF(ABS(Y592-X592)&gt;0.0005,Y592-X592,""),"")</f>
        <v/>
      </c>
      <c r="AA592" s="2" t="n">
        <v>0.1005</v>
      </c>
      <c r="AB592" s="2" t="n">
        <f aca="false">IF(AND(V592&gt;0,Q592&lt;&gt;""),LOG(14.69595/V592)/(1-1/Q592)*3/7-1,"")</f>
        <v>0.129913117673061</v>
      </c>
      <c r="AC592" s="2" t="str">
        <f aca="false">IF(AB592&lt;&gt;"",IF(ABS(AB592-AA592)&gt;0.05,AB592-AA592,""),"")</f>
        <v/>
      </c>
      <c r="AD592" s="2" t="n">
        <v>0.9199</v>
      </c>
      <c r="AF592" s="3" t="n">
        <f aca="false">IF(AND(L592&lt;&gt;"",AD592&lt;&gt;""),L592/(AD592*62.3664),"")</f>
        <v>1.08940339071866</v>
      </c>
      <c r="AG592" s="1" t="n">
        <v>22.31</v>
      </c>
      <c r="AH592" s="1" t="n">
        <f aca="false">IF(AD592&lt;&gt;"",141.5/AD592-131.5,"")</f>
        <v>22.3210675073377</v>
      </c>
      <c r="AI592" s="1" t="n">
        <f aca="false">IF(AH592&lt;&gt;"",IF(ABS(AH592-AG592)&gt;0.01,AH592-AG592,""),"")</f>
        <v>0.0110675073377458</v>
      </c>
      <c r="AJ592" s="3" t="n">
        <v>7.67</v>
      </c>
      <c r="AK592" s="3" t="n">
        <f aca="false">IF(AD592&lt;&gt;"",AD592*8.33718,"")</f>
        <v>7.669371882</v>
      </c>
      <c r="AL592" s="3" t="str">
        <f aca="false">IF(AK592&lt;&gt;"",IF(ABS(AK592-AJ592)&gt;0.001,AK592-AJ592,""),"")</f>
        <v/>
      </c>
      <c r="AM592" s="4" t="n">
        <v>1.366</v>
      </c>
      <c r="AN592" s="2" t="n">
        <v>82.6703</v>
      </c>
      <c r="AO592" s="2" t="n">
        <f aca="false">IF(AND(V592&lt;&gt;"",AA592&lt;&gt;"",U592&lt;&gt;""),V592*10^(7/3*(1+AA592)*(1-U592/559.676)),"")</f>
        <v>82.2652519466689</v>
      </c>
      <c r="AP592" s="2" t="n">
        <f aca="false">IF(AO592&lt;&gt;"",AO592-AN592,"")</f>
        <v>-0.405048053331072</v>
      </c>
      <c r="AQ592" s="2" t="n">
        <v>0.2007</v>
      </c>
      <c r="AR592" s="2" t="n">
        <v>0.3167</v>
      </c>
      <c r="AS592" s="2" t="n">
        <v>0.1713</v>
      </c>
      <c r="AT592" s="2" t="n">
        <v>0.1231</v>
      </c>
      <c r="AU592" s="1" t="n">
        <v>157</v>
      </c>
      <c r="AV592" s="5" t="n">
        <v>7966</v>
      </c>
      <c r="AW592" s="5" t="n">
        <f aca="false">AV592*AJ592</f>
        <v>61099.22</v>
      </c>
      <c r="AX592" s="1" t="n">
        <v>15.84</v>
      </c>
      <c r="AY592" s="3" t="n">
        <v>8.74</v>
      </c>
      <c r="AZ592" s="3" t="n">
        <f aca="false">IF(AND(AU592&lt;&gt;"",T592&lt;&gt;"",O592&lt;&gt;"",AD592&lt;&gt;""),SQRT((AU592*(MAX((T592-77)/(T592-O592),0))^0.38)*(SQRT(AD592^2-0.000601*(77-60))*62.3664)*251.9958/30.48^3),"")</f>
        <v>8.50846776096392</v>
      </c>
      <c r="BA592" s="3" t="n">
        <f aca="false">IF(AND(AY592&lt;&gt;"",AZ592&lt;&gt;""),AZ592-AY592,"")</f>
        <v>-0.231532239036083</v>
      </c>
      <c r="BB592" s="1" t="n">
        <v>-108</v>
      </c>
      <c r="BC592" s="1" t="n">
        <v>195.71</v>
      </c>
      <c r="BD592" s="1" t="n">
        <v>288.57</v>
      </c>
      <c r="BE592" s="1" t="n">
        <v>32.63</v>
      </c>
      <c r="BL592" s="1" t="n">
        <v>3.6</v>
      </c>
      <c r="BM592" s="1" t="n">
        <v>33</v>
      </c>
      <c r="BO592" s="7" t="n">
        <f aca="false">IF(AND(P592&lt;&gt;"",AD592&lt;&gt;""),P592^0.333333333333333/AD592,"")</f>
        <v>8.43757310422024</v>
      </c>
      <c r="BP592" s="7" t="n">
        <f aca="false">BN592-BO592</f>
        <v>-8.43757310422024</v>
      </c>
    </row>
    <row r="593" customFormat="false" ht="12.75" hidden="false" customHeight="false" outlineLevel="0" collapsed="false">
      <c r="A593" s="0" t="n">
        <v>812</v>
      </c>
      <c r="B593" s="0" t="s">
        <v>907</v>
      </c>
      <c r="C593" s="0" t="s">
        <v>908</v>
      </c>
      <c r="D593" s="0" t="n">
        <v>2</v>
      </c>
      <c r="E593" s="0" t="n">
        <v>3</v>
      </c>
      <c r="F593" s="0" t="n">
        <v>0</v>
      </c>
      <c r="G593" s="0" t="n">
        <v>0</v>
      </c>
      <c r="H593" s="0" t="n">
        <v>0</v>
      </c>
      <c r="I593" s="0" t="n">
        <v>3</v>
      </c>
      <c r="J593" s="0" t="n">
        <v>0</v>
      </c>
      <c r="K593" s="0" t="s">
        <v>882</v>
      </c>
      <c r="L593" s="1" t="n">
        <v>133.4</v>
      </c>
      <c r="M593" s="1" t="n">
        <f aca="false">+D593*$D$2+E593*$E$2+F593*$F$2+G593*$G$2+H593*$H$2+I593*$I$2+J593*$J$2</f>
        <v>133.40482</v>
      </c>
      <c r="N593" s="1" t="str">
        <f aca="false">IF(ABS(M593-L593)&gt;0.005,M593-L593,"")</f>
        <v/>
      </c>
      <c r="O593" s="1" t="n">
        <v>165.35</v>
      </c>
      <c r="P593" s="1" t="n">
        <f aca="false">+O593+459.67</f>
        <v>625.02</v>
      </c>
      <c r="Q593" s="1" t="n">
        <f aca="false">IF(AND(P593&gt;0,U593&lt;&gt;""),P593/U593,"")</f>
        <v>0.637125382262997</v>
      </c>
      <c r="R593" s="1" t="n">
        <v>-22.72</v>
      </c>
      <c r="S593" s="1" t="n">
        <f aca="false">IF(AND(R593&lt;&gt;"",U593&lt;&gt;""),(R593+459.67)/U593,"")</f>
        <v>0.445412844036697</v>
      </c>
      <c r="T593" s="1" t="n">
        <v>521.33</v>
      </c>
      <c r="U593" s="1" t="n">
        <f aca="false">IF(T593&lt;&gt;"",T593+459.67,"")</f>
        <v>981</v>
      </c>
      <c r="V593" s="1" t="n">
        <v>623.11</v>
      </c>
      <c r="W593" s="2" t="n">
        <v>0.0337</v>
      </c>
      <c r="X593" s="2" t="n">
        <v>0.266</v>
      </c>
      <c r="Y593" s="2" t="n">
        <f aca="false">IF(U593&lt;&gt;"",V593*W593*L593/10.73165/U593,"")</f>
        <v>0.266081661609579</v>
      </c>
      <c r="Z593" s="2" t="str">
        <f aca="false">IF(Y593&lt;&gt;"",IF(ABS(Y593-X593)&gt;0.0005,Y593-X593,""),"")</f>
        <v/>
      </c>
      <c r="AA593" s="2" t="n">
        <v>0.2157</v>
      </c>
      <c r="AB593" s="2" t="n">
        <f aca="false">IF(AND(V593&gt;0,Q593&lt;&gt;""),LOG(14.69595/V593)/(1-1/Q593)*3/7-1,"")</f>
        <v>0.224551488002754</v>
      </c>
      <c r="AC593" s="2" t="str">
        <f aca="false">IF(AB593&lt;&gt;"",IF(ABS(AB593-AA593)&gt;0.05,AB593-AA593,""),"")</f>
        <v/>
      </c>
      <c r="AD593" s="2" t="n">
        <v>1.3469</v>
      </c>
      <c r="AF593" s="3" t="n">
        <f aca="false">IF(AND(L593&lt;&gt;"",AD593&lt;&gt;""),L593/(AD593*62.3664),"")</f>
        <v>1.58807058216511</v>
      </c>
      <c r="AG593" s="1" t="n">
        <v>-26.45</v>
      </c>
      <c r="AH593" s="1" t="n">
        <f aca="false">IF(AD593&lt;&gt;"",141.5/AD593-131.5,"")</f>
        <v>-26.4439453560027</v>
      </c>
      <c r="AI593" s="1" t="str">
        <f aca="false">IF(AH593&lt;&gt;"",IF(ABS(AH593-AG593)&gt;0.01,AH593-AG593,""),"")</f>
        <v/>
      </c>
      <c r="AJ593" s="3" t="n">
        <v>11.229</v>
      </c>
      <c r="AK593" s="3" t="n">
        <f aca="false">IF(AD593&lt;&gt;"",AD593*8.33718,"")</f>
        <v>11.229347742</v>
      </c>
      <c r="AL593" s="3" t="str">
        <f aca="false">IF(AK593&lt;&gt;"",IF(ABS(AK593-AJ593)&gt;0.001,AK593-AJ593,""),"")</f>
        <v/>
      </c>
      <c r="AM593" s="4" t="n">
        <v>1.4313</v>
      </c>
      <c r="AN593" s="2" t="n">
        <v>4.1052</v>
      </c>
      <c r="AO593" s="2" t="n">
        <f aca="false">IF(AND(V593&lt;&gt;"",AA593&lt;&gt;"",U593&lt;&gt;""),V593*10^(7/3*(1+AA593)*(1-U593/559.676)),"")</f>
        <v>4.56191950730846</v>
      </c>
      <c r="AP593" s="2" t="n">
        <f aca="false">IF(AO593&lt;&gt;"",AO593-AN593,"")</f>
        <v>0.456719507308459</v>
      </c>
      <c r="AQ593" s="2" t="n">
        <v>0.1631</v>
      </c>
      <c r="AR593" s="2" t="n">
        <v>0.2567</v>
      </c>
      <c r="AS593" s="2" t="n">
        <v>0.5119</v>
      </c>
      <c r="AT593" s="2" t="n">
        <v>0.2964</v>
      </c>
      <c r="AU593" s="1" t="n">
        <v>96.16</v>
      </c>
      <c r="AV593" s="5" t="n">
        <v>3142</v>
      </c>
      <c r="AW593" s="5" t="n">
        <f aca="false">AV593*AJ593</f>
        <v>35281.518</v>
      </c>
      <c r="AX593" s="1" t="n">
        <v>25.02</v>
      </c>
      <c r="AY593" s="3" t="n">
        <v>8.46</v>
      </c>
      <c r="AZ593" s="3" t="n">
        <f aca="false">IF(AND(AU593&lt;&gt;"",T593&lt;&gt;"",O593&lt;&gt;"",AD593&lt;&gt;""),SQRT((AU593*(MAX((T593-77)/(T593-O593),0))^0.38)*(SQRT(AD593^2-0.000601*(77-60))*62.3664)*251.9958/30.48^3),"")</f>
        <v>8.83068625834979</v>
      </c>
      <c r="BA593" s="3" t="n">
        <f aca="false">IF(AND(AY593&lt;&gt;"",AZ593&lt;&gt;""),AZ593-AY593,"")</f>
        <v>0.370686258349785</v>
      </c>
      <c r="BC593" s="1" t="n">
        <v>-458.59</v>
      </c>
      <c r="BD593" s="1" t="n">
        <v>-245.54</v>
      </c>
      <c r="BE593" s="1" t="n">
        <v>7.57</v>
      </c>
      <c r="BL593" s="1" t="n">
        <v>8</v>
      </c>
      <c r="BM593" s="1" t="n">
        <v>10.5</v>
      </c>
      <c r="BO593" s="7" t="n">
        <f aca="false">IF(AND(P593&lt;&gt;"",AD593&lt;&gt;""),P593^0.333333333333333/AD593,"")</f>
        <v>6.34788843353467</v>
      </c>
      <c r="BP593" s="7" t="n">
        <f aca="false">BN593-BO593</f>
        <v>-6.34788843353467</v>
      </c>
    </row>
    <row r="594" customFormat="false" ht="12.75" hidden="false" customHeight="false" outlineLevel="0" collapsed="false">
      <c r="A594" s="0" t="n">
        <v>813</v>
      </c>
      <c r="B594" s="0" t="s">
        <v>909</v>
      </c>
      <c r="C594" s="0" t="s">
        <v>908</v>
      </c>
      <c r="D594" s="0" t="n">
        <v>2</v>
      </c>
      <c r="E594" s="0" t="n">
        <v>3</v>
      </c>
      <c r="F594" s="0" t="n">
        <v>0</v>
      </c>
      <c r="G594" s="0" t="n">
        <v>0</v>
      </c>
      <c r="H594" s="0" t="n">
        <v>0</v>
      </c>
      <c r="I594" s="0" t="n">
        <v>3</v>
      </c>
      <c r="J594" s="0" t="n">
        <v>0</v>
      </c>
      <c r="K594" s="0" t="s">
        <v>882</v>
      </c>
      <c r="L594" s="1" t="n">
        <v>133.4</v>
      </c>
      <c r="M594" s="1" t="n">
        <f aca="false">+D594*$D$2+E594*$E$2+F594*$F$2+G594*$G$2+H594*$H$2+I594*$I$2+J594*$J$2</f>
        <v>133.40482</v>
      </c>
      <c r="N594" s="1" t="str">
        <f aca="false">IF(ABS(M594-L594)&gt;0.005,M594-L594,"")</f>
        <v/>
      </c>
      <c r="O594" s="1" t="n">
        <v>236.93</v>
      </c>
      <c r="P594" s="1" t="n">
        <f aca="false">+O594+459.67</f>
        <v>696.6</v>
      </c>
      <c r="Q594" s="1" t="n">
        <f aca="false">IF(AND(P594&gt;0,U594&lt;&gt;""),P594/U594,"")</f>
        <v>0.642857142857143</v>
      </c>
      <c r="R594" s="1" t="n">
        <v>-33.97</v>
      </c>
      <c r="S594" s="1" t="n">
        <f aca="false">IF(AND(R594&lt;&gt;"",U594&lt;&gt;""),(R594+459.67)/U594,"")</f>
        <v>0.392857142857143</v>
      </c>
      <c r="T594" s="1" t="n">
        <v>623.93</v>
      </c>
      <c r="U594" s="1" t="n">
        <f aca="false">IF(T594&lt;&gt;"",T594+459.67,"")</f>
        <v>1083.6</v>
      </c>
      <c r="V594" s="1" t="n">
        <v>649.77</v>
      </c>
      <c r="W594" s="2" t="n">
        <v>0.0337</v>
      </c>
      <c r="X594" s="2" t="n">
        <v>0.252</v>
      </c>
      <c r="Y594" s="2" t="n">
        <f aca="false">IF(U594&lt;&gt;"",V594*W594*L594/10.73165/U594,"")</f>
        <v>0.251194363353213</v>
      </c>
      <c r="Z594" s="2" t="n">
        <f aca="false">IF(Y594&lt;&gt;"",IF(ABS(Y594-X594)&gt;0.0005,Y594-X594,""),"")</f>
        <v>-0.000805636646786567</v>
      </c>
      <c r="AA594" s="2" t="n">
        <v>0.2598</v>
      </c>
      <c r="AB594" s="2" t="n">
        <f aca="false">IF(AND(V594&gt;0,Q594&lt;&gt;""),LOG(14.69595/V594)/(1-1/Q594)*3/7-1,"")</f>
        <v>0.269433535385818</v>
      </c>
      <c r="AC594" s="2" t="str">
        <f aca="false">IF(AB594&lt;&gt;"",IF(ABS(AB594-AA594)&gt;0.05,AB594-AA594,""),"")</f>
        <v/>
      </c>
      <c r="AD594" s="2" t="n">
        <v>1.4513</v>
      </c>
      <c r="AF594" s="3" t="n">
        <f aca="false">IF(AND(L594&lt;&gt;"",AD594&lt;&gt;""),L594/(AD594*62.3664),"")</f>
        <v>1.47383192111775</v>
      </c>
      <c r="AG594" s="1" t="n">
        <v>-34</v>
      </c>
      <c r="AH594" s="1" t="n">
        <f aca="false">IF(AD594&lt;&gt;"",141.5/AD594-131.5,"")</f>
        <v>-34.0012058154758</v>
      </c>
      <c r="AI594" s="1" t="str">
        <f aca="false">IF(AH594&lt;&gt;"",IF(ABS(AH594-AG594)&gt;0.01,AH594-AG594,""),"")</f>
        <v/>
      </c>
      <c r="AJ594" s="3" t="n">
        <v>12.099</v>
      </c>
      <c r="AK594" s="3" t="n">
        <f aca="false">IF(AD594&lt;&gt;"",AD594*8.33718,"")</f>
        <v>12.099749334</v>
      </c>
      <c r="AL594" s="3" t="str">
        <f aca="false">IF(AK594&lt;&gt;"",IF(ABS(AK594-AJ594)&gt;0.001,AK594-AJ594,""),"")</f>
        <v/>
      </c>
      <c r="AM594" s="4" t="n">
        <v>1.4689</v>
      </c>
      <c r="AN594" s="2" t="n">
        <v>0.8535</v>
      </c>
      <c r="AO594" s="2" t="n">
        <f aca="false">IF(AND(V594&lt;&gt;"",AA594&lt;&gt;"",U594&lt;&gt;""),V594*10^(7/3*(1+AA594)*(1-U594/559.676)),"")</f>
        <v>1.15080879331411</v>
      </c>
      <c r="AP594" s="2" t="n">
        <f aca="false">IF(AO594&lt;&gt;"",AO594-AN594,"")</f>
        <v>0.297308793314111</v>
      </c>
      <c r="AR594" s="2" t="n">
        <v>0.2674</v>
      </c>
      <c r="AS594" s="2" t="n">
        <v>0.6218</v>
      </c>
      <c r="AT594" s="2" t="n">
        <v>0.335</v>
      </c>
      <c r="AU594" s="1" t="n">
        <v>111.59</v>
      </c>
      <c r="AV594" s="5" t="n">
        <v>3106</v>
      </c>
      <c r="AW594" s="5" t="n">
        <f aca="false">AV594*AJ594</f>
        <v>37579.494</v>
      </c>
      <c r="AX594" s="1" t="n">
        <v>33.75</v>
      </c>
      <c r="AY594" s="3" t="n">
        <v>9.69</v>
      </c>
      <c r="AZ594" s="3" t="n">
        <f aca="false">IF(AND(AU594&lt;&gt;"",T594&lt;&gt;"",O594&lt;&gt;"",AD594&lt;&gt;""),SQRT((AU594*(MAX((T594-77)/(T594-O594),0))^0.38)*(SQRT(AD594^2-0.000601*(77-60))*62.3664)*251.9958/30.48^3),"")</f>
        <v>10.1124126860364</v>
      </c>
      <c r="BA594" s="3" t="n">
        <f aca="false">IF(AND(AY594&lt;&gt;"",AZ594&lt;&gt;""),AZ594-AY594,"")</f>
        <v>0.42241268603636</v>
      </c>
      <c r="BC594" s="1" t="n">
        <v>-469.23</v>
      </c>
      <c r="BD594" s="1" t="n">
        <v>-268.45</v>
      </c>
      <c r="BE594" s="1" t="n">
        <v>36.41</v>
      </c>
      <c r="BL594" s="1" t="n">
        <v>8.6</v>
      </c>
      <c r="BO594" s="7" t="n">
        <f aca="false">IF(AND(P594&lt;&gt;"",AD594&lt;&gt;""),P594^0.333333333333333/AD594,"")</f>
        <v>6.10806937990411</v>
      </c>
      <c r="BP594" s="7" t="n">
        <f aca="false">BN594-BO594</f>
        <v>-6.10806937990411</v>
      </c>
    </row>
    <row r="595" customFormat="false" ht="12.75" hidden="false" customHeight="false" outlineLevel="0" collapsed="false">
      <c r="A595" s="0" t="n">
        <v>814</v>
      </c>
      <c r="B595" s="0" t="s">
        <v>910</v>
      </c>
      <c r="C595" s="0" t="s">
        <v>911</v>
      </c>
      <c r="D595" s="0" t="n">
        <v>2</v>
      </c>
      <c r="E595" s="0" t="n">
        <v>3</v>
      </c>
      <c r="F595" s="0" t="n">
        <v>0</v>
      </c>
      <c r="G595" s="0" t="n">
        <v>0</v>
      </c>
      <c r="H595" s="0" t="n">
        <v>0</v>
      </c>
      <c r="I595" s="0" t="n">
        <v>0</v>
      </c>
      <c r="J595" s="0" t="n">
        <v>3</v>
      </c>
      <c r="K595" s="0" t="s">
        <v>882</v>
      </c>
      <c r="L595" s="1" t="n">
        <v>84.04</v>
      </c>
      <c r="M595" s="1" t="n">
        <f aca="false">+D595*$D$2+E595*$E$2+F595*$F$2+G595*$G$2+H595*$H$2+I595*$I$2+J595*$J$2</f>
        <v>84.04102</v>
      </c>
      <c r="N595" s="1" t="str">
        <f aca="false">IF(ABS(M595-L595)&gt;0.005,M595-L595,"")</f>
        <v/>
      </c>
      <c r="O595" s="1" t="n">
        <v>-53.32</v>
      </c>
      <c r="P595" s="1" t="n">
        <f aca="false">+O595+459.67</f>
        <v>406.35</v>
      </c>
      <c r="Q595" s="1" t="n">
        <f aca="false">IF(AND(P595&gt;0,U595&lt;&gt;""),P595/U595,"")</f>
        <v>0.651985559566787</v>
      </c>
      <c r="R595" s="1" t="n">
        <v>-168.34</v>
      </c>
      <c r="S595" s="1" t="n">
        <f aca="false">IF(AND(R595&lt;&gt;"",U595&lt;&gt;""),(R595+459.67)/U595,"")</f>
        <v>0.467436823104693</v>
      </c>
      <c r="T595" s="1" t="n">
        <v>163.58</v>
      </c>
      <c r="U595" s="1" t="n">
        <f aca="false">IF(T595&lt;&gt;"",T595+459.67,"")</f>
        <v>623.25</v>
      </c>
      <c r="V595" s="1" t="n">
        <v>545.07</v>
      </c>
      <c r="W595" s="2" t="n">
        <v>0.037</v>
      </c>
      <c r="X595" s="2" t="n">
        <v>0.253</v>
      </c>
      <c r="Y595" s="2" t="n">
        <f aca="false">IF(U595&lt;&gt;"",V595*W595*L595/10.73165/U595,"")</f>
        <v>0.25340271287137</v>
      </c>
      <c r="Z595" s="2" t="str">
        <f aca="false">IF(Y595&lt;&gt;"",IF(ABS(Y595-X595)&gt;0.0005,Y595-X595,""),"")</f>
        <v/>
      </c>
      <c r="AA595" s="2" t="n">
        <v>0.2529</v>
      </c>
      <c r="AB595" s="2" t="n">
        <f aca="false">IF(AND(V595&gt;0,Q595&lt;&gt;""),LOG(14.69595/V595)/(1-1/Q595)*3/7-1,"")</f>
        <v>0.25996169210235</v>
      </c>
      <c r="AC595" s="2" t="str">
        <f aca="false">IF(AB595&lt;&gt;"",IF(ABS(AB595-AA595)&gt;0.05,AB595-AA595,""),"")</f>
        <v/>
      </c>
      <c r="AD595" s="2" t="n">
        <v>0.9915</v>
      </c>
      <c r="AF595" s="3" t="n">
        <f aca="false">IF(AND(L595&lt;&gt;"",AD595&lt;&gt;""),L595/(AD595*62.3664),"")</f>
        <v>1.35907257663614</v>
      </c>
      <c r="AG595" s="1" t="n">
        <v>11.21</v>
      </c>
      <c r="AH595" s="1" t="n">
        <f aca="false">IF(AD595&lt;&gt;"",141.5/AD595-131.5,"")</f>
        <v>11.2130610186586</v>
      </c>
      <c r="AI595" s="1" t="str">
        <f aca="false">IF(AH595&lt;&gt;"",IF(ABS(AH595-AG595)&gt;0.01,AH595-AG595,""),"")</f>
        <v/>
      </c>
      <c r="AJ595" s="3" t="n">
        <v>8.266</v>
      </c>
      <c r="AK595" s="3" t="n">
        <f aca="false">IF(AD595&lt;&gt;"",AD595*8.33718,"")</f>
        <v>8.26631397</v>
      </c>
      <c r="AL595" s="3" t="str">
        <f aca="false">IF(AK595&lt;&gt;"",IF(ABS(AK595-AJ595)&gt;0.001,AK595-AJ595,""),"")</f>
        <v/>
      </c>
      <c r="AM595" s="4" t="n">
        <v>1.206</v>
      </c>
      <c r="AN595" s="2" t="n">
        <v>253.482</v>
      </c>
      <c r="AO595" s="2" t="n">
        <f aca="false">IF(AND(V595&lt;&gt;"",AA595&lt;&gt;"",U595&lt;&gt;""),V595*10^(7/3*(1+AA595)*(1-U595/559.676)),"")</f>
        <v>253.733249510355</v>
      </c>
      <c r="AP595" s="2" t="n">
        <f aca="false">IF(AO595&lt;&gt;"",AO595-AN595,"")</f>
        <v>0.251249510354882</v>
      </c>
      <c r="AQ595" s="2" t="n">
        <v>0.2181</v>
      </c>
      <c r="AU595" s="1" t="n">
        <v>99.55</v>
      </c>
      <c r="AV595" s="5" t="n">
        <v>2067</v>
      </c>
      <c r="AW595" s="5" t="n">
        <f aca="false">AV595*AJ595</f>
        <v>17085.822</v>
      </c>
      <c r="AX595" s="1" t="n">
        <v>5.43</v>
      </c>
      <c r="AY595" s="3" t="n">
        <v>7.7</v>
      </c>
      <c r="AZ595" s="3" t="n">
        <f aca="false">IF(AND(AU595&lt;&gt;"",T595&lt;&gt;"",O595&lt;&gt;"",AD595&lt;&gt;""),SQRT((AU595*(MAX((T595-77)/(T595-O595),0))^0.38)*(SQRT(AD595^2-0.000601*(77-60))*62.3664)*251.9958/30.48^3),"")</f>
        <v>6.20015090171409</v>
      </c>
      <c r="BA595" s="3" t="n">
        <f aca="false">IF(AND(AY595&lt;&gt;"",AZ595&lt;&gt;""),AZ595-AY595,"")</f>
        <v>-1.49984909828591</v>
      </c>
      <c r="BC595" s="1" t="n">
        <v>-3814.17</v>
      </c>
      <c r="BD595" s="1" t="n">
        <v>-3469.78</v>
      </c>
      <c r="BE595" s="1" t="n">
        <v>31.68</v>
      </c>
      <c r="BO595" s="7" t="n">
        <f aca="false">IF(AND(P595&lt;&gt;"",AD595&lt;&gt;""),P595^0.333333333333333/AD595,"")</f>
        <v>7.47034575155277</v>
      </c>
      <c r="BP595" s="7" t="n">
        <f aca="false">BN595-BO595</f>
        <v>-7.47034575155277</v>
      </c>
    </row>
    <row r="596" customFormat="false" ht="12.75" hidden="false" customHeight="false" outlineLevel="0" collapsed="false">
      <c r="A596" s="0" t="n">
        <v>815</v>
      </c>
      <c r="B596" s="0" t="s">
        <v>912</v>
      </c>
      <c r="C596" s="0" t="s">
        <v>913</v>
      </c>
      <c r="D596" s="0" t="n">
        <v>2</v>
      </c>
      <c r="E596" s="0" t="n">
        <v>4</v>
      </c>
      <c r="F596" s="0" t="n">
        <v>0</v>
      </c>
      <c r="G596" s="0" t="n">
        <v>0</v>
      </c>
      <c r="H596" s="0" t="n">
        <v>0</v>
      </c>
      <c r="I596" s="0" t="n">
        <v>2</v>
      </c>
      <c r="J596" s="0" t="n">
        <v>0</v>
      </c>
      <c r="K596" s="0" t="s">
        <v>882</v>
      </c>
      <c r="L596" s="1" t="n">
        <v>98.96</v>
      </c>
      <c r="M596" s="1" t="n">
        <f aca="false">+D596*$D$2+E596*$E$2+F596*$F$2+G596*$G$2+H596*$H$2+I596*$I$2+J596*$J$2</f>
        <v>98.95976</v>
      </c>
      <c r="N596" s="1" t="str">
        <f aca="false">IF(ABS(M596-L596)&gt;0.005,M596-L596,"")</f>
        <v/>
      </c>
      <c r="O596" s="1" t="n">
        <v>135.14</v>
      </c>
      <c r="P596" s="1" t="n">
        <f aca="false">+O596+459.67</f>
        <v>594.81</v>
      </c>
      <c r="Q596" s="1" t="n">
        <f aca="false">IF(AND(P596&gt;0,U596&lt;&gt;""),P596/U596,"")</f>
        <v>0.631835564053537</v>
      </c>
      <c r="R596" s="1" t="n">
        <v>-142.53</v>
      </c>
      <c r="S596" s="1" t="n">
        <f aca="false">IF(AND(R596&lt;&gt;"",U596&lt;&gt;""),(R596+459.67)/U596,"")</f>
        <v>0.336881240705332</v>
      </c>
      <c r="T596" s="1" t="n">
        <v>481.73</v>
      </c>
      <c r="U596" s="1" t="n">
        <f aca="false">IF(T596&lt;&gt;"",T596+459.67,"")</f>
        <v>941.4</v>
      </c>
      <c r="V596" s="1" t="n">
        <v>734.8</v>
      </c>
      <c r="W596" s="2" t="n">
        <v>0.0388</v>
      </c>
      <c r="X596" s="2" t="n">
        <v>0.28</v>
      </c>
      <c r="Y596" s="2" t="n">
        <f aca="false">IF(U596&lt;&gt;"",V596*W596*L596/10.73165/U596,"")</f>
        <v>0.27926715816468</v>
      </c>
      <c r="Z596" s="2" t="n">
        <f aca="false">IF(Y596&lt;&gt;"",IF(ABS(Y596-X596)&gt;0.0005,Y596-X596,""),"")</f>
        <v>-0.00073284183531952</v>
      </c>
      <c r="AA596" s="2" t="n">
        <v>0.2443</v>
      </c>
      <c r="AB596" s="2" t="n">
        <f aca="false">IF(AND(V596&gt;0,Q596&lt;&gt;""),LOG(14.69595/V596)/(1-1/Q596)*3/7-1,"")</f>
        <v>0.24960149765478</v>
      </c>
      <c r="AC596" s="2" t="str">
        <f aca="false">IF(AB596&lt;&gt;"",IF(ABS(AB596-AA596)&gt;0.05,AB596-AA596,""),"")</f>
        <v/>
      </c>
      <c r="AD596" s="2" t="n">
        <v>1.1838</v>
      </c>
      <c r="AF596" s="3" t="n">
        <f aca="false">IF(AND(L596&lt;&gt;"",AD596&lt;&gt;""),L596/(AD596*62.3664),"")</f>
        <v>1.34038844461459</v>
      </c>
      <c r="AG596" s="1" t="n">
        <v>-11.97</v>
      </c>
      <c r="AH596" s="1" t="n">
        <f aca="false">IF(AD596&lt;&gt;"",141.5/AD596-131.5,"")</f>
        <v>-11.9696739314073</v>
      </c>
      <c r="AI596" s="1" t="str">
        <f aca="false">IF(AH596&lt;&gt;"",IF(ABS(AH596-AG596)&gt;0.01,AH596-AG596,""),"")</f>
        <v/>
      </c>
      <c r="AJ596" s="3" t="n">
        <v>9.869</v>
      </c>
      <c r="AK596" s="3" t="n">
        <f aca="false">IF(AD596&lt;&gt;"",AD596*8.33718,"")</f>
        <v>9.869553684</v>
      </c>
      <c r="AL596" s="3" t="str">
        <f aca="false">IF(AK596&lt;&gt;"",IF(ABS(AK596-AJ596)&gt;0.001,AK596-AJ596,""),"")</f>
        <v/>
      </c>
      <c r="AM596" s="4" t="n">
        <v>1.4138</v>
      </c>
      <c r="AN596" s="2" t="n">
        <v>7.3321</v>
      </c>
      <c r="AO596" s="2" t="n">
        <f aca="false">IF(AND(V596&lt;&gt;"",AA596&lt;&gt;"",U596&lt;&gt;""),V596*10^(7/3*(1+AA596)*(1-U596/559.676)),"")</f>
        <v>7.69030487513021</v>
      </c>
      <c r="AP596" s="2" t="n">
        <f aca="false">IF(AO596&lt;&gt;"",AO596-AN596,"")</f>
        <v>0.358204875130213</v>
      </c>
      <c r="AQ596" s="2" t="n">
        <v>0.1812</v>
      </c>
      <c r="AR596" s="2" t="n">
        <v>0.3036</v>
      </c>
      <c r="AS596" s="2" t="n">
        <v>0.3561</v>
      </c>
      <c r="AU596" s="1" t="n">
        <v>126.99</v>
      </c>
      <c r="AV596" s="5" t="n">
        <v>4821</v>
      </c>
      <c r="AW596" s="5" t="n">
        <f aca="false">AV596*AJ596</f>
        <v>47578.449</v>
      </c>
      <c r="AX596" s="1" t="n">
        <v>25.04</v>
      </c>
      <c r="AY596" s="3" t="n">
        <v>8.96</v>
      </c>
      <c r="AZ596" s="3" t="n">
        <f aca="false">IF(AND(AU596&lt;&gt;"",T596&lt;&gt;"",O596&lt;&gt;"",AD596&lt;&gt;""),SQRT((AU596*(MAX((T596-77)/(T596-O596),0))^0.38)*(SQRT(AD596^2-0.000601*(77-60))*62.3664)*251.9958/30.48^3),"")</f>
        <v>9.39021166656306</v>
      </c>
      <c r="BA596" s="3" t="n">
        <f aca="false">IF(AND(AY596&lt;&gt;"",AZ596&lt;&gt;""),AZ596-AY596,"")</f>
        <v>0.430211666563061</v>
      </c>
      <c r="BB596" s="1" t="n">
        <v>10.4</v>
      </c>
      <c r="BC596" s="1" t="n">
        <v>-565.3</v>
      </c>
      <c r="BD596" s="1" t="n">
        <v>-318.45</v>
      </c>
      <c r="BE596" s="1" t="n">
        <v>34.19</v>
      </c>
      <c r="BL596" s="1" t="n">
        <v>5.4</v>
      </c>
      <c r="BM596" s="1" t="n">
        <v>11.4</v>
      </c>
      <c r="BO596" s="7" t="n">
        <f aca="false">IF(AND(P596&lt;&gt;"",AD596&lt;&gt;""),P596^0.333333333333333/AD596,"")</f>
        <v>7.10418754789921</v>
      </c>
      <c r="BP596" s="7" t="n">
        <f aca="false">BN596-BO596</f>
        <v>-7.10418754789921</v>
      </c>
    </row>
    <row r="597" customFormat="false" ht="12.75" hidden="false" customHeight="false" outlineLevel="0" collapsed="false">
      <c r="A597" s="0" t="n">
        <v>816</v>
      </c>
      <c r="B597" s="0" t="s">
        <v>914</v>
      </c>
      <c r="C597" s="0" t="s">
        <v>913</v>
      </c>
      <c r="D597" s="0" t="n">
        <v>2</v>
      </c>
      <c r="E597" s="0" t="n">
        <v>4</v>
      </c>
      <c r="F597" s="0" t="n">
        <v>0</v>
      </c>
      <c r="G597" s="0" t="n">
        <v>0</v>
      </c>
      <c r="H597" s="0" t="n">
        <v>0</v>
      </c>
      <c r="I597" s="0" t="n">
        <v>2</v>
      </c>
      <c r="J597" s="0" t="n">
        <v>0</v>
      </c>
      <c r="K597" s="0" t="s">
        <v>882</v>
      </c>
      <c r="L597" s="1" t="n">
        <v>98.96</v>
      </c>
      <c r="M597" s="1" t="n">
        <f aca="false">+D597*$D$2+E597*$E$2+F597*$F$2+G597*$G$2+H597*$H$2+I597*$I$2+J597*$J$2</f>
        <v>98.95976</v>
      </c>
      <c r="N597" s="1" t="str">
        <f aca="false">IF(ABS(M597-L597)&gt;0.005,M597-L597,"")</f>
        <v/>
      </c>
      <c r="O597" s="1" t="n">
        <v>182.2</v>
      </c>
      <c r="P597" s="1" t="n">
        <f aca="false">+O597+459.67</f>
        <v>641.87</v>
      </c>
      <c r="Q597" s="1" t="n">
        <f aca="false">IF(AND(P597&gt;0,U597&lt;&gt;""),P597/U597,"")</f>
        <v>0.635640720934839</v>
      </c>
      <c r="R597" s="1" t="n">
        <v>-32.19</v>
      </c>
      <c r="S597" s="1" t="n">
        <f aca="false">IF(AND(R597&lt;&gt;"",U597&lt;&gt;""),(R597+459.67)/U597,"")</f>
        <v>0.423331352743118</v>
      </c>
      <c r="T597" s="1" t="n">
        <v>550.13</v>
      </c>
      <c r="U597" s="1" t="n">
        <f aca="false">IF(T597&lt;&gt;"",T597+459.67,"")</f>
        <v>1009.8</v>
      </c>
      <c r="V597" s="1" t="n">
        <v>778.89</v>
      </c>
      <c r="W597" s="2" t="n">
        <v>0.0356</v>
      </c>
      <c r="X597" s="2" t="n">
        <v>0.253</v>
      </c>
      <c r="Y597" s="2" t="n">
        <f aca="false">IF(U597&lt;&gt;"",V597*W597*L597/10.73165/U597,"")</f>
        <v>0.253211803240618</v>
      </c>
      <c r="Z597" s="2" t="str">
        <f aca="false">IF(Y597&lt;&gt;"",IF(ABS(Y597-X597)&gt;0.0005,Y597-X597,""),"")</f>
        <v/>
      </c>
      <c r="AA597" s="2" t="n">
        <v>0.2876</v>
      </c>
      <c r="AB597" s="2" t="n">
        <f aca="false">IF(AND(V597&gt;0,Q597&lt;&gt;""),LOG(14.69595/V597)/(1-1/Q597)*3/7-1,"")</f>
        <v>0.289176842608988</v>
      </c>
      <c r="AC597" s="2" t="str">
        <f aca="false">IF(AB597&lt;&gt;"",IF(ABS(AB597-AA597)&gt;0.05,AB597-AA597,""),"")</f>
        <v/>
      </c>
      <c r="AD597" s="2" t="n">
        <v>1.2605</v>
      </c>
      <c r="AF597" s="3" t="n">
        <f aca="false">IF(AND(L597&lt;&gt;"",AD597&lt;&gt;""),L597/(AD597*62.3664),"")</f>
        <v>1.25882732307398</v>
      </c>
      <c r="AG597" s="1" t="n">
        <v>-19.24</v>
      </c>
      <c r="AH597" s="1" t="n">
        <f aca="false">IF(AD597&lt;&gt;"",141.5/AD597-131.5,"")</f>
        <v>-19.2429591431971</v>
      </c>
      <c r="AI597" s="1" t="str">
        <f aca="false">IF(AH597&lt;&gt;"",IF(ABS(AH597-AG597)&gt;0.01,AH597-AG597,""),"")</f>
        <v/>
      </c>
      <c r="AJ597" s="3" t="n">
        <v>10.509</v>
      </c>
      <c r="AK597" s="3" t="n">
        <f aca="false">IF(AD597&lt;&gt;"",AD597*8.33718,"")</f>
        <v>10.50901539</v>
      </c>
      <c r="AL597" s="3" t="str">
        <f aca="false">IF(AK597&lt;&gt;"",IF(ABS(AK597-AJ597)&gt;0.001,AK597-AJ597,""),"")</f>
        <v/>
      </c>
      <c r="AM597" s="4" t="n">
        <v>1.4421</v>
      </c>
      <c r="AN597" s="2" t="n">
        <v>2.7294</v>
      </c>
      <c r="AO597" s="2" t="n">
        <f aca="false">IF(AND(V597&lt;&gt;"",AA597&lt;&gt;"",U597&lt;&gt;""),V597*10^(7/3*(1+AA597)*(1-U597/559.676)),"")</f>
        <v>2.98650233228585</v>
      </c>
      <c r="AP597" s="2" t="n">
        <f aca="false">IF(AO597&lt;&gt;"",AO597-AN597,"")</f>
        <v>0.257102332285854</v>
      </c>
      <c r="AQ597" s="2" t="n">
        <v>0.1871</v>
      </c>
      <c r="AR597" s="2" t="n">
        <v>0.3072</v>
      </c>
      <c r="AS597" s="2" t="n">
        <v>0.5341</v>
      </c>
      <c r="AT597" s="2" t="n">
        <v>0.2955</v>
      </c>
      <c r="AU597" s="1" t="n">
        <v>139.73</v>
      </c>
      <c r="AV597" s="5" t="n">
        <v>4801</v>
      </c>
      <c r="AW597" s="5" t="n">
        <f aca="false">AV597*AJ597</f>
        <v>50453.709</v>
      </c>
      <c r="AX597" s="1" t="n">
        <v>32.27</v>
      </c>
      <c r="AY597" s="3" t="n">
        <v>9.9</v>
      </c>
      <c r="AZ597" s="3" t="n">
        <f aca="false">IF(AND(AU597&lt;&gt;"",T597&lt;&gt;"",O597&lt;&gt;"",AD597&lt;&gt;""),SQRT((AU597*(MAX((T597-77)/(T597-O597),0))^0.38)*(SQRT(AD597^2-0.000601*(77-60))*62.3664)*251.9958/30.48^3),"")</f>
        <v>10.3541935336369</v>
      </c>
      <c r="BA597" s="3" t="n">
        <f aca="false">IF(AND(AY597&lt;&gt;"",AZ597&lt;&gt;""),AZ597-AY597,"")</f>
        <v>0.454193533636861</v>
      </c>
      <c r="BB597" s="1" t="n">
        <v>56</v>
      </c>
      <c r="BC597" s="1" t="n">
        <v>-563.86</v>
      </c>
      <c r="BD597" s="1" t="n">
        <v>-321.19</v>
      </c>
      <c r="BE597" s="1" t="n">
        <v>38.35</v>
      </c>
      <c r="BL597" s="1" t="n">
        <v>6.2</v>
      </c>
      <c r="BM597" s="1" t="n">
        <v>16</v>
      </c>
      <c r="BO597" s="7" t="n">
        <f aca="false">IF(AND(P597&lt;&gt;"",AD597&lt;&gt;""),P597^0.333333333333333/AD597,"")</f>
        <v>6.84341445228792</v>
      </c>
      <c r="BP597" s="7" t="n">
        <f aca="false">BN597-BO597</f>
        <v>-6.84341445228792</v>
      </c>
    </row>
    <row r="598" customFormat="false" ht="12.75" hidden="false" customHeight="false" outlineLevel="0" collapsed="false">
      <c r="A598" s="0" t="n">
        <v>817</v>
      </c>
      <c r="B598" s="0" t="s">
        <v>915</v>
      </c>
      <c r="C598" s="0" t="s">
        <v>916</v>
      </c>
      <c r="D598" s="0" t="n">
        <v>2</v>
      </c>
      <c r="E598" s="0" t="n">
        <v>4</v>
      </c>
      <c r="F598" s="0" t="n">
        <v>0</v>
      </c>
      <c r="G598" s="0" t="n">
        <v>0</v>
      </c>
      <c r="H598" s="0" t="n">
        <v>0</v>
      </c>
      <c r="I598" s="0" t="n">
        <v>0</v>
      </c>
      <c r="J598" s="0" t="n">
        <v>2</v>
      </c>
      <c r="K598" s="0" t="s">
        <v>882</v>
      </c>
      <c r="L598" s="1" t="n">
        <v>66.05</v>
      </c>
      <c r="M598" s="1" t="n">
        <f aca="false">+D598*$D$2+E598*$E$2+F598*$F$2+G598*$G$2+H598*$H$2+I598*$I$2+J598*$J$2</f>
        <v>66.05056</v>
      </c>
      <c r="N598" s="1" t="str">
        <f aca="false">IF(ABS(M598-L598)&gt;0.005,M598-L598,"")</f>
        <v/>
      </c>
      <c r="O598" s="1" t="n">
        <v>-14.44</v>
      </c>
      <c r="P598" s="1" t="n">
        <f aca="false">+O598+459.67</f>
        <v>445.23</v>
      </c>
      <c r="Q598" s="1" t="n">
        <f aca="false">IF(AND(P598&gt;0,U598&lt;&gt;""),P598/U598,"")</f>
        <v>0.639808587687532</v>
      </c>
      <c r="R598" s="1" t="n">
        <v>-178.6</v>
      </c>
      <c r="S598" s="1" t="n">
        <f aca="false">IF(AND(R598&lt;&gt;"",U598&lt;&gt;""),(R598+459.67)/U598,"")</f>
        <v>0.403905845835489</v>
      </c>
      <c r="T598" s="1" t="n">
        <v>236.21</v>
      </c>
      <c r="U598" s="1" t="n">
        <f aca="false">IF(T598&lt;&gt;"",T598+459.67,"")</f>
        <v>695.88</v>
      </c>
      <c r="V598" s="1" t="n">
        <v>652.5</v>
      </c>
      <c r="W598" s="2" t="n">
        <v>0.0439</v>
      </c>
      <c r="X598" s="2" t="n">
        <v>0.253</v>
      </c>
      <c r="Y598" s="2" t="n">
        <f aca="false">IF(U598&lt;&gt;"",V598*W598*L598/10.73165/U598,"")</f>
        <v>0.25334772172576</v>
      </c>
      <c r="Z598" s="2" t="str">
        <f aca="false">IF(Y598&lt;&gt;"",IF(ABS(Y598-X598)&gt;0.0005,Y598-X598,""),"")</f>
        <v/>
      </c>
      <c r="AA598" s="2" t="n">
        <v>0.2629</v>
      </c>
      <c r="AB598" s="2" t="n">
        <f aca="false">IF(AND(V598&gt;0,Q598&lt;&gt;""),LOG(14.69595/V598)/(1-1/Q598)*3/7-1,"")</f>
        <v>0.254106636647333</v>
      </c>
      <c r="AC598" s="2" t="str">
        <f aca="false">IF(AB598&lt;&gt;"",IF(ABS(AB598-AA598)&gt;0.05,AB598-AA598,""),"")</f>
        <v/>
      </c>
      <c r="AD598" s="2" t="n">
        <v>0.9221</v>
      </c>
      <c r="AF598" s="3" t="n">
        <f aca="false">IF(AND(L598&lt;&gt;"",AD598&lt;&gt;""),L598/(AD598*62.3664),"")</f>
        <v>1.14853470870429</v>
      </c>
      <c r="AG598" s="1" t="n">
        <v>21.95</v>
      </c>
      <c r="AH598" s="1" t="n">
        <f aca="false">IF(AD598&lt;&gt;"",141.5/AD598-131.5,"")</f>
        <v>21.9540722264396</v>
      </c>
      <c r="AI598" s="1" t="str">
        <f aca="false">IF(AH598&lt;&gt;"",IF(ABS(AH598-AG598)&gt;0.01,AH598-AG598,""),"")</f>
        <v/>
      </c>
      <c r="AJ598" s="3" t="n">
        <v>7.688</v>
      </c>
      <c r="AK598" s="3" t="n">
        <f aca="false">IF(AD598&lt;&gt;"",AD598*8.33718,"")</f>
        <v>7.687713678</v>
      </c>
      <c r="AL598" s="3" t="str">
        <f aca="false">IF(AK598&lt;&gt;"",IF(ABS(AK598-AJ598)&gt;0.001,AK598-AJ598,""),"")</f>
        <v/>
      </c>
      <c r="AM598" s="4" t="n">
        <v>1.2434</v>
      </c>
      <c r="AN598" s="2" t="n">
        <v>124.794</v>
      </c>
      <c r="AO598" s="2" t="n">
        <f aca="false">IF(AND(V598&lt;&gt;"",AA598&lt;&gt;"",U598&lt;&gt;""),V598*10^(7/3*(1+AA598)*(1-U598/559.676)),"")</f>
        <v>125.155173254862</v>
      </c>
      <c r="AP598" s="2" t="n">
        <f aca="false">IF(AO598&lt;&gt;"",AO598-AN598,"")</f>
        <v>0.361173254862422</v>
      </c>
      <c r="AQ598" s="2" t="n">
        <v>0.2403</v>
      </c>
      <c r="AR598" s="2" t="n">
        <v>0.3776</v>
      </c>
      <c r="AS598" s="2" t="n">
        <v>0.2473</v>
      </c>
      <c r="AU598" s="1" t="n">
        <v>141.46</v>
      </c>
      <c r="AV598" s="5" t="n">
        <v>4937</v>
      </c>
      <c r="AW598" s="5" t="n">
        <f aca="false">AV598*AJ598</f>
        <v>37955.656</v>
      </c>
      <c r="AX598" s="1" t="n">
        <v>10.03</v>
      </c>
      <c r="AY598" s="3" t="n">
        <v>8.5</v>
      </c>
      <c r="AZ598" s="3" t="n">
        <f aca="false">IF(AND(AU598&lt;&gt;"",T598&lt;&gt;"",O598&lt;&gt;"",AD598&lt;&gt;""),SQRT((AU598*(MAX((T598-77)/(T598-O598),0))^0.38)*(SQRT(AD598^2-0.000601*(77-60))*62.3664)*251.9958/30.48^3),"")</f>
        <v>7.78205576645219</v>
      </c>
      <c r="BA598" s="3" t="n">
        <f aca="false">IF(AND(AY598&lt;&gt;"",AZ598&lt;&gt;""),AZ598-AY598,"")</f>
        <v>-0.717944233547807</v>
      </c>
      <c r="BC598" s="1" t="n">
        <v>-3213.62</v>
      </c>
      <c r="BD598" s="1" t="n">
        <v>-2839.43</v>
      </c>
      <c r="BL598" s="1" t="n">
        <v>3.7</v>
      </c>
      <c r="BM598" s="1" t="n">
        <v>18</v>
      </c>
      <c r="BO598" s="7" t="n">
        <f aca="false">IF(AND(P598&lt;&gt;"",AD598&lt;&gt;""),P598^0.333333333333333/AD598,"")</f>
        <v>8.28101271060572</v>
      </c>
      <c r="BP598" s="7" t="n">
        <f aca="false">BN598-BO598</f>
        <v>-8.28101271060572</v>
      </c>
    </row>
    <row r="599" customFormat="false" ht="12.75" hidden="false" customHeight="false" outlineLevel="0" collapsed="false">
      <c r="A599" s="0" t="n">
        <v>818</v>
      </c>
      <c r="B599" s="0" t="s">
        <v>917</v>
      </c>
      <c r="C599" s="0" t="s">
        <v>918</v>
      </c>
      <c r="D599" s="0" t="n">
        <v>2</v>
      </c>
      <c r="E599" s="0" t="n">
        <v>5</v>
      </c>
      <c r="F599" s="0" t="n">
        <v>0</v>
      </c>
      <c r="G599" s="0" t="n">
        <v>0</v>
      </c>
      <c r="H599" s="0" t="n">
        <v>0</v>
      </c>
      <c r="I599" s="0" t="n">
        <v>1</v>
      </c>
      <c r="J599" s="0" t="n">
        <v>0</v>
      </c>
      <c r="K599" s="0" t="s">
        <v>882</v>
      </c>
      <c r="L599" s="1" t="n">
        <v>64.51</v>
      </c>
      <c r="M599" s="1" t="n">
        <f aca="false">+D599*$D$2+E599*$E$2+F599*$F$2+G599*$G$2+H599*$H$2+I599*$I$2+J599*$J$2</f>
        <v>64.5147</v>
      </c>
      <c r="N599" s="1" t="str">
        <f aca="false">IF(ABS(M599-L599)&gt;0.005,M599-L599,"")</f>
        <v/>
      </c>
      <c r="O599" s="1" t="n">
        <v>54.09</v>
      </c>
      <c r="P599" s="1" t="n">
        <f aca="false">+O599+459.67</f>
        <v>513.76</v>
      </c>
      <c r="Q599" s="1" t="n">
        <f aca="false">IF(AND(P599&gt;0,U599&lt;&gt;""),P599/U599,"")</f>
        <v>0.620011344025681</v>
      </c>
      <c r="R599" s="1" t="n">
        <v>-213.52</v>
      </c>
      <c r="S599" s="1" t="n">
        <f aca="false">IF(AND(R599&lt;&gt;"",U599&lt;&gt;""),(R599+459.67)/U599,"")</f>
        <v>0.297056587379168</v>
      </c>
      <c r="T599" s="1" t="n">
        <v>368.96</v>
      </c>
      <c r="U599" s="1" t="n">
        <f aca="false">IF(T599&lt;&gt;"",T599+459.67,"")</f>
        <v>828.63</v>
      </c>
      <c r="V599" s="1" t="n">
        <v>764.19</v>
      </c>
      <c r="W599" s="2" t="n">
        <v>0.0497</v>
      </c>
      <c r="X599" s="2" t="n">
        <v>0.275</v>
      </c>
      <c r="Y599" s="2" t="n">
        <f aca="false">IF(U599&lt;&gt;"",V599*W599*L599/10.73165/U599,"")</f>
        <v>0.275522853805269</v>
      </c>
      <c r="Z599" s="2" t="n">
        <f aca="false">IF(Y599&lt;&gt;"",IF(ABS(Y599-X599)&gt;0.0005,Y599-X599,""),"")</f>
        <v>0.000522853805269286</v>
      </c>
      <c r="AA599" s="2" t="n">
        <v>0.1905</v>
      </c>
      <c r="AB599" s="2" t="n">
        <f aca="false">IF(AND(V599&gt;0,Q599&lt;&gt;""),LOG(14.69595/V599)/(1-1/Q599)*3/7-1,"")</f>
        <v>0.199970127821334</v>
      </c>
      <c r="AC599" s="2" t="str">
        <f aca="false">IF(AB599&lt;&gt;"",IF(ABS(AB599-AA599)&gt;0.05,AB599-AA599,""),"")</f>
        <v/>
      </c>
      <c r="AD599" s="2" t="n">
        <v>0.9032</v>
      </c>
      <c r="AF599" s="3" t="n">
        <f aca="false">IF(AND(L599&lt;&gt;"",AD599&lt;&gt;""),L599/(AD599*62.3664),"")</f>
        <v>1.14522926439621</v>
      </c>
      <c r="AG599" s="1" t="n">
        <v>25.17</v>
      </c>
      <c r="AH599" s="1" t="n">
        <f aca="false">IF(AD599&lt;&gt;"",141.5/AD599-131.5,"")</f>
        <v>25.1651904340124</v>
      </c>
      <c r="AI599" s="1" t="str">
        <f aca="false">IF(AH599&lt;&gt;"",IF(ABS(AH599-AG599)&gt;0.01,AH599-AG599,""),"")</f>
        <v/>
      </c>
      <c r="AJ599" s="3" t="n">
        <v>7.53</v>
      </c>
      <c r="AK599" s="3" t="n">
        <f aca="false">IF(AD599&lt;&gt;"",AD599*8.33718,"")</f>
        <v>7.530140976</v>
      </c>
      <c r="AL599" s="3" t="str">
        <f aca="false">IF(AK599&lt;&gt;"",IF(ABS(AK599-AJ599)&gt;0.001,AK599-AJ599,""),"")</f>
        <v/>
      </c>
      <c r="AM599" s="4" t="n">
        <v>1.3652</v>
      </c>
      <c r="AN599" s="2" t="n">
        <v>35.1432</v>
      </c>
      <c r="AO599" s="2" t="n">
        <f aca="false">IF(AND(V599&lt;&gt;"",AA599&lt;&gt;"",U599&lt;&gt;""),V599*10^(7/3*(1+AA599)*(1-U599/559.676)),"")</f>
        <v>35.3431385600128</v>
      </c>
      <c r="AP599" s="2" t="n">
        <f aca="false">IF(AO599&lt;&gt;"",AO599-AN599,"")</f>
        <v>0.199938560012789</v>
      </c>
      <c r="AQ599" s="2" t="n">
        <v>0.2271</v>
      </c>
      <c r="AR599" s="2" t="n">
        <v>0.3819</v>
      </c>
      <c r="AS599" s="2" t="n">
        <v>0.2649</v>
      </c>
      <c r="AT599" s="2" t="n">
        <v>0.2023</v>
      </c>
      <c r="AU599" s="1" t="n">
        <v>164.93</v>
      </c>
      <c r="AV599" s="5" t="n">
        <v>8563</v>
      </c>
      <c r="AW599" s="5" t="n">
        <f aca="false">AV599*AJ599</f>
        <v>64479.39</v>
      </c>
      <c r="AX599" s="1" t="n">
        <v>18.27</v>
      </c>
      <c r="AY599" s="3" t="n">
        <v>8.67</v>
      </c>
      <c r="AZ599" s="3" t="n">
        <f aca="false">IF(AND(AU599&lt;&gt;"",T599&lt;&gt;"",O599&lt;&gt;"",AD599&lt;&gt;""),SQRT((AU599*(MAX((T599-77)/(T599-O599),0))^0.38)*(SQRT(AD599^2-0.000601*(77-60))*62.3664)*251.9958/30.48^3),"")</f>
        <v>8.93489452892717</v>
      </c>
      <c r="BA599" s="3" t="n">
        <f aca="false">IF(AND(AY599&lt;&gt;"",AZ599&lt;&gt;""),AZ599-AY599,"")</f>
        <v>0.26489452892717</v>
      </c>
      <c r="BB599" s="1" t="n">
        <v>-58</v>
      </c>
      <c r="BC599" s="1" t="n">
        <v>-748.11</v>
      </c>
      <c r="BD599" s="1" t="n">
        <v>-403.18</v>
      </c>
      <c r="BE599" s="1" t="n">
        <v>29.67</v>
      </c>
      <c r="BL599" s="1" t="n">
        <v>3.8</v>
      </c>
      <c r="BM599" s="1" t="n">
        <v>15.4</v>
      </c>
      <c r="BO599" s="7" t="n">
        <f aca="false">IF(AND(P599&lt;&gt;"",AD599&lt;&gt;""),P599^0.333333333333333/AD599,"")</f>
        <v>8.86753341807716</v>
      </c>
      <c r="BP599" s="7" t="n">
        <f aca="false">BN599-BO599</f>
        <v>-8.86753341807716</v>
      </c>
    </row>
    <row r="600" customFormat="false" ht="12.75" hidden="false" customHeight="false" outlineLevel="0" collapsed="false">
      <c r="A600" s="0" t="n">
        <v>819</v>
      </c>
      <c r="B600" s="0" t="s">
        <v>919</v>
      </c>
      <c r="C600" s="0" t="s">
        <v>920</v>
      </c>
      <c r="D600" s="0" t="n">
        <v>2</v>
      </c>
      <c r="E600" s="0" t="n">
        <v>5</v>
      </c>
      <c r="F600" s="0" t="n">
        <v>0</v>
      </c>
      <c r="G600" s="0" t="n">
        <v>0</v>
      </c>
      <c r="H600" s="0" t="n">
        <v>0</v>
      </c>
      <c r="I600" s="0" t="n">
        <v>0</v>
      </c>
      <c r="J600" s="0" t="n">
        <v>1</v>
      </c>
      <c r="K600" s="0" t="s">
        <v>882</v>
      </c>
      <c r="L600" s="1" t="n">
        <v>48.06</v>
      </c>
      <c r="M600" s="1" t="n">
        <f aca="false">+D600*$D$2+E600*$E$2+F600*$F$2+G600*$G$2+H600*$H$2+I600*$I$2+J600*$J$2</f>
        <v>48.0601</v>
      </c>
      <c r="N600" s="1" t="str">
        <f aca="false">IF(ABS(M600-L600)&gt;0.005,M600-L600,"")</f>
        <v/>
      </c>
      <c r="O600" s="1" t="n">
        <v>-35.86</v>
      </c>
      <c r="P600" s="1" t="n">
        <f aca="false">+O600+459.67</f>
        <v>423.81</v>
      </c>
      <c r="Q600" s="1" t="n">
        <f aca="false">IF(AND(P600&gt;0,U600&lt;&gt;""),P600/U600,"")</f>
        <v>0.627346201669726</v>
      </c>
      <c r="R600" s="1" t="n">
        <v>-225.76</v>
      </c>
      <c r="S600" s="1" t="n">
        <f aca="false">IF(AND(R600&lt;&gt;"",U600&lt;&gt;""),(R600+459.67)/U600,"")</f>
        <v>0.346246077328439</v>
      </c>
      <c r="T600" s="1" t="n">
        <v>215.89</v>
      </c>
      <c r="U600" s="1" t="n">
        <f aca="false">IF(T600&lt;&gt;"",T600+459.67,"")</f>
        <v>675.56</v>
      </c>
      <c r="V600" s="1" t="n">
        <v>729.22</v>
      </c>
      <c r="W600" s="2" t="n">
        <v>0.0547</v>
      </c>
      <c r="X600" s="2" t="n">
        <v>0.264</v>
      </c>
      <c r="Y600" s="2" t="n">
        <f aca="false">IF(U600&lt;&gt;"",V600*W600*L600/10.73165/U600,"")</f>
        <v>0.264423005300023</v>
      </c>
      <c r="Z600" s="2" t="str">
        <f aca="false">IF(Y600&lt;&gt;"",IF(ABS(Y600-X600)&gt;0.0005,Y600-X600,""),"")</f>
        <v/>
      </c>
      <c r="AA600" s="2" t="n">
        <v>0.222</v>
      </c>
      <c r="AB600" s="2" t="n">
        <f aca="false">IF(AND(V600&gt;0,Q600&lt;&gt;""),LOG(14.69595/V600)/(1-1/Q600)*3/7-1,"")</f>
        <v>0.223387229548666</v>
      </c>
      <c r="AC600" s="2" t="str">
        <f aca="false">IF(AB600&lt;&gt;"",IF(ABS(AB600-AA600)&gt;0.05,AB600-AA600,""),"")</f>
        <v/>
      </c>
      <c r="AD600" s="2" t="n">
        <v>0.7307</v>
      </c>
      <c r="AF600" s="3" t="n">
        <f aca="false">IF(AND(L600&lt;&gt;"",AD600&lt;&gt;""),L600/(AD600*62.3664),"")</f>
        <v>1.05461509519327</v>
      </c>
      <c r="AG600" s="1" t="n">
        <v>62.14</v>
      </c>
      <c r="AH600" s="1" t="n">
        <f aca="false">IF(AD600&lt;&gt;"",141.5/AD600-131.5,"")</f>
        <v>62.1499247297112</v>
      </c>
      <c r="AI600" s="1" t="str">
        <f aca="false">IF(AH600&lt;&gt;"",IF(ABS(AH600-AG600)&gt;0.01,AH600-AG600,""),"")</f>
        <v/>
      </c>
      <c r="AJ600" s="3" t="n">
        <v>6.092</v>
      </c>
      <c r="AK600" s="3" t="n">
        <f aca="false">IF(AD600&lt;&gt;"",AD600*8.33718,"")</f>
        <v>6.091977426</v>
      </c>
      <c r="AL600" s="3" t="str">
        <f aca="false">IF(AK600&lt;&gt;"",IF(ABS(AK600-AJ600)&gt;0.001,AK600-AJ600,""),"")</f>
        <v/>
      </c>
      <c r="AM600" s="4" t="n">
        <v>1.2621</v>
      </c>
      <c r="AN600" s="2" t="n">
        <v>184.857</v>
      </c>
      <c r="AO600" s="2" t="n">
        <f aca="false">IF(AND(V600&lt;&gt;"",AA600&lt;&gt;"",U600&lt;&gt;""),V600*10^(7/3*(1+AA600)*(1-U600/559.676)),"")</f>
        <v>187.272622344093</v>
      </c>
      <c r="AP600" s="2" t="n">
        <f aca="false">IF(AO600&lt;&gt;"",AO600-AN600,"")</f>
        <v>2.41562234409307</v>
      </c>
      <c r="AQ600" s="2" t="n">
        <v>0.289</v>
      </c>
      <c r="AU600" s="1" t="n">
        <v>178.53</v>
      </c>
      <c r="AV600" s="5" t="n">
        <v>9930</v>
      </c>
      <c r="AW600" s="5" t="n">
        <f aca="false">AV600*AJ600</f>
        <v>60493.56</v>
      </c>
      <c r="AX600" s="1" t="n">
        <v>9.25</v>
      </c>
      <c r="AY600" s="3" t="n">
        <v>8.56</v>
      </c>
      <c r="AZ600" s="3" t="n">
        <f aca="false">IF(AND(AU600&lt;&gt;"",T600&lt;&gt;"",O600&lt;&gt;"",AD600&lt;&gt;""),SQRT((AU600*(MAX((T600-77)/(T600-O600),0))^0.38)*(SQRT(AD600^2-0.000601*(77-60))*62.3664)*251.9958/30.48^3),"")</f>
        <v>7.56310646669593</v>
      </c>
      <c r="BA600" s="3" t="n">
        <f aca="false">IF(AND(AY600&lt;&gt;"",AZ600&lt;&gt;""),AZ600-AY600,"")</f>
        <v>-0.996893533304068</v>
      </c>
      <c r="BC600" s="1" t="n">
        <v>-2354.33</v>
      </c>
      <c r="BD600" s="1" t="n">
        <v>-1887.99</v>
      </c>
      <c r="BO600" s="7" t="n">
        <f aca="false">IF(AND(P600&lt;&gt;"",AD600&lt;&gt;""),P600^0.333333333333333/AD600,"")</f>
        <v>10.2797990693082</v>
      </c>
      <c r="BP600" s="7" t="n">
        <f aca="false">BN600-BO600</f>
        <v>-10.2797990693082</v>
      </c>
    </row>
    <row r="601" customFormat="false" ht="12.75" hidden="false" customHeight="false" outlineLevel="0" collapsed="false">
      <c r="A601" s="0" t="n">
        <v>820</v>
      </c>
      <c r="B601" s="0" t="s">
        <v>921</v>
      </c>
      <c r="C601" s="0" t="s">
        <v>922</v>
      </c>
      <c r="D601" s="0" t="n">
        <v>3</v>
      </c>
      <c r="E601" s="0" t="n">
        <v>6</v>
      </c>
      <c r="F601" s="0" t="n">
        <v>0</v>
      </c>
      <c r="G601" s="0" t="n">
        <v>0</v>
      </c>
      <c r="H601" s="0" t="n">
        <v>0</v>
      </c>
      <c r="I601" s="0" t="n">
        <v>2</v>
      </c>
      <c r="J601" s="0" t="n">
        <v>0</v>
      </c>
      <c r="K601" s="0" t="s">
        <v>882</v>
      </c>
      <c r="L601" s="1" t="n">
        <v>112.99</v>
      </c>
      <c r="M601" s="1" t="n">
        <f aca="false">+D601*$D$2+E601*$E$2+F601*$F$2+G601*$G$2+H601*$H$2+I601*$I$2+J601*$J$2</f>
        <v>112.98664</v>
      </c>
      <c r="N601" s="1" t="str">
        <f aca="false">IF(ABS(M601-L601)&gt;0.005,M601-L601,"")</f>
        <v/>
      </c>
      <c r="O601" s="1" t="n">
        <v>205.47</v>
      </c>
      <c r="P601" s="1" t="n">
        <f aca="false">+O601+459.67</f>
        <v>665.14</v>
      </c>
      <c r="Q601" s="1" t="n">
        <f aca="false">IF(AND(P601&gt;0,U601&lt;&gt;""),P601/U601,"")</f>
        <v>0.646017871017871</v>
      </c>
      <c r="R601" s="1" t="n">
        <v>-148.79</v>
      </c>
      <c r="S601" s="1" t="n">
        <f aca="false">IF(AND(R601&lt;&gt;"",U601&lt;&gt;""),(R601+459.67)/U601,"")</f>
        <v>0.301942501942502</v>
      </c>
      <c r="T601" s="1" t="n">
        <v>569.93</v>
      </c>
      <c r="U601" s="1" t="n">
        <f aca="false">IF(T601&lt;&gt;"",T601+459.67,"")</f>
        <v>1029.6</v>
      </c>
      <c r="V601" s="1" t="n">
        <v>614.96</v>
      </c>
      <c r="W601" s="2" t="n">
        <v>0.0413</v>
      </c>
      <c r="X601" s="2" t="n">
        <v>0.259</v>
      </c>
      <c r="Y601" s="2" t="n">
        <f aca="false">IF(U601&lt;&gt;"",V601*W601*L601/10.73165/U601,"")</f>
        <v>0.259717906930712</v>
      </c>
      <c r="Z601" s="2" t="n">
        <f aca="false">IF(Y601&lt;&gt;"",IF(ABS(Y601-X601)&gt;0.0005,Y601-X601,""),"")</f>
        <v>0.000717906930712109</v>
      </c>
      <c r="AA601" s="2" t="n">
        <v>0.2513</v>
      </c>
      <c r="AB601" s="2" t="n">
        <f aca="false">IF(AND(V601&gt;0,Q601&lt;&gt;""),LOG(14.69595/V601)/(1-1/Q601)*3/7-1,"")</f>
        <v>0.268362293872539</v>
      </c>
      <c r="AC601" s="2" t="str">
        <f aca="false">IF(AB601&lt;&gt;"",IF(ABS(AB601-AA601)&gt;0.05,AB601-AA601,""),"")</f>
        <v/>
      </c>
      <c r="AD601" s="2" t="n">
        <v>1.163</v>
      </c>
      <c r="AF601" s="3" t="n">
        <f aca="false">IF(AND(L601&lt;&gt;"",AD601&lt;&gt;""),L601/(AD601*62.3664),"")</f>
        <v>1.55779253405338</v>
      </c>
      <c r="AG601" s="1" t="n">
        <v>-9.83</v>
      </c>
      <c r="AH601" s="1" t="n">
        <f aca="false">IF(AD601&lt;&gt;"",141.5/AD601-131.5,"")</f>
        <v>-9.83190025795358</v>
      </c>
      <c r="AI601" s="1" t="str">
        <f aca="false">IF(AH601&lt;&gt;"",IF(ABS(AH601-AG601)&gt;0.01,AH601-AG601,""),"")</f>
        <v/>
      </c>
      <c r="AJ601" s="3" t="n">
        <v>9.696</v>
      </c>
      <c r="AK601" s="3" t="n">
        <f aca="false">IF(AD601&lt;&gt;"",AD601*8.33718,"")</f>
        <v>9.69614034</v>
      </c>
      <c r="AL601" s="3" t="str">
        <f aca="false">IF(AK601&lt;&gt;"",IF(ABS(AK601-AJ601)&gt;0.001,AK601-AJ601,""),"")</f>
        <v/>
      </c>
      <c r="AM601" s="4" t="n">
        <v>1.4368</v>
      </c>
      <c r="AN601" s="2" t="n">
        <v>1.8148</v>
      </c>
      <c r="AO601" s="2" t="n">
        <f aca="false">IF(AND(V601&lt;&gt;"",AA601&lt;&gt;"",U601&lt;&gt;""),V601*10^(7/3*(1+AA601)*(1-U601/559.676)),"")</f>
        <v>2.17451423038289</v>
      </c>
      <c r="AP601" s="2" t="n">
        <f aca="false">IF(AO601&lt;&gt;"",AO601-AN601,"")</f>
        <v>0.359714230382886</v>
      </c>
      <c r="AQ601" s="2" t="n">
        <v>0.2031</v>
      </c>
      <c r="AR601" s="2" t="n">
        <v>0.3097</v>
      </c>
      <c r="AU601" s="1" t="n">
        <v>121.87</v>
      </c>
      <c r="AV601" s="5" t="n">
        <v>6486</v>
      </c>
      <c r="AW601" s="5" t="n">
        <f aca="false">AV601*AJ601</f>
        <v>62888.256</v>
      </c>
      <c r="AX601" s="1" t="n">
        <v>30.08</v>
      </c>
      <c r="AY601" s="3" t="n">
        <v>8.99</v>
      </c>
      <c r="AZ601" s="3" t="n">
        <f aca="false">IF(AND(AU601&lt;&gt;"",T601&lt;&gt;"",O601&lt;&gt;"",AD601&lt;&gt;""),SQRT((AU601*(MAX((T601-77)/(T601-O601),0))^0.38)*(SQRT(AD601^2-0.000601*(77-60))*62.3664)*251.9958/30.48^3),"")</f>
        <v>9.37519428217522</v>
      </c>
      <c r="BA601" s="3" t="n">
        <f aca="false">IF(AND(AY601&lt;&gt;"",AZ601&lt;&gt;""),AZ601-AY601,"")</f>
        <v>0.385194282175217</v>
      </c>
      <c r="BB601" s="1" t="n">
        <v>60</v>
      </c>
      <c r="BC601" s="1" t="n">
        <v>-630.45</v>
      </c>
      <c r="BD601" s="1" t="n">
        <v>-316.18</v>
      </c>
      <c r="BL601" s="1" t="n">
        <v>3.4</v>
      </c>
      <c r="BM601" s="1" t="n">
        <v>14.5</v>
      </c>
      <c r="BO601" s="7" t="n">
        <f aca="false">IF(AND(P601&lt;&gt;"",AD601&lt;&gt;""),P601^0.333333333333333/AD601,"")</f>
        <v>7.50570182273189</v>
      </c>
      <c r="BP601" s="7" t="n">
        <f aca="false">BN601-BO601</f>
        <v>-7.50570182273189</v>
      </c>
    </row>
    <row r="602" customFormat="false" ht="12.75" hidden="false" customHeight="false" outlineLevel="0" collapsed="false">
      <c r="A602" s="0" t="n">
        <v>821</v>
      </c>
      <c r="B602" s="0" t="s">
        <v>923</v>
      </c>
      <c r="C602" s="0" t="s">
        <v>924</v>
      </c>
      <c r="D602" s="0" t="n">
        <v>3</v>
      </c>
      <c r="E602" s="0" t="n">
        <v>6</v>
      </c>
      <c r="F602" s="0" t="n">
        <v>1</v>
      </c>
      <c r="G602" s="0" t="n">
        <v>0</v>
      </c>
      <c r="H602" s="0" t="n">
        <v>0</v>
      </c>
      <c r="I602" s="0" t="n">
        <v>0</v>
      </c>
      <c r="J602" s="0" t="n">
        <v>0</v>
      </c>
      <c r="K602" s="0" t="s">
        <v>925</v>
      </c>
      <c r="L602" s="1" t="n">
        <v>58.08</v>
      </c>
      <c r="M602" s="1" t="n">
        <f aca="false">+D602*$D$2+E602*$E$2+F602*$F$2+G602*$G$2+H602*$H$2+I602*$I$2+J602*$J$2</f>
        <v>58.08004</v>
      </c>
      <c r="N602" s="1" t="str">
        <f aca="false">IF(ABS(M602-L602)&gt;0.005,M602-L602,"")</f>
        <v/>
      </c>
      <c r="O602" s="1" t="n">
        <v>133.32</v>
      </c>
      <c r="P602" s="1" t="n">
        <f aca="false">+O602+459.67</f>
        <v>592.99</v>
      </c>
      <c r="Q602" s="1" t="n">
        <f aca="false">IF(AND(P602&gt;0,U602&lt;&gt;""),P602/U602,"")</f>
        <v>0.648246534610171</v>
      </c>
      <c r="R602" s="1" t="n">
        <v>-138.46</v>
      </c>
      <c r="S602" s="1" t="n">
        <f aca="false">IF(AND(R602&lt;&gt;"",U602&lt;&gt;""),(R602+459.67)/U602,"")</f>
        <v>0.351141282959465</v>
      </c>
      <c r="T602" s="1" t="n">
        <v>455.09</v>
      </c>
      <c r="U602" s="1" t="n">
        <f aca="false">IF(T602&lt;&gt;"",T602+459.67,"")</f>
        <v>914.76</v>
      </c>
      <c r="V602" s="1" t="n">
        <v>681.89</v>
      </c>
      <c r="W602" s="2" t="n">
        <v>0.0576</v>
      </c>
      <c r="X602" s="2" t="n">
        <v>0.233</v>
      </c>
      <c r="Y602" s="2" t="n">
        <f aca="false">IF(U602&lt;&gt;"",V602*W602*L602/10.73165/U602,"")</f>
        <v>0.232375183951875</v>
      </c>
      <c r="Z602" s="2" t="n">
        <f aca="false">IF(Y602&lt;&gt;"",IF(ABS(Y602-X602)&gt;0.0005,Y602-X602,""),"")</f>
        <v>-0.000624816048124727</v>
      </c>
      <c r="AA602" s="2" t="n">
        <v>0.3064</v>
      </c>
      <c r="AB602" s="2" t="n">
        <f aca="false">IF(AND(V602&gt;0,Q602&lt;&gt;""),LOG(14.69595/V602)/(1-1/Q602)*3/7-1,"")</f>
        <v>0.316238810856059</v>
      </c>
      <c r="AC602" s="2" t="str">
        <f aca="false">IF(AB602&lt;&gt;"",IF(ABS(AB602-AA602)&gt;0.05,AB602-AA602,""),"")</f>
        <v/>
      </c>
      <c r="AD602" s="2" t="n">
        <v>0.7973</v>
      </c>
      <c r="AF602" s="3" t="n">
        <f aca="false">IF(AND(L602&lt;&gt;"",AD602&lt;&gt;""),L602/(AD602*62.3664),"")</f>
        <v>1.16803045806419</v>
      </c>
      <c r="AG602" s="1" t="n">
        <v>45.98</v>
      </c>
      <c r="AH602" s="1" t="n">
        <f aca="false">IF(AD602&lt;&gt;"",141.5/AD602-131.5,"")</f>
        <v>45.9739746644927</v>
      </c>
      <c r="AI602" s="1" t="str">
        <f aca="false">IF(AH602&lt;&gt;"",IF(ABS(AH602-AG602)&gt;0.01,AH602-AG602,""),"")</f>
        <v/>
      </c>
      <c r="AJ602" s="3" t="n">
        <v>6.647</v>
      </c>
      <c r="AK602" s="3" t="n">
        <f aca="false">IF(AD602&lt;&gt;"",AD602*8.33718,"")</f>
        <v>6.647233614</v>
      </c>
      <c r="AL602" s="3" t="str">
        <f aca="false">IF(AK602&lt;&gt;"",IF(ABS(AK602-AJ602)&gt;0.001,AK602-AJ602,""),"")</f>
        <v/>
      </c>
      <c r="AM602" s="4" t="n">
        <v>1.35596</v>
      </c>
      <c r="AN602" s="2" t="n">
        <v>7.5011</v>
      </c>
      <c r="AO602" s="2" t="n">
        <f aca="false">IF(AND(V602&lt;&gt;"",AA602&lt;&gt;"",U602&lt;&gt;""),V602*10^(7/3*(1+AA602)*(1-U602/559.676)),"")</f>
        <v>7.93879914890596</v>
      </c>
      <c r="AP602" s="2" t="n">
        <f aca="false">IF(AO602&lt;&gt;"",AO602-AN602,"")</f>
        <v>0.437699148905963</v>
      </c>
      <c r="AQ602" s="2" t="n">
        <v>0.3</v>
      </c>
      <c r="AR602" s="2" t="n">
        <v>0.5129</v>
      </c>
      <c r="AS602" s="2" t="n">
        <v>0.3546</v>
      </c>
      <c r="AU602" s="1" t="n">
        <v>220.53</v>
      </c>
      <c r="AV602" s="5" t="n">
        <v>12282</v>
      </c>
      <c r="AW602" s="5" t="n">
        <f aca="false">AV602*AJ602</f>
        <v>81638.454</v>
      </c>
      <c r="AX602" s="1" t="n">
        <v>23.04</v>
      </c>
      <c r="AY602" s="3" t="n">
        <v>9.67</v>
      </c>
      <c r="AZ602" s="3" t="n">
        <f aca="false">IF(AND(AU602&lt;&gt;"",T602&lt;&gt;"",O602&lt;&gt;"",AD602&lt;&gt;""),SQRT((AU602*(MAX((T602-77)/(T602-O602),0))^0.38)*(SQRT(AD602^2-0.000601*(77-60))*62.3664)*251.9958/30.48^3),"")</f>
        <v>10.1448232982991</v>
      </c>
      <c r="BA602" s="3" t="n">
        <f aca="false">IF(AND(AY602&lt;&gt;"",AZ602&lt;&gt;""),AZ602-AY602,"")</f>
        <v>0.474823298299132</v>
      </c>
      <c r="BB602" s="1" t="n">
        <v>0</v>
      </c>
      <c r="BC602" s="1" t="n">
        <v>-1607.42</v>
      </c>
      <c r="BD602" s="1" t="n">
        <v>-1130.46</v>
      </c>
      <c r="BE602" s="1" t="n">
        <v>42.13</v>
      </c>
      <c r="BL602" s="1" t="n">
        <v>2.6</v>
      </c>
      <c r="BM602" s="1" t="n">
        <v>12.8</v>
      </c>
      <c r="BO602" s="7" t="n">
        <f aca="false">IF(AND(P602&lt;&gt;"",AD602&lt;&gt;""),P602^0.333333333333333/AD602,"")</f>
        <v>10.537251823323</v>
      </c>
      <c r="BP602" s="7" t="n">
        <f aca="false">BN602-BO602</f>
        <v>-10.537251823323</v>
      </c>
    </row>
    <row r="603" customFormat="false" ht="12.75" hidden="false" customHeight="false" outlineLevel="0" collapsed="false">
      <c r="A603" s="0" t="n">
        <v>822</v>
      </c>
      <c r="B603" s="0" t="s">
        <v>926</v>
      </c>
      <c r="C603" s="0" t="s">
        <v>927</v>
      </c>
      <c r="D603" s="0" t="n">
        <v>4</v>
      </c>
      <c r="E603" s="0" t="n">
        <v>8</v>
      </c>
      <c r="F603" s="0" t="n">
        <v>1</v>
      </c>
      <c r="G603" s="0" t="n">
        <v>0</v>
      </c>
      <c r="H603" s="0" t="n">
        <v>0</v>
      </c>
      <c r="I603" s="0" t="n">
        <v>0</v>
      </c>
      <c r="J603" s="0" t="n">
        <v>0</v>
      </c>
      <c r="K603" s="0" t="s">
        <v>925</v>
      </c>
      <c r="L603" s="1" t="n">
        <v>72.11</v>
      </c>
      <c r="M603" s="1" t="n">
        <f aca="false">+D603*$D$2+E603*$E$2+F603*$F$2+G603*$G$2+H603*$H$2+I603*$I$2+J603*$J$2</f>
        <v>72.10692</v>
      </c>
      <c r="N603" s="1" t="str">
        <f aca="false">IF(ABS(M603-L603)&gt;0.005,M603-L603,"")</f>
        <v/>
      </c>
      <c r="O603" s="1" t="n">
        <v>175.35</v>
      </c>
      <c r="P603" s="1" t="n">
        <f aca="false">+O603+459.67</f>
        <v>635.02</v>
      </c>
      <c r="Q603" s="1" t="n">
        <f aca="false">IF(AND(P603&gt;0,U603&lt;&gt;""),P603/U603,"")</f>
        <v>0.658802780371408</v>
      </c>
      <c r="R603" s="1" t="n">
        <v>-124.01</v>
      </c>
      <c r="S603" s="1" t="n">
        <f aca="false">IF(AND(R603&lt;&gt;"",U603&lt;&gt;""),(R603+459.67)/U603,"")</f>
        <v>0.348231144309576</v>
      </c>
      <c r="T603" s="1" t="n">
        <v>504.23</v>
      </c>
      <c r="U603" s="1" t="n">
        <f aca="false">IF(T603&lt;&gt;"",T603+459.67,"")</f>
        <v>963.9</v>
      </c>
      <c r="V603" s="1" t="n">
        <v>602.54</v>
      </c>
      <c r="W603" s="2" t="n">
        <v>0.0593</v>
      </c>
      <c r="X603" s="2" t="n">
        <v>0.249</v>
      </c>
      <c r="Y603" s="2" t="n">
        <f aca="false">IF(U603&lt;&gt;"",V603*W603*L603/10.73165/U603,"")</f>
        <v>0.249079274195914</v>
      </c>
      <c r="Z603" s="2" t="str">
        <f aca="false">IF(Y603&lt;&gt;"",IF(ABS(Y603-X603)&gt;0.0005,Y603-X603,""),"")</f>
        <v/>
      </c>
      <c r="AA603" s="2" t="n">
        <v>0.3241</v>
      </c>
      <c r="AB603" s="2" t="n">
        <f aca="false">IF(AND(V603&gt;0,Q603&lt;&gt;""),LOG(14.69595/V603)/(1-1/Q603)*3/7-1,"")</f>
        <v>0.334598082441405</v>
      </c>
      <c r="AC603" s="2" t="str">
        <f aca="false">IF(AB603&lt;&gt;"",IF(ABS(AB603-AA603)&gt;0.05,AB603-AA603,""),"")</f>
        <v/>
      </c>
      <c r="AD603" s="2" t="n">
        <v>0.81</v>
      </c>
      <c r="AF603" s="3" t="n">
        <f aca="false">IF(AND(L603&lt;&gt;"",AD603&lt;&gt;""),L603/(AD603*62.3664),"")</f>
        <v>1.42744637109124</v>
      </c>
      <c r="AG603" s="1" t="n">
        <v>43.18</v>
      </c>
      <c r="AH603" s="1" t="n">
        <f aca="false">IF(AD603&lt;&gt;"",141.5/AD603-131.5,"")</f>
        <v>43.1913580246913</v>
      </c>
      <c r="AI603" s="1" t="n">
        <f aca="false">IF(AH603&lt;&gt;"",IF(ABS(AH603-AG603)&gt;0.01,AH603-AG603,""),"")</f>
        <v>0.0113580246913401</v>
      </c>
      <c r="AJ603" s="3" t="n">
        <v>6.753</v>
      </c>
      <c r="AK603" s="3" t="n">
        <f aca="false">IF(AD603&lt;&gt;"",AD603*8.33718,"")</f>
        <v>6.7531158</v>
      </c>
      <c r="AL603" s="3" t="str">
        <f aca="false">IF(AK603&lt;&gt;"",IF(ABS(AK603-AJ603)&gt;0.001,AK603-AJ603,""),"")</f>
        <v/>
      </c>
      <c r="AM603" s="4" t="n">
        <v>1.3764</v>
      </c>
      <c r="AN603" s="2" t="n">
        <v>3.2516</v>
      </c>
      <c r="AO603" s="2" t="n">
        <f aca="false">IF(AND(V603&lt;&gt;"",AA603&lt;&gt;"",U603&lt;&gt;""),V603*10^(7/3*(1+AA603)*(1-U603/559.676)),"")</f>
        <v>3.53636716074671</v>
      </c>
      <c r="AP603" s="2" t="n">
        <f aca="false">IF(AO603&lt;&gt;"",AO603-AN603,"")</f>
        <v>0.284767160746708</v>
      </c>
      <c r="AQ603" s="2" t="n">
        <v>0.3382</v>
      </c>
      <c r="AR603" s="2" t="n">
        <v>0.5211</v>
      </c>
      <c r="AS603" s="2" t="n">
        <v>0.4403</v>
      </c>
      <c r="AT603" s="2" t="n">
        <v>0.2805</v>
      </c>
      <c r="AU603" s="1" t="n">
        <v>186.15</v>
      </c>
      <c r="AV603" s="5" t="n">
        <v>13485</v>
      </c>
      <c r="AW603" s="5" t="n">
        <f aca="false">AV603*AJ603</f>
        <v>91064.205</v>
      </c>
      <c r="AX603" s="1" t="n">
        <v>23.96</v>
      </c>
      <c r="AY603" s="3" t="n">
        <v>9.19</v>
      </c>
      <c r="AZ603" s="3" t="n">
        <f aca="false">IF(AND(AU603&lt;&gt;"",T603&lt;&gt;"",O603&lt;&gt;"",AD603&lt;&gt;""),SQRT((AU603*(MAX((T603-77)/(T603-O603),0))^0.38)*(SQRT(AD603^2-0.000601*(77-60))*62.3664)*251.9958/30.48^3),"")</f>
        <v>9.57652929629815</v>
      </c>
      <c r="BA603" s="3" t="n">
        <f aca="false">IF(AND(AY603&lt;&gt;"",AZ603&lt;&gt;""),AZ603-AY603,"")</f>
        <v>0.386529296298148</v>
      </c>
      <c r="BB603" s="1" t="n">
        <v>21</v>
      </c>
      <c r="BC603" s="1" t="n">
        <v>-1421.21</v>
      </c>
      <c r="BD603" s="1" t="n">
        <v>-870.89</v>
      </c>
      <c r="BE603" s="1" t="n">
        <v>50.32</v>
      </c>
      <c r="BL603" s="1" t="n">
        <v>1.8</v>
      </c>
      <c r="BM603" s="1" t="n">
        <v>10</v>
      </c>
      <c r="BO603" s="7" t="n">
        <f aca="false">IF(AND(P603&lt;&gt;"",AD603&lt;&gt;""),P603^0.333333333333333/AD603,"")</f>
        <v>10.6115163853217</v>
      </c>
      <c r="BP603" s="7" t="n">
        <f aca="false">BN603-BO603</f>
        <v>-10.6115163853217</v>
      </c>
    </row>
    <row r="604" customFormat="false" ht="12.75" hidden="false" customHeight="false" outlineLevel="0" collapsed="false">
      <c r="A604" s="0" t="n">
        <v>823</v>
      </c>
      <c r="B604" s="0" t="s">
        <v>928</v>
      </c>
      <c r="C604" s="0" t="s">
        <v>929</v>
      </c>
      <c r="D604" s="0" t="n">
        <v>5</v>
      </c>
      <c r="E604" s="0" t="n">
        <v>10</v>
      </c>
      <c r="F604" s="0" t="n">
        <v>1</v>
      </c>
      <c r="G604" s="0" t="n">
        <v>0</v>
      </c>
      <c r="H604" s="0" t="n">
        <v>0</v>
      </c>
      <c r="I604" s="0" t="n">
        <v>0</v>
      </c>
      <c r="J604" s="0" t="n">
        <v>0</v>
      </c>
      <c r="K604" s="0" t="s">
        <v>925</v>
      </c>
      <c r="L604" s="1" t="n">
        <v>86.13</v>
      </c>
      <c r="M604" s="1" t="n">
        <f aca="false">+D604*$D$2+E604*$E$2+F604*$F$2+G604*$G$2+H604*$H$2+I604*$I$2+J604*$J$2</f>
        <v>86.1338</v>
      </c>
      <c r="N604" s="1" t="str">
        <f aca="false">IF(ABS(M604-L604)&gt;0.005,M604-L604,"")</f>
        <v/>
      </c>
      <c r="O604" s="1" t="n">
        <v>215.58</v>
      </c>
      <c r="P604" s="1" t="n">
        <f aca="false">+O604+459.67</f>
        <v>675.25</v>
      </c>
      <c r="Q604" s="1" t="n">
        <f aca="false">IF(AND(P604&gt;0,U604&lt;&gt;""),P604/U604,"")</f>
        <v>0.668756375592992</v>
      </c>
      <c r="R604" s="1" t="n">
        <v>-38.15</v>
      </c>
      <c r="S604" s="1" t="n">
        <f aca="false">IF(AND(R604&lt;&gt;"",U604&lt;&gt;""),(R604+459.67)/U604,"")</f>
        <v>0.417466401243922</v>
      </c>
      <c r="T604" s="1" t="n">
        <v>550.04</v>
      </c>
      <c r="U604" s="1" t="n">
        <f aca="false">IF(T604&lt;&gt;"",T604+459.67,"")</f>
        <v>1009.71</v>
      </c>
      <c r="V604" s="1" t="n">
        <v>542.28</v>
      </c>
      <c r="W604" s="2" t="n">
        <v>0.0625</v>
      </c>
      <c r="X604" s="2" t="n">
        <v>0.269</v>
      </c>
      <c r="Y604" s="2" t="n">
        <f aca="false">IF(U604&lt;&gt;"",V604*W604*L604/10.73165/U604,"")</f>
        <v>0.269398326923604</v>
      </c>
      <c r="Z604" s="2" t="str">
        <f aca="false">IF(Y604&lt;&gt;"",IF(ABS(Y604-X604)&gt;0.0005,Y604-X604,""),"")</f>
        <v/>
      </c>
      <c r="AA604" s="2" t="n">
        <v>0.3502</v>
      </c>
      <c r="AB604" s="2" t="n">
        <f aca="false">IF(AND(V604&gt;0,Q604&lt;&gt;""),LOG(14.69595/V604)/(1-1/Q604)*3/7-1,"")</f>
        <v>0.355875466995303</v>
      </c>
      <c r="AC604" s="2" t="str">
        <f aca="false">IF(AB604&lt;&gt;"",IF(ABS(AB604-AA604)&gt;0.05,AB604-AA604,""),"")</f>
        <v/>
      </c>
      <c r="AD604" s="2" t="n">
        <v>0.8194</v>
      </c>
      <c r="AF604" s="3" t="n">
        <f aca="false">IF(AND(L604&lt;&gt;"",AD604&lt;&gt;""),L604/(AD604*62.3664),"")</f>
        <v>1.68541871394261</v>
      </c>
      <c r="AG604" s="1" t="n">
        <v>41.18</v>
      </c>
      <c r="AH604" s="1" t="n">
        <f aca="false">IF(AD604&lt;&gt;"",141.5/AD604-131.5,"")</f>
        <v>41.1873321942885</v>
      </c>
      <c r="AI604" s="1" t="str">
        <f aca="false">IF(AH604&lt;&gt;"",IF(ABS(AH604-AG604)&gt;0.01,AH604-AG604,""),"")</f>
        <v/>
      </c>
      <c r="AJ604" s="3" t="n">
        <v>6.831</v>
      </c>
      <c r="AK604" s="3" t="n">
        <f aca="false">IF(AD604&lt;&gt;"",AD604*8.33718,"")</f>
        <v>6.831485292</v>
      </c>
      <c r="AL604" s="3" t="str">
        <f aca="false">IF(AK604&lt;&gt;"",IF(ABS(AK604-AJ604)&gt;0.001,AK604-AJ604,""),"")</f>
        <v/>
      </c>
      <c r="AM604" s="4" t="n">
        <v>1.39002</v>
      </c>
      <c r="AN604" s="2" t="n">
        <v>1.3348</v>
      </c>
      <c r="AO604" s="2" t="n">
        <f aca="false">IF(AND(V604&lt;&gt;"",AA604&lt;&gt;"",U604&lt;&gt;""),V604*10^(7/3*(1+AA604)*(1-U604/559.676)),"")</f>
        <v>1.58833323907285</v>
      </c>
      <c r="AP604" s="2" t="n">
        <f aca="false">IF(AO604&lt;&gt;"",AO604-AN604,"")</f>
        <v>0.253533239072848</v>
      </c>
      <c r="AQ604" s="2" t="n">
        <v>0.3526</v>
      </c>
      <c r="AR604" s="2" t="n">
        <v>0.525</v>
      </c>
      <c r="AS604" s="2" t="n">
        <v>0.4873</v>
      </c>
      <c r="AV604" s="5" t="n">
        <v>14377</v>
      </c>
      <c r="AW604" s="5" t="n">
        <f aca="false">AV604*AJ604</f>
        <v>98209.287</v>
      </c>
      <c r="AX604" s="1" t="n">
        <v>24.56</v>
      </c>
      <c r="AY604" s="3" t="n">
        <v>8.93</v>
      </c>
      <c r="AZ604" s="3" t="str">
        <f aca="false">IF(AND(AU604&lt;&gt;"",T604&lt;&gt;"",O604&lt;&gt;"",AD604&lt;&gt;""),SQRT((AU604*(MAX((T604-77)/(T604-O604),0))^0.38)*(SQRT(AD604^2-0.000601*(77-60))*62.3664)*251.9958/30.48^3),"")</f>
        <v/>
      </c>
      <c r="BA604" s="3" t="str">
        <f aca="false">IF(AND(AY604&lt;&gt;"",AZ604&lt;&gt;""),AZ604-AY604,"")</f>
        <v/>
      </c>
      <c r="BB604" s="1" t="n">
        <v>55</v>
      </c>
      <c r="BC604" s="1" t="n">
        <v>-1289.79</v>
      </c>
      <c r="BD604" s="1" t="n">
        <v>-674.16</v>
      </c>
      <c r="BE604" s="1" t="n">
        <v>57.87</v>
      </c>
      <c r="BL604" s="1" t="n">
        <v>1.5</v>
      </c>
      <c r="BM604" s="1" t="n">
        <v>8</v>
      </c>
      <c r="BO604" s="7" t="n">
        <f aca="false">IF(AND(P604&lt;&gt;"",AD604&lt;&gt;""),P604^0.333333333333333/AD604,"")</f>
        <v>10.7067806327786</v>
      </c>
      <c r="BP604" s="7" t="n">
        <f aca="false">BN604-BO604</f>
        <v>-10.7067806327786</v>
      </c>
    </row>
    <row r="605" customFormat="false" ht="12.75" hidden="false" customHeight="false" outlineLevel="0" collapsed="false">
      <c r="A605" s="0" t="n">
        <v>824</v>
      </c>
      <c r="B605" s="0" t="s">
        <v>930</v>
      </c>
      <c r="C605" s="0" t="s">
        <v>929</v>
      </c>
      <c r="D605" s="0" t="n">
        <v>5</v>
      </c>
      <c r="E605" s="0" t="n">
        <v>10</v>
      </c>
      <c r="F605" s="0" t="n">
        <v>1</v>
      </c>
      <c r="G605" s="0" t="n">
        <v>0</v>
      </c>
      <c r="H605" s="0" t="n">
        <v>0</v>
      </c>
      <c r="I605" s="0" t="n">
        <v>0</v>
      </c>
      <c r="J605" s="0" t="n">
        <v>0</v>
      </c>
      <c r="K605" s="0" t="s">
        <v>925</v>
      </c>
      <c r="L605" s="1" t="n">
        <v>86.13</v>
      </c>
      <c r="M605" s="1" t="n">
        <f aca="false">+D605*$D$2+E605*$E$2+F605*$F$2+G605*$G$2+H605*$H$2+I605*$I$2+J605*$J$2</f>
        <v>86.1338</v>
      </c>
      <c r="N605" s="1" t="str">
        <f aca="false">IF(ABS(M605-L605)&gt;0.005,M605-L605,"")</f>
        <v/>
      </c>
      <c r="O605" s="1" t="n">
        <v>216.16</v>
      </c>
      <c r="P605" s="1" t="n">
        <f aca="false">+O605+459.67</f>
        <v>675.83</v>
      </c>
      <c r="Q605" s="1" t="n">
        <f aca="false">IF(AND(P605&gt;0,U605&lt;&gt;""),P605/U605,"")</f>
        <v>0.669178367031705</v>
      </c>
      <c r="R605" s="1" t="n">
        <v>-106.35</v>
      </c>
      <c r="S605" s="1" t="n">
        <f aca="false">IF(AND(R605&lt;&gt;"",U605&lt;&gt;""),(R605+459.67)/U605,"")</f>
        <v>0.349842564904846</v>
      </c>
      <c r="T605" s="1" t="n">
        <v>550.27</v>
      </c>
      <c r="U605" s="1" t="n">
        <f aca="false">IF(T605&lt;&gt;"",T605+459.67,"")</f>
        <v>1009.94</v>
      </c>
      <c r="V605" s="1" t="n">
        <v>535.82</v>
      </c>
      <c r="W605" s="2" t="n">
        <v>0.056</v>
      </c>
      <c r="X605" s="2" t="n">
        <v>0.238</v>
      </c>
      <c r="Y605" s="2" t="n">
        <f aca="false">IF(U605&lt;&gt;"",V605*W605*L605/10.73165/U605,"")</f>
        <v>0.238451094762722</v>
      </c>
      <c r="Z605" s="2" t="str">
        <f aca="false">IF(Y605&lt;&gt;"",IF(ABS(Y605-X605)&gt;0.0005,Y605-X605,""),"")</f>
        <v/>
      </c>
      <c r="AA605" s="2" t="n">
        <v>0.3456</v>
      </c>
      <c r="AB605" s="2" t="n">
        <f aca="false">IF(AND(V605&gt;0,Q605&lt;&gt;""),LOG(14.69595/V605)/(1-1/Q605)*3/7-1,"")</f>
        <v>0.353949715000886</v>
      </c>
      <c r="AC605" s="2" t="str">
        <f aca="false">IF(AB605&lt;&gt;"",IF(ABS(AB605-AA605)&gt;0.05,AB605-AA605,""),"")</f>
        <v/>
      </c>
      <c r="AD605" s="2" t="n">
        <v>0.8125</v>
      </c>
      <c r="AF605" s="3" t="n">
        <f aca="false">IF(AND(L605&lt;&gt;"",AD605&lt;&gt;""),L605/(AD605*62.3664),"")</f>
        <v>1.69973180825178</v>
      </c>
      <c r="AG605" s="1" t="n">
        <v>42.65</v>
      </c>
      <c r="AH605" s="1" t="n">
        <f aca="false">IF(AD605&lt;&gt;"",141.5/AD605-131.5,"")</f>
        <v>42.6538461538462</v>
      </c>
      <c r="AI605" s="1" t="str">
        <f aca="false">IF(AH605&lt;&gt;"",IF(ABS(AH605-AG605)&gt;0.01,AH605-AG605,""),"")</f>
        <v/>
      </c>
      <c r="AJ605" s="3" t="n">
        <v>6.774</v>
      </c>
      <c r="AK605" s="3" t="n">
        <f aca="false">IF(AD605&lt;&gt;"",AD605*8.33718,"")</f>
        <v>6.77395875</v>
      </c>
      <c r="AL605" s="3" t="str">
        <f aca="false">IF(AK605&lt;&gt;"",IF(ABS(AK605-AJ605)&gt;0.001,AK605-AJ605,""),"")</f>
        <v/>
      </c>
      <c r="AM605" s="4" t="n">
        <v>1.388</v>
      </c>
      <c r="AN605" s="2" t="n">
        <v>1.3299</v>
      </c>
      <c r="AO605" s="2" t="n">
        <f aca="false">IF(AND(V605&lt;&gt;"",AA605&lt;&gt;"",U605&lt;&gt;""),V605*10^(7/3*(1+AA605)*(1-U605/559.676)),"")</f>
        <v>1.5961633050907</v>
      </c>
      <c r="AP605" s="2" t="n">
        <f aca="false">IF(AO605&lt;&gt;"",AO605-AN605,"")</f>
        <v>0.266263305090701</v>
      </c>
      <c r="AQ605" s="2" t="n">
        <v>0.3346</v>
      </c>
      <c r="AR605" s="2" t="n">
        <v>0.5056</v>
      </c>
      <c r="AS605" s="2" t="n">
        <v>0.5184</v>
      </c>
      <c r="AT605" s="2" t="n">
        <v>0.3326</v>
      </c>
      <c r="AU605" s="1" t="n">
        <v>167.05</v>
      </c>
      <c r="AV605" s="5" t="n">
        <v>14375</v>
      </c>
      <c r="AW605" s="5" t="n">
        <f aca="false">AV605*AJ605</f>
        <v>97376.25</v>
      </c>
      <c r="AX605" s="1" t="n">
        <v>23.26</v>
      </c>
      <c r="AY605" s="3" t="n">
        <v>8.94</v>
      </c>
      <c r="AZ605" s="3" t="n">
        <f aca="false">IF(AND(AU605&lt;&gt;"",T605&lt;&gt;"",O605&lt;&gt;"",AD605&lt;&gt;""),SQRT((AU605*(MAX((T605-77)/(T605-O605),0))^0.38)*(SQRT(AD605^2-0.000601*(77-60))*62.3664)*251.9958/30.48^3),"")</f>
        <v>9.23682427827503</v>
      </c>
      <c r="BA605" s="3" t="n">
        <f aca="false">IF(AND(AY605&lt;&gt;"",AZ605&lt;&gt;""),AZ605-AY605,"")</f>
        <v>0.296824278275031</v>
      </c>
      <c r="BB605" s="1" t="n">
        <v>45</v>
      </c>
      <c r="BC605" s="1" t="n">
        <v>-1293.77</v>
      </c>
      <c r="BD605" s="1" t="n">
        <v>-690.64</v>
      </c>
      <c r="BE605" s="1" t="n">
        <v>53.02</v>
      </c>
      <c r="BL605" s="1" t="n">
        <v>1.5</v>
      </c>
      <c r="BM605" s="1" t="n">
        <v>8.2</v>
      </c>
      <c r="BO605" s="7" t="n">
        <f aca="false">IF(AND(P605&lt;&gt;"",AD605&lt;&gt;""),P605^0.333333333333333/AD605,"")</f>
        <v>10.8007965548292</v>
      </c>
      <c r="BP605" s="7" t="n">
        <f aca="false">BN605-BO605</f>
        <v>-10.8007965548292</v>
      </c>
    </row>
    <row r="606" customFormat="false" ht="12.75" hidden="false" customHeight="false" outlineLevel="0" collapsed="false">
      <c r="A606" s="0" t="n">
        <v>825</v>
      </c>
      <c r="B606" s="0" t="s">
        <v>931</v>
      </c>
      <c r="C606" s="0" t="s">
        <v>932</v>
      </c>
      <c r="D606" s="0" t="n">
        <v>6</v>
      </c>
      <c r="E606" s="0" t="n">
        <v>12</v>
      </c>
      <c r="F606" s="0" t="n">
        <v>1</v>
      </c>
      <c r="G606" s="0" t="n">
        <v>0</v>
      </c>
      <c r="H606" s="0" t="n">
        <v>0</v>
      </c>
      <c r="I606" s="0" t="n">
        <v>0</v>
      </c>
      <c r="J606" s="0" t="n">
        <v>0</v>
      </c>
      <c r="K606" s="0" t="s">
        <v>925</v>
      </c>
      <c r="L606" s="1" t="n">
        <v>100.16</v>
      </c>
      <c r="M606" s="1" t="n">
        <f aca="false">+D606*$D$2+E606*$E$2+F606*$F$2+G606*$G$2+H606*$H$2+I606*$I$2+J606*$J$2</f>
        <v>100.16068</v>
      </c>
      <c r="N606" s="1" t="str">
        <f aca="false">IF(ABS(M606-L606)&gt;0.005,M606-L606,"")</f>
        <v/>
      </c>
      <c r="O606" s="1" t="n">
        <v>261.86</v>
      </c>
      <c r="P606" s="1" t="n">
        <f aca="false">+O606+459.67</f>
        <v>721.53</v>
      </c>
      <c r="Q606" s="1" t="n">
        <f aca="false">IF(AND(P606&gt;0,U606&lt;&gt;""),P606/U606,"")</f>
        <v>0.682820884081424</v>
      </c>
      <c r="R606" s="1" t="n">
        <v>-68.44</v>
      </c>
      <c r="S606" s="1" t="n">
        <f aca="false">IF(AND(R606&lt;&gt;"",U606&lt;&gt;""),(R606+459.67)/U606,"")</f>
        <v>0.370241035686909</v>
      </c>
      <c r="T606" s="1" t="n">
        <v>597.02</v>
      </c>
      <c r="U606" s="1" t="n">
        <f aca="false">IF(T606&lt;&gt;"",T606+459.67,"")</f>
        <v>1056.69</v>
      </c>
      <c r="V606" s="1" t="n">
        <v>482.03</v>
      </c>
      <c r="W606" s="2" t="n">
        <v>0.059</v>
      </c>
      <c r="X606" s="2" t="n">
        <v>0.251</v>
      </c>
      <c r="Y606" s="2" t="n">
        <f aca="false">IF(U606&lt;&gt;"",V606*W606*L606/10.73165/U606,"")</f>
        <v>0.251192285811192</v>
      </c>
      <c r="Z606" s="2" t="str">
        <f aca="false">IF(Y606&lt;&gt;"",IF(ABS(Y606-X606)&gt;0.0005,Y606-X606,""),"")</f>
        <v/>
      </c>
      <c r="AA606" s="2" t="n">
        <v>0.3967</v>
      </c>
      <c r="AB606" s="2" t="n">
        <f aca="false">IF(AND(V606&gt;0,Q606&lt;&gt;""),LOG(14.69595/V606)/(1-1/Q606)*3/7-1,"")</f>
        <v>0.39858613456691</v>
      </c>
      <c r="AC606" s="2" t="str">
        <f aca="false">IF(AB606&lt;&gt;"",IF(ABS(AB606-AA606)&gt;0.05,AB606-AA606,""),"")</f>
        <v/>
      </c>
      <c r="AD606" s="2" t="n">
        <v>0.8162</v>
      </c>
      <c r="AF606" s="3" t="n">
        <f aca="false">IF(AND(L606&lt;&gt;"",AD606&lt;&gt;""),L606/(AD606*62.3664),"")</f>
        <v>1.96764637414102</v>
      </c>
      <c r="AG606" s="1" t="n">
        <v>41.86</v>
      </c>
      <c r="AH606" s="1" t="n">
        <f aca="false">IF(AD606&lt;&gt;"",141.5/AD606-131.5,"")</f>
        <v>41.864371477579</v>
      </c>
      <c r="AI606" s="1" t="str">
        <f aca="false">IF(AH606&lt;&gt;"",IF(ABS(AH606-AG606)&gt;0.01,AH606-AG606,""),"")</f>
        <v/>
      </c>
      <c r="AJ606" s="3" t="n">
        <v>6.805</v>
      </c>
      <c r="AK606" s="3" t="n">
        <f aca="false">IF(AD606&lt;&gt;"",AD606*8.33718,"")</f>
        <v>6.804806316</v>
      </c>
      <c r="AL606" s="3" t="str">
        <f aca="false">IF(AK606&lt;&gt;"",IF(ABS(AK606-AJ606)&gt;0.001,AK606-AJ606,""),"")</f>
        <v/>
      </c>
      <c r="AM606" s="4" t="n">
        <v>1.3987</v>
      </c>
      <c r="AN606" s="2" t="n">
        <v>0.4204</v>
      </c>
      <c r="AO606" s="2" t="n">
        <f aca="false">IF(AND(V606&lt;&gt;"",AA606&lt;&gt;"",U606&lt;&gt;""),V606*10^(7/3*(1+AA606)*(1-U606/559.676)),"")</f>
        <v>0.615155965898928</v>
      </c>
      <c r="AP606" s="2" t="n">
        <f aca="false">IF(AO606&lt;&gt;"",AO606-AN606,"")</f>
        <v>0.194755965898928</v>
      </c>
      <c r="AQ606" s="2" t="n">
        <v>0.3462</v>
      </c>
      <c r="AR606" s="2" t="n">
        <v>0.5039</v>
      </c>
      <c r="AS606" s="2" t="n">
        <v>0.6228</v>
      </c>
      <c r="AT606" s="2" t="s">
        <v>933</v>
      </c>
      <c r="AU606" s="1" t="n">
        <v>157.21</v>
      </c>
      <c r="AV606" s="5" t="n">
        <v>14981</v>
      </c>
      <c r="AW606" s="5" t="n">
        <f aca="false">AV606*AJ606</f>
        <v>101945.705</v>
      </c>
      <c r="AX606" s="1" t="n">
        <v>25.28</v>
      </c>
      <c r="AY606" s="3" t="n">
        <v>8.87</v>
      </c>
      <c r="AZ606" s="3" t="n">
        <f aca="false">IF(AND(AU606&lt;&gt;"",T606&lt;&gt;"",O606&lt;&gt;"",AD606&lt;&gt;""),SQRT((AU606*(MAX((T606-77)/(T606-O606),0))^0.38)*(SQRT(AD606^2-0.000601*(77-60))*62.3664)*251.9958/30.48^3),"")</f>
        <v>9.13809698671883</v>
      </c>
      <c r="BA606" s="3" t="n">
        <f aca="false">IF(AND(AY606&lt;&gt;"",AZ606&lt;&gt;""),AZ606-AY606,"")</f>
        <v>0.268096986718835</v>
      </c>
      <c r="BB606" s="1" t="n">
        <v>77</v>
      </c>
      <c r="BC606" s="1" t="n">
        <v>-1201.13</v>
      </c>
      <c r="BD606" s="1" t="n">
        <v>-558.36</v>
      </c>
      <c r="BL606" s="1" t="n">
        <v>1.2</v>
      </c>
      <c r="BM606" s="1" t="n">
        <v>8</v>
      </c>
      <c r="BO606" s="7" t="n">
        <f aca="false">IF(AND(P606&lt;&gt;"",AD606&lt;&gt;""),P606^0.333333333333333/AD606,"")</f>
        <v>10.9889165133237</v>
      </c>
      <c r="BP606" s="7" t="n">
        <f aca="false">BN606-BO606</f>
        <v>-10.9889165133237</v>
      </c>
    </row>
    <row r="607" customFormat="false" ht="12.75" hidden="false" customHeight="false" outlineLevel="0" collapsed="false">
      <c r="A607" s="0" t="n">
        <v>826</v>
      </c>
      <c r="B607" s="0" t="s">
        <v>934</v>
      </c>
      <c r="C607" s="0" t="s">
        <v>932</v>
      </c>
      <c r="D607" s="0" t="n">
        <v>6</v>
      </c>
      <c r="E607" s="0" t="n">
        <v>12</v>
      </c>
      <c r="F607" s="0" t="n">
        <v>1</v>
      </c>
      <c r="G607" s="0" t="n">
        <v>0</v>
      </c>
      <c r="H607" s="0" t="n">
        <v>0</v>
      </c>
      <c r="I607" s="0" t="n">
        <v>0</v>
      </c>
      <c r="J607" s="0" t="n">
        <v>0</v>
      </c>
      <c r="K607" s="0" t="s">
        <v>925</v>
      </c>
      <c r="L607" s="1" t="n">
        <v>100.16</v>
      </c>
      <c r="M607" s="1" t="n">
        <f aca="false">+D607*$D$2+E607*$E$2+F607*$F$2+G607*$G$2+H607*$H$2+I607*$I$2+J607*$J$2</f>
        <v>100.16068</v>
      </c>
      <c r="N607" s="1" t="str">
        <f aca="false">IF(ABS(M607-L607)&gt;0.005,M607-L607,"")</f>
        <v/>
      </c>
      <c r="O607" s="1" t="n">
        <v>241.7</v>
      </c>
      <c r="P607" s="1" t="n">
        <f aca="false">+O607+459.67</f>
        <v>701.37</v>
      </c>
      <c r="Q607" s="1" t="n">
        <f aca="false">IF(AND(P607&gt;0,U607&lt;&gt;""),P607/U607,"")</f>
        <v>0.681921596079804</v>
      </c>
      <c r="R607" s="1" t="n">
        <v>-119.2</v>
      </c>
      <c r="S607" s="1" t="n">
        <f aca="false">IF(AND(R607&lt;&gt;"",U607&lt;&gt;""),(R607+459.67)/U607,"")</f>
        <v>0.331029051452573</v>
      </c>
      <c r="T607" s="1" t="n">
        <v>568.85</v>
      </c>
      <c r="U607" s="1" t="n">
        <f aca="false">IF(T607&lt;&gt;"",T607+459.67,"")</f>
        <v>1028.52</v>
      </c>
      <c r="V607" s="1" t="n">
        <v>474.68</v>
      </c>
      <c r="W607" s="2" t="n">
        <v>0.059</v>
      </c>
      <c r="X607" s="2" t="n">
        <v>0.254</v>
      </c>
      <c r="Y607" s="2" t="n">
        <f aca="false">IF(U607&lt;&gt;"",V607*W607*L607/10.73165/U607,"")</f>
        <v>0.254137070747046</v>
      </c>
      <c r="Z607" s="2" t="str">
        <f aca="false">IF(Y607&lt;&gt;"",IF(ABS(Y607-X607)&gt;0.0005,Y607-X607,""),"")</f>
        <v/>
      </c>
      <c r="AA607" s="2" t="n">
        <v>0.3887</v>
      </c>
      <c r="AB607" s="2" t="n">
        <f aca="false">IF(AND(V607&gt;0,Q607&lt;&gt;""),LOG(14.69595/V607)/(1-1/Q607)*3/7-1,"")</f>
        <v>0.386663910488684</v>
      </c>
      <c r="AC607" s="2" t="str">
        <f aca="false">IF(AB607&lt;&gt;"",IF(ABS(AB607-AA607)&gt;0.05,AB607-AA607,""),"")</f>
        <v/>
      </c>
      <c r="AD607" s="2" t="n">
        <v>0.8058</v>
      </c>
      <c r="AF607" s="3" t="n">
        <f aca="false">IF(AND(L607&lt;&gt;"",AD607&lt;&gt;""),L607/(AD607*62.3664),"")</f>
        <v>1.99304166117386</v>
      </c>
      <c r="AG607" s="1" t="n">
        <v>44.11</v>
      </c>
      <c r="AH607" s="1" t="n">
        <f aca="false">IF(AD607&lt;&gt;"",141.5/AD607-131.5,"")</f>
        <v>44.1018863241499</v>
      </c>
      <c r="AI607" s="1" t="str">
        <f aca="false">IF(AH607&lt;&gt;"",IF(ABS(AH607-AG607)&gt;0.01,AH607-AG607,""),"")</f>
        <v/>
      </c>
      <c r="AJ607" s="3" t="n">
        <v>6.718</v>
      </c>
      <c r="AK607" s="3" t="n">
        <f aca="false">IF(AD607&lt;&gt;"",AD607*8.33718,"")</f>
        <v>6.718099644</v>
      </c>
      <c r="AL607" s="3" t="str">
        <f aca="false">IF(AK607&lt;&gt;"",IF(ABS(AK607-AJ607)&gt;0.001,AK607-AJ607,""),"")</f>
        <v/>
      </c>
      <c r="AM607" s="4" t="n">
        <v>1.3933</v>
      </c>
      <c r="AN607" s="2" t="n">
        <v>0.7581</v>
      </c>
      <c r="AO607" s="2" t="n">
        <f aca="false">IF(AND(V607&lt;&gt;"",AA607&lt;&gt;"",U607&lt;&gt;""),V607*10^(7/3*(1+AA607)*(1-U607/559.676)),"")</f>
        <v>0.916182207414277</v>
      </c>
      <c r="AP607" s="2" t="n">
        <f aca="false">IF(AO607&lt;&gt;"",AO607-AN607,"")</f>
        <v>0.158082207414277</v>
      </c>
      <c r="AQ607" s="2" t="n">
        <v>0.3441</v>
      </c>
      <c r="AR607" s="2" t="n">
        <v>0.5007</v>
      </c>
      <c r="AS607" s="2" t="n">
        <v>0.6432</v>
      </c>
      <c r="AT607" s="2" t="n">
        <v>0.4617</v>
      </c>
      <c r="AU607" s="1" t="n">
        <v>153.74</v>
      </c>
      <c r="AV607" s="5" t="n">
        <v>14969</v>
      </c>
      <c r="AW607" s="5" t="n">
        <f aca="false">AV607*AJ607</f>
        <v>100561.742</v>
      </c>
      <c r="AX607" s="1" t="n">
        <v>23.5</v>
      </c>
      <c r="AY607" s="3" t="n">
        <v>8.71</v>
      </c>
      <c r="AZ607" s="3" t="n">
        <f aca="false">IF(AND(AU607&lt;&gt;"",T607&lt;&gt;"",O607&lt;&gt;"",AD607&lt;&gt;""),SQRT((AU607*(MAX((T607-77)/(T607-O607),0))^0.38)*(SQRT(AD607^2-0.000601*(77-60))*62.3664)*251.9958/30.48^3),"")</f>
        <v>8.9244386790296</v>
      </c>
      <c r="BA607" s="3" t="n">
        <f aca="false">IF(AND(AY607&lt;&gt;"",AZ607&lt;&gt;""),AZ607-AY607,"")</f>
        <v>0.214438679029598</v>
      </c>
      <c r="BB607" s="1" t="n">
        <v>60</v>
      </c>
      <c r="BC607" s="1" t="n">
        <v>-1238.31</v>
      </c>
      <c r="BD607" s="1" t="n">
        <v>-581</v>
      </c>
      <c r="BL607" s="1" t="n">
        <v>1.4</v>
      </c>
      <c r="BM607" s="1" t="n">
        <v>7.5</v>
      </c>
      <c r="BO607" s="7" t="n">
        <f aca="false">IF(AND(P607&lt;&gt;"",AD607&lt;&gt;""),P607^0.333333333333333/AD607,"")</f>
        <v>11.0260967475612</v>
      </c>
      <c r="BP607" s="7" t="n">
        <f aca="false">BN607-BO607</f>
        <v>-11.0260967475612</v>
      </c>
    </row>
    <row r="608" customFormat="false" ht="12.75" hidden="false" customHeight="false" outlineLevel="0" collapsed="false">
      <c r="A608" s="0" t="n">
        <v>827</v>
      </c>
      <c r="B608" s="0" t="s">
        <v>935</v>
      </c>
      <c r="C608" s="0" t="s">
        <v>936</v>
      </c>
      <c r="D608" s="0" t="n">
        <v>1</v>
      </c>
      <c r="H608" s="0" t="n">
        <v>2</v>
      </c>
      <c r="K608" s="0" t="s">
        <v>937</v>
      </c>
      <c r="L608" s="1" t="n">
        <v>76.13</v>
      </c>
      <c r="M608" s="1" t="n">
        <f aca="false">+D608*$D$2+E608*$E$2+F608*$F$2+G608*$G$2+H608*$H$2+I608*$I$2+J608*$J$2</f>
        <v>76.131</v>
      </c>
      <c r="N608" s="1" t="str">
        <f aca="false">IF(ABS(M608-L608)&gt;0.005,M608-L608,"")</f>
        <v/>
      </c>
      <c r="O608" s="1" t="n">
        <v>115.2</v>
      </c>
      <c r="P608" s="1" t="n">
        <f aca="false">+O608+459.67</f>
        <v>574.87</v>
      </c>
      <c r="Q608" s="1" t="n">
        <f aca="false">IF(AND(P608&gt;0,U608&lt;&gt;""),P608/U608,"")</f>
        <v>0.578572866344606</v>
      </c>
      <c r="R608" s="1" t="n">
        <v>-168.83</v>
      </c>
      <c r="S608" s="1" t="n">
        <f aca="false">IF(AND(R608&lt;&gt;"",U608&lt;&gt;""),(R608+459.67)/U608,"")</f>
        <v>0.292713365539453</v>
      </c>
      <c r="T608" s="1" t="n">
        <v>533.93</v>
      </c>
      <c r="U608" s="1" t="n">
        <f aca="false">IF(T608&lt;&gt;"",T608+459.67,"")</f>
        <v>993.6</v>
      </c>
      <c r="V608" s="1" t="n">
        <v>1146.29</v>
      </c>
      <c r="W608" s="2" t="n">
        <v>0.0337</v>
      </c>
      <c r="X608" s="2" t="n">
        <v>0.276</v>
      </c>
      <c r="Y608" s="2" t="n">
        <f aca="false">IF(U608&lt;&gt;"",V608*W608*L608/10.73165/U608,"")</f>
        <v>0.275805010288018</v>
      </c>
      <c r="Z608" s="2" t="str">
        <f aca="false">IF(Y608&lt;&gt;"",IF(ABS(Y608-X608)&gt;0.0005,Y608-X608,""),"")</f>
        <v/>
      </c>
      <c r="AA608" s="2" t="n">
        <v>0.1079</v>
      </c>
      <c r="AB608" s="2" t="n">
        <f aca="false">IF(AND(V608&gt;0,Q608&lt;&gt;""),LOG(14.69595/V608)/(1-1/Q608)*3/7-1,"")</f>
        <v>0.113274195724471</v>
      </c>
      <c r="AC608" s="2" t="str">
        <f aca="false">IF(AB608&lt;&gt;"",IF(ABS(AB608-AA608)&gt;0.05,AB608-AA608,""),"")</f>
        <v/>
      </c>
      <c r="AD608" s="2" t="n">
        <v>1.2705</v>
      </c>
      <c r="AF608" s="3" t="n">
        <f aca="false">IF(AND(L608&lt;&gt;"",AD608&lt;&gt;""),L608/(AD608*62.3664),"")</f>
        <v>0.960794447497078</v>
      </c>
      <c r="AG608" s="1" t="n">
        <v>-20.12</v>
      </c>
      <c r="AH608" s="1" t="n">
        <f aca="false">IF(AD608&lt;&gt;"",141.5/AD608-131.5,"")</f>
        <v>-20.1265249901614</v>
      </c>
      <c r="AI608" s="1" t="str">
        <f aca="false">IF(AH608&lt;&gt;"",IF(ABS(AH608-AG608)&gt;0.01,AH608-AG608,""),"")</f>
        <v/>
      </c>
      <c r="AJ608" s="3" t="n">
        <v>10.592</v>
      </c>
      <c r="AK608" s="3" t="n">
        <f aca="false">IF(AD608&lt;&gt;"",AD608*8.33718,"")</f>
        <v>10.59238719</v>
      </c>
      <c r="AL608" s="3" t="str">
        <f aca="false">IF(AK608&lt;&gt;"",IF(ABS(AK608-AJ608)&gt;0.001,AK608-AJ608,""),"")</f>
        <v/>
      </c>
      <c r="AM608" s="4" t="n">
        <v>1.62409</v>
      </c>
      <c r="AN608" s="2" t="n">
        <v>11.0771</v>
      </c>
      <c r="AO608" s="2" t="n">
        <f aca="false">IF(AND(V608&lt;&gt;"",AA608&lt;&gt;"",U608&lt;&gt;""),V608*10^(7/3*(1+AA608)*(1-U608/559.676)),"")</f>
        <v>11.350976653348</v>
      </c>
      <c r="AP608" s="2" t="n">
        <f aca="false">IF(AO608&lt;&gt;"",AO608-AN608,"")</f>
        <v>0.273876653348028</v>
      </c>
      <c r="AQ608" s="2" t="n">
        <v>0.1412</v>
      </c>
      <c r="AR608" s="2" t="n">
        <v>0.2388</v>
      </c>
      <c r="AS608" s="2" t="n">
        <v>0.2613</v>
      </c>
      <c r="AU608" s="1" t="n">
        <v>152.63</v>
      </c>
      <c r="AV608" s="5" t="n">
        <v>6236</v>
      </c>
      <c r="AW608" s="5" t="n">
        <f aca="false">AV608*AJ608</f>
        <v>66051.712</v>
      </c>
      <c r="AX608" s="1" t="n">
        <v>31.56</v>
      </c>
      <c r="AY608" s="3" t="n">
        <v>9.98</v>
      </c>
      <c r="AZ608" s="3" t="n">
        <f aca="false">IF(AND(AU608&lt;&gt;"",T608&lt;&gt;"",O608&lt;&gt;"",AD608&lt;&gt;""),SQRT((AU608*(MAX((T608-77)/(T608-O608),0))^0.38)*(SQRT(AD608^2-0.000601*(77-60))*62.3664)*251.9958/30.48^3),"")</f>
        <v>10.5310430205327</v>
      </c>
      <c r="BA608" s="3" t="n">
        <f aca="false">IF(AND(AY608&lt;&gt;"",AZ608&lt;&gt;""),AZ608-AY608,"")</f>
        <v>0.551043020532724</v>
      </c>
      <c r="BB608" s="1" t="n">
        <v>-22</v>
      </c>
      <c r="BC608" s="1" t="n">
        <v>661.11</v>
      </c>
      <c r="BD608" s="1" t="n">
        <v>377.83</v>
      </c>
      <c r="BE608" s="1" t="n">
        <v>24.81</v>
      </c>
      <c r="BL608" s="1" t="n">
        <v>1.3</v>
      </c>
      <c r="BM608" s="1" t="n">
        <v>50</v>
      </c>
      <c r="BO608" s="7" t="n">
        <f aca="false">IF(AND(P608&lt;&gt;"",AD608&lt;&gt;""),P608^0.333333333333333/AD608,"")</f>
        <v>6.54458147996013</v>
      </c>
      <c r="BP608" s="7" t="n">
        <f aca="false">BN608-BO608</f>
        <v>-6.54458147996013</v>
      </c>
    </row>
    <row r="609" customFormat="false" ht="12.75" hidden="false" customHeight="false" outlineLevel="0" collapsed="false">
      <c r="A609" s="0" t="n">
        <v>828</v>
      </c>
      <c r="B609" s="0" t="s">
        <v>938</v>
      </c>
      <c r="C609" s="0" t="s">
        <v>939</v>
      </c>
      <c r="D609" s="0" t="n">
        <v>1</v>
      </c>
      <c r="E609" s="0" t="n">
        <v>4</v>
      </c>
      <c r="H609" s="0" t="n">
        <v>1</v>
      </c>
      <c r="K609" s="0" t="s">
        <v>937</v>
      </c>
      <c r="L609" s="1" t="n">
        <v>48.1</v>
      </c>
      <c r="M609" s="1" t="n">
        <f aca="false">+D609*$D$2+E609*$E$2+F609*$F$2+G609*$G$2+H609*$H$2+I609*$I$2+J609*$J$2</f>
        <v>48.10276</v>
      </c>
      <c r="N609" s="1" t="str">
        <f aca="false">IF(ABS(M609-L609)&gt;0.005,M609-L609,"")</f>
        <v/>
      </c>
      <c r="O609" s="1" t="n">
        <v>42.72</v>
      </c>
      <c r="P609" s="1" t="n">
        <f aca="false">+O609+459.67</f>
        <v>502.39</v>
      </c>
      <c r="Q609" s="1" t="n">
        <f aca="false">IF(AND(P609&gt;0,U609&lt;&gt;""),P609/U609,"")</f>
        <v>0.593904788925536</v>
      </c>
      <c r="R609" s="1" t="n">
        <v>-189.35</v>
      </c>
      <c r="S609" s="1" t="n">
        <f aca="false">IF(AND(R609&lt;&gt;"",U609&lt;&gt;""),(R609+459.67)/U609,"")</f>
        <v>0.319561182631722</v>
      </c>
      <c r="T609" s="1" t="n">
        <v>386.24</v>
      </c>
      <c r="U609" s="1" t="n">
        <f aca="false">IF(T609&lt;&gt;"",T609+459.67,"")</f>
        <v>845.91</v>
      </c>
      <c r="V609" s="1" t="n">
        <v>1049.29</v>
      </c>
      <c r="W609" s="2" t="n">
        <v>0.0483</v>
      </c>
      <c r="X609" s="2" t="n">
        <v>0.268</v>
      </c>
      <c r="Y609" s="2" t="n">
        <f aca="false">IF(U609&lt;&gt;"",V609*W609*L609/10.73165/U609,"")</f>
        <v>0.268532640178912</v>
      </c>
      <c r="Z609" s="2" t="n">
        <f aca="false">IF(Y609&lt;&gt;"",IF(ABS(Y609-X609)&gt;0.0005,Y609-X609,""),"")</f>
        <v>0.000532640178912358</v>
      </c>
      <c r="AA609" s="2" t="n">
        <v>0.1486</v>
      </c>
      <c r="AB609" s="2" t="n">
        <f aca="false">IF(AND(V609&gt;0,Q609&lt;&gt;""),LOG(14.69595/V609)/(1-1/Q609)*3/7-1,"")</f>
        <v>0.161852841207901</v>
      </c>
      <c r="AC609" s="2" t="str">
        <f aca="false">IF(AB609&lt;&gt;"",IF(ABS(AB609-AA609)&gt;0.05,AB609-AA609,""),"")</f>
        <v/>
      </c>
      <c r="AD609" s="2" t="n">
        <v>0.8763</v>
      </c>
      <c r="AF609" s="3" t="n">
        <f aca="false">IF(AND(L609&lt;&gt;"",AD609&lt;&gt;""),L609/(AD609*62.3664),"")</f>
        <v>0.880119389538242</v>
      </c>
      <c r="AG609" s="1" t="n">
        <v>29.97</v>
      </c>
      <c r="AH609" s="1" t="n">
        <f aca="false">IF(AD609&lt;&gt;"",141.5/AD609-131.5,"")</f>
        <v>29.9743809197763</v>
      </c>
      <c r="AI609" s="1" t="str">
        <f aca="false">IF(AH609&lt;&gt;"",IF(ABS(AH609-AG609)&gt;0.01,AH609-AG609,""),"")</f>
        <v/>
      </c>
      <c r="AJ609" s="3" t="n">
        <v>7.306</v>
      </c>
      <c r="AK609" s="3" t="n">
        <f aca="false">IF(AD609&lt;&gt;"",AD609*8.33718,"")</f>
        <v>7.305870834</v>
      </c>
      <c r="AL609" s="3" t="str">
        <f aca="false">IF(AK609&lt;&gt;"",IF(ABS(AK609-AJ609)&gt;0.001,AK609-AJ609,""),"")</f>
        <v/>
      </c>
      <c r="AN609" s="2" t="n">
        <v>44.206</v>
      </c>
      <c r="AO609" s="2" t="n">
        <f aca="false">IF(AND(V609&lt;&gt;"",AA609&lt;&gt;"",U609&lt;&gt;""),V609*10^(7/3*(1+AA609)*(1-U609/559.676)),"")</f>
        <v>44.6924630931849</v>
      </c>
      <c r="AP609" s="2" t="n">
        <f aca="false">IF(AO609&lt;&gt;"",AO609-AN609,"")</f>
        <v>0.486463093184938</v>
      </c>
      <c r="AQ609" s="2" t="n">
        <v>0.2458</v>
      </c>
      <c r="AU609" s="1" t="n">
        <v>227.7</v>
      </c>
      <c r="AV609" s="5" t="n">
        <v>10293</v>
      </c>
      <c r="AW609" s="5" t="n">
        <f aca="false">AV609*AJ609</f>
        <v>75200.658</v>
      </c>
      <c r="AX609" s="1" t="n">
        <v>23.84</v>
      </c>
      <c r="AY609" s="3" t="n">
        <v>10.11</v>
      </c>
      <c r="AZ609" s="3" t="n">
        <f aca="false">IF(AND(AU609&lt;&gt;"",T609&lt;&gt;"",O609&lt;&gt;"",AD609&lt;&gt;""),SQRT((AU609*(MAX((T609-77)/(T609-O609),0))^0.38)*(SQRT(AD609^2-0.000601*(77-60))*62.3664)*251.9958/30.48^3),"")</f>
        <v>10.2808371413476</v>
      </c>
      <c r="BA609" s="3" t="n">
        <f aca="false">IF(AND(AY609&lt;&gt;"",AZ609&lt;&gt;""),AZ609-AY609,"")</f>
        <v>0.170837141347585</v>
      </c>
      <c r="BB609" s="1" t="n">
        <v>-63.67</v>
      </c>
      <c r="BC609" s="1" t="n">
        <v>-202</v>
      </c>
      <c r="BD609" s="1" t="n">
        <v>-84.91</v>
      </c>
      <c r="BE609" s="1" t="n">
        <v>52.77</v>
      </c>
      <c r="BL609" s="1" t="n">
        <v>3.9</v>
      </c>
      <c r="BM609" s="1" t="n">
        <v>21.8</v>
      </c>
      <c r="BO609" s="7" t="n">
        <f aca="false">IF(AND(P609&lt;&gt;"",AD609&lt;&gt;""),P609^0.333333333333333/AD609,"")</f>
        <v>9.07181497028846</v>
      </c>
      <c r="BP609" s="7" t="n">
        <f aca="false">BN609-BO609</f>
        <v>-9.07181497028846</v>
      </c>
    </row>
    <row r="610" customFormat="false" ht="12.75" hidden="false" customHeight="false" outlineLevel="0" collapsed="false">
      <c r="A610" s="0" t="n">
        <v>829</v>
      </c>
      <c r="B610" s="0" t="s">
        <v>940</v>
      </c>
      <c r="C610" s="0" t="s">
        <v>941</v>
      </c>
      <c r="D610" s="0" t="n">
        <v>2</v>
      </c>
      <c r="E610" s="0" t="n">
        <v>6</v>
      </c>
      <c r="H610" s="0" t="n">
        <v>2</v>
      </c>
      <c r="K610" s="0" t="s">
        <v>937</v>
      </c>
      <c r="L610" s="1" t="n">
        <v>94.19</v>
      </c>
      <c r="M610" s="1" t="n">
        <f aca="false">+D610*$D$2+E610*$E$2+F610*$F$2+G610*$G$2+H610*$H$2+I610*$I$2+J610*$J$2</f>
        <v>94.18964</v>
      </c>
      <c r="N610" s="1" t="str">
        <f aca="false">IF(ABS(M610-L610)&gt;0.005,M610-L610,"")</f>
        <v/>
      </c>
      <c r="O610" s="1" t="n">
        <v>229.54</v>
      </c>
      <c r="P610" s="1" t="n">
        <f aca="false">+O610+459.67</f>
        <v>689.21</v>
      </c>
      <c r="Q610" s="1" t="n">
        <f aca="false">IF(AND(P610&gt;0,U610&lt;&gt;""),P610/U610,"")</f>
        <v>0.631839017235057</v>
      </c>
      <c r="R610" s="1" t="n">
        <v>-120.5</v>
      </c>
      <c r="S610" s="1" t="n">
        <f aca="false">IF(AND(R610&lt;&gt;"",U610&lt;&gt;""),(R610+459.67)/U610,"")</f>
        <v>0.310936927026036</v>
      </c>
      <c r="T610" s="1" t="n">
        <v>631.13</v>
      </c>
      <c r="U610" s="1" t="n">
        <f aca="false">IF(T610&lt;&gt;"",T610+459.67,"")</f>
        <v>1090.8</v>
      </c>
      <c r="V610" s="1" t="n">
        <v>777.4</v>
      </c>
      <c r="W610" s="2" t="n">
        <v>0.0429</v>
      </c>
      <c r="X610" s="2" t="n">
        <v>0.268</v>
      </c>
      <c r="Y610" s="2" t="n">
        <f aca="false">IF(U610&lt;&gt;"",V610*W610*L610/10.73165/U610,"")</f>
        <v>0.268345919583549</v>
      </c>
      <c r="Z610" s="2" t="str">
        <f aca="false">IF(Y610&lt;&gt;"",IF(ABS(Y610-X610)&gt;0.0005,Y610-X610,""),"")</f>
        <v/>
      </c>
      <c r="AA610" s="2" t="n">
        <v>0.2652</v>
      </c>
      <c r="AB610" s="2" t="n">
        <f aca="false">IF(AND(V610&gt;0,Q610&lt;&gt;""),LOG(14.69595/V610)/(1-1/Q610)*3/7-1,"")</f>
        <v>0.267622078326747</v>
      </c>
      <c r="AC610" s="2" t="str">
        <f aca="false">IF(AB610&lt;&gt;"",IF(ABS(AB610-AA610)&gt;0.05,AB610-AA610,""),"")</f>
        <v/>
      </c>
      <c r="AD610" s="2" t="n">
        <v>1.0684</v>
      </c>
      <c r="AF610" s="3" t="n">
        <f aca="false">IF(AND(L610&lt;&gt;"",AD610&lt;&gt;""),L610/(AD610*62.3664),"")</f>
        <v>1.41357951106716</v>
      </c>
      <c r="AG610" s="1" t="n">
        <v>0.94</v>
      </c>
      <c r="AH610" s="1" t="n">
        <f aca="false">IF(AD610&lt;&gt;"",141.5/AD610-131.5,"")</f>
        <v>0.94103332085362</v>
      </c>
      <c r="AI610" s="1" t="str">
        <f aca="false">IF(AH610&lt;&gt;"",IF(ABS(AH610-AG610)&gt;0.01,AH610-AG610,""),"")</f>
        <v/>
      </c>
      <c r="AJ610" s="3" t="n">
        <v>8.907</v>
      </c>
      <c r="AK610" s="3" t="n">
        <f aca="false">IF(AD610&lt;&gt;"",AD610*8.33718,"")</f>
        <v>8.907443112</v>
      </c>
      <c r="AL610" s="3" t="str">
        <f aca="false">IF(AK610&lt;&gt;"",IF(ABS(AK610-AJ610)&gt;0.001,AK610-AJ610,""),"")</f>
        <v/>
      </c>
      <c r="AM610" s="4" t="n">
        <v>1.52297</v>
      </c>
      <c r="AN610" s="2" t="n">
        <v>1.0429</v>
      </c>
      <c r="AO610" s="2" t="n">
        <f aca="false">IF(AND(V610&lt;&gt;"",AA610&lt;&gt;"",U610&lt;&gt;""),V610*10^(7/3*(1+AA610)*(1-U610/559.676)),"")</f>
        <v>1.22776419687026</v>
      </c>
      <c r="AP610" s="2" t="n">
        <f aca="false">IF(AO610&lt;&gt;"",AO610-AN610,"")</f>
        <v>0.18486419687026</v>
      </c>
      <c r="AQ610" s="2" t="n">
        <v>0.2351</v>
      </c>
      <c r="AR610" s="2" t="n">
        <v>0.3682</v>
      </c>
      <c r="AS610" s="2" t="n">
        <v>0.469</v>
      </c>
      <c r="AT610" s="2" t="n">
        <v>0.2643</v>
      </c>
      <c r="AU610" s="1" t="n">
        <v>156.76</v>
      </c>
      <c r="AV610" s="5" t="n">
        <v>9329</v>
      </c>
      <c r="AW610" s="5" t="n">
        <f aca="false">AV610*AJ610</f>
        <v>83093.403</v>
      </c>
      <c r="AX610" s="1" t="n">
        <v>33.07</v>
      </c>
      <c r="AY610" s="3" t="n">
        <v>9.84</v>
      </c>
      <c r="AZ610" s="3" t="n">
        <f aca="false">IF(AND(AU610&lt;&gt;"",T610&lt;&gt;"",O610&lt;&gt;"",AD610&lt;&gt;""),SQRT((AU610*(MAX((T610-77)/(T610-O610),0))^0.38)*(SQRT(AD610^2-0.000601*(77-60))*62.3664)*251.9958/30.48^3),"")</f>
        <v>10.2264617190643</v>
      </c>
      <c r="BA610" s="3" t="n">
        <f aca="false">IF(AND(AY610&lt;&gt;"",AZ610&lt;&gt;""),AZ610-AY610,"")</f>
        <v>0.386461719064325</v>
      </c>
      <c r="BB610" s="1" t="n">
        <v>44.33</v>
      </c>
      <c r="BC610" s="1" t="n">
        <v>-107.71</v>
      </c>
      <c r="BD610" s="1" t="n">
        <v>70.09</v>
      </c>
      <c r="BE610" s="1" t="n">
        <v>41.96</v>
      </c>
      <c r="BL610" s="1" t="n">
        <v>1.9</v>
      </c>
      <c r="BO610" s="7" t="n">
        <f aca="false">IF(AND(P610&lt;&gt;"",AD610&lt;&gt;""),P610^0.333333333333333/AD610,"")</f>
        <v>8.26767337058284</v>
      </c>
      <c r="BP610" s="7" t="n">
        <f aca="false">BN610-BO610</f>
        <v>-8.26767337058284</v>
      </c>
    </row>
    <row r="611" customFormat="false" ht="12.75" hidden="false" customHeight="false" outlineLevel="0" collapsed="false">
      <c r="A611" s="0" t="n">
        <v>830</v>
      </c>
      <c r="B611" s="0" t="s">
        <v>942</v>
      </c>
      <c r="C611" s="0" t="s">
        <v>943</v>
      </c>
      <c r="D611" s="0" t="n">
        <v>2</v>
      </c>
      <c r="E611" s="0" t="n">
        <v>6</v>
      </c>
      <c r="H611" s="0" t="n">
        <v>1</v>
      </c>
      <c r="K611" s="0" t="s">
        <v>937</v>
      </c>
      <c r="L611" s="1" t="n">
        <v>62.13</v>
      </c>
      <c r="M611" s="1" t="n">
        <f aca="false">+D611*$D$2+E611*$E$2+F611*$F$2+G611*$G$2+H611*$H$2+I611*$I$2+J611*$J$2</f>
        <v>62.12964</v>
      </c>
      <c r="N611" s="1" t="str">
        <f aca="false">IF(ABS(M611-L611)&gt;0.005,M611-L611,"")</f>
        <v/>
      </c>
      <c r="O611" s="1" t="n">
        <v>99.2</v>
      </c>
      <c r="P611" s="1" t="n">
        <f aca="false">+O611+459.67</f>
        <v>558.87</v>
      </c>
      <c r="Q611" s="1" t="n">
        <f aca="false">IF(AND(P611&gt;0,U611&lt;&gt;""),P611/U611,"")</f>
        <v>0.617215368813986</v>
      </c>
      <c r="R611" s="1" t="n">
        <v>-144.89</v>
      </c>
      <c r="S611" s="1" t="n">
        <f aca="false">IF(AND(R611&lt;&gt;"",U611&lt;&gt;""),(R611+459.67)/U611,"")</f>
        <v>0.347642660717638</v>
      </c>
      <c r="T611" s="1" t="n">
        <v>445.8</v>
      </c>
      <c r="U611" s="1" t="n">
        <f aca="false">IF(T611&lt;&gt;"",T611+459.67,"")</f>
        <v>905.47</v>
      </c>
      <c r="V611" s="1" t="n">
        <v>802</v>
      </c>
      <c r="W611" s="2" t="n">
        <v>0.0518</v>
      </c>
      <c r="X611" s="2" t="n">
        <v>0.266</v>
      </c>
      <c r="Y611" s="2" t="n">
        <f aca="false">IF(U611&lt;&gt;"",V611*W611*L611/10.73165/U611,"")</f>
        <v>0.265622534038336</v>
      </c>
      <c r="Z611" s="2" t="str">
        <f aca="false">IF(Y611&lt;&gt;"",IF(ABS(Y611-X611)&gt;0.0005,Y611-X611,""),"")</f>
        <v/>
      </c>
      <c r="AA611" s="2" t="n">
        <v>0.1893</v>
      </c>
      <c r="AB611" s="2" t="n">
        <f aca="false">IF(AND(V611&gt;0,Q611&lt;&gt;""),LOG(14.69595/V611)/(1-1/Q611)*3/7-1,"")</f>
        <v>0.20032664632671</v>
      </c>
      <c r="AC611" s="2" t="str">
        <f aca="false">IF(AB611&lt;&gt;"",IF(ABS(AB611-AA611)&gt;0.05,AB611-AA611,""),"")</f>
        <v/>
      </c>
      <c r="AD611" s="2" t="n">
        <v>0.8622</v>
      </c>
      <c r="AF611" s="3" t="n">
        <f aca="false">IF(AND(L611&lt;&gt;"",AD611&lt;&gt;""),L611/(AD611*62.3664),"")</f>
        <v>1.15542739204557</v>
      </c>
      <c r="AG611" s="1" t="n">
        <v>32.62</v>
      </c>
      <c r="AH611" s="1" t="n">
        <f aca="false">IF(AD611&lt;&gt;"",141.5/AD611-131.5,"")</f>
        <v>32.6150545117142</v>
      </c>
      <c r="AI611" s="1" t="str">
        <f aca="false">IF(AH611&lt;&gt;"",IF(ABS(AH611-AG611)&gt;0.01,AH611-AG611,""),"")</f>
        <v/>
      </c>
      <c r="AJ611" s="3" t="n">
        <v>7.188</v>
      </c>
      <c r="AK611" s="3" t="n">
        <f aca="false">IF(AD611&lt;&gt;"",AD611*8.33718,"")</f>
        <v>7.188316596</v>
      </c>
      <c r="AL611" s="3" t="str">
        <f aca="false">IF(AK611&lt;&gt;"",IF(ABS(AK611-AJ611)&gt;0.001,AK611-AJ611,""),"")</f>
        <v/>
      </c>
      <c r="AM611" s="4" t="n">
        <v>1.43228</v>
      </c>
      <c r="AN611" s="2" t="n">
        <v>15.069</v>
      </c>
      <c r="AO611" s="2" t="n">
        <f aca="false">IF(AND(V611&lt;&gt;"",AA611&lt;&gt;"",U611&lt;&gt;""),V611*10^(7/3*(1+AA611)*(1-U611/559.676)),"")</f>
        <v>15.4749420193696</v>
      </c>
      <c r="AP611" s="2" t="n">
        <f aca="false">IF(AO611&lt;&gt;"",AO611-AN611,"")</f>
        <v>0.405942019369574</v>
      </c>
      <c r="AQ611" s="2" t="n">
        <v>0.2797</v>
      </c>
      <c r="AR611" s="2" t="n">
        <v>0.4503</v>
      </c>
      <c r="AU611" s="1" t="n">
        <v>186.2</v>
      </c>
      <c r="AV611" s="5" t="n">
        <v>12068</v>
      </c>
      <c r="AW611" s="5" t="n">
        <f aca="false">AV611*AJ611</f>
        <v>86744.784</v>
      </c>
      <c r="AX611" s="1" t="n">
        <v>24.17</v>
      </c>
      <c r="AY611" s="3" t="n">
        <v>9.05</v>
      </c>
      <c r="AZ611" s="3" t="n">
        <f aca="false">IF(AND(AU611&lt;&gt;"",T611&lt;&gt;"",O611&lt;&gt;"",AD611&lt;&gt;""),SQRT((AU611*(MAX((T611-77)/(T611-O611),0))^0.38)*(SQRT(AD611^2-0.000601*(77-60))*62.3664)*251.9958/30.48^3),"")</f>
        <v>9.5183939325391</v>
      </c>
      <c r="BA611" s="3" t="n">
        <f aca="false">IF(AND(AY611&lt;&gt;"",AZ611&lt;&gt;""),AZ611-AY611,"")</f>
        <v>0.468393932539096</v>
      </c>
      <c r="BB611" s="1" t="n">
        <v>-29</v>
      </c>
      <c r="BC611" s="1" t="n">
        <v>-257.38</v>
      </c>
      <c r="BD611" s="1" t="n">
        <v>50.96</v>
      </c>
      <c r="BE611" s="1" t="n">
        <v>55.25</v>
      </c>
      <c r="BL611" s="1" t="n">
        <v>2.2</v>
      </c>
      <c r="BM611" s="1" t="n">
        <v>19.7</v>
      </c>
      <c r="BO611" s="7" t="n">
        <f aca="false">IF(AND(P611&lt;&gt;"",AD611&lt;&gt;""),P611^0.333333333333333/AD611,"")</f>
        <v>9.55349426626122</v>
      </c>
      <c r="BP611" s="7" t="n">
        <f aca="false">BN611-BO611</f>
        <v>-9.55349426626122</v>
      </c>
    </row>
    <row r="612" customFormat="false" ht="12.75" hidden="false" customHeight="false" outlineLevel="0" collapsed="false">
      <c r="A612" s="0" t="n">
        <v>831</v>
      </c>
      <c r="B612" s="0" t="s">
        <v>944</v>
      </c>
      <c r="C612" s="0" t="s">
        <v>943</v>
      </c>
      <c r="D612" s="0" t="n">
        <v>2</v>
      </c>
      <c r="E612" s="0" t="n">
        <v>6</v>
      </c>
      <c r="H612" s="0" t="n">
        <v>1</v>
      </c>
      <c r="K612" s="0" t="s">
        <v>937</v>
      </c>
      <c r="L612" s="1" t="n">
        <v>62.13</v>
      </c>
      <c r="M612" s="1" t="n">
        <f aca="false">+D612*$D$2+E612*$E$2+F612*$F$2+G612*$G$2+H612*$H$2+I612*$I$2+J612*$J$2</f>
        <v>62.12964</v>
      </c>
      <c r="N612" s="1" t="str">
        <f aca="false">IF(ABS(M612-L612)&gt;0.005,M612-L612,"")</f>
        <v/>
      </c>
      <c r="O612" s="1" t="n">
        <v>95.01</v>
      </c>
      <c r="P612" s="1" t="n">
        <f aca="false">+O612+459.67</f>
        <v>554.68</v>
      </c>
      <c r="Q612" s="1" t="n">
        <f aca="false">IF(AND(P612&gt;0,U612&lt;&gt;""),P612/U612,"")</f>
        <v>0.617360624172204</v>
      </c>
      <c r="R612" s="1" t="n">
        <v>-234.2</v>
      </c>
      <c r="S612" s="1" t="n">
        <f aca="false">IF(AND(R612&lt;&gt;"",U612&lt;&gt;""),(R612+459.67)/U612,"")</f>
        <v>0.250948835242134</v>
      </c>
      <c r="T612" s="1" t="n">
        <v>438.8</v>
      </c>
      <c r="U612" s="1" t="n">
        <f aca="false">IF(T612&lt;&gt;"",T612+459.67,"")</f>
        <v>898.47</v>
      </c>
      <c r="V612" s="1" t="n">
        <v>796.26</v>
      </c>
      <c r="W612" s="2" t="n">
        <v>0.0534</v>
      </c>
      <c r="X612" s="2" t="n">
        <v>0.274</v>
      </c>
      <c r="Y612" s="2" t="n">
        <f aca="false">IF(U612&lt;&gt;"",V612*W612*L612/10.73165/U612,"")</f>
        <v>0.273985405329813</v>
      </c>
      <c r="Z612" s="2" t="str">
        <f aca="false">IF(Y612&lt;&gt;"",IF(ABS(Y612-X612)&gt;0.0005,Y612-X612,""),"")</f>
        <v/>
      </c>
      <c r="AA612" s="2" t="n">
        <v>0.1921</v>
      </c>
      <c r="AB612" s="2" t="n">
        <f aca="false">IF(AND(V612&gt;0,Q612&lt;&gt;""),LOG(14.69595/V612)/(1-1/Q612)*3/7-1,"")</f>
        <v>0.198907884558095</v>
      </c>
      <c r="AC612" s="2" t="str">
        <f aca="false">IF(AB612&lt;&gt;"",IF(ABS(AB612-AA612)&gt;0.05,AB612-AA612,""),"")</f>
        <v/>
      </c>
      <c r="AD612" s="2" t="n">
        <v>0.8445</v>
      </c>
      <c r="AF612" s="3" t="n">
        <f aca="false">IF(AND(L612&lt;&gt;"",AD612&lt;&gt;""),L612/(AD612*62.3664),"")</f>
        <v>1.17964416509377</v>
      </c>
      <c r="AG612" s="1" t="n">
        <v>36.05</v>
      </c>
      <c r="AH612" s="1" t="n">
        <f aca="false">IF(AD612&lt;&gt;"",141.5/AD612-131.5,"")</f>
        <v>36.054766133807</v>
      </c>
      <c r="AI612" s="1" t="str">
        <f aca="false">IF(AH612&lt;&gt;"",IF(ABS(AH612-AG612)&gt;0.01,AH612-AG612,""),"")</f>
        <v/>
      </c>
      <c r="AJ612" s="3" t="n">
        <v>7.041</v>
      </c>
      <c r="AK612" s="3" t="n">
        <f aca="false">IF(AD612&lt;&gt;"",AD612*8.33718,"")</f>
        <v>7.04074851</v>
      </c>
      <c r="AL612" s="3" t="str">
        <f aca="false">IF(AK612&lt;&gt;"",IF(ABS(AK612-AJ612)&gt;0.001,AK612-AJ612,""),"")</f>
        <v/>
      </c>
      <c r="AM612" s="4" t="n">
        <v>1.42777</v>
      </c>
      <c r="AN612" s="2" t="n">
        <v>16.1741</v>
      </c>
      <c r="AO612" s="2" t="n">
        <f aca="false">IF(AND(V612&lt;&gt;"",AA612&lt;&gt;"",U612&lt;&gt;""),V612*10^(7/3*(1+AA612)*(1-U612/559.676)),"")</f>
        <v>16.4915955232236</v>
      </c>
      <c r="AP612" s="2" t="n">
        <f aca="false">IF(AO612&lt;&gt;"",AO612-AN612,"")</f>
        <v>0.31749552322362</v>
      </c>
      <c r="AQ612" s="2" t="n">
        <v>0.2738</v>
      </c>
      <c r="AR612" s="2" t="n">
        <v>0.449</v>
      </c>
      <c r="AU612" s="1" t="n">
        <v>185.93</v>
      </c>
      <c r="AV612" s="5" t="n">
        <v>12011</v>
      </c>
      <c r="AW612" s="5" t="n">
        <f aca="false">AV612*AJ612</f>
        <v>84569.451</v>
      </c>
      <c r="AX612" s="1" t="n">
        <v>22.82</v>
      </c>
      <c r="AY612" s="3" t="n">
        <v>8.93</v>
      </c>
      <c r="AZ612" s="3" t="n">
        <f aca="false">IF(AND(AU612&lt;&gt;"",T612&lt;&gt;"",O612&lt;&gt;"",AD612&lt;&gt;""),SQRT((AU612*(MAX((T612-77)/(T612-O612),0))^0.38)*(SQRT(AD612^2-0.000601*(77-60))*62.3664)*251.9958/30.48^3),"")</f>
        <v>9.39227384155675</v>
      </c>
      <c r="BA612" s="3" t="n">
        <f aca="false">IF(AND(AY612&lt;&gt;"",AZ612&lt;&gt;""),AZ612-AY612,"")</f>
        <v>0.462273841556746</v>
      </c>
      <c r="BB612" s="1" t="n">
        <v>-55</v>
      </c>
      <c r="BC612" s="1" t="n">
        <v>-318.45</v>
      </c>
      <c r="BD612" s="1" t="n">
        <v>-29.53</v>
      </c>
      <c r="BE612" s="1" t="n">
        <v>34.43</v>
      </c>
      <c r="BL612" s="1" t="n">
        <v>2.8</v>
      </c>
      <c r="BM612" s="1" t="n">
        <v>18</v>
      </c>
      <c r="BO612" s="7" t="n">
        <f aca="false">IF(AND(P612&lt;&gt;"",AD612&lt;&gt;""),P612^0.333333333333333/AD612,"")</f>
        <v>9.72929074288951</v>
      </c>
      <c r="BP612" s="7" t="n">
        <f aca="false">BN612-BO612</f>
        <v>-9.72929074288951</v>
      </c>
    </row>
    <row r="613" customFormat="false" ht="12.75" hidden="false" customHeight="false" outlineLevel="0" collapsed="false">
      <c r="A613" s="0" t="n">
        <v>832</v>
      </c>
      <c r="B613" s="0" t="s">
        <v>945</v>
      </c>
      <c r="C613" s="0" t="s">
        <v>946</v>
      </c>
      <c r="D613" s="0" t="n">
        <v>3</v>
      </c>
      <c r="E613" s="0" t="n">
        <v>8</v>
      </c>
      <c r="H613" s="0" t="n">
        <v>1</v>
      </c>
      <c r="K613" s="0" t="s">
        <v>937</v>
      </c>
      <c r="L613" s="1" t="n">
        <v>76.16</v>
      </c>
      <c r="M613" s="1" t="n">
        <f aca="false">+D613*$D$2+E613*$E$2+F613*$F$2+G613*$G$2+H613*$H$2+I613*$I$2+J613*$J$2</f>
        <v>76.15652</v>
      </c>
      <c r="N613" s="1" t="str">
        <f aca="false">IF(ABS(M613-L613)&gt;0.005,M613-L613,"")</f>
        <v/>
      </c>
      <c r="O613" s="1" t="n">
        <v>151.99</v>
      </c>
      <c r="P613" s="1" t="n">
        <f aca="false">+O613+459.67</f>
        <v>611.66</v>
      </c>
      <c r="Q613" s="1" t="n">
        <f aca="false">IF(AND(P613&gt;0,U613&lt;&gt;""),P613/U613,"")</f>
        <v>0.637364927527171</v>
      </c>
      <c r="S613" s="1" t="str">
        <f aca="false">IF(AND(R613&lt;&gt;"",U613&lt;&gt;""),(R613+459.67)/U613,"")</f>
        <v/>
      </c>
      <c r="T613" s="1" t="n">
        <v>500</v>
      </c>
      <c r="U613" s="1" t="n">
        <f aca="false">IF(T613&lt;&gt;"",T613+459.67,"")</f>
        <v>959.67</v>
      </c>
      <c r="V613" s="1" t="n">
        <v>0</v>
      </c>
      <c r="W613" s="2" t="n">
        <v>0.0553</v>
      </c>
      <c r="Y613" s="2" t="n">
        <f aca="false">IF(U613&lt;&gt;"",V613*W613*L613/10.73165/U613,"")</f>
        <v>0</v>
      </c>
      <c r="Z613" s="2" t="str">
        <f aca="false">IF(Y613&lt;&gt;"",IF(ABS(Y613-X613)&gt;0.0005,Y613-X613,""),"")</f>
        <v/>
      </c>
      <c r="AB613" s="2" t="str">
        <f aca="false">IF(AND(V613&gt;0,Q613&lt;&gt;""),LOG(14.69595/V613)/(1-1/Q613)*3/7-1,"")</f>
        <v/>
      </c>
      <c r="AC613" s="2" t="str">
        <f aca="false">IF(AB613&lt;&gt;"",IF(ABS(AB613-AA613)&gt;0.05,AB613-AA613,""),"")</f>
        <v/>
      </c>
      <c r="AF613" s="3" t="str">
        <f aca="false">IF(AND(L613&lt;&gt;"",AD613&lt;&gt;""),L613/(AD613*62.3664),"")</f>
        <v/>
      </c>
      <c r="AH613" s="1" t="str">
        <f aca="false">IF(AD613&lt;&gt;"",141.5/AD613-131.5,"")</f>
        <v/>
      </c>
      <c r="AI613" s="1" t="str">
        <f aca="false">IF(AH613&lt;&gt;"",IF(ABS(AH613-AG613)&gt;0.01,AH613-AG613,""),"")</f>
        <v/>
      </c>
      <c r="AK613" s="3" t="str">
        <f aca="false">IF(AD613&lt;&gt;"",AD613*8.33718,"")</f>
        <v/>
      </c>
      <c r="AL613" s="3" t="str">
        <f aca="false">IF(AK613&lt;&gt;"",IF(ABS(AK613-AJ613)&gt;0.001,AK613-AJ613,""),"")</f>
        <v/>
      </c>
      <c r="AM613" s="4" t="n">
        <v>1.43735</v>
      </c>
      <c r="AO613" s="2" t="str">
        <f aca="false">IF(AND(V613&lt;&gt;"",AA613&lt;&gt;"",U613&lt;&gt;""),V613*10^(7/3*(1+AA613)*(1-U613/559.676)),"")</f>
        <v/>
      </c>
      <c r="AP613" s="2" t="str">
        <f aca="false">IF(AO613&lt;&gt;"",AO613-AN613,"")</f>
        <v/>
      </c>
      <c r="AZ613" s="3" t="str">
        <f aca="false">IF(AND(AU613&lt;&gt;"",T613&lt;&gt;"",O613&lt;&gt;"",AD613&lt;&gt;""),SQRT((AU613*(MAX((T613-77)/(T613-O613),0))^0.38)*(SQRT(AD613^2-0.000601*(77-60))*62.3664)*251.9958/30.48^3),"")</f>
        <v/>
      </c>
      <c r="BA613" s="3" t="str">
        <f aca="false">IF(AND(AY613&lt;&gt;"",AZ613&lt;&gt;""),AZ613-AY613,"")</f>
        <v/>
      </c>
      <c r="BO613" s="7" t="str">
        <f aca="false">IF(AND(P613&lt;&gt;"",AD613&lt;&gt;""),P613^0.333333333333333/AD613,"")</f>
        <v/>
      </c>
      <c r="BP613" s="7" t="e">
        <f aca="false">BN613-BO613</f>
        <v>#VALUE!</v>
      </c>
    </row>
    <row r="614" customFormat="false" ht="12.75" hidden="false" customHeight="false" outlineLevel="0" collapsed="false">
      <c r="A614" s="0" t="n">
        <v>833</v>
      </c>
      <c r="B614" s="0" t="s">
        <v>947</v>
      </c>
      <c r="C614" s="0" t="s">
        <v>946</v>
      </c>
      <c r="D614" s="0" t="n">
        <v>3</v>
      </c>
      <c r="E614" s="0" t="n">
        <v>8</v>
      </c>
      <c r="H614" s="0" t="n">
        <v>1</v>
      </c>
      <c r="K614" s="0" t="s">
        <v>937</v>
      </c>
      <c r="L614" s="1" t="n">
        <v>76.16</v>
      </c>
      <c r="M614" s="1" t="n">
        <f aca="false">+D614*$D$2+E614*$E$2+F614*$F$2+G614*$G$2+H614*$H$2+I614*$I$2+J614*$J$2</f>
        <v>76.15652</v>
      </c>
      <c r="N614" s="1" t="str">
        <f aca="false">IF(ABS(M614-L614)&gt;0.005,M614-L614,"")</f>
        <v/>
      </c>
      <c r="O614" s="1" t="n">
        <v>153.9</v>
      </c>
      <c r="P614" s="1" t="n">
        <f aca="false">+O614+459.67</f>
        <v>613.57</v>
      </c>
      <c r="Q614" s="1" t="str">
        <f aca="false">IF(AND(P614&gt;0,U614&lt;&gt;""),P614/U614,"")</f>
        <v/>
      </c>
      <c r="S614" s="1" t="str">
        <f aca="false">IF(AND(R614&lt;&gt;"",U614&lt;&gt;""),(R614+459.67)/U614,"")</f>
        <v/>
      </c>
      <c r="U614" s="1" t="str">
        <f aca="false">IF(T614&lt;&gt;"",T614+459.67,"")</f>
        <v/>
      </c>
      <c r="Y614" s="2" t="str">
        <f aca="false">IF(U614&lt;&gt;"",V614*W614*L614/10.73165/U614,"")</f>
        <v/>
      </c>
      <c r="Z614" s="2" t="str">
        <f aca="false">IF(Y614&lt;&gt;"",IF(ABS(Y614-X614)&gt;0.0005,Y614-X614,""),"")</f>
        <v/>
      </c>
      <c r="AB614" s="2" t="str">
        <f aca="false">IF(AND(V614&gt;0,Q614&lt;&gt;""),LOG(14.69595/V614)/(1-1/Q614)*3/7-1,"")</f>
        <v/>
      </c>
      <c r="AC614" s="2" t="str">
        <f aca="false">IF(AB614&lt;&gt;"",IF(ABS(AB614-AA614)&gt;0.05,AB614-AA614,""),"")</f>
        <v/>
      </c>
      <c r="AF614" s="3" t="str">
        <f aca="false">IF(AND(L614&lt;&gt;"",AD614&lt;&gt;""),L614/(AD614*62.3664),"")</f>
        <v/>
      </c>
      <c r="AH614" s="1" t="str">
        <f aca="false">IF(AD614&lt;&gt;"",141.5/AD614-131.5,"")</f>
        <v/>
      </c>
      <c r="AI614" s="1" t="str">
        <f aca="false">IF(AH614&lt;&gt;"",IF(ABS(AH614-AG614)&gt;0.01,AH614-AG614,""),"")</f>
        <v/>
      </c>
      <c r="AK614" s="3" t="str">
        <f aca="false">IF(AD614&lt;&gt;"",AD614*8.33718,"")</f>
        <v/>
      </c>
      <c r="AL614" s="3" t="str">
        <f aca="false">IF(AK614&lt;&gt;"",IF(ABS(AK614-AJ614)&gt;0.001,AK614-AJ614,""),"")</f>
        <v/>
      </c>
      <c r="AM614" s="4" t="n">
        <v>1.43533</v>
      </c>
      <c r="AO614" s="2" t="str">
        <f aca="false">IF(AND(V614&lt;&gt;"",AA614&lt;&gt;"",U614&lt;&gt;""),V614*10^(7/3*(1+AA614)*(1-U614/559.676)),"")</f>
        <v/>
      </c>
      <c r="AP614" s="2" t="str">
        <f aca="false">IF(AO614&lt;&gt;"",AO614-AN614,"")</f>
        <v/>
      </c>
      <c r="AZ614" s="3" t="str">
        <f aca="false">IF(AND(AU614&lt;&gt;"",T614&lt;&gt;"",O614&lt;&gt;"",AD614&lt;&gt;""),SQRT((AU614*(MAX((T614-77)/(T614-O614),0))^0.38)*(SQRT(AD614^2-0.000601*(77-60))*62.3664)*251.9958/30.48^3),"")</f>
        <v/>
      </c>
      <c r="BA614" s="3" t="str">
        <f aca="false">IF(AND(AY614&lt;&gt;"",AZ614&lt;&gt;""),AZ614-AY614,"")</f>
        <v/>
      </c>
      <c r="BO614" s="7" t="str">
        <f aca="false">IF(AND(P614&lt;&gt;"",AD614&lt;&gt;""),P614^0.333333333333333/AD614,"")</f>
        <v/>
      </c>
      <c r="BP614" s="7" t="e">
        <f aca="false">BN614-BO614</f>
        <v>#VALUE!</v>
      </c>
    </row>
    <row r="615" customFormat="false" ht="12.75" hidden="false" customHeight="false" outlineLevel="0" collapsed="false">
      <c r="A615" s="0" t="n">
        <v>834</v>
      </c>
      <c r="B615" s="0" t="s">
        <v>948</v>
      </c>
      <c r="C615" s="0" t="s">
        <v>949</v>
      </c>
      <c r="D615" s="0" t="n">
        <v>4</v>
      </c>
      <c r="E615" s="0" t="n">
        <v>10</v>
      </c>
      <c r="H615" s="0" t="n">
        <v>1</v>
      </c>
      <c r="K615" s="0" t="s">
        <v>937</v>
      </c>
      <c r="L615" s="1" t="n">
        <v>90.18</v>
      </c>
      <c r="M615" s="1" t="n">
        <f aca="false">+D615*$D$2+E615*$E$2+F615*$F$2+G615*$G$2+H615*$H$2+I615*$I$2+J615*$J$2</f>
        <v>90.1834</v>
      </c>
      <c r="N615" s="1" t="str">
        <f aca="false">IF(ABS(M615-L615)&gt;0.005,M615-L615,"")</f>
        <v/>
      </c>
      <c r="O615" s="1" t="n">
        <v>209.23</v>
      </c>
      <c r="P615" s="1" t="n">
        <f aca="false">+O615+459.67</f>
        <v>668.9</v>
      </c>
      <c r="Q615" s="1" t="n">
        <f aca="false">IF(AND(P615&gt;0,U615&lt;&gt;""),P615/U615,"")</f>
        <v>0.653095098613552</v>
      </c>
      <c r="R615" s="1" t="n">
        <v>-176.24</v>
      </c>
      <c r="S615" s="1" t="n">
        <f aca="false">IF(AND(R615&lt;&gt;"",U615&lt;&gt;""),(R615+459.67)/U615,"")</f>
        <v>0.276733059949229</v>
      </c>
      <c r="T615" s="1" t="n">
        <v>564.53</v>
      </c>
      <c r="U615" s="1" t="n">
        <f aca="false">IF(T615&lt;&gt;"",T615+459.67,"")</f>
        <v>1024.2</v>
      </c>
      <c r="V615" s="1" t="n">
        <v>575.8</v>
      </c>
      <c r="W615" s="2" t="n">
        <v>0.0545</v>
      </c>
      <c r="X615" s="2" t="n">
        <v>0.258</v>
      </c>
      <c r="Y615" s="2" t="n">
        <f aca="false">IF(U615&lt;&gt;"",V615*W615*L615/10.73165/U615,"")</f>
        <v>0.257470289928096</v>
      </c>
      <c r="Z615" s="2" t="n">
        <f aca="false">IF(Y615&lt;&gt;"",IF(ABS(Y615-X615)&gt;0.0005,Y615-X615,""),"")</f>
        <v>-0.000529710071903777</v>
      </c>
      <c r="AA615" s="2" t="n">
        <v>0.2784</v>
      </c>
      <c r="AB615" s="2" t="n">
        <f aca="false">IF(AND(V615&gt;0,Q615&lt;&gt;""),LOG(14.69595/V615)/(1-1/Q615)*3/7-1,"")</f>
        <v>0.285361097441778</v>
      </c>
      <c r="AC615" s="2" t="str">
        <f aca="false">IF(AB615&lt;&gt;"",IF(ABS(AB615-AA615)&gt;0.05,AB615-AA615,""),"")</f>
        <v/>
      </c>
      <c r="AD615" s="2" t="n">
        <v>0.847</v>
      </c>
      <c r="AF615" s="3" t="n">
        <f aca="false">IF(AND(L615&lt;&gt;"",AD615&lt;&gt;""),L615/(AD615*62.3664),"")</f>
        <v>1.70716754121804</v>
      </c>
      <c r="AG615" s="1" t="n">
        <v>35.56</v>
      </c>
      <c r="AH615" s="1" t="n">
        <f aca="false">IF(AD615&lt;&gt;"",141.5/AD615-131.5,"")</f>
        <v>35.560212514758</v>
      </c>
      <c r="AI615" s="1" t="str">
        <f aca="false">IF(AH615&lt;&gt;"",IF(ABS(AH615-AG615)&gt;0.01,AH615-AG615,""),"")</f>
        <v/>
      </c>
      <c r="AJ615" s="3" t="n">
        <v>7.061</v>
      </c>
      <c r="AK615" s="3" t="n">
        <f aca="false">IF(AD615&lt;&gt;"",AD615*8.33718,"")</f>
        <v>7.06159146</v>
      </c>
      <c r="AL615" s="3" t="str">
        <f aca="false">IF(AK615&lt;&gt;"",IF(ABS(AK615-AJ615)&gt;0.001,AK615-AJ615,""),"")</f>
        <v/>
      </c>
      <c r="AM615" s="4" t="n">
        <v>1.44033</v>
      </c>
      <c r="AN615" s="2" t="n">
        <v>1.6119</v>
      </c>
      <c r="AO615" s="2" t="n">
        <f aca="false">IF(AND(V615&lt;&gt;"",AA615&lt;&gt;"",U615&lt;&gt;""),V615*10^(7/3*(1+AA615)*(1-U615/559.676)),"")</f>
        <v>1.925195015179</v>
      </c>
      <c r="AP615" s="2" t="n">
        <f aca="false">IF(AO615&lt;&gt;"",AO615-AN615,"")</f>
        <v>0.313295015178997</v>
      </c>
      <c r="AQ615" s="2" t="n">
        <v>0.3061</v>
      </c>
      <c r="AR615" s="2" t="n">
        <v>0.4508</v>
      </c>
      <c r="AS615" s="2" t="n">
        <v>0.4742</v>
      </c>
      <c r="AU615" s="1" t="n">
        <v>156.28</v>
      </c>
      <c r="AV615" s="5" t="n">
        <v>14089</v>
      </c>
      <c r="AW615" s="5" t="n">
        <f aca="false">AV615*AJ615</f>
        <v>99482.429</v>
      </c>
      <c r="AX615" s="1" t="n">
        <v>25.22</v>
      </c>
      <c r="AY615" s="3" t="n">
        <v>8.77</v>
      </c>
      <c r="AZ615" s="3" t="n">
        <f aca="false">IF(AND(AU615&lt;&gt;"",T615&lt;&gt;"",O615&lt;&gt;"",AD615&lt;&gt;""),SQRT((AU615*(MAX((T615-77)/(T615-O615),0))^0.38)*(SQRT(AD615^2-0.000601*(77-60))*62.3664)*251.9958/30.48^3),"")</f>
        <v>9.06969635118717</v>
      </c>
      <c r="BA615" s="3" t="n">
        <f aca="false">IF(AND(AY615&lt;&gt;"",AZ615&lt;&gt;""),AZ615-AY615,"")</f>
        <v>0.299696351187169</v>
      </c>
      <c r="BB615" s="1" t="n">
        <v>35</v>
      </c>
      <c r="BC615" s="1" t="n">
        <v>-419.87</v>
      </c>
      <c r="BD615" s="1" t="n">
        <v>52.66</v>
      </c>
      <c r="BE615" s="1" t="n">
        <v>49.87</v>
      </c>
      <c r="BO615" s="7" t="n">
        <f aca="false">IF(AND(P615&lt;&gt;"",AD615&lt;&gt;""),P615^0.333333333333333/AD615,"")</f>
        <v>10.3253232070651</v>
      </c>
      <c r="BP615" s="7" t="n">
        <f aca="false">BN615-BO615</f>
        <v>-10.3253232070651</v>
      </c>
    </row>
    <row r="616" customFormat="false" ht="12.75" hidden="false" customHeight="false" outlineLevel="0" collapsed="false">
      <c r="A616" s="0" t="n">
        <v>835</v>
      </c>
      <c r="B616" s="0" t="s">
        <v>950</v>
      </c>
      <c r="C616" s="0" t="s">
        <v>949</v>
      </c>
      <c r="D616" s="0" t="n">
        <v>4</v>
      </c>
      <c r="E616" s="0" t="n">
        <v>10</v>
      </c>
      <c r="H616" s="0" t="n">
        <v>1</v>
      </c>
      <c r="K616" s="0" t="s">
        <v>937</v>
      </c>
      <c r="L616" s="1" t="n">
        <v>90.18</v>
      </c>
      <c r="M616" s="1" t="n">
        <f aca="false">+D616*$D$2+E616*$E$2+F616*$F$2+G616*$G$2+H616*$H$2+I616*$I$2+J616*$J$2</f>
        <v>90.1834</v>
      </c>
      <c r="N616" s="1" t="str">
        <f aca="false">IF(ABS(M616-L616)&gt;0.005,M616-L616,"")</f>
        <v/>
      </c>
      <c r="O616" s="1" t="n">
        <v>147.59</v>
      </c>
      <c r="P616" s="1" t="n">
        <f aca="false">+O616+459.67</f>
        <v>607.26</v>
      </c>
      <c r="Q616" s="1" t="n">
        <f aca="false">IF(AND(P616&gt;0,U616&lt;&gt;""),P616/U616,"")</f>
        <v>0.636540880503145</v>
      </c>
      <c r="R616" s="1" t="n">
        <v>34</v>
      </c>
      <c r="S616" s="1" t="n">
        <f aca="false">IF(AND(R616&lt;&gt;"",U616&lt;&gt;""),(R616+459.67)/U616,"")</f>
        <v>0.517473794549266</v>
      </c>
      <c r="T616" s="1" t="n">
        <v>494.33</v>
      </c>
      <c r="U616" s="1" t="n">
        <f aca="false">IF(T616&lt;&gt;"",T616+459.67,"")</f>
        <v>954</v>
      </c>
      <c r="V616" s="1" t="n">
        <v>588.85</v>
      </c>
      <c r="W616" s="2" t="n">
        <v>0.0545</v>
      </c>
      <c r="X616" s="2" t="n">
        <v>0.283</v>
      </c>
      <c r="Y616" s="2" t="n">
        <f aca="false">IF(U616&lt;&gt;"",V616*W616*L616/10.73165/U616,"")</f>
        <v>0.282680947090993</v>
      </c>
      <c r="Z616" s="2" t="str">
        <f aca="false">IF(Y616&lt;&gt;"",IF(ABS(Y616-X616)&gt;0.0005,Y616-X616,""),"")</f>
        <v/>
      </c>
      <c r="AA616" s="2" t="n">
        <v>0.1907</v>
      </c>
      <c r="AB616" s="2" t="n">
        <f aca="false">IF(AND(V616&gt;0,Q616&lt;&gt;""),LOG(14.69595/V616)/(1-1/Q616)*3/7-1,"")</f>
        <v>0.203026459264889</v>
      </c>
      <c r="AC616" s="2" t="str">
        <f aca="false">IF(AB616&lt;&gt;"",IF(ABS(AB616-AA616)&gt;0.05,AB616-AA616,""),"")</f>
        <v/>
      </c>
      <c r="AD616" s="2" t="n">
        <v>0.8056</v>
      </c>
      <c r="AF616" s="3" t="n">
        <f aca="false">IF(AND(L616&lt;&gt;"",AD616&lt;&gt;""),L616/(AD616*62.3664),"")</f>
        <v>1.79489933889236</v>
      </c>
      <c r="AG616" s="1" t="n">
        <v>44.15</v>
      </c>
      <c r="AH616" s="1" t="n">
        <f aca="false">IF(AD616&lt;&gt;"",141.5/AD616-131.5,"")</f>
        <v>44.1454816285998</v>
      </c>
      <c r="AI616" s="1" t="str">
        <f aca="false">IF(AH616&lt;&gt;"",IF(ABS(AH616-AG616)&gt;0.01,AH616-AG616,""),"")</f>
        <v/>
      </c>
      <c r="AJ616" s="3" t="n">
        <v>6.716</v>
      </c>
      <c r="AK616" s="3" t="n">
        <f aca="false">IF(AD616&lt;&gt;"",AD616*8.33718,"")</f>
        <v>6.716432208</v>
      </c>
      <c r="AL616" s="3" t="str">
        <f aca="false">IF(AK616&lt;&gt;"",IF(ABS(AK616-AJ616)&gt;0.001,AK616-AJ616,""),"")</f>
        <v/>
      </c>
      <c r="AM616" s="4" t="n">
        <v>1.42004</v>
      </c>
      <c r="AN616" s="2" t="n">
        <v>5.8694</v>
      </c>
      <c r="AO616" s="2" t="n">
        <f aca="false">IF(AND(V616&lt;&gt;"",AA616&lt;&gt;"",U616&lt;&gt;""),V616*10^(7/3*(1+AA616)*(1-U616/559.676)),"")</f>
        <v>6.49429775743657</v>
      </c>
      <c r="AP616" s="2" t="n">
        <f aca="false">IF(AO616&lt;&gt;"",AO616-AN616,"")</f>
        <v>0.624897757436567</v>
      </c>
      <c r="AQ616" s="2" t="n">
        <v>0.3133</v>
      </c>
      <c r="AR616" s="2" t="n">
        <v>0.4586</v>
      </c>
      <c r="AS616" s="2" t="n">
        <v>0.6518</v>
      </c>
      <c r="AU616" s="1" t="n">
        <v>136.1</v>
      </c>
      <c r="AV616" s="5" t="n">
        <v>14014</v>
      </c>
      <c r="AW616" s="5" t="n">
        <f aca="false">AV616*AJ616</f>
        <v>94118.024</v>
      </c>
      <c r="AX616" s="1" t="n">
        <v>20.29</v>
      </c>
      <c r="AY616" s="3" t="n">
        <v>7.72</v>
      </c>
      <c r="AZ616" s="3" t="n">
        <f aca="false">IF(AND(AU616&lt;&gt;"",T616&lt;&gt;"",O616&lt;&gt;"",AD616&lt;&gt;""),SQRT((AU616*(MAX((T616-77)/(T616-O616),0))^0.38)*(SQRT(AD616^2-0.000601*(77-60))*62.3664)*251.9958/30.48^3),"")</f>
        <v>8.04833142649887</v>
      </c>
      <c r="BA616" s="3" t="n">
        <f aca="false">IF(AND(AY616&lt;&gt;"",AZ616&lt;&gt;""),AZ616-AY616,"")</f>
        <v>0.328331426498871</v>
      </c>
      <c r="BC616" s="1" t="n">
        <v>-521.04</v>
      </c>
      <c r="BD616" s="1" t="n">
        <v>4.96</v>
      </c>
      <c r="BE616" s="1" t="n">
        <v>11.83</v>
      </c>
      <c r="BO616" s="7" t="n">
        <f aca="false">IF(AND(P616&lt;&gt;"",AD616&lt;&gt;""),P616^0.333333333333333/AD616,"")</f>
        <v>10.5116792590191</v>
      </c>
      <c r="BP616" s="7" t="n">
        <f aca="false">BN616-BO616</f>
        <v>-10.5116792590191</v>
      </c>
    </row>
    <row r="617" customFormat="false" ht="12.75" hidden="false" customHeight="false" outlineLevel="0" collapsed="false">
      <c r="A617" s="0" t="n">
        <v>836</v>
      </c>
      <c r="B617" s="0" t="s">
        <v>951</v>
      </c>
      <c r="C617" s="0" t="s">
        <v>949</v>
      </c>
      <c r="D617" s="0" t="n">
        <v>4</v>
      </c>
      <c r="E617" s="0" t="n">
        <v>10</v>
      </c>
      <c r="H617" s="0" t="n">
        <v>1</v>
      </c>
      <c r="K617" s="0" t="s">
        <v>937</v>
      </c>
      <c r="L617" s="1" t="n">
        <v>90.18</v>
      </c>
      <c r="M617" s="1" t="n">
        <f aca="false">+D617*$D$2+E617*$E$2+F617*$F$2+G617*$G$2+H617*$H$2+I617*$I$2+J617*$J$2</f>
        <v>90.1834</v>
      </c>
      <c r="N617" s="1" t="str">
        <f aca="false">IF(ABS(M617-L617)&gt;0.005,M617-L617,"")</f>
        <v/>
      </c>
      <c r="O617" s="1" t="n">
        <v>184.96</v>
      </c>
      <c r="P617" s="1" t="n">
        <f aca="false">+O617+459.67</f>
        <v>644.63</v>
      </c>
      <c r="Q617" s="1" t="str">
        <f aca="false">IF(AND(P617&gt;0,U617&lt;&gt;""),P617/U617,"")</f>
        <v/>
      </c>
      <c r="S617" s="1" t="str">
        <f aca="false">IF(AND(R617&lt;&gt;"",U617&lt;&gt;""),(R617+459.67)/U617,"")</f>
        <v/>
      </c>
      <c r="U617" s="1" t="str">
        <f aca="false">IF(T617&lt;&gt;"",T617+459.67,"")</f>
        <v/>
      </c>
      <c r="Y617" s="2" t="str">
        <f aca="false">IF(U617&lt;&gt;"",V617*W617*L617/10.73165/U617,"")</f>
        <v/>
      </c>
      <c r="Z617" s="2" t="str">
        <f aca="false">IF(Y617&lt;&gt;"",IF(ABS(Y617-X617)&gt;0.0005,Y617-X617,""),"")</f>
        <v/>
      </c>
      <c r="AB617" s="2" t="str">
        <f aca="false">IF(AND(V617&gt;0,Q617&lt;&gt;""),LOG(14.69595/V617)/(1-1/Q617)*3/7-1,"")</f>
        <v/>
      </c>
      <c r="AC617" s="2" t="str">
        <f aca="false">IF(AB617&lt;&gt;"",IF(ABS(AB617-AA617)&gt;0.05,AB617-AA617,""),"")</f>
        <v/>
      </c>
      <c r="AF617" s="3" t="str">
        <f aca="false">IF(AND(L617&lt;&gt;"",AD617&lt;&gt;""),L617/(AD617*62.3664),"")</f>
        <v/>
      </c>
      <c r="AH617" s="1" t="str">
        <f aca="false">IF(AD617&lt;&gt;"",141.5/AD617-131.5,"")</f>
        <v/>
      </c>
      <c r="AI617" s="1" t="str">
        <f aca="false">IF(AH617&lt;&gt;"",IF(ABS(AH617-AG617)&gt;0.01,AH617-AG617,""),"")</f>
        <v/>
      </c>
      <c r="AK617" s="3" t="str">
        <f aca="false">IF(AD617&lt;&gt;"",AD617*8.33718,"")</f>
        <v/>
      </c>
      <c r="AL617" s="3" t="str">
        <f aca="false">IF(AK617&lt;&gt;"",IF(ABS(AK617-AJ617)&gt;0.001,AK617-AJ617,""),"")</f>
        <v/>
      </c>
      <c r="AM617" s="4" t="n">
        <v>1.43394</v>
      </c>
      <c r="AO617" s="2" t="str">
        <f aca="false">IF(AND(V617&lt;&gt;"",AA617&lt;&gt;"",U617&lt;&gt;""),V617*10^(7/3*(1+AA617)*(1-U617/559.676)),"")</f>
        <v/>
      </c>
      <c r="AP617" s="2" t="str">
        <f aca="false">IF(AO617&lt;&gt;"",AO617-AN617,"")</f>
        <v/>
      </c>
      <c r="AV617" s="5" t="n">
        <v>16559</v>
      </c>
      <c r="AZ617" s="3" t="str">
        <f aca="false">IF(AND(AU617&lt;&gt;"",T617&lt;&gt;"",O617&lt;&gt;"",AD617&lt;&gt;""),SQRT((AU617*(MAX((T617-77)/(T617-O617),0))^0.38)*(SQRT(AD617^2-0.000601*(77-60))*62.3664)*251.9958/30.48^3),"")</f>
        <v/>
      </c>
      <c r="BA617" s="3" t="str">
        <f aca="false">IF(AND(AY617&lt;&gt;"",AZ617&lt;&gt;""),AZ617-AY617,"")</f>
        <v/>
      </c>
      <c r="BO617" s="7" t="str">
        <f aca="false">IF(AND(P617&lt;&gt;"",AD617&lt;&gt;""),P617^0.333333333333333/AD617,"")</f>
        <v/>
      </c>
      <c r="BP617" s="7" t="e">
        <f aca="false">BN617-BO617</f>
        <v>#VALUE!</v>
      </c>
    </row>
    <row r="618" customFormat="false" ht="12.75" hidden="false" customHeight="false" outlineLevel="0" collapsed="false">
      <c r="A618" s="0" t="n">
        <v>837</v>
      </c>
      <c r="B618" s="0" t="s">
        <v>952</v>
      </c>
      <c r="C618" s="0" t="s">
        <v>949</v>
      </c>
      <c r="D618" s="0" t="n">
        <v>4</v>
      </c>
      <c r="E618" s="0" t="n">
        <v>10</v>
      </c>
      <c r="H618" s="0" t="n">
        <v>1</v>
      </c>
      <c r="K618" s="0" t="s">
        <v>937</v>
      </c>
      <c r="L618" s="1" t="n">
        <v>90.19</v>
      </c>
      <c r="M618" s="1" t="n">
        <f aca="false">+D618*$D$2+E618*$E$2+F618*$F$2+G618*$G$2+H618*$H$2+I618*$I$2+J618*$J$2</f>
        <v>90.1834</v>
      </c>
      <c r="N618" s="1" t="n">
        <f aca="false">IF(ABS(M618-L618)&gt;0.005,M618-L618,"")</f>
        <v>-0.00659999999999172</v>
      </c>
      <c r="O618" s="1" t="n">
        <v>191.1</v>
      </c>
      <c r="P618" s="1" t="n">
        <f aca="false">+O618+459.67</f>
        <v>650.77</v>
      </c>
      <c r="Q618" s="1" t="str">
        <f aca="false">IF(AND(P618&gt;0,U618&lt;&gt;""),P618/U618,"")</f>
        <v/>
      </c>
      <c r="S618" s="1" t="str">
        <f aca="false">IF(AND(R618&lt;&gt;"",U618&lt;&gt;""),(R618+459.67)/U618,"")</f>
        <v/>
      </c>
      <c r="U618" s="1" t="str">
        <f aca="false">IF(T618&lt;&gt;"",T618+459.67,"")</f>
        <v/>
      </c>
      <c r="Y618" s="2" t="str">
        <f aca="false">IF(U618&lt;&gt;"",V618*W618*L618/10.73165/U618,"")</f>
        <v/>
      </c>
      <c r="Z618" s="2" t="str">
        <f aca="false">IF(Y618&lt;&gt;"",IF(ABS(Y618-X618)&gt;0.0005,Y618-X618,""),"")</f>
        <v/>
      </c>
      <c r="AB618" s="2" t="str">
        <f aca="false">IF(AND(V618&gt;0,Q618&lt;&gt;""),LOG(14.69595/V618)/(1-1/Q618)*3/7-1,"")</f>
        <v/>
      </c>
      <c r="AC618" s="2" t="str">
        <f aca="false">IF(AB618&lt;&gt;"",IF(ABS(AB618-AA618)&gt;0.05,AB618-AA618,""),"")</f>
        <v/>
      </c>
      <c r="AF618" s="3" t="str">
        <f aca="false">IF(AND(L618&lt;&gt;"",AD618&lt;&gt;""),L618/(AD618*62.3664),"")</f>
        <v/>
      </c>
      <c r="AH618" s="1" t="str">
        <f aca="false">IF(AD618&lt;&gt;"",141.5/AD618-131.5,"")</f>
        <v/>
      </c>
      <c r="AI618" s="1" t="str">
        <f aca="false">IF(AH618&lt;&gt;"",IF(ABS(AH618-AG618)&gt;0.01,AH618-AG618,""),"")</f>
        <v/>
      </c>
      <c r="AK618" s="3" t="str">
        <f aca="false">IF(AD618&lt;&gt;"",AD618*8.33718,"")</f>
        <v/>
      </c>
      <c r="AL618" s="3" t="str">
        <f aca="false">IF(AK618&lt;&gt;"",IF(ABS(AK618-AJ618)&gt;0.001,AK618-AJ618,""),"")</f>
        <v/>
      </c>
      <c r="AM618" s="4" t="n">
        <v>1.436</v>
      </c>
      <c r="AO618" s="2" t="str">
        <f aca="false">IF(AND(V618&lt;&gt;"",AA618&lt;&gt;"",U618&lt;&gt;""),V618*10^(7/3*(1+AA618)*(1-U618/559.676)),"")</f>
        <v/>
      </c>
      <c r="AP618" s="2" t="str">
        <f aca="false">IF(AO618&lt;&gt;"",AO618-AN618,"")</f>
        <v/>
      </c>
      <c r="AV618" s="5" t="n">
        <v>16553</v>
      </c>
      <c r="AZ618" s="3" t="str">
        <f aca="false">IF(AND(AU618&lt;&gt;"",T618&lt;&gt;"",O618&lt;&gt;"",AD618&lt;&gt;""),SQRT((AU618*(MAX((T618-77)/(T618-O618),0))^0.38)*(SQRT(AD618^2-0.000601*(77-60))*62.3664)*251.9958/30.48^3),"")</f>
        <v/>
      </c>
      <c r="BA618" s="3" t="str">
        <f aca="false">IF(AND(AY618&lt;&gt;"",AZ618&lt;&gt;""),AZ618-AY618,"")</f>
        <v/>
      </c>
      <c r="BO618" s="7" t="str">
        <f aca="false">IF(AND(P618&lt;&gt;"",AD618&lt;&gt;""),P618^0.333333333333333/AD618,"")</f>
        <v/>
      </c>
      <c r="BP618" s="7" t="e">
        <f aca="false">BN618-BO618</f>
        <v>#VALUE!</v>
      </c>
    </row>
    <row r="619" customFormat="false" ht="12.75" hidden="false" customHeight="false" outlineLevel="0" collapsed="false">
      <c r="A619" s="0" t="n">
        <v>838</v>
      </c>
      <c r="B619" s="0" t="s">
        <v>953</v>
      </c>
      <c r="C619" s="0" t="s">
        <v>949</v>
      </c>
      <c r="D619" s="0" t="n">
        <v>4</v>
      </c>
      <c r="E619" s="0" t="n">
        <v>10</v>
      </c>
      <c r="H619" s="0" t="n">
        <v>1</v>
      </c>
      <c r="K619" s="0" t="s">
        <v>937</v>
      </c>
      <c r="L619" s="1" t="n">
        <v>90.18</v>
      </c>
      <c r="M619" s="1" t="n">
        <f aca="false">+D619*$D$2+E619*$E$2+F619*$F$2+G619*$G$2+H619*$H$2+I619*$I$2+J619*$J$2</f>
        <v>90.1834</v>
      </c>
      <c r="N619" s="1" t="str">
        <f aca="false">IF(ABS(M619-L619)&gt;0.005,M619-L619,"")</f>
        <v/>
      </c>
      <c r="O619" s="1" t="n">
        <v>197.78</v>
      </c>
      <c r="P619" s="1" t="n">
        <f aca="false">+O619+459.67</f>
        <v>657.45</v>
      </c>
      <c r="Q619" s="1" t="n">
        <f aca="false">IF(AND(P619&gt;0,U619&lt;&gt;""),P619/U619,"")</f>
        <v>0.655568518352329</v>
      </c>
      <c r="R619" s="1" t="n">
        <v>-155.11</v>
      </c>
      <c r="S619" s="1" t="n">
        <f aca="false">IF(AND(R619&lt;&gt;"",U619&lt;&gt;""),(R619+459.67)/U619,"")</f>
        <v>0.303688414251099</v>
      </c>
      <c r="T619" s="1" t="n">
        <v>543.2</v>
      </c>
      <c r="U619" s="1" t="n">
        <f aca="false">IF(T619&lt;&gt;"",T619+459.67,"")</f>
        <v>1002.87</v>
      </c>
      <c r="V619" s="1" t="n">
        <v>574.61</v>
      </c>
      <c r="W619" s="2" t="n">
        <v>0.0564</v>
      </c>
      <c r="X619" s="2" t="n">
        <v>0.272</v>
      </c>
      <c r="Y619" s="2" t="n">
        <f aca="false">IF(U619&lt;&gt;"",V619*W619*L619/10.73165/U619,"")</f>
        <v>0.271550980064031</v>
      </c>
      <c r="Z619" s="2" t="str">
        <f aca="false">IF(Y619&lt;&gt;"",IF(ABS(Y619-X619)&gt;0.0005,Y619-X619,""),"")</f>
        <v/>
      </c>
      <c r="AA619" s="2" t="n">
        <v>0.2936</v>
      </c>
      <c r="AB619" s="2" t="n">
        <f aca="false">IF(AND(V619&gt;0,Q619&lt;&gt;""),LOG(14.69595/V619)/(1-1/Q619)*3/7-1,"")</f>
        <v>0.298761497483097</v>
      </c>
      <c r="AC619" s="2" t="str">
        <f aca="false">IF(AB619&lt;&gt;"",IF(ABS(AB619-AA619)&gt;0.05,AB619-AA619,""),"")</f>
        <v/>
      </c>
      <c r="AD619" s="2" t="n">
        <v>0.842</v>
      </c>
      <c r="AF619" s="3" t="n">
        <f aca="false">IF(AND(L619&lt;&gt;"",AD619&lt;&gt;""),L619/(AD619*62.3664),"")</f>
        <v>1.71730511569084</v>
      </c>
      <c r="AG619" s="1" t="n">
        <v>36.55</v>
      </c>
      <c r="AH619" s="1" t="n">
        <f aca="false">IF(AD619&lt;&gt;"",141.5/AD619-131.5,"")</f>
        <v>36.5522565320665</v>
      </c>
      <c r="AI619" s="1" t="str">
        <f aca="false">IF(AH619&lt;&gt;"",IF(ABS(AH619-AG619)&gt;0.01,AH619-AG619,""),"")</f>
        <v/>
      </c>
      <c r="AJ619" s="3" t="n">
        <v>7.02</v>
      </c>
      <c r="AK619" s="3" t="n">
        <f aca="false">IF(AD619&lt;&gt;"",AD619*8.33718,"")</f>
        <v>7.01990556</v>
      </c>
      <c r="AL619" s="3" t="str">
        <f aca="false">IF(AK619&lt;&gt;"",IF(ABS(AK619-AJ619)&gt;0.001,AK619-AJ619,""),"")</f>
        <v/>
      </c>
      <c r="AM619" s="4" t="n">
        <v>1.44015</v>
      </c>
      <c r="AN619" s="2" t="n">
        <v>2.0397</v>
      </c>
      <c r="AO619" s="2" t="n">
        <f aca="false">IF(AND(V619&lt;&gt;"",AA619&lt;&gt;"",U619&lt;&gt;""),V619*10^(7/3*(1+AA619)*(1-U619/559.676)),"")</f>
        <v>2.33977781704585</v>
      </c>
      <c r="AP619" s="2" t="n">
        <f aca="false">IF(AO619&lt;&gt;"",AO619-AN619,"")</f>
        <v>0.300077817045846</v>
      </c>
      <c r="AQ619" s="2" t="n">
        <v>0.303</v>
      </c>
      <c r="AR619" s="2" t="n">
        <v>0.4489</v>
      </c>
      <c r="AS619" s="2" t="n">
        <v>0.4534</v>
      </c>
      <c r="AU619" s="1" t="n">
        <v>152.55</v>
      </c>
      <c r="AV619" s="5" t="n">
        <v>14115</v>
      </c>
      <c r="AW619" s="5" t="n">
        <f aca="false">AV619*AJ619</f>
        <v>99087.3</v>
      </c>
      <c r="AX619" s="1" t="n">
        <v>24.66</v>
      </c>
      <c r="AY619" s="3" t="n">
        <v>8.56</v>
      </c>
      <c r="AZ619" s="3" t="n">
        <f aca="false">IF(AND(AU619&lt;&gt;"",T619&lt;&gt;"",O619&lt;&gt;"",AD619&lt;&gt;""),SQRT((AU619*(MAX((T619-77)/(T619-O619),0))^0.38)*(SQRT(AD619^2-0.000601*(77-60))*62.3664)*251.9958/30.48^3),"")</f>
        <v>8.90591098843803</v>
      </c>
      <c r="BA619" s="3" t="n">
        <f aca="false">IF(AND(AY619&lt;&gt;"",AZ619&lt;&gt;""),AZ619-AY619,"")</f>
        <v>0.34591098843803</v>
      </c>
      <c r="BB619" s="1" t="n">
        <v>14</v>
      </c>
      <c r="BC619" s="1" t="n">
        <v>-397.93</v>
      </c>
      <c r="BD619" s="1" t="n">
        <v>84.77</v>
      </c>
      <c r="BE619" s="1" t="n">
        <v>56.75</v>
      </c>
      <c r="BO619" s="7" t="n">
        <f aca="false">IF(AND(P619&lt;&gt;"",AD619&lt;&gt;""),P619^0.333333333333333/AD619,"")</f>
        <v>10.327031103885</v>
      </c>
      <c r="BP619" s="7" t="n">
        <f aca="false">BN619-BO619</f>
        <v>-10.327031103885</v>
      </c>
    </row>
    <row r="620" customFormat="false" ht="12.75" hidden="false" customHeight="false" outlineLevel="0" collapsed="false">
      <c r="A620" s="0" t="n">
        <v>839</v>
      </c>
      <c r="B620" s="0" t="s">
        <v>954</v>
      </c>
      <c r="C620" s="0" t="s">
        <v>955</v>
      </c>
      <c r="D620" s="0" t="n">
        <v>5</v>
      </c>
      <c r="E620" s="0" t="n">
        <v>12</v>
      </c>
      <c r="H620" s="0" t="n">
        <v>1</v>
      </c>
      <c r="K620" s="0" t="s">
        <v>937</v>
      </c>
      <c r="L620" s="1" t="n">
        <v>104.21</v>
      </c>
      <c r="M620" s="1" t="n">
        <f aca="false">+D620*$D$2+E620*$E$2+F620*$F$2+G620*$G$2+H620*$H$2+I620*$I$2+J620*$J$2</f>
        <v>104.21028</v>
      </c>
      <c r="N620" s="1" t="str">
        <f aca="false">IF(ABS(M620-L620)&gt;0.005,M620-L620,"")</f>
        <v/>
      </c>
      <c r="O620" s="1" t="n">
        <v>254.16</v>
      </c>
      <c r="P620" s="1" t="n">
        <f aca="false">+O620+459.67</f>
        <v>713.83</v>
      </c>
      <c r="Q620" s="1" t="str">
        <f aca="false">IF(AND(P620&gt;0,U620&lt;&gt;""),P620/U620,"")</f>
        <v/>
      </c>
      <c r="S620" s="1" t="str">
        <f aca="false">IF(AND(R620&lt;&gt;"",U620&lt;&gt;""),(R620+459.67)/U620,"")</f>
        <v/>
      </c>
      <c r="U620" s="1" t="str">
        <f aca="false">IF(T620&lt;&gt;"",T620+459.67,"")</f>
        <v/>
      </c>
      <c r="Y620" s="2" t="str">
        <f aca="false">IF(U620&lt;&gt;"",V620*W620*L620/10.73165/U620,"")</f>
        <v/>
      </c>
      <c r="Z620" s="2" t="str">
        <f aca="false">IF(Y620&lt;&gt;"",IF(ABS(Y620-X620)&gt;0.0005,Y620-X620,""),"")</f>
        <v/>
      </c>
      <c r="AB620" s="2" t="str">
        <f aca="false">IF(AND(V620&gt;0,Q620&lt;&gt;""),LOG(14.69595/V620)/(1-1/Q620)*3/7-1,"")</f>
        <v/>
      </c>
      <c r="AC620" s="2" t="str">
        <f aca="false">IF(AB620&lt;&gt;"",IF(ABS(AB620-AA620)&gt;0.05,AB620-AA620,""),"")</f>
        <v/>
      </c>
      <c r="AF620" s="3" t="str">
        <f aca="false">IF(AND(L620&lt;&gt;"",AD620&lt;&gt;""),L620/(AD620*62.3664),"")</f>
        <v/>
      </c>
      <c r="AH620" s="1" t="str">
        <f aca="false">IF(AD620&lt;&gt;"",141.5/AD620-131.5,"")</f>
        <v/>
      </c>
      <c r="AI620" s="1" t="str">
        <f aca="false">IF(AH620&lt;&gt;"",IF(ABS(AH620-AG620)&gt;0.01,AH620-AG620,""),"")</f>
        <v/>
      </c>
      <c r="AK620" s="3" t="str">
        <f aca="false">IF(AD620&lt;&gt;"",AD620*8.33718,"")</f>
        <v/>
      </c>
      <c r="AL620" s="3" t="str">
        <f aca="false">IF(AK620&lt;&gt;"",IF(ABS(AK620-AJ620)&gt;0.001,AK620-AJ620,""),"")</f>
        <v/>
      </c>
      <c r="AM620" s="4" t="n">
        <v>1.44524</v>
      </c>
      <c r="AO620" s="2" t="str">
        <f aca="false">IF(AND(V620&lt;&gt;"",AA620&lt;&gt;"",U620&lt;&gt;""),V620*10^(7/3*(1+AA620)*(1-U620/559.676)),"")</f>
        <v/>
      </c>
      <c r="AP620" s="2" t="str">
        <f aca="false">IF(AO620&lt;&gt;"",AO620-AN620,"")</f>
        <v/>
      </c>
      <c r="AV620" s="5" t="n">
        <v>17082</v>
      </c>
      <c r="AZ620" s="3" t="str">
        <f aca="false">IF(AND(AU620&lt;&gt;"",T620&lt;&gt;"",O620&lt;&gt;"",AD620&lt;&gt;""),SQRT((AU620*(MAX((T620-77)/(T620-O620),0))^0.38)*(SQRT(AD620^2-0.000601*(77-60))*62.3664)*251.9958/30.48^3),"")</f>
        <v/>
      </c>
      <c r="BA620" s="3" t="str">
        <f aca="false">IF(AND(AY620&lt;&gt;"",AZ620&lt;&gt;""),AZ620-AY620,"")</f>
        <v/>
      </c>
      <c r="BO620" s="7" t="str">
        <f aca="false">IF(AND(P620&lt;&gt;"",AD620&lt;&gt;""),P620^0.333333333333333/AD620,"")</f>
        <v/>
      </c>
      <c r="BP620" s="7" t="e">
        <f aca="false">BN620-BO620</f>
        <v>#VALUE!</v>
      </c>
    </row>
    <row r="621" customFormat="false" ht="12.75" hidden="false" customHeight="false" outlineLevel="0" collapsed="false">
      <c r="A621" s="0" t="n">
        <v>840</v>
      </c>
      <c r="B621" s="0" t="s">
        <v>956</v>
      </c>
      <c r="C621" s="0" t="s">
        <v>955</v>
      </c>
      <c r="D621" s="0" t="n">
        <v>5</v>
      </c>
      <c r="E621" s="0" t="n">
        <v>12</v>
      </c>
      <c r="H621" s="0" t="n">
        <v>1</v>
      </c>
      <c r="K621" s="0" t="s">
        <v>937</v>
      </c>
      <c r="L621" s="1" t="n">
        <v>104.21</v>
      </c>
      <c r="M621" s="1" t="n">
        <f aca="false">+D621*$D$2+E621*$E$2+F621*$F$2+G621*$G$2+H621*$H$2+I621*$I$2+J621*$J$2</f>
        <v>104.21028</v>
      </c>
      <c r="N621" s="1" t="str">
        <f aca="false">IF(ABS(M621-L621)&gt;0.005,M621-L621,"")</f>
        <v/>
      </c>
      <c r="O621" s="1" t="n">
        <v>245.3</v>
      </c>
      <c r="P621" s="1" t="n">
        <f aca="false">+O621+459.67</f>
        <v>704.97</v>
      </c>
      <c r="Q621" s="1" t="str">
        <f aca="false">IF(AND(P621&gt;0,U621&lt;&gt;""),P621/U621,"")</f>
        <v/>
      </c>
      <c r="S621" s="1" t="str">
        <f aca="false">IF(AND(R621&lt;&gt;"",U621&lt;&gt;""),(R621+459.67)/U621,"")</f>
        <v/>
      </c>
      <c r="U621" s="1" t="str">
        <f aca="false">IF(T621&lt;&gt;"",T621+459.67,"")</f>
        <v/>
      </c>
      <c r="Y621" s="2" t="str">
        <f aca="false">IF(U621&lt;&gt;"",V621*W621*L621/10.73165/U621,"")</f>
        <v/>
      </c>
      <c r="Z621" s="2" t="str">
        <f aca="false">IF(Y621&lt;&gt;"",IF(ABS(Y621-X621)&gt;0.0005,Y621-X621,""),"")</f>
        <v/>
      </c>
      <c r="AB621" s="2" t="str">
        <f aca="false">IF(AND(V621&gt;0,Q621&lt;&gt;""),LOG(14.69595/V621)/(1-1/Q621)*3/7-1,"")</f>
        <v/>
      </c>
      <c r="AC621" s="2" t="str">
        <f aca="false">IF(AB621&lt;&gt;"",IF(ABS(AB621-AA621)&gt;0.05,AB621-AA621,""),"")</f>
        <v/>
      </c>
      <c r="AF621" s="3" t="str">
        <f aca="false">IF(AND(L621&lt;&gt;"",AD621&lt;&gt;""),L621/(AD621*62.3664),"")</f>
        <v/>
      </c>
      <c r="AH621" s="1" t="str">
        <f aca="false">IF(AD621&lt;&gt;"",141.5/AD621-131.5,"")</f>
        <v/>
      </c>
      <c r="AI621" s="1" t="str">
        <f aca="false">IF(AH621&lt;&gt;"",IF(ABS(AH621-AG621)&gt;0.01,AH621-AG621,""),"")</f>
        <v/>
      </c>
      <c r="AK621" s="3" t="str">
        <f aca="false">IF(AD621&lt;&gt;"",AD621*8.33718,"")</f>
        <v/>
      </c>
      <c r="AL621" s="3" t="str">
        <f aca="false">IF(AK621&lt;&gt;"",IF(ABS(AK621-AJ621)&gt;0.001,AK621-AJ621,""),"")</f>
        <v/>
      </c>
      <c r="AM621" s="4" t="n">
        <v>1.4435</v>
      </c>
      <c r="AO621" s="2" t="str">
        <f aca="false">IF(AND(V621&lt;&gt;"",AA621&lt;&gt;"",U621&lt;&gt;""),V621*10^(7/3*(1+AA621)*(1-U621/559.676)),"")</f>
        <v/>
      </c>
      <c r="AP621" s="2" t="str">
        <f aca="false">IF(AO621&lt;&gt;"",AO621-AN621,"")</f>
        <v/>
      </c>
      <c r="AV621" s="5" t="n">
        <v>16972</v>
      </c>
      <c r="AZ621" s="3" t="str">
        <f aca="false">IF(AND(AU621&lt;&gt;"",T621&lt;&gt;"",O621&lt;&gt;"",AD621&lt;&gt;""),SQRT((AU621*(MAX((T621-77)/(T621-O621),0))^0.38)*(SQRT(AD621^2-0.000601*(77-60))*62.3664)*251.9958/30.48^3),"")</f>
        <v/>
      </c>
      <c r="BA621" s="3" t="str">
        <f aca="false">IF(AND(AY621&lt;&gt;"",AZ621&lt;&gt;""),AZ621-AY621,"")</f>
        <v/>
      </c>
      <c r="BO621" s="7" t="str">
        <f aca="false">IF(AND(P621&lt;&gt;"",AD621&lt;&gt;""),P621^0.333333333333333/AD621,"")</f>
        <v/>
      </c>
      <c r="BP621" s="7" t="e">
        <f aca="false">BN621-BO621</f>
        <v>#VALUE!</v>
      </c>
    </row>
    <row r="622" customFormat="false" ht="12.75" hidden="false" customHeight="false" outlineLevel="0" collapsed="false">
      <c r="A622" s="0" t="n">
        <v>841</v>
      </c>
      <c r="B622" s="0" t="s">
        <v>957</v>
      </c>
      <c r="C622" s="0" t="s">
        <v>955</v>
      </c>
      <c r="D622" s="0" t="n">
        <v>5</v>
      </c>
      <c r="E622" s="0" t="n">
        <v>12</v>
      </c>
      <c r="H622" s="0" t="n">
        <v>1</v>
      </c>
      <c r="K622" s="0" t="s">
        <v>937</v>
      </c>
      <c r="L622" s="1" t="n">
        <v>104.21</v>
      </c>
      <c r="M622" s="1" t="n">
        <f aca="false">+D622*$D$2+E622*$E$2+F622*$F$2+G622*$G$2+H622*$H$2+I622*$I$2+J622*$J$2</f>
        <v>104.21028</v>
      </c>
      <c r="N622" s="1" t="str">
        <f aca="false">IF(ABS(M622-L622)&gt;0.005,M622-L622,"")</f>
        <v/>
      </c>
      <c r="O622" s="1" t="n">
        <v>259.95</v>
      </c>
      <c r="P622" s="1" t="n">
        <f aca="false">+O622+459.67</f>
        <v>719.62</v>
      </c>
      <c r="Q622" s="1" t="n">
        <f aca="false">IF(AND(P622&gt;0,U622&lt;&gt;""),P622/U622,"")</f>
        <v>0.668543292456336</v>
      </c>
      <c r="R622" s="1" t="n">
        <v>-104.26</v>
      </c>
      <c r="S622" s="1" t="n">
        <f aca="false">IF(AND(R622&lt;&gt;"",U622&lt;&gt;""),(R622+459.67)/U622,"")</f>
        <v>0.330183946488294</v>
      </c>
      <c r="T622" s="1" t="n">
        <v>616.73</v>
      </c>
      <c r="U622" s="1" t="n">
        <f aca="false">IF(T622&lt;&gt;"",T622+459.67,"")</f>
        <v>1076.4</v>
      </c>
      <c r="V622" s="1" t="n">
        <v>503.28</v>
      </c>
      <c r="W622" s="2" t="n">
        <v>0.0552</v>
      </c>
      <c r="X622" s="2" t="n">
        <v>0.251</v>
      </c>
      <c r="Y622" s="2" t="n">
        <f aca="false">IF(U622&lt;&gt;"",V622*W622*L622/10.73165/U622,"")</f>
        <v>0.250621287356701</v>
      </c>
      <c r="Z622" s="2" t="str">
        <f aca="false">IF(Y622&lt;&gt;"",IF(ABS(Y622-X622)&gt;0.0005,Y622-X622,""),"")</f>
        <v/>
      </c>
      <c r="AA622" s="2" t="n">
        <v>0.3211</v>
      </c>
      <c r="AB622" s="2" t="n">
        <f aca="false">IF(AND(V622&gt;0,Q622&lt;&gt;""),LOG(14.69595/V622)/(1-1/Q622)*3/7-1,"")</f>
        <v>0.326552768132641</v>
      </c>
      <c r="AC622" s="2" t="str">
        <f aca="false">IF(AB622&lt;&gt;"",IF(ABS(AB622-AA622)&gt;0.05,AB622-AA622,""),"")</f>
        <v/>
      </c>
      <c r="AD622" s="2" t="n">
        <v>0.8469</v>
      </c>
      <c r="AF622" s="3" t="n">
        <f aca="false">IF(AND(L622&lt;&gt;"",AD622&lt;&gt;""),L622/(AD622*62.3664),"")</f>
        <v>1.97299773737278</v>
      </c>
      <c r="AG622" s="1" t="n">
        <v>35.58</v>
      </c>
      <c r="AH622" s="1" t="n">
        <f aca="false">IF(AD622&lt;&gt;"",141.5/AD622-131.5,"")</f>
        <v>35.5799385995985</v>
      </c>
      <c r="AI622" s="1" t="str">
        <f aca="false">IF(AH622&lt;&gt;"",IF(ABS(AH622-AG622)&gt;0.01,AH622-AG622,""),"")</f>
        <v/>
      </c>
      <c r="AJ622" s="3" t="n">
        <v>7.06</v>
      </c>
      <c r="AK622" s="3" t="n">
        <f aca="false">IF(AD622&lt;&gt;"",AD622*8.33718,"")</f>
        <v>7.060757742</v>
      </c>
      <c r="AL622" s="3" t="str">
        <f aca="false">IF(AK622&lt;&gt;"",IF(ABS(AK622-AJ622)&gt;0.001,AK622-AJ622,""),"")</f>
        <v/>
      </c>
      <c r="AM622" s="4" t="n">
        <v>1.44435</v>
      </c>
      <c r="AN622" s="2" t="n">
        <v>0.526</v>
      </c>
      <c r="AO622" s="2" t="n">
        <f aca="false">IF(AND(V622&lt;&gt;"",AA622&lt;&gt;"",U622&lt;&gt;""),V622*10^(7/3*(1+AA622)*(1-U622/559.676)),"")</f>
        <v>0.717484860151694</v>
      </c>
      <c r="AP622" s="2" t="n">
        <f aca="false">IF(AO622&lt;&gt;"",AO622-AN622,"")</f>
        <v>0.191484860151694</v>
      </c>
      <c r="AQ622" s="2" t="n">
        <v>0.3165</v>
      </c>
      <c r="AR622" s="2" t="n">
        <v>0.4562</v>
      </c>
      <c r="AS622" s="2" t="n">
        <v>0.6162</v>
      </c>
      <c r="AT622" s="2" t="n">
        <v>0.3741</v>
      </c>
      <c r="AU622" s="1" t="n">
        <v>145.13</v>
      </c>
      <c r="AV622" s="5" t="n">
        <v>14711</v>
      </c>
      <c r="AW622" s="5" t="n">
        <f aca="false">AV622*AJ622</f>
        <v>103859.66</v>
      </c>
      <c r="AX622" s="1" t="n">
        <v>26.02</v>
      </c>
      <c r="AY622" s="3" t="n">
        <v>8.62</v>
      </c>
      <c r="AZ622" s="3" t="n">
        <f aca="false">IF(AND(AU622&lt;&gt;"",T622&lt;&gt;"",O622&lt;&gt;"",AD622&lt;&gt;""),SQRT((AU622*(MAX((T622-77)/(T622-O622),0))^0.38)*(SQRT(AD622^2-0.000601*(77-60))*62.3664)*251.9958/30.48^3),"")</f>
        <v>8.90315469078308</v>
      </c>
      <c r="BA622" s="3" t="n">
        <f aca="false">IF(AND(AY622&lt;&gt;"",AZ622&lt;&gt;""),AZ622-AY622,"")</f>
        <v>0.28315469078308</v>
      </c>
      <c r="BB622" s="1" t="n">
        <v>64.13</v>
      </c>
      <c r="BC622" s="1" t="n">
        <v>-452.95</v>
      </c>
      <c r="BD622" s="1" t="n">
        <v>74.67</v>
      </c>
      <c r="BE622" s="1" t="n">
        <v>72.32</v>
      </c>
      <c r="BO622" s="7" t="n">
        <f aca="false">IF(AND(P622&lt;&gt;"",AD622&lt;&gt;""),P622^0.333333333333333/AD622,"")</f>
        <v>10.5812167021793</v>
      </c>
      <c r="BP622" s="7" t="n">
        <f aca="false">BN622-BO622</f>
        <v>-10.5812167021793</v>
      </c>
    </row>
    <row r="623" customFormat="false" ht="12.75" hidden="false" customHeight="false" outlineLevel="0" collapsed="false">
      <c r="A623" s="0" t="n">
        <v>842</v>
      </c>
      <c r="B623" s="0" t="s">
        <v>958</v>
      </c>
      <c r="C623" s="0" t="s">
        <v>959</v>
      </c>
      <c r="D623" s="0" t="n">
        <v>6</v>
      </c>
      <c r="E623" s="0" t="n">
        <v>14</v>
      </c>
      <c r="H623" s="0" t="n">
        <v>1</v>
      </c>
      <c r="K623" s="0" t="s">
        <v>937</v>
      </c>
      <c r="L623" s="1" t="n">
        <v>118.24</v>
      </c>
      <c r="M623" s="1" t="n">
        <f aca="false">+D623*$D$2+E623*$E$2+F623*$F$2+G623*$G$2+H623*$H$2+I623*$I$2+J623*$J$2</f>
        <v>118.23716</v>
      </c>
      <c r="N623" s="1" t="str">
        <f aca="false">IF(ABS(M623-L623)&gt;0.005,M623-L623,"")</f>
        <v/>
      </c>
      <c r="O623" s="1" t="n">
        <v>293</v>
      </c>
      <c r="P623" s="1" t="n">
        <f aca="false">+O623+459.67</f>
        <v>752.67</v>
      </c>
      <c r="Q623" s="1" t="str">
        <f aca="false">IF(AND(P623&gt;0,U623&lt;&gt;""),P623/U623,"")</f>
        <v/>
      </c>
      <c r="S623" s="1" t="str">
        <f aca="false">IF(AND(R623&lt;&gt;"",U623&lt;&gt;""),(R623+459.67)/U623,"")</f>
        <v/>
      </c>
      <c r="U623" s="1" t="str">
        <f aca="false">IF(T623&lt;&gt;"",T623+459.67,"")</f>
        <v/>
      </c>
      <c r="Y623" s="2" t="str">
        <f aca="false">IF(U623&lt;&gt;"",V623*W623*L623/10.73165/U623,"")</f>
        <v/>
      </c>
      <c r="Z623" s="2" t="str">
        <f aca="false">IF(Y623&lt;&gt;"",IF(ABS(Y623-X623)&gt;0.0005,Y623-X623,""),"")</f>
        <v/>
      </c>
      <c r="AB623" s="2" t="str">
        <f aca="false">IF(AND(V623&gt;0,Q623&lt;&gt;""),LOG(14.69595/V623)/(1-1/Q623)*3/7-1,"")</f>
        <v/>
      </c>
      <c r="AC623" s="2" t="str">
        <f aca="false">IF(AB623&lt;&gt;"",IF(ABS(AB623-AA623)&gt;0.05,AB623-AA623,""),"")</f>
        <v/>
      </c>
      <c r="AF623" s="3" t="str">
        <f aca="false">IF(AND(L623&lt;&gt;"",AD623&lt;&gt;""),L623/(AD623*62.3664),"")</f>
        <v/>
      </c>
      <c r="AH623" s="1" t="str">
        <f aca="false">IF(AD623&lt;&gt;"",141.5/AD623-131.5,"")</f>
        <v/>
      </c>
      <c r="AI623" s="1" t="str">
        <f aca="false">IF(AH623&lt;&gt;"",IF(ABS(AH623-AG623)&gt;0.01,AH623-AG623,""),"")</f>
        <v/>
      </c>
      <c r="AK623" s="3" t="str">
        <f aca="false">IF(AD623&lt;&gt;"",AD623*8.33718,"")</f>
        <v/>
      </c>
      <c r="AL623" s="3" t="str">
        <f aca="false">IF(AK623&lt;&gt;"",IF(ABS(AK623-AJ623)&gt;0.001,AK623-AJ623,""),"")</f>
        <v/>
      </c>
      <c r="AM623" s="4" t="n">
        <v>1.4482</v>
      </c>
      <c r="AO623" s="2" t="str">
        <f aca="false">IF(AND(V623&lt;&gt;"",AA623&lt;&gt;"",U623&lt;&gt;""),V623*10^(7/3*(1+AA623)*(1-U623/559.676)),"")</f>
        <v/>
      </c>
      <c r="AP623" s="2" t="str">
        <f aca="false">IF(AO623&lt;&gt;"",AO623-AN623,"")</f>
        <v/>
      </c>
      <c r="AZ623" s="3" t="str">
        <f aca="false">IF(AND(AU623&lt;&gt;"",T623&lt;&gt;"",O623&lt;&gt;"",AD623&lt;&gt;""),SQRT((AU623*(MAX((T623-77)/(T623-O623),0))^0.38)*(SQRT(AD623^2-0.000601*(77-60))*62.3664)*251.9958/30.48^3),"")</f>
        <v/>
      </c>
      <c r="BA623" s="3" t="str">
        <f aca="false">IF(AND(AY623&lt;&gt;"",AZ623&lt;&gt;""),AZ623-AY623,"")</f>
        <v/>
      </c>
      <c r="BO623" s="7" t="str">
        <f aca="false">IF(AND(P623&lt;&gt;"",AD623&lt;&gt;""),P623^0.333333333333333/AD623,"")</f>
        <v/>
      </c>
      <c r="BP623" s="7" t="e">
        <f aca="false">BN623-BO623</f>
        <v>#VALUE!</v>
      </c>
    </row>
    <row r="624" customFormat="false" ht="12.75" hidden="false" customHeight="false" outlineLevel="0" collapsed="false">
      <c r="A624" s="0" t="n">
        <v>843</v>
      </c>
      <c r="B624" s="0" t="s">
        <v>960</v>
      </c>
      <c r="C624" s="0" t="s">
        <v>959</v>
      </c>
      <c r="D624" s="0" t="n">
        <v>6</v>
      </c>
      <c r="E624" s="0" t="n">
        <v>14</v>
      </c>
      <c r="H624" s="0" t="n">
        <v>1</v>
      </c>
      <c r="K624" s="0" t="s">
        <v>937</v>
      </c>
      <c r="L624" s="1" t="n">
        <v>118.24</v>
      </c>
      <c r="M624" s="1" t="n">
        <f aca="false">+D624*$D$2+E624*$E$2+F624*$F$2+G624*$G$2+H624*$H$2+I624*$I$2+J624*$J$2</f>
        <v>118.23716</v>
      </c>
      <c r="N624" s="1" t="str">
        <f aca="false">IF(ABS(M624-L624)&gt;0.005,M624-L624,"")</f>
        <v/>
      </c>
      <c r="O624" s="1" t="n">
        <v>306.81</v>
      </c>
      <c r="P624" s="1" t="n">
        <f aca="false">+O624+459.67</f>
        <v>766.48</v>
      </c>
      <c r="Q624" s="1" t="str">
        <f aca="false">IF(AND(P624&gt;0,U624&lt;&gt;""),P624/U624,"")</f>
        <v/>
      </c>
      <c r="S624" s="1" t="str">
        <f aca="false">IF(AND(R624&lt;&gt;"",U624&lt;&gt;""),(R624+459.67)/U624,"")</f>
        <v/>
      </c>
      <c r="U624" s="1" t="str">
        <f aca="false">IF(T624&lt;&gt;"",T624+459.67,"")</f>
        <v/>
      </c>
      <c r="Y624" s="2" t="str">
        <f aca="false">IF(U624&lt;&gt;"",V624*W624*L624/10.73165/U624,"")</f>
        <v/>
      </c>
      <c r="Z624" s="2" t="str">
        <f aca="false">IF(Y624&lt;&gt;"",IF(ABS(Y624-X624)&gt;0.0005,Y624-X624,""),"")</f>
        <v/>
      </c>
      <c r="AB624" s="2" t="str">
        <f aca="false">IF(AND(V624&gt;0,Q624&lt;&gt;""),LOG(14.69595/V624)/(1-1/Q624)*3/7-1,"")</f>
        <v/>
      </c>
      <c r="AC624" s="2" t="str">
        <f aca="false">IF(AB624&lt;&gt;"",IF(ABS(AB624-AA624)&gt;0.05,AB624-AA624,""),"")</f>
        <v/>
      </c>
      <c r="AF624" s="3" t="str">
        <f aca="false">IF(AND(L624&lt;&gt;"",AD624&lt;&gt;""),L624/(AD624*62.3664),"")</f>
        <v/>
      </c>
      <c r="AH624" s="1" t="str">
        <f aca="false">IF(AD624&lt;&gt;"",141.5/AD624-131.5,"")</f>
        <v/>
      </c>
      <c r="AI624" s="1" t="str">
        <f aca="false">IF(AH624&lt;&gt;"",IF(ABS(AH624-AG624)&gt;0.01,AH624-AG624,""),"")</f>
        <v/>
      </c>
      <c r="AK624" s="3" t="str">
        <f aca="false">IF(AD624&lt;&gt;"",AD624*8.33718,"")</f>
        <v/>
      </c>
      <c r="AL624" s="3" t="str">
        <f aca="false">IF(AK624&lt;&gt;"",IF(ABS(AK624-AJ624)&gt;0.001,AK624-AJ624,""),"")</f>
        <v/>
      </c>
      <c r="AM624" s="4" t="n">
        <v>1.4472</v>
      </c>
      <c r="AO624" s="2" t="str">
        <f aca="false">IF(AND(V624&lt;&gt;"",AA624&lt;&gt;"",U624&lt;&gt;""),V624*10^(7/3*(1+AA624)*(1-U624/559.676)),"")</f>
        <v/>
      </c>
      <c r="AP624" s="2" t="str">
        <f aca="false">IF(AO624&lt;&gt;"",AO624-AN624,"")</f>
        <v/>
      </c>
      <c r="AZ624" s="3" t="str">
        <f aca="false">IF(AND(AU624&lt;&gt;"",T624&lt;&gt;"",O624&lt;&gt;"",AD624&lt;&gt;""),SQRT((AU624*(MAX((T624-77)/(T624-O624),0))^0.38)*(SQRT(AD624^2-0.000601*(77-60))*62.3664)*251.9958/30.48^3),"")</f>
        <v/>
      </c>
      <c r="BA624" s="3" t="str">
        <f aca="false">IF(AND(AY624&lt;&gt;"",AZ624&lt;&gt;""),AZ624-AY624,"")</f>
        <v/>
      </c>
      <c r="BO624" s="7" t="str">
        <f aca="false">IF(AND(P624&lt;&gt;"",AD624&lt;&gt;""),P624^0.333333333333333/AD624,"")</f>
        <v/>
      </c>
      <c r="BP624" s="7" t="e">
        <f aca="false">BN624-BO624</f>
        <v>#VALUE!</v>
      </c>
    </row>
    <row r="625" customFormat="false" ht="12.75" hidden="false" customHeight="false" outlineLevel="0" collapsed="false">
      <c r="A625" s="0" t="n">
        <v>844</v>
      </c>
      <c r="B625" s="0" t="s">
        <v>961</v>
      </c>
      <c r="C625" s="0" t="s">
        <v>962</v>
      </c>
      <c r="D625" s="0" t="n">
        <v>7</v>
      </c>
      <c r="E625" s="0" t="n">
        <v>16</v>
      </c>
      <c r="H625" s="0" t="n">
        <v>1</v>
      </c>
      <c r="K625" s="0" t="s">
        <v>937</v>
      </c>
      <c r="L625" s="1" t="n">
        <v>132.26</v>
      </c>
      <c r="M625" s="1" t="n">
        <f aca="false">+D625*$D$2+E625*$E$2+F625*$F$2+G625*$G$2+H625*$H$2+I625*$I$2+J625*$J$2</f>
        <v>132.26404</v>
      </c>
      <c r="N625" s="1" t="str">
        <f aca="false">IF(ABS(M625-L625)&gt;0.005,M625-L625,"")</f>
        <v/>
      </c>
      <c r="O625" s="1" t="n">
        <v>350.49</v>
      </c>
      <c r="P625" s="1" t="n">
        <f aca="false">+O625+459.67</f>
        <v>810.16</v>
      </c>
      <c r="Q625" s="1" t="str">
        <f aca="false">IF(AND(P625&gt;0,U625&lt;&gt;""),P625/U625,"")</f>
        <v/>
      </c>
      <c r="S625" s="1" t="str">
        <f aca="false">IF(AND(R625&lt;&gt;"",U625&lt;&gt;""),(R625+459.67)/U625,"")</f>
        <v/>
      </c>
      <c r="U625" s="1" t="str">
        <f aca="false">IF(T625&lt;&gt;"",T625+459.67,"")</f>
        <v/>
      </c>
      <c r="Y625" s="2" t="str">
        <f aca="false">IF(U625&lt;&gt;"",V625*W625*L625/10.73165/U625,"")</f>
        <v/>
      </c>
      <c r="Z625" s="2" t="str">
        <f aca="false">IF(Y625&lt;&gt;"",IF(ABS(Y625-X625)&gt;0.0005,Y625-X625,""),"")</f>
        <v/>
      </c>
      <c r="AB625" s="2" t="str">
        <f aca="false">IF(AND(V625&gt;0,Q625&lt;&gt;""),LOG(14.69595/V625)/(1-1/Q625)*3/7-1,"")</f>
        <v/>
      </c>
      <c r="AC625" s="2" t="str">
        <f aca="false">IF(AB625&lt;&gt;"",IF(ABS(AB625-AA625)&gt;0.05,AB625-AA625,""),"")</f>
        <v/>
      </c>
      <c r="AF625" s="3" t="str">
        <f aca="false">IF(AND(L625&lt;&gt;"",AD625&lt;&gt;""),L625/(AD625*62.3664),"")</f>
        <v/>
      </c>
      <c r="AH625" s="1" t="str">
        <f aca="false">IF(AD625&lt;&gt;"",141.5/AD625-131.5,"")</f>
        <v/>
      </c>
      <c r="AI625" s="1" t="str">
        <f aca="false">IF(AH625&lt;&gt;"",IF(ABS(AH625-AG625)&gt;0.01,AH625-AG625,""),"")</f>
        <v/>
      </c>
      <c r="AK625" s="3" t="str">
        <f aca="false">IF(AD625&lt;&gt;"",AD625*8.33718,"")</f>
        <v/>
      </c>
      <c r="AL625" s="3" t="str">
        <f aca="false">IF(AK625&lt;&gt;"",IF(ABS(AK625-AJ625)&gt;0.001,AK625-AJ625,""),"")</f>
        <v/>
      </c>
      <c r="AM625" s="4" t="n">
        <v>1.44981</v>
      </c>
      <c r="AO625" s="2" t="str">
        <f aca="false">IF(AND(V625&lt;&gt;"",AA625&lt;&gt;"",U625&lt;&gt;""),V625*10^(7/3*(1+AA625)*(1-U625/559.676)),"")</f>
        <v/>
      </c>
      <c r="AP625" s="2" t="str">
        <f aca="false">IF(AO625&lt;&gt;"",AO625-AN625,"")</f>
        <v/>
      </c>
      <c r="AZ625" s="3" t="str">
        <f aca="false">IF(AND(AU625&lt;&gt;"",T625&lt;&gt;"",O625&lt;&gt;"",AD625&lt;&gt;""),SQRT((AU625*(MAX((T625-77)/(T625-O625),0))^0.38)*(SQRT(AD625^2-0.000601*(77-60))*62.3664)*251.9958/30.48^3),"")</f>
        <v/>
      </c>
      <c r="BA625" s="3" t="str">
        <f aca="false">IF(AND(AY625&lt;&gt;"",AZ625&lt;&gt;""),AZ625-AY625,"")</f>
        <v/>
      </c>
      <c r="BO625" s="7" t="str">
        <f aca="false">IF(AND(P625&lt;&gt;"",AD625&lt;&gt;""),P625^0.333333333333333/AD625,"")</f>
        <v/>
      </c>
      <c r="BP625" s="7" t="e">
        <f aca="false">BN625-BO625</f>
        <v>#VALUE!</v>
      </c>
    </row>
    <row r="626" customFormat="false" ht="12.75" hidden="false" customHeight="false" outlineLevel="0" collapsed="false">
      <c r="A626" s="0" t="n">
        <v>845</v>
      </c>
      <c r="B626" s="0" t="s">
        <v>963</v>
      </c>
      <c r="C626" s="0" t="s">
        <v>964</v>
      </c>
      <c r="E626" s="0" t="n">
        <v>2</v>
      </c>
      <c r="F626" s="0" t="n">
        <v>1</v>
      </c>
      <c r="K626" s="0" t="s">
        <v>965</v>
      </c>
      <c r="L626" s="1" t="n">
        <v>18.02</v>
      </c>
      <c r="M626" s="1" t="n">
        <f aca="false">+D626*$D$2+E626*$E$2+F626*$F$2+G626*$G$2+H626*$H$2+I626*$I$2+J626*$J$2</f>
        <v>18.01528</v>
      </c>
      <c r="N626" s="1" t="str">
        <f aca="false">IF(ABS(M626-L626)&gt;0.005,M626-L626,"")</f>
        <v/>
      </c>
      <c r="O626" s="1" t="n">
        <v>212</v>
      </c>
      <c r="P626" s="1" t="n">
        <f aca="false">+O626+459.67</f>
        <v>671.67</v>
      </c>
      <c r="Q626" s="1" t="n">
        <f aca="false">IF(AND(P626&gt;0,U626&lt;&gt;""),P626/U626,"")</f>
        <v>0.576624915223681</v>
      </c>
      <c r="R626" s="1" t="n">
        <v>32</v>
      </c>
      <c r="S626" s="1" t="n">
        <f aca="false">IF(AND(R626&lt;&gt;"",U626&lt;&gt;""),(R626+459.67)/U626,"")</f>
        <v>0.422095928161191</v>
      </c>
      <c r="T626" s="1" t="n">
        <v>705.16</v>
      </c>
      <c r="U626" s="1" t="n">
        <f aca="false">IF(T626&lt;&gt;"",T626+459.67,"")</f>
        <v>1164.83</v>
      </c>
      <c r="V626" s="1" t="n">
        <v>3198.8</v>
      </c>
      <c r="W626" s="2" t="n">
        <v>0.0497</v>
      </c>
      <c r="X626" s="2" t="n">
        <v>0.229</v>
      </c>
      <c r="Y626" s="2" t="n">
        <f aca="false">IF(U626&lt;&gt;"",V626*W626*L626/10.73165/U626,"")</f>
        <v>0.229176042290904</v>
      </c>
      <c r="Z626" s="2" t="str">
        <f aca="false">IF(Y626&lt;&gt;"",IF(ABS(Y626-X626)&gt;0.0005,Y626-X626,""),"")</f>
        <v/>
      </c>
      <c r="AA626" s="2" t="n">
        <v>0.3449</v>
      </c>
      <c r="AB626" s="2" t="n">
        <f aca="false">IF(AND(V626&gt;0,Q626&lt;&gt;""),LOG(14.69595/V626)/(1-1/Q626)*3/7-1,"")</f>
        <v>0.364572802367014</v>
      </c>
      <c r="AC626" s="2" t="str">
        <f aca="false">IF(AB626&lt;&gt;"",IF(ABS(AB626-AA626)&gt;0.05,AB626-AA626,""),"")</f>
        <v/>
      </c>
      <c r="AD626" s="2" t="n">
        <v>1</v>
      </c>
      <c r="AF626" s="3" t="n">
        <f aca="false">IF(AND(L626&lt;&gt;"",AD626&lt;&gt;""),L626/(AD626*62.3664),"")</f>
        <v>0.288937633084481</v>
      </c>
      <c r="AG626" s="1" t="n">
        <v>10</v>
      </c>
      <c r="AH626" s="1" t="n">
        <f aca="false">IF(AD626&lt;&gt;"",141.5/AD626-131.5,"")</f>
        <v>10</v>
      </c>
      <c r="AI626" s="1" t="str">
        <f aca="false">IF(AH626&lt;&gt;"",IF(ABS(AH626-AG626)&gt;0.01,AH626-AG626,""),"")</f>
        <v/>
      </c>
      <c r="AJ626" s="3" t="n">
        <v>8.337</v>
      </c>
      <c r="AK626" s="3" t="n">
        <f aca="false">IF(AD626&lt;&gt;"",AD626*8.33718,"")</f>
        <v>8.33718</v>
      </c>
      <c r="AL626" s="3" t="str">
        <f aca="false">IF(AK626&lt;&gt;"",IF(ABS(AK626-AJ626)&gt;0.001,AK626-AJ626,""),"")</f>
        <v/>
      </c>
      <c r="AM626" s="4" t="n">
        <v>1.3325</v>
      </c>
      <c r="AN626" s="2" t="n">
        <v>0.9501</v>
      </c>
      <c r="AO626" s="2" t="n">
        <f aca="false">IF(AND(V626&lt;&gt;"",AA626&lt;&gt;"",U626&lt;&gt;""),V626*10^(7/3*(1+AA626)*(1-U626/559.676)),"")</f>
        <v>1.29387467377863</v>
      </c>
      <c r="AP626" s="2" t="n">
        <f aca="false">IF(AO626&lt;&gt;"",AO626-AN626,"")</f>
        <v>0.343774673778626</v>
      </c>
      <c r="AQ626" s="2" t="n">
        <v>0.4446</v>
      </c>
      <c r="AR626" s="2" t="n">
        <v>0.9997</v>
      </c>
      <c r="AS626" s="2" t="n">
        <v>0.7136</v>
      </c>
      <c r="AU626" s="1" t="n">
        <v>970.18</v>
      </c>
      <c r="AV626" s="5" t="n">
        <v>0</v>
      </c>
      <c r="AW626" s="5" t="n">
        <f aca="false">AV626*AJ626</f>
        <v>0</v>
      </c>
      <c r="AX626" s="1" t="n">
        <v>72.82</v>
      </c>
      <c r="AY626" s="3" t="n">
        <v>23.38</v>
      </c>
      <c r="AZ626" s="3" t="n">
        <f aca="false">IF(AND(AU626&lt;&gt;"",T626&lt;&gt;"",O626&lt;&gt;"",AD626&lt;&gt;""),SQRT((AU626*(MAX((T626-77)/(T626-O626),0))^0.38)*(SQRT(AD626^2-0.000601*(77-60))*62.3664)*251.9958/30.48^3),"")</f>
        <v>24.2340703314424</v>
      </c>
      <c r="BA626" s="3" t="n">
        <f aca="false">IF(AND(AY626&lt;&gt;"",AZ626&lt;&gt;""),AZ626-AY626,"")</f>
        <v>0.854070331442376</v>
      </c>
      <c r="BC626" s="1" t="n">
        <v>-5769.34</v>
      </c>
      <c r="BD626" s="1" t="n">
        <v>-5453.7</v>
      </c>
      <c r="BE626" s="1" t="n">
        <v>143.23</v>
      </c>
      <c r="BO626" s="7" t="n">
        <f aca="false">IF(AND(P626&lt;&gt;"",AD626&lt;&gt;""),P626^0.333333333333333/AD626,"")</f>
        <v>8.75760427387004</v>
      </c>
      <c r="BP626" s="7" t="n">
        <f aca="false">BN626-BO626</f>
        <v>-8.75760427387004</v>
      </c>
    </row>
    <row r="627" customFormat="false" ht="12.75" hidden="false" customHeight="false" outlineLevel="0" collapsed="false">
      <c r="A627" s="0" t="n">
        <v>846</v>
      </c>
      <c r="B627" s="0" t="s">
        <v>966</v>
      </c>
      <c r="C627" s="0" t="s">
        <v>967</v>
      </c>
      <c r="E627" s="0" t="n">
        <v>2</v>
      </c>
      <c r="F627" s="0" t="n">
        <v>4</v>
      </c>
      <c r="H627" s="0" t="n">
        <v>1</v>
      </c>
      <c r="K627" s="0" t="s">
        <v>965</v>
      </c>
      <c r="L627" s="1" t="n">
        <v>98.07</v>
      </c>
      <c r="M627" s="1" t="n">
        <f aca="false">+D627*$D$2+E627*$E$2+F627*$F$2+G627*$G$2+H627*$H$2+I627*$I$2+J627*$J$2</f>
        <v>98.07348</v>
      </c>
      <c r="N627" s="1" t="str">
        <f aca="false">IF(ABS(M627-L627)&gt;0.005,M627-L627,"")</f>
        <v/>
      </c>
      <c r="O627" s="1" t="n">
        <v>638.33</v>
      </c>
      <c r="P627" s="1" t="n">
        <f aca="false">+O627+459.67</f>
        <v>1098</v>
      </c>
      <c r="Q627" s="1" t="n">
        <f aca="false">IF(AND(P627&gt;0,U627&lt;&gt;""),P627/U627,"")</f>
        <v>0.65945945945946</v>
      </c>
      <c r="R627" s="1" t="n">
        <v>50.56</v>
      </c>
      <c r="S627" s="1" t="n">
        <f aca="false">IF(AND(R627&lt;&gt;"",U627&lt;&gt;""),(R627+459.67)/U627,"")</f>
        <v>0.306444444444444</v>
      </c>
      <c r="T627" s="1" t="n">
        <v>1205.33</v>
      </c>
      <c r="U627" s="1" t="n">
        <f aca="false">IF(T627&lt;&gt;"",T627+459.67,"")</f>
        <v>1665</v>
      </c>
      <c r="V627" s="1" t="n">
        <v>928.24</v>
      </c>
      <c r="W627" s="2" t="n">
        <v>0.0289</v>
      </c>
      <c r="X627" s="2" t="n">
        <v>0.147</v>
      </c>
      <c r="Y627" s="2" t="n">
        <f aca="false">IF(U627&lt;&gt;"",V627*W627*L627/10.73165/U627,"")</f>
        <v>0.147235847058942</v>
      </c>
      <c r="Z627" s="2" t="str">
        <f aca="false">IF(Y627&lt;&gt;"",IF(ABS(Y627-X627)&gt;0.0005,Y627-X627,""),"")</f>
        <v/>
      </c>
      <c r="AA627" s="2" t="n">
        <v>0.856</v>
      </c>
      <c r="AB627" s="2" t="n">
        <f aca="false">IF(AND(V627&gt;0,Q627&lt;&gt;""),LOG(14.69595/V627)/(1-1/Q627)*3/7-1,"")</f>
        <v>0.494261488784077</v>
      </c>
      <c r="AC627" s="2" t="n">
        <f aca="false">IF(AB627&lt;&gt;"",IF(ABS(AB627-AA627)&gt;0.05,AB627-AA627,""),"")</f>
        <v>-0.361738511215923</v>
      </c>
      <c r="AD627" s="2" t="n">
        <v>1.8462</v>
      </c>
      <c r="AF627" s="3" t="n">
        <f aca="false">IF(AND(L627&lt;&gt;"",AD627&lt;&gt;""),L627/(AD627*62.3664),"")</f>
        <v>0.851739430237274</v>
      </c>
      <c r="AG627" s="1" t="n">
        <v>-54.86</v>
      </c>
      <c r="AH627" s="1" t="n">
        <f aca="false">IF(AD627&lt;&gt;"",141.5/AD627-131.5,"")</f>
        <v>-54.8560827645976</v>
      </c>
      <c r="AI627" s="1" t="str">
        <f aca="false">IF(AH627&lt;&gt;"",IF(ABS(AH627-AG627)&gt;0.01,AH627-AG627,""),"")</f>
        <v/>
      </c>
      <c r="AJ627" s="3" t="n">
        <v>15.392</v>
      </c>
      <c r="AK627" s="3" t="n">
        <f aca="false">IF(AD627&lt;&gt;"",AD627*8.33718,"")</f>
        <v>15.392101716</v>
      </c>
      <c r="AL627" s="3" t="str">
        <f aca="false">IF(AK627&lt;&gt;"",IF(ABS(AK627-AJ627)&gt;0.001,AK627-AJ627,""),"")</f>
        <v/>
      </c>
      <c r="AM627" s="4" t="n">
        <v>1.41828</v>
      </c>
      <c r="AO627" s="2" t="n">
        <f aca="false">IF(AND(V627&lt;&gt;"",AA627&lt;&gt;"",U627&lt;&gt;""),V627*10^(7/3*(1+AA627)*(1-U627/559.676)),"")</f>
        <v>2.59939899994803E-006</v>
      </c>
      <c r="AP627" s="2" t="n">
        <f aca="false">IF(AO627&lt;&gt;"",AO627-AN627,"")</f>
        <v>2.59939899994803E-006</v>
      </c>
      <c r="AQ627" s="2" t="n">
        <v>0.1927</v>
      </c>
      <c r="AS627" s="2" t="n">
        <v>8.337</v>
      </c>
      <c r="AX627" s="1" t="n">
        <v>52.39</v>
      </c>
      <c r="AY627" s="3" t="n">
        <v>12.53</v>
      </c>
      <c r="AZ627" s="3" t="str">
        <f aca="false">IF(AND(AU627&lt;&gt;"",T627&lt;&gt;"",O627&lt;&gt;"",AD627&lt;&gt;""),SQRT((AU627*(MAX((T627-77)/(T627-O627),0))^0.38)*(SQRT(AD627^2-0.000601*(77-60))*62.3664)*251.9958/30.48^3),"")</f>
        <v/>
      </c>
      <c r="BA627" s="3" t="str">
        <f aca="false">IF(AND(AY627&lt;&gt;"",AZ627&lt;&gt;""),AZ627-AY627,"")</f>
        <v/>
      </c>
      <c r="BC627" s="1" t="n">
        <v>-3222.63</v>
      </c>
      <c r="BD627" s="1" t="n">
        <v>-2864.66</v>
      </c>
      <c r="BE627" s="1" t="n">
        <v>46.95</v>
      </c>
      <c r="BO627" s="7" t="n">
        <f aca="false">IF(AND(P627&lt;&gt;"",AD627&lt;&gt;""),P627^0.333333333333333/AD627,"")</f>
        <v>5.58798673813377</v>
      </c>
      <c r="BP627" s="7" t="n">
        <f aca="false">BN627-BO627</f>
        <v>-5.58798673813377</v>
      </c>
    </row>
    <row r="628" customFormat="false" ht="12.75" hidden="false" customHeight="false" outlineLevel="0" collapsed="false">
      <c r="A628" s="0" t="n">
        <v>847</v>
      </c>
      <c r="B628" s="0" t="s">
        <v>968</v>
      </c>
      <c r="C628" s="0" t="s">
        <v>969</v>
      </c>
      <c r="E628" s="0" t="n">
        <v>1</v>
      </c>
      <c r="F628" s="0" t="n">
        <v>1</v>
      </c>
      <c r="K628" s="0" t="s">
        <v>965</v>
      </c>
      <c r="L628" s="1" t="n">
        <v>40</v>
      </c>
      <c r="M628" s="1" t="n">
        <f aca="false">+D628*$D$2+E628*$E$2+F628*$F$2+G628*$G$2+H628*$H$2+I628*$I$2+J628*$J$2</f>
        <v>17.00734</v>
      </c>
      <c r="N628" s="1" t="n">
        <f aca="false">IF(ABS(M628-L628)&gt;0.005,M628-L628,"")</f>
        <v>-22.99266</v>
      </c>
      <c r="O628" s="1" t="n">
        <v>2534.33</v>
      </c>
      <c r="P628" s="1" t="n">
        <f aca="false">+O628+459.67</f>
        <v>2994</v>
      </c>
      <c r="Q628" s="1" t="n">
        <f aca="false">IF(AND(P628&gt;0,U628&lt;&gt;""),P628/U628,"")</f>
        <v>0.58983451536643</v>
      </c>
      <c r="R628" s="1" t="n">
        <v>613.13</v>
      </c>
      <c r="S628" s="1" t="n">
        <f aca="false">IF(AND(R628&lt;&gt;"",U628&lt;&gt;""),(R628+459.67)/U628,"")</f>
        <v>0.211347517730496</v>
      </c>
      <c r="T628" s="1" t="n">
        <v>4616.33</v>
      </c>
      <c r="U628" s="1" t="n">
        <f aca="false">IF(T628&lt;&gt;"",T628+459.67,"")</f>
        <v>5076</v>
      </c>
      <c r="V628" s="1" t="n">
        <v>3673.99</v>
      </c>
      <c r="W628" s="2" t="n">
        <v>0.0801</v>
      </c>
      <c r="X628" s="2" t="n">
        <v>0.22</v>
      </c>
      <c r="Y628" s="2" t="n">
        <f aca="false">IF(U628&lt;&gt;"",V628*W628*L628/10.73165/U628,"")</f>
        <v>0.216093828379917</v>
      </c>
      <c r="Z628" s="2" t="n">
        <f aca="false">IF(Y628&lt;&gt;"",IF(ABS(Y628-X628)&gt;0.0005,Y628-X628,""),"")</f>
        <v>-0.00390617162008328</v>
      </c>
      <c r="AB628" s="2" t="n">
        <f aca="false">IF(AND(V628&gt;0,Q628&lt;&gt;""),LOG(14.69595/V628)/(1-1/Q628)*3/7-1,"")</f>
        <v>0.477857816128074</v>
      </c>
      <c r="AC628" s="2" t="n">
        <f aca="false">IF(AB628&lt;&gt;"",IF(ABS(AB628-AA628)&gt;0.05,AB628-AA628,""),"")</f>
        <v>0.477857816128074</v>
      </c>
      <c r="AF628" s="3" t="str">
        <f aca="false">IF(AND(L628&lt;&gt;"",AD628&lt;&gt;""),L628/(AD628*62.3664),"")</f>
        <v/>
      </c>
      <c r="AH628" s="1" t="str">
        <f aca="false">IF(AD628&lt;&gt;"",141.5/AD628-131.5,"")</f>
        <v/>
      </c>
      <c r="AI628" s="1" t="str">
        <f aca="false">IF(AH628&lt;&gt;"",IF(ABS(AH628-AG628)&gt;0.01,AH628-AG628,""),"")</f>
        <v/>
      </c>
      <c r="AK628" s="3" t="str">
        <f aca="false">IF(AD628&lt;&gt;"",AD628*8.33718,"")</f>
        <v/>
      </c>
      <c r="AL628" s="3" t="str">
        <f aca="false">IF(AK628&lt;&gt;"",IF(ABS(AK628-AJ628)&gt;0.001,AK628-AJ628,""),"")</f>
        <v/>
      </c>
      <c r="AM628" s="4" t="n">
        <v>1.433</v>
      </c>
      <c r="AO628" s="2" t="str">
        <f aca="false">IF(AND(V628&lt;&gt;"",AA628&lt;&gt;"",U628&lt;&gt;""),V628*10^(7/3*(1+AA628)*(1-U628/559.676)),"")</f>
        <v/>
      </c>
      <c r="AP628" s="2" t="str">
        <f aca="false">IF(AO628&lt;&gt;"",AO628-AN628,"")</f>
        <v/>
      </c>
      <c r="AQ628" s="2" t="n">
        <v>0.2889</v>
      </c>
      <c r="AZ628" s="3" t="str">
        <f aca="false">IF(AND(AU628&lt;&gt;"",T628&lt;&gt;"",O628&lt;&gt;"",AD628&lt;&gt;""),SQRT((AU628*(MAX((T628-77)/(T628-O628),0))^0.38)*(SQRT(AD628^2-0.000601*(77-60))*62.3664)*251.9958/30.48^3),"")</f>
        <v/>
      </c>
      <c r="BA628" s="3" t="str">
        <f aca="false">IF(AND(AY628&lt;&gt;"",AZ628&lt;&gt;""),AZ628-AY628,"")</f>
        <v/>
      </c>
      <c r="BC628" s="1" t="n">
        <v>-2125.69</v>
      </c>
      <c r="BD628" s="1" t="n">
        <v>-2154.75</v>
      </c>
      <c r="BE628" s="1" t="n">
        <v>71.06</v>
      </c>
      <c r="BO628" s="7" t="str">
        <f aca="false">IF(AND(P628&lt;&gt;"",AD628&lt;&gt;""),P628^0.333333333333333/AD628,"")</f>
        <v/>
      </c>
      <c r="BP628" s="7" t="e">
        <f aca="false">BN628-BO628</f>
        <v>#VALUE!</v>
      </c>
    </row>
    <row r="629" customFormat="false" ht="12.75" hidden="false" customHeight="false" outlineLevel="0" collapsed="false">
      <c r="A629" s="0" t="n">
        <v>848</v>
      </c>
      <c r="B629" s="0" t="s">
        <v>970</v>
      </c>
      <c r="C629" s="0" t="s">
        <v>971</v>
      </c>
      <c r="D629" s="0" t="n">
        <v>4</v>
      </c>
      <c r="E629" s="0" t="n">
        <v>6</v>
      </c>
      <c r="F629" s="0" t="n">
        <v>3</v>
      </c>
      <c r="K629" s="0" t="s">
        <v>965</v>
      </c>
      <c r="L629" s="1" t="n">
        <v>102.09</v>
      </c>
      <c r="M629" s="1" t="n">
        <f aca="false">+D629*$D$2+E629*$E$2+F629*$F$2+G629*$G$2+H629*$H$2+I629*$I$2+J629*$J$2</f>
        <v>102.08984</v>
      </c>
      <c r="N629" s="1" t="str">
        <f aca="false">IF(ABS(M629-L629)&gt;0.005,M629-L629,"")</f>
        <v/>
      </c>
      <c r="Q629" s="1" t="str">
        <f aca="false">IF(AND(P629&gt;0,U629&lt;&gt;""),P629/U629,"")</f>
        <v/>
      </c>
      <c r="S629" s="1" t="str">
        <f aca="false">IF(AND(R629&lt;&gt;"",U629&lt;&gt;""),(R629+459.67)/U629,"")</f>
        <v/>
      </c>
      <c r="U629" s="1" t="str">
        <f aca="false">IF(T629&lt;&gt;"",T629+459.67,"")</f>
        <v/>
      </c>
      <c r="Y629" s="2" t="str">
        <f aca="false">IF(U629&lt;&gt;"",V629*W629*L629/10.73165/U629,"")</f>
        <v/>
      </c>
      <c r="Z629" s="2" t="str">
        <f aca="false">IF(Y629&lt;&gt;"",IF(ABS(Y629-X629)&gt;0.0005,Y629-X629,""),"")</f>
        <v/>
      </c>
      <c r="AB629" s="2" t="str">
        <f aca="false">IF(AND(V629&gt;0,Q629&lt;&gt;""),LOG(14.69595/V629)/(1-1/Q629)*3/7-1,"")</f>
        <v/>
      </c>
      <c r="AC629" s="2" t="str">
        <f aca="false">IF(AB629&lt;&gt;"",IF(ABS(AB629-AA629)&gt;0.05,AB629-AA629,""),"")</f>
        <v/>
      </c>
      <c r="AF629" s="3" t="str">
        <f aca="false">IF(AND(L629&lt;&gt;"",AD629&lt;&gt;""),L629/(AD629*62.3664),"")</f>
        <v/>
      </c>
      <c r="AH629" s="1" t="str">
        <f aca="false">IF(AD629&lt;&gt;"",141.5/AD629-131.5,"")</f>
        <v/>
      </c>
      <c r="AI629" s="1" t="str">
        <f aca="false">IF(AH629&lt;&gt;"",IF(ABS(AH629-AG629)&gt;0.01,AH629-AG629,""),"")</f>
        <v/>
      </c>
      <c r="AK629" s="3" t="str">
        <f aca="false">IF(AD629&lt;&gt;"",AD629*8.33718,"")</f>
        <v/>
      </c>
      <c r="AL629" s="3" t="str">
        <f aca="false">IF(AK629&lt;&gt;"",IF(ABS(AK629-AJ629)&gt;0.001,AK629-AJ629,""),"")</f>
        <v/>
      </c>
      <c r="AO629" s="2" t="str">
        <f aca="false">IF(AND(V629&lt;&gt;"",AA629&lt;&gt;"",U629&lt;&gt;""),V629*10^(7/3*(1+AA629)*(1-U629/559.676)),"")</f>
        <v/>
      </c>
      <c r="AP629" s="2" t="str">
        <f aca="false">IF(AO629&lt;&gt;"",AO629-AN629,"")</f>
        <v/>
      </c>
      <c r="AZ629" s="3" t="str">
        <f aca="false">IF(AND(AU629&lt;&gt;"",T629&lt;&gt;"",O629&lt;&gt;"",AD629&lt;&gt;""),SQRT((AU629*(MAX((T629-77)/(T629-O629),0))^0.38)*(SQRT(AD629^2-0.000601*(77-60))*62.3664)*251.9958/30.48^3),"")</f>
        <v/>
      </c>
      <c r="BA629" s="3" t="str">
        <f aca="false">IF(AND(AY629&lt;&gt;"",AZ629&lt;&gt;""),AZ629-AY629,"")</f>
        <v/>
      </c>
      <c r="BO629" s="7" t="str">
        <f aca="false">IF(AND(P629&lt;&gt;"",AD629&lt;&gt;""),P629^0.333333333333333/AD629,"")</f>
        <v/>
      </c>
      <c r="BP629" s="7" t="e">
        <f aca="false">BN629-BO629</f>
        <v>#VALUE!</v>
      </c>
    </row>
    <row r="630" customFormat="false" ht="12.75" hidden="false" customHeight="false" outlineLevel="0" collapsed="false">
      <c r="A630" s="0" t="n">
        <v>849</v>
      </c>
      <c r="B630" s="0" t="s">
        <v>972</v>
      </c>
      <c r="C630" s="0" t="s">
        <v>973</v>
      </c>
      <c r="D630" s="0" t="n">
        <v>5</v>
      </c>
      <c r="E630" s="0" t="n">
        <v>4</v>
      </c>
      <c r="F630" s="0" t="n">
        <v>2</v>
      </c>
      <c r="K630" s="0" t="s">
        <v>965</v>
      </c>
      <c r="L630" s="1" t="n">
        <v>96.09</v>
      </c>
      <c r="M630" s="1" t="n">
        <f aca="false">+D630*$D$2+E630*$E$2+F630*$F$2+G630*$G$2+H630*$H$2+I630*$I$2+J630*$J$2</f>
        <v>96.08556</v>
      </c>
      <c r="N630" s="1" t="str">
        <f aca="false">IF(ABS(M630-L630)&gt;0.005,M630-L630,"")</f>
        <v/>
      </c>
      <c r="O630" s="1" t="n">
        <v>323.06</v>
      </c>
      <c r="P630" s="1" t="n">
        <f aca="false">+O630+459.67</f>
        <v>782.73</v>
      </c>
      <c r="Q630" s="1" t="n">
        <f aca="false">IF(AND(P630&gt;0,U630&lt;&gt;""),P630/U630,"")</f>
        <v>0.661872146118722</v>
      </c>
      <c r="R630" s="1" t="n">
        <v>-33.7</v>
      </c>
      <c r="S630" s="1" t="n">
        <f aca="false">IF(AND(R630&lt;&gt;"",U630&lt;&gt;""),(R630+459.67)/U630,"")</f>
        <v>0.360197869101979</v>
      </c>
      <c r="T630" s="1" t="n">
        <v>722.93</v>
      </c>
      <c r="U630" s="1" t="n">
        <f aca="false">IF(T630&lt;&gt;"",T630+459.67,"")</f>
        <v>1182.6</v>
      </c>
      <c r="V630" s="1" t="n">
        <v>799.46</v>
      </c>
      <c r="W630" s="2" t="n">
        <v>0.042</v>
      </c>
      <c r="X630" s="2" t="n">
        <v>0.254</v>
      </c>
      <c r="Y630" s="2" t="n">
        <f aca="false">IF(U630&lt;&gt;"",V630*W630*L630/10.73165/U630,"")</f>
        <v>0.254225931984667</v>
      </c>
      <c r="Z630" s="2" t="str">
        <f aca="false">IF(Y630&lt;&gt;"",IF(ABS(Y630-X630)&gt;0.0005,Y630-X630,""),"")</f>
        <v/>
      </c>
      <c r="AA630" s="2" t="n">
        <v>0.4442</v>
      </c>
      <c r="AB630" s="2" t="n">
        <f aca="false">IF(AND(V630&gt;0,Q630&lt;&gt;""),LOG(14.69595/V630)/(1-1/Q630)*3/7-1,"")</f>
        <v>0.45601477211532</v>
      </c>
      <c r="AC630" s="2" t="str">
        <f aca="false">IF(AB630&lt;&gt;"",IF(ABS(AB630-AA630)&gt;0.05,AB630-AA630,""),"")</f>
        <v/>
      </c>
      <c r="AD630" s="2" t="n">
        <v>1.1663</v>
      </c>
      <c r="AF630" s="3" t="n">
        <f aca="false">IF(AND(L630&lt;&gt;"",AD630&lt;&gt;""),L630/(AD630*62.3664),"")</f>
        <v>1.32104387539181</v>
      </c>
      <c r="AG630" s="1" t="n">
        <v>-10.18</v>
      </c>
      <c r="AH630" s="1" t="n">
        <f aca="false">IF(AD630&lt;&gt;"",141.5/AD630-131.5,"")</f>
        <v>-10.1761553631141</v>
      </c>
      <c r="AI630" s="1" t="str">
        <f aca="false">IF(AH630&lt;&gt;"",IF(ABS(AH630-AG630)&gt;0.01,AH630-AG630,""),"")</f>
        <v/>
      </c>
      <c r="AJ630" s="3" t="n">
        <v>9.723</v>
      </c>
      <c r="AK630" s="3" t="n">
        <f aca="false">IF(AD630&lt;&gt;"",AD630*8.33718,"")</f>
        <v>9.723653034</v>
      </c>
      <c r="AL630" s="3" t="str">
        <f aca="false">IF(AK630&lt;&gt;"",IF(ABS(AK630-AJ630)&gt;0.001,AK630-AJ630,""),"")</f>
        <v/>
      </c>
      <c r="AM630" s="4" t="n">
        <v>1.52345</v>
      </c>
      <c r="AN630" s="2" t="n">
        <v>0.0953</v>
      </c>
      <c r="AO630" s="2" t="n">
        <f aca="false">IF(AND(V630&lt;&gt;"",AA630&lt;&gt;"",U630&lt;&gt;""),V630*10^(7/3*(1+AA630)*(1-U630/559.676)),"")</f>
        <v>0.141965092732479</v>
      </c>
      <c r="AP630" s="2" t="n">
        <f aca="false">IF(AO630&lt;&gt;"",AO630-AN630,"")</f>
        <v>0.0466650927324791</v>
      </c>
      <c r="AQ630" s="2" t="n">
        <v>0.2381</v>
      </c>
      <c r="AR630" s="2" t="n">
        <v>0.3986</v>
      </c>
      <c r="AS630" s="2" t="n">
        <v>1.1596</v>
      </c>
      <c r="AT630" s="2" t="n">
        <v>0.7223</v>
      </c>
      <c r="AU630" s="1" t="n">
        <v>188.61</v>
      </c>
      <c r="AV630" s="5" t="n">
        <v>10066</v>
      </c>
      <c r="AW630" s="5" t="n">
        <f aca="false">AV630*AJ630</f>
        <v>97871.718</v>
      </c>
      <c r="AX630" s="1" t="n">
        <v>43.01</v>
      </c>
      <c r="AY630" s="3" t="n">
        <v>11.56</v>
      </c>
      <c r="AZ630" s="3" t="n">
        <f aca="false">IF(AND(AU630&lt;&gt;"",T630&lt;&gt;"",O630&lt;&gt;"",AD630&lt;&gt;""),SQRT((AU630*(MAX((T630-77)/(T630-O630),0))^0.38)*(SQRT(AD630^2-0.000601*(77-60))*62.3664)*251.9958/30.48^3),"")</f>
        <v>12.0806170239363</v>
      </c>
      <c r="BA630" s="3" t="n">
        <f aca="false">IF(AND(AY630&lt;&gt;"",AZ630&lt;&gt;""),AZ630-AY630,"")</f>
        <v>0.520617023936332</v>
      </c>
      <c r="BB630" s="1" t="n">
        <v>140</v>
      </c>
      <c r="BC630" s="1" t="n">
        <v>-675.83</v>
      </c>
      <c r="BD630" s="1" t="n">
        <v>-460.28</v>
      </c>
      <c r="BE630" s="1" t="n">
        <v>64.21</v>
      </c>
      <c r="BL630" s="1" t="n">
        <v>2.1</v>
      </c>
      <c r="BM630" s="1" t="n">
        <v>19.3</v>
      </c>
      <c r="BO630" s="7" t="n">
        <f aca="false">IF(AND(P630&lt;&gt;"",AD630&lt;&gt;""),P630^0.333333333333333/AD630,"")</f>
        <v>7.90181851639094</v>
      </c>
      <c r="BP630" s="7" t="n">
        <f aca="false">BN630-BO630</f>
        <v>-7.90181851639094</v>
      </c>
    </row>
    <row r="631" customFormat="false" ht="12.75" hidden="false" customHeight="false" outlineLevel="0" collapsed="false">
      <c r="A631" s="0" t="n">
        <v>850</v>
      </c>
      <c r="B631" s="0" t="s">
        <v>974</v>
      </c>
      <c r="C631" s="0" t="s">
        <v>975</v>
      </c>
      <c r="D631" s="0" t="n">
        <v>3</v>
      </c>
      <c r="E631" s="0" t="n">
        <v>8</v>
      </c>
      <c r="F631" s="0" t="n">
        <v>2</v>
      </c>
      <c r="K631" s="0" t="s">
        <v>965</v>
      </c>
      <c r="L631" s="1" t="n">
        <v>76.09</v>
      </c>
      <c r="M631" s="1" t="n">
        <f aca="false">+D631*$D$2+E631*$E$2+F631*$F$2+G631*$G$2+H631*$H$2+I631*$I$2+J631*$J$2</f>
        <v>76.09532</v>
      </c>
      <c r="N631" s="1" t="n">
        <f aca="false">IF(ABS(M631-L631)&gt;0.005,M631-L631,"")</f>
        <v>0.00531999999999755</v>
      </c>
      <c r="O631" s="1" t="n">
        <v>369.68</v>
      </c>
      <c r="P631" s="1" t="n">
        <f aca="false">+O631+459.67</f>
        <v>829.35</v>
      </c>
      <c r="Q631" s="1" t="n">
        <f aca="false">IF(AND(P631&gt;0,U631&lt;&gt;""),P631/U631,"")</f>
        <v>0.736022364217252</v>
      </c>
      <c r="R631" s="1" t="n">
        <v>-76</v>
      </c>
      <c r="S631" s="1" t="n">
        <f aca="false">IF(AND(R631&lt;&gt;"",U631&lt;&gt;""),(R631+459.67)/U631,"")</f>
        <v>0.340495207667732</v>
      </c>
      <c r="T631" s="1" t="n">
        <v>667.13</v>
      </c>
      <c r="U631" s="1" t="n">
        <f aca="false">IF(T631&lt;&gt;"",T631+459.67,"")</f>
        <v>1126.8</v>
      </c>
      <c r="V631" s="1" t="n">
        <v>884.73</v>
      </c>
      <c r="W631" s="2" t="n">
        <v>0.0503</v>
      </c>
      <c r="X631" s="2" t="n">
        <v>0.28</v>
      </c>
      <c r="Y631" s="2" t="n">
        <f aca="false">IF(U631&lt;&gt;"",V631*W631*L631/10.73165/U631,"")</f>
        <v>0.280022536021527</v>
      </c>
      <c r="Z631" s="2" t="str">
        <f aca="false">IF(Y631&lt;&gt;"",IF(ABS(Y631-X631)&gt;0.0005,Y631-X631,""),"")</f>
        <v/>
      </c>
      <c r="AA631" s="2" t="n">
        <v>1.1065</v>
      </c>
      <c r="AB631" s="2" t="n">
        <f aca="false">IF(AND(V631&gt;0,Q631&lt;&gt;""),LOG(14.69595/V631)/(1-1/Q631)*3/7-1,"")</f>
        <v>1.12653571740545</v>
      </c>
      <c r="AC631" s="2" t="str">
        <f aca="false">IF(AB631&lt;&gt;"",IF(ABS(AB631-AA631)&gt;0.05,AB631-AA631,""),"")</f>
        <v/>
      </c>
      <c r="AD631" s="2" t="n">
        <v>1.0407</v>
      </c>
      <c r="AF631" s="3" t="n">
        <f aca="false">IF(AND(L631&lt;&gt;"",AD631&lt;&gt;""),L631/(AD631*62.3664),"")</f>
        <v>1.17233398150322</v>
      </c>
      <c r="AG631" s="1" t="n">
        <v>4.46</v>
      </c>
      <c r="AH631" s="1" t="n">
        <f aca="false">IF(AD631&lt;&gt;"",141.5/AD631-131.5,"")</f>
        <v>4.46617661189583</v>
      </c>
      <c r="AI631" s="1" t="str">
        <f aca="false">IF(AH631&lt;&gt;"",IF(ABS(AH631-AG631)&gt;0.01,AH631-AG631,""),"")</f>
        <v/>
      </c>
      <c r="AJ631" s="3" t="n">
        <v>8.676</v>
      </c>
      <c r="AK631" s="3" t="n">
        <f aca="false">IF(AD631&lt;&gt;"",AD631*8.33718,"")</f>
        <v>8.676503226</v>
      </c>
      <c r="AL631" s="3" t="str">
        <f aca="false">IF(AK631&lt;&gt;"",IF(ABS(AK631-AJ631)&gt;0.001,AK631-AJ631,""),"")</f>
        <v/>
      </c>
      <c r="AM631" s="4" t="n">
        <v>1.4314</v>
      </c>
      <c r="AN631" s="2" t="n">
        <v>0.0076</v>
      </c>
      <c r="AO631" s="2" t="n">
        <f aca="false">IF(AND(V631&lt;&gt;"",AA631&lt;&gt;"",U631&lt;&gt;""),V631*10^(7/3*(1+AA631)*(1-U631/559.676)),"")</f>
        <v>0.00925197661570905</v>
      </c>
      <c r="AP631" s="2" t="n">
        <f aca="false">IF(AO631&lt;&gt;"",AO631-AN631,"")</f>
        <v>0.00165197661570906</v>
      </c>
      <c r="AQ631" s="2" t="n">
        <v>0.3134</v>
      </c>
      <c r="AR631" s="2" t="n">
        <v>0.5857</v>
      </c>
      <c r="AS631" s="2" t="n">
        <v>19.4434</v>
      </c>
      <c r="AT631" s="2" t="n">
        <v>2.8772</v>
      </c>
      <c r="AU631" s="1" t="n">
        <v>307.81</v>
      </c>
      <c r="AV631" s="5" t="n">
        <v>9309</v>
      </c>
      <c r="AW631" s="5" t="n">
        <f aca="false">AV631*AJ631</f>
        <v>80764.884</v>
      </c>
      <c r="AX631" s="1" t="n">
        <v>35.47</v>
      </c>
      <c r="AY631" s="3" t="n">
        <v>14.43</v>
      </c>
      <c r="AZ631" s="3" t="n">
        <f aca="false">IF(AND(AU631&lt;&gt;"",T631&lt;&gt;"",O631&lt;&gt;"",AD631&lt;&gt;""),SQRT((AU631*(MAX((T631-77)/(T631-O631),0))^0.38)*(SQRT(AD631^2-0.000601*(77-60))*62.3664)*251.9958/30.48^3),"")</f>
        <v>15.1515129769183</v>
      </c>
      <c r="BA631" s="3" t="n">
        <f aca="false">IF(AND(AY631&lt;&gt;"",AZ631&lt;&gt;""),AZ631-AY631,"")</f>
        <v>0.721512976918314</v>
      </c>
      <c r="BB631" s="1" t="n">
        <v>210</v>
      </c>
      <c r="BC631" s="1" t="n">
        <v>-2315.47</v>
      </c>
      <c r="BD631" s="1" t="n">
        <v>-1658.71</v>
      </c>
      <c r="BL631" s="1" t="n">
        <v>2.6</v>
      </c>
      <c r="BM631" s="1" t="n">
        <v>12.5</v>
      </c>
      <c r="BO631" s="7" t="n">
        <f aca="false">IF(AND(P631&lt;&gt;"",AD631&lt;&gt;""),P631^0.333333333333333/AD631,"")</f>
        <v>9.02790669189258</v>
      </c>
      <c r="BP631" s="7" t="n">
        <f aca="false">BN631-BO631</f>
        <v>-9.02790669189258</v>
      </c>
    </row>
    <row r="632" customFormat="false" ht="12.75" hidden="false" customHeight="false" outlineLevel="0" collapsed="false">
      <c r="A632" s="0" t="n">
        <v>851</v>
      </c>
      <c r="B632" s="0" t="s">
        <v>976</v>
      </c>
      <c r="C632" s="0" t="s">
        <v>977</v>
      </c>
      <c r="D632" s="0" t="n">
        <v>4</v>
      </c>
      <c r="E632" s="0" t="n">
        <v>10</v>
      </c>
      <c r="F632" s="0" t="n">
        <v>3</v>
      </c>
      <c r="K632" s="0" t="s">
        <v>965</v>
      </c>
      <c r="L632" s="1" t="n">
        <v>106.12</v>
      </c>
      <c r="M632" s="1" t="n">
        <f aca="false">+D632*$D$2+E632*$E$2+F632*$F$2+G632*$G$2+H632*$H$2+I632*$I$2+J632*$J$2</f>
        <v>106.1216</v>
      </c>
      <c r="N632" s="1" t="str">
        <f aca="false">IF(ABS(M632-L632)&gt;0.005,M632-L632,"")</f>
        <v/>
      </c>
      <c r="O632" s="1" t="n">
        <v>473</v>
      </c>
      <c r="P632" s="1" t="n">
        <f aca="false">+O632+459.67</f>
        <v>932.67</v>
      </c>
      <c r="Q632" s="1" t="n">
        <f aca="false">IF(AND(P632&gt;0,U632&lt;&gt;""),P632/U632,"")</f>
        <v>0.761985294117647</v>
      </c>
      <c r="R632" s="1" t="n">
        <v>13.19</v>
      </c>
      <c r="S632" s="1" t="n">
        <f aca="false">IF(AND(R632&lt;&gt;"",U632&lt;&gt;""),(R632+459.67)/U632,"")</f>
        <v>0.386323529411765</v>
      </c>
      <c r="T632" s="1" t="n">
        <v>764.33</v>
      </c>
      <c r="U632" s="1" t="n">
        <f aca="false">IF(T632&lt;&gt;"",T632+459.67,"")</f>
        <v>1224</v>
      </c>
      <c r="V632" s="1" t="n">
        <v>667.18</v>
      </c>
      <c r="W632" s="2" t="n">
        <v>0.0471</v>
      </c>
      <c r="X632" s="2" t="n">
        <v>0.254</v>
      </c>
      <c r="Y632" s="2" t="n">
        <f aca="false">IF(U632&lt;&gt;"",V632*W632*L632/10.73165/U632,"")</f>
        <v>0.253871091017837</v>
      </c>
      <c r="Z632" s="2" t="str">
        <f aca="false">IF(Y632&lt;&gt;"",IF(ABS(Y632-X632)&gt;0.0005,Y632-X632,""),"")</f>
        <v/>
      </c>
      <c r="AA632" s="2" t="n">
        <v>1.2006</v>
      </c>
      <c r="AB632" s="2" t="n">
        <f aca="false">IF(AND(V632&gt;0,Q632&lt;&gt;""),LOG(14.69595/V632)/(1-1/Q632)*3/7-1,"")</f>
        <v>1.27352853123139</v>
      </c>
      <c r="AC632" s="2" t="n">
        <f aca="false">IF(AB632&lt;&gt;"",IF(ABS(AB632-AA632)&gt;0.05,AB632-AA632,""),"")</f>
        <v>0.072928531231393</v>
      </c>
      <c r="AD632" s="2" t="n">
        <v>1.1225</v>
      </c>
      <c r="AF632" s="3" t="n">
        <f aca="false">IF(AND(L632&lt;&gt;"",AD632&lt;&gt;""),L632/(AD632*62.3664),"")</f>
        <v>1.5158639187305</v>
      </c>
      <c r="AG632" s="1" t="n">
        <v>-5.45</v>
      </c>
      <c r="AH632" s="1" t="n">
        <f aca="false">IF(AD632&lt;&gt;"",141.5/AD632-131.5,"")</f>
        <v>-5.44209354120268</v>
      </c>
      <c r="AI632" s="1" t="str">
        <f aca="false">IF(AH632&lt;&gt;"",IF(ABS(AH632-AG632)&gt;0.01,AH632-AG632,""),"")</f>
        <v/>
      </c>
      <c r="AJ632" s="3" t="n">
        <v>9.359</v>
      </c>
      <c r="AK632" s="3" t="n">
        <f aca="false">IF(AD632&lt;&gt;"",AD632*8.33718,"")</f>
        <v>9.35848455</v>
      </c>
      <c r="AL632" s="3" t="str">
        <f aca="false">IF(AK632&lt;&gt;"",IF(ABS(AK632-AJ632)&gt;0.001,AK632-AJ632,""),"")</f>
        <v/>
      </c>
      <c r="AM632" s="4" t="n">
        <v>1.446</v>
      </c>
      <c r="AN632" s="2" t="n">
        <v>0.0005</v>
      </c>
      <c r="AO632" s="2" t="n">
        <f aca="false">IF(AND(V632&lt;&gt;"",AA632&lt;&gt;"",U632&lt;&gt;""),V632*10^(7/3*(1+AA632)*(1-U632/559.676)),"")</f>
        <v>0.000536314145066998</v>
      </c>
      <c r="AP632" s="2" t="n">
        <f aca="false">IF(AO632&lt;&gt;"",AO632-AN632,"")</f>
        <v>3.6314145066998E-005</v>
      </c>
      <c r="AR632" s="2" t="n">
        <v>0.5426</v>
      </c>
      <c r="AS632" s="2" t="n">
        <v>15.98</v>
      </c>
      <c r="AT632" s="2" t="n">
        <v>2.4251</v>
      </c>
      <c r="AU632" s="1" t="n">
        <v>249.4</v>
      </c>
      <c r="AV632" s="5" t="n">
        <v>8730</v>
      </c>
      <c r="AW632" s="5" t="n">
        <f aca="false">AV632*AJ632</f>
        <v>81704.07</v>
      </c>
      <c r="AX632" s="1" t="n">
        <v>48.18</v>
      </c>
      <c r="AY632" s="3" t="n">
        <v>13.1</v>
      </c>
      <c r="AZ632" s="3" t="n">
        <f aca="false">IF(AND(AU632&lt;&gt;"",T632&lt;&gt;"",O632&lt;&gt;"",AD632&lt;&gt;""),SQRT((AU632*(MAX((T632-77)/(T632-O632),0))^0.38)*(SQRT(AD632^2-0.000601*(77-60))*62.3664)*251.9958/30.48^3),"")</f>
        <v>14.643172660146</v>
      </c>
      <c r="BA632" s="3" t="n">
        <f aca="false">IF(AND(AY632&lt;&gt;"",AZ632&lt;&gt;""),AZ632-AY632,"")</f>
        <v>1.54317266014598</v>
      </c>
      <c r="BB632" s="1" t="n">
        <v>255</v>
      </c>
      <c r="BC632" s="1" t="n">
        <v>-2313.75</v>
      </c>
      <c r="BD632" s="1" t="n">
        <v>-1657.31</v>
      </c>
      <c r="BL632" s="1" t="n">
        <v>2</v>
      </c>
      <c r="BO632" s="7" t="n">
        <f aca="false">IF(AND(P632&lt;&gt;"",AD632&lt;&gt;""),P632^0.333333333333333/AD632,"")</f>
        <v>8.70408224822372</v>
      </c>
      <c r="BP632" s="7" t="n">
        <f aca="false">BN632-BO632</f>
        <v>-8.70408224822372</v>
      </c>
    </row>
    <row r="633" customFormat="false" ht="12.75" hidden="false" customHeight="false" outlineLevel="0" collapsed="false">
      <c r="A633" s="0" t="n">
        <v>852</v>
      </c>
      <c r="B633" s="0" t="s">
        <v>978</v>
      </c>
      <c r="C633" s="0" t="s">
        <v>979</v>
      </c>
      <c r="D633" s="0" t="n">
        <v>8</v>
      </c>
      <c r="E633" s="0" t="n">
        <v>18</v>
      </c>
      <c r="F633" s="0" t="n">
        <v>5</v>
      </c>
      <c r="K633" s="0" t="s">
        <v>965</v>
      </c>
      <c r="L633" s="1" t="n">
        <v>194.23</v>
      </c>
      <c r="M633" s="1" t="n">
        <f aca="false">+D633*$D$2+E633*$E$2+F633*$F$2+G633*$G$2+H633*$H$2+I633*$I$2+J633*$J$2</f>
        <v>194.22792</v>
      </c>
      <c r="N633" s="1" t="str">
        <f aca="false">IF(ABS(M633-L633)&gt;0.005,M633-L633,"")</f>
        <v/>
      </c>
      <c r="O633" s="1" t="n">
        <v>586.13</v>
      </c>
      <c r="P633" s="1" t="n">
        <f aca="false">+O633+459.67</f>
        <v>1045.8</v>
      </c>
      <c r="Q633" s="1" t="n">
        <f aca="false">IF(AND(P633&gt;0,U633&lt;&gt;""),P633/U633,"")</f>
        <v>0.804709141274238</v>
      </c>
      <c r="R633" s="1" t="n">
        <v>23</v>
      </c>
      <c r="S633" s="1" t="n">
        <f aca="false">IF(AND(R633&lt;&gt;"",U633&lt;&gt;""),(R633+459.67)/U633,"")</f>
        <v>0.371398891966759</v>
      </c>
      <c r="T633" s="1" t="n">
        <v>839.93</v>
      </c>
      <c r="U633" s="1" t="n">
        <f aca="false">IF(T633&lt;&gt;"",T633+459.67,"")</f>
        <v>1299.6</v>
      </c>
      <c r="V633" s="1" t="n">
        <v>375.65</v>
      </c>
      <c r="W633" s="2" t="n">
        <v>0.0465</v>
      </c>
      <c r="X633" s="2" t="n">
        <v>0.243</v>
      </c>
      <c r="Y633" s="2" t="n">
        <f aca="false">IF(U633&lt;&gt;"",V633*W633*L633/10.73165/U633,"")</f>
        <v>0.243263221266025</v>
      </c>
      <c r="Z633" s="2" t="str">
        <f aca="false">IF(Y633&lt;&gt;"",IF(ABS(Y633-X633)&gt;0.0005,Y633-X633,""),"")</f>
        <v/>
      </c>
      <c r="AA633" s="2" t="n">
        <v>1.5783</v>
      </c>
      <c r="AB633" s="2" t="n">
        <f aca="false">IF(AND(V633&gt;0,Q633&lt;&gt;""),LOG(14.69595/V633)/(1-1/Q633)*3/7-1,"")</f>
        <v>1.48573649745536</v>
      </c>
      <c r="AC633" s="2" t="n">
        <f aca="false">IF(AB633&lt;&gt;"",IF(ABS(AB633-AA633)&gt;0.05,AB633-AA633,""),"")</f>
        <v>-0.0925635025446439</v>
      </c>
      <c r="AD633" s="2" t="n">
        <v>1.1314</v>
      </c>
      <c r="AF633" s="3" t="n">
        <f aca="false">IF(AND(L633&lt;&gt;"",AD633&lt;&gt;""),L633/(AD633*62.3664),"")</f>
        <v>2.75264027506995</v>
      </c>
      <c r="AG633" s="1" t="n">
        <v>-6.43</v>
      </c>
      <c r="AH633" s="1" t="n">
        <f aca="false">IF(AD633&lt;&gt;"",141.5/AD633-131.5,"")</f>
        <v>-6.43371044723351</v>
      </c>
      <c r="AI633" s="1" t="str">
        <f aca="false">IF(AH633&lt;&gt;"",IF(ABS(AH633-AG633)&gt;0.01,AH633-AG633,""),"")</f>
        <v/>
      </c>
      <c r="AJ633" s="3" t="n">
        <v>9.432</v>
      </c>
      <c r="AK633" s="3" t="n">
        <f aca="false">IF(AD633&lt;&gt;"",AD633*8.33718,"")</f>
        <v>9.432685452</v>
      </c>
      <c r="AL633" s="3" t="str">
        <f aca="false">IF(AK633&lt;&gt;"",IF(ABS(AK633-AJ633)&gt;0.001,AK633-AJ633,""),"")</f>
        <v/>
      </c>
      <c r="AM633" s="4" t="n">
        <v>1.457</v>
      </c>
      <c r="AN633" s="2" t="n">
        <v>0</v>
      </c>
      <c r="AO633" s="2" t="n">
        <f aca="false">IF(AND(V633&lt;&gt;"",AA633&lt;&gt;"",U633&lt;&gt;""),V633*10^(7/3*(1+AA633)*(1-U633/559.676)),"")</f>
        <v>4.18061166911567E-006</v>
      </c>
      <c r="AP633" s="2" t="n">
        <f aca="false">IF(AO633&lt;&gt;"",AO633-AN633,"")</f>
        <v>4.18061166911567E-006</v>
      </c>
      <c r="AR633" s="2" t="n">
        <v>0.5087</v>
      </c>
      <c r="AS633" s="2" t="n">
        <v>22.3149</v>
      </c>
      <c r="AT633" s="2" t="n">
        <v>2.9372</v>
      </c>
      <c r="AU633" s="1" t="n">
        <v>173.36</v>
      </c>
      <c r="AV633" s="5" t="n">
        <v>9695</v>
      </c>
      <c r="AW633" s="5" t="n">
        <f aca="false">AV633*AJ633</f>
        <v>91443.24</v>
      </c>
      <c r="AX633" s="1" t="n">
        <v>44.13</v>
      </c>
      <c r="AY633" s="3" t="n">
        <v>12.81</v>
      </c>
      <c r="AZ633" s="3" t="n">
        <f aca="false">IF(AND(AU633&lt;&gt;"",T633&lt;&gt;"",O633&lt;&gt;"",AD633&lt;&gt;""),SQRT((AU633*(MAX((T633-77)/(T633-O633),0))^0.38)*(SQRT(AD633^2-0.000601*(77-60))*62.3664)*251.9958/30.48^3),"")</f>
        <v>12.8345514545951</v>
      </c>
      <c r="BA633" s="3" t="n">
        <f aca="false">IF(AND(AY633&lt;&gt;"",AZ633&lt;&gt;""),AZ633-AY633,"")</f>
        <v>0.0245514545951178</v>
      </c>
      <c r="BB633" s="1" t="n">
        <v>385</v>
      </c>
      <c r="BC633" s="1" t="n">
        <v>-1953.04</v>
      </c>
      <c r="BD633" s="1" t="n">
        <v>-1238.27</v>
      </c>
      <c r="BL633" s="1" t="n">
        <v>1</v>
      </c>
      <c r="BO633" s="7" t="n">
        <f aca="false">IF(AND(P633&lt;&gt;"",AD633&lt;&gt;""),P633^0.333333333333333/AD633,"")</f>
        <v>8.97153394660989</v>
      </c>
      <c r="BP633" s="7" t="n">
        <f aca="false">BN633-BO633</f>
        <v>-8.97153394660989</v>
      </c>
    </row>
    <row r="634" customFormat="false" ht="12.75" hidden="false" customHeight="false" outlineLevel="0" collapsed="false">
      <c r="A634" s="0" t="n">
        <v>853</v>
      </c>
      <c r="B634" s="0" t="s">
        <v>980</v>
      </c>
      <c r="C634" s="0" t="s">
        <v>981</v>
      </c>
      <c r="D634" s="0" t="n">
        <v>2</v>
      </c>
      <c r="E634" s="0" t="n">
        <v>7</v>
      </c>
      <c r="F634" s="0" t="n">
        <v>1</v>
      </c>
      <c r="G634" s="0" t="n">
        <v>1</v>
      </c>
      <c r="K634" s="0" t="s">
        <v>965</v>
      </c>
      <c r="L634" s="1" t="n">
        <v>61.08</v>
      </c>
      <c r="M634" s="1" t="n">
        <f aca="false">+D634*$D$2+E634*$E$2+F634*$F$2+G634*$G$2+H634*$H$2+I634*$I$2+J634*$J$2</f>
        <v>61.08368</v>
      </c>
      <c r="N634" s="1" t="str">
        <f aca="false">IF(ABS(M634-L634)&gt;0.005,M634-L634,"")</f>
        <v/>
      </c>
      <c r="O634" s="1" t="n">
        <v>339.8</v>
      </c>
      <c r="P634" s="1" t="n">
        <f aca="false">+O634+459.67</f>
        <v>799.47</v>
      </c>
      <c r="Q634" s="1" t="n">
        <f aca="false">IF(AND(P634&gt;0,U634&lt;&gt;""),P634/U634,"")</f>
        <v>0.69615987460815</v>
      </c>
      <c r="R634" s="1" t="n">
        <v>50.9</v>
      </c>
      <c r="S634" s="1" t="n">
        <f aca="false">IF(AND(R634&lt;&gt;"",U634&lt;&gt;""),(R634+459.67)/U634,"")</f>
        <v>0.444592476489028</v>
      </c>
      <c r="T634" s="1" t="n">
        <v>688.73</v>
      </c>
      <c r="U634" s="1" t="n">
        <f aca="false">IF(T634&lt;&gt;"",T634+459.67,"")</f>
        <v>1148.4</v>
      </c>
      <c r="V634" s="1" t="n">
        <v>996.41</v>
      </c>
      <c r="W634" s="2" t="n">
        <v>0.059</v>
      </c>
      <c r="X634" s="2" t="n">
        <v>0.291</v>
      </c>
      <c r="Y634" s="2" t="n">
        <f aca="false">IF(U634&lt;&gt;"",V634*W634*L634/10.73165/U634,"")</f>
        <v>0.291359667911858</v>
      </c>
      <c r="Z634" s="2" t="str">
        <f aca="false">IF(Y634&lt;&gt;"",IF(ABS(Y634-X634)&gt;0.0005,Y634-X634,""),"")</f>
        <v/>
      </c>
      <c r="AA634" s="2" t="n">
        <v>0.7966</v>
      </c>
      <c r="AB634" s="2" t="n">
        <f aca="false">IF(AND(V634&gt;0,Q634&lt;&gt;""),LOG(14.69595/V634)/(1-1/Q634)*3/7-1,"")</f>
        <v>0.798177004807002</v>
      </c>
      <c r="AC634" s="2" t="str">
        <f aca="false">IF(AB634&lt;&gt;"",IF(ABS(AB634-AA634)&gt;0.05,AB634-AA634,""),"")</f>
        <v/>
      </c>
      <c r="AD634" s="2" t="n">
        <v>1.022</v>
      </c>
      <c r="AF634" s="3" t="n">
        <f aca="false">IF(AND(L634&lt;&gt;"",AD634&lt;&gt;""),L634/(AD634*62.3664),"")</f>
        <v>0.958291104513148</v>
      </c>
      <c r="AG634" s="1" t="n">
        <v>6.95</v>
      </c>
      <c r="AH634" s="1" t="n">
        <f aca="false">IF(AD634&lt;&gt;"",141.5/AD634-131.5,"")</f>
        <v>6.95401174168296</v>
      </c>
      <c r="AI634" s="1" t="str">
        <f aca="false">IF(AH634&lt;&gt;"",IF(ABS(AH634-AG634)&gt;0.01,AH634-AG634,""),"")</f>
        <v/>
      </c>
      <c r="AJ634" s="3" t="n">
        <v>8.521</v>
      </c>
      <c r="AK634" s="3" t="n">
        <f aca="false">IF(AD634&lt;&gt;"",AD634*8.33718,"")</f>
        <v>8.52059796</v>
      </c>
      <c r="AL634" s="3" t="str">
        <f aca="false">IF(AK634&lt;&gt;"",IF(ABS(AK634-AJ634)&gt;0.001,AK634-AJ634,""),"")</f>
        <v/>
      </c>
      <c r="AM634" s="4" t="n">
        <v>1.4521</v>
      </c>
      <c r="AN634" s="2" t="n">
        <v>0.0203</v>
      </c>
      <c r="AO634" s="2" t="n">
        <f aca="false">IF(AND(V634&lt;&gt;"",AA634&lt;&gt;"",U634&lt;&gt;""),V634*10^(7/3*(1+AA634)*(1-U634/559.676)),"")</f>
        <v>0.0387969014659255</v>
      </c>
      <c r="AP634" s="2" t="n">
        <f aca="false">IF(AO634&lt;&gt;"",AO634-AN634,"")</f>
        <v>0.0184969014659255</v>
      </c>
      <c r="AQ634" s="2" t="n">
        <v>0.3265</v>
      </c>
      <c r="AS634" s="2" t="n">
        <v>13.0208</v>
      </c>
      <c r="AT634" s="2" t="n">
        <v>2.1609</v>
      </c>
      <c r="AU634" s="1" t="n">
        <v>362.72</v>
      </c>
      <c r="AV634" s="5" t="n">
        <v>9594</v>
      </c>
      <c r="AW634" s="5" t="n">
        <f aca="false">AV634*AJ634</f>
        <v>81750.474</v>
      </c>
      <c r="AX634" s="1" t="n">
        <v>48.32</v>
      </c>
      <c r="AY634" s="3" t="n">
        <v>15.25</v>
      </c>
      <c r="AZ634" s="3" t="n">
        <f aca="false">IF(AND(AU634&lt;&gt;"",T634&lt;&gt;"",O634&lt;&gt;"",AD634&lt;&gt;""),SQRT((AU634*(MAX((T634-77)/(T634-O634),0))^0.38)*(SQRT(AD634^2-0.000601*(77-60))*62.3664)*251.9958/30.48^3),"")</f>
        <v>15.9191378192033</v>
      </c>
      <c r="BA634" s="3" t="n">
        <f aca="false">IF(AND(AY634&lt;&gt;"",AZ634&lt;&gt;""),AZ634-AY634,"")</f>
        <v>0.669137819203344</v>
      </c>
      <c r="BB634" s="1" t="n">
        <v>185</v>
      </c>
      <c r="BC634" s="1" t="n">
        <v>-1479.42</v>
      </c>
      <c r="BD634" s="1" t="n">
        <v>-752.29</v>
      </c>
      <c r="BE634" s="1" t="n">
        <v>144.26</v>
      </c>
      <c r="BL634" s="1" t="n">
        <v>3.1</v>
      </c>
      <c r="BO634" s="7" t="n">
        <f aca="false">IF(AND(P634&lt;&gt;"",AD634&lt;&gt;""),P634^0.333333333333333/AD634,"")</f>
        <v>9.08133774880096</v>
      </c>
      <c r="BP634" s="7" t="n">
        <f aca="false">BN634-BO634</f>
        <v>-9.08133774880096</v>
      </c>
    </row>
    <row r="635" customFormat="false" ht="12.75" hidden="false" customHeight="false" outlineLevel="0" collapsed="false">
      <c r="A635" s="0" t="n">
        <v>854</v>
      </c>
      <c r="B635" s="0" t="s">
        <v>982</v>
      </c>
      <c r="C635" s="0" t="s">
        <v>983</v>
      </c>
      <c r="D635" s="0" t="n">
        <v>4</v>
      </c>
      <c r="E635" s="0" t="n">
        <v>11</v>
      </c>
      <c r="F635" s="0" t="n">
        <v>2</v>
      </c>
      <c r="G635" s="0" t="n">
        <v>1</v>
      </c>
      <c r="K635" s="0" t="s">
        <v>965</v>
      </c>
      <c r="L635" s="1" t="n">
        <v>105.14</v>
      </c>
      <c r="M635" s="1" t="n">
        <f aca="false">+D635*$D$2+E635*$E$2+F635*$F$2+G635*$G$2+H635*$H$2+I635*$I$2+J635*$J$2</f>
        <v>105.13684</v>
      </c>
      <c r="N635" s="1" t="str">
        <f aca="false">IF(ABS(M635-L635)&gt;0.005,M635-L635,"")</f>
        <v/>
      </c>
      <c r="O635" s="1" t="n">
        <v>516</v>
      </c>
      <c r="P635" s="1" t="n">
        <f aca="false">+O635+459.67</f>
        <v>975.67</v>
      </c>
      <c r="Q635" s="1" t="n">
        <f aca="false">IF(AND(P635&gt;0,U635&lt;&gt;""),P635/U635,"")</f>
        <v>0.758096348096348</v>
      </c>
      <c r="R635" s="1" t="n">
        <v>82.4</v>
      </c>
      <c r="S635" s="1" t="n">
        <f aca="false">IF(AND(R635&lt;&gt;"",U635&lt;&gt;""),(R635+459.67)/U635,"")</f>
        <v>0.421188811188811</v>
      </c>
      <c r="T635" s="1" t="n">
        <v>827.33</v>
      </c>
      <c r="U635" s="1" t="n">
        <f aca="false">IF(T635&lt;&gt;"",T635+459.67,"")</f>
        <v>1287</v>
      </c>
      <c r="V635" s="1" t="n">
        <v>474.27</v>
      </c>
      <c r="W635" s="2" t="n">
        <v>0.0532</v>
      </c>
      <c r="X635" s="2" t="n">
        <v>0.192</v>
      </c>
      <c r="Y635" s="2" t="n">
        <f aca="false">IF(U635&lt;&gt;"",V635*W635*L635/10.73165/U635,"")</f>
        <v>0.192070298806907</v>
      </c>
      <c r="Z635" s="2" t="str">
        <f aca="false">IF(Y635&lt;&gt;"",IF(ABS(Y635-X635)&gt;0.0005,Y635-X635,""),"")</f>
        <v/>
      </c>
      <c r="AA635" s="2" t="n">
        <v>1.0463</v>
      </c>
      <c r="AB635" s="2" t="n">
        <f aca="false">IF(AND(V635&gt;0,Q635&lt;&gt;""),LOG(14.69595/V635)/(1-1/Q635)*3/7-1,"")</f>
        <v>1.02649215143656</v>
      </c>
      <c r="AC635" s="2" t="str">
        <f aca="false">IF(AB635&lt;&gt;"",IF(ABS(AB635-AA635)&gt;0.05,AB635-AA635,""),"")</f>
        <v/>
      </c>
      <c r="AF635" s="3" t="str">
        <f aca="false">IF(AND(L635&lt;&gt;"",AD635&lt;&gt;""),L635/(AD635*62.3664),"")</f>
        <v/>
      </c>
      <c r="AH635" s="1" t="str">
        <f aca="false">IF(AD635&lt;&gt;"",141.5/AD635-131.5,"")</f>
        <v/>
      </c>
      <c r="AI635" s="1" t="str">
        <f aca="false">IF(AH635&lt;&gt;"",IF(ABS(AH635-AG635)&gt;0.01,AH635-AG635,""),"")</f>
        <v/>
      </c>
      <c r="AK635" s="3" t="str">
        <f aca="false">IF(AD635&lt;&gt;"",AD635*8.33718,"")</f>
        <v/>
      </c>
      <c r="AL635" s="3" t="str">
        <f aca="false">IF(AK635&lt;&gt;"",IF(ABS(AK635-AJ635)&gt;0.001,AK635-AJ635,""),"")</f>
        <v/>
      </c>
      <c r="AM635" s="4" t="n">
        <v>1.4747</v>
      </c>
      <c r="AN635" s="2" t="n">
        <v>0</v>
      </c>
      <c r="AO635" s="2" t="n">
        <f aca="false">IF(AND(V635&lt;&gt;"",AA635&lt;&gt;"",U635&lt;&gt;""),V635*10^(7/3*(1+AA635)*(1-U635/559.676)),"")</f>
        <v>0.000295862144171223</v>
      </c>
      <c r="AP635" s="2" t="n">
        <f aca="false">IF(AO635&lt;&gt;"",AO635-AN635,"")</f>
        <v>0.000295862144171223</v>
      </c>
      <c r="AQ635" s="2" t="n">
        <v>0.3135</v>
      </c>
      <c r="AS635" s="2" t="n">
        <v>210.833</v>
      </c>
      <c r="AT635" s="2" t="n">
        <v>9.1426</v>
      </c>
      <c r="AU635" s="1" t="n">
        <v>263.58</v>
      </c>
      <c r="AV635" s="5" t="n">
        <v>9857</v>
      </c>
      <c r="AX635" s="1" t="n">
        <v>47.25</v>
      </c>
      <c r="AY635" s="3" t="n">
        <v>14.42</v>
      </c>
      <c r="AZ635" s="3" t="str">
        <f aca="false">IF(AND(AU635&lt;&gt;"",T635&lt;&gt;"",O635&lt;&gt;"",AD635&lt;&gt;""),SQRT((AU635*(MAX((T635-77)/(T635-O635),0))^0.38)*(SQRT(AD635^2-0.000601*(77-60))*62.3664)*251.9958/30.48^3),"")</f>
        <v/>
      </c>
      <c r="BA635" s="3" t="str">
        <f aca="false">IF(AND(AY635&lt;&gt;"",AZ635&lt;&gt;""),AZ635-AY635,"")</f>
        <v/>
      </c>
      <c r="BB635" s="1" t="n">
        <v>305</v>
      </c>
      <c r="BC635" s="1" t="n">
        <v>-1622.93</v>
      </c>
      <c r="BD635" s="1" t="n">
        <v>-875.43</v>
      </c>
      <c r="BE635" s="1" t="n">
        <v>102.66</v>
      </c>
      <c r="BL635" s="1" t="n">
        <v>1.8</v>
      </c>
      <c r="BO635" s="7" t="str">
        <f aca="false">IF(AND(P635&lt;&gt;"",AD635&lt;&gt;""),P635^0.333333333333333/AD635,"")</f>
        <v/>
      </c>
      <c r="BP635" s="7" t="e">
        <f aca="false">BN635-BO635</f>
        <v>#VALUE!</v>
      </c>
    </row>
    <row r="636" customFormat="false" ht="12.75" hidden="false" customHeight="false" outlineLevel="0" collapsed="false">
      <c r="A636" s="0" t="n">
        <v>855</v>
      </c>
      <c r="B636" s="0" t="s">
        <v>984</v>
      </c>
      <c r="C636" s="0" t="s">
        <v>985</v>
      </c>
      <c r="D636" s="0" t="n">
        <v>4</v>
      </c>
      <c r="E636" s="0" t="n">
        <v>11</v>
      </c>
      <c r="F636" s="0" t="n">
        <v>2</v>
      </c>
      <c r="G636" s="0" t="n">
        <v>1</v>
      </c>
      <c r="K636" s="0" t="s">
        <v>965</v>
      </c>
      <c r="L636" s="1" t="n">
        <v>105.14</v>
      </c>
      <c r="M636" s="1" t="n">
        <f aca="false">+D636*$D$2+E636*$E$2+F636*$F$2+G636*$G$2+H636*$H$2+I636*$I$2+J636*$J$2</f>
        <v>105.13684</v>
      </c>
      <c r="N636" s="1" t="str">
        <f aca="false">IF(ABS(M636-L636)&gt;0.005,M636-L636,"")</f>
        <v/>
      </c>
      <c r="Q636" s="1" t="str">
        <f aca="false">IF(AND(P636&gt;0,U636&lt;&gt;""),P636/U636,"")</f>
        <v/>
      </c>
      <c r="S636" s="1" t="str">
        <f aca="false">IF(AND(R636&lt;&gt;"",U636&lt;&gt;""),(R636+459.67)/U636,"")</f>
        <v/>
      </c>
      <c r="U636" s="1" t="str">
        <f aca="false">IF(T636&lt;&gt;"",T636+459.67,"")</f>
        <v/>
      </c>
      <c r="Y636" s="2" t="str">
        <f aca="false">IF(U636&lt;&gt;"",V636*W636*L636/10.73165/U636,"")</f>
        <v/>
      </c>
      <c r="Z636" s="2" t="str">
        <f aca="false">IF(Y636&lt;&gt;"",IF(ABS(Y636-X636)&gt;0.0005,Y636-X636,""),"")</f>
        <v/>
      </c>
      <c r="AB636" s="2" t="str">
        <f aca="false">IF(AND(V636&gt;0,Q636&lt;&gt;""),LOG(14.69595/V636)/(1-1/Q636)*3/7-1,"")</f>
        <v/>
      </c>
      <c r="AC636" s="2" t="str">
        <f aca="false">IF(AB636&lt;&gt;"",IF(ABS(AB636-AA636)&gt;0.05,AB636-AA636,""),"")</f>
        <v/>
      </c>
      <c r="AF636" s="3" t="str">
        <f aca="false">IF(AND(L636&lt;&gt;"",AD636&lt;&gt;""),L636/(AD636*62.3664),"")</f>
        <v/>
      </c>
      <c r="AH636" s="1" t="str">
        <f aca="false">IF(AD636&lt;&gt;"",141.5/AD636-131.5,"")</f>
        <v/>
      </c>
      <c r="AI636" s="1" t="str">
        <f aca="false">IF(AH636&lt;&gt;"",IF(ABS(AH636-AG636)&gt;0.01,AH636-AG636,""),"")</f>
        <v/>
      </c>
      <c r="AK636" s="3" t="str">
        <f aca="false">IF(AD636&lt;&gt;"",AD636*8.33718,"")</f>
        <v/>
      </c>
      <c r="AL636" s="3" t="str">
        <f aca="false">IF(AK636&lt;&gt;"",IF(ABS(AK636-AJ636)&gt;0.001,AK636-AJ636,""),"")</f>
        <v/>
      </c>
      <c r="AO636" s="2" t="str">
        <f aca="false">IF(AND(V636&lt;&gt;"",AA636&lt;&gt;"",U636&lt;&gt;""),V636*10^(7/3*(1+AA636)*(1-U636/559.676)),"")</f>
        <v/>
      </c>
      <c r="AP636" s="2" t="str">
        <f aca="false">IF(AO636&lt;&gt;"",AO636-AN636,"")</f>
        <v/>
      </c>
      <c r="AZ636" s="3" t="str">
        <f aca="false">IF(AND(AU636&lt;&gt;"",T636&lt;&gt;"",O636&lt;&gt;"",AD636&lt;&gt;""),SQRT((AU636*(MAX((T636-77)/(T636-O636),0))^0.38)*(SQRT(AD636^2-0.000601*(77-60))*62.3664)*251.9958/30.48^3),"")</f>
        <v/>
      </c>
      <c r="BA636" s="3" t="str">
        <f aca="false">IF(AND(AY636&lt;&gt;"",AZ636&lt;&gt;""),AZ636-AY636,"")</f>
        <v/>
      </c>
      <c r="BO636" s="7" t="str">
        <f aca="false">IF(AND(P636&lt;&gt;"",AD636&lt;&gt;""),P636^0.333333333333333/AD636,"")</f>
        <v/>
      </c>
      <c r="BP636" s="7" t="e">
        <f aca="false">BN636-BO636</f>
        <v>#VALUE!</v>
      </c>
    </row>
    <row r="637" customFormat="false" ht="12.75" hidden="false" customHeight="false" outlineLevel="0" collapsed="false">
      <c r="A637" s="0" t="n">
        <v>856</v>
      </c>
      <c r="B637" s="0" t="s">
        <v>986</v>
      </c>
      <c r="C637" s="0" t="s">
        <v>987</v>
      </c>
      <c r="D637" s="0" t="n">
        <v>5</v>
      </c>
      <c r="E637" s="0" t="n">
        <v>13</v>
      </c>
      <c r="F637" s="0" t="n">
        <v>2</v>
      </c>
      <c r="G637" s="0" t="n">
        <v>1</v>
      </c>
      <c r="K637" s="0" t="s">
        <v>965</v>
      </c>
      <c r="L637" s="1" t="n">
        <v>119.16</v>
      </c>
      <c r="M637" s="1" t="n">
        <f aca="false">+D637*$D$2+E637*$E$2+F637*$F$2+G637*$G$2+H637*$H$2+I637*$I$2+J637*$J$2</f>
        <v>119.16372</v>
      </c>
      <c r="N637" s="1" t="str">
        <f aca="false">IF(ABS(M637-L637)&gt;0.005,M637-L637,"")</f>
        <v/>
      </c>
      <c r="O637" s="1" t="n">
        <v>476.6</v>
      </c>
      <c r="P637" s="1" t="n">
        <f aca="false">+O637+459.67</f>
        <v>936.27</v>
      </c>
      <c r="Q637" s="1" t="n">
        <f aca="false">IF(AND(P637&gt;0,U637&lt;&gt;""),P637/U637,"")</f>
        <v>0.767182890855457</v>
      </c>
      <c r="R637" s="1" t="n">
        <v>-5.8</v>
      </c>
      <c r="S637" s="1" t="n">
        <f aca="false">IF(AND(R637&lt;&gt;"",U637&lt;&gt;""),(R637+459.67)/U637,"")</f>
        <v>0.371902654867257</v>
      </c>
      <c r="T637" s="1" t="n">
        <v>760.73</v>
      </c>
      <c r="U637" s="1" t="n">
        <f aca="false">IF(T637&lt;&gt;"",T637+459.67,"")</f>
        <v>1220.4</v>
      </c>
      <c r="V637" s="1" t="n">
        <v>562.75</v>
      </c>
      <c r="W637" s="2" t="n">
        <v>0.0539</v>
      </c>
      <c r="X637" s="2" t="n">
        <v>0.276</v>
      </c>
      <c r="Y637" s="2" t="n">
        <f aca="false">IF(U637&lt;&gt;"",V637*W637*L637/10.73165/U637,"")</f>
        <v>0.27597266291983</v>
      </c>
      <c r="Z637" s="2" t="str">
        <f aca="false">IF(Y637&lt;&gt;"",IF(ABS(Y637-X637)&gt;0.0005,Y637-X637,""),"")</f>
        <v/>
      </c>
      <c r="AA637" s="2" t="n">
        <v>1.3017</v>
      </c>
      <c r="AB637" s="2" t="n">
        <f aca="false">IF(AND(V637&gt;0,Q637&lt;&gt;""),LOG(14.69595/V637)/(1-1/Q637)*3/7-1,"")</f>
        <v>1.23573576203686</v>
      </c>
      <c r="AC637" s="2" t="n">
        <f aca="false">IF(AB637&lt;&gt;"",IF(ABS(AB637-AA637)&gt;0.05,AB637-AA637,""),"")</f>
        <v>-0.065964237963142</v>
      </c>
      <c r="AD637" s="2" t="n">
        <v>1.0387</v>
      </c>
      <c r="AF637" s="3" t="n">
        <f aca="false">IF(AND(L637&lt;&gt;"",AD637&lt;&gt;""),L637/(AD637*62.3664),"")</f>
        <v>1.83945719940985</v>
      </c>
      <c r="AG637" s="1" t="n">
        <v>4.73</v>
      </c>
      <c r="AH637" s="1" t="n">
        <f aca="false">IF(AD637&lt;&gt;"",141.5/AD637-131.5,"")</f>
        <v>4.72797727929142</v>
      </c>
      <c r="AI637" s="1" t="str">
        <f aca="false">IF(AH637&lt;&gt;"",IF(ABS(AH637-AG637)&gt;0.01,AH637-AG637,""),"")</f>
        <v/>
      </c>
      <c r="AJ637" s="3" t="n">
        <v>8.66</v>
      </c>
      <c r="AK637" s="3" t="n">
        <f aca="false">IF(AD637&lt;&gt;"",AD637*8.33718,"")</f>
        <v>8.659828866</v>
      </c>
      <c r="AL637" s="3" t="str">
        <f aca="false">IF(AK637&lt;&gt;"",IF(ABS(AK637-AJ637)&gt;0.001,AK637-AJ637,""),"")</f>
        <v/>
      </c>
      <c r="AM637" s="4" t="n">
        <v>1.4685</v>
      </c>
      <c r="AN637" s="2" t="n">
        <v>0</v>
      </c>
      <c r="AO637" s="2" t="n">
        <f aca="false">IF(AND(V637&lt;&gt;"",AA637&lt;&gt;"",U637&lt;&gt;""),V637*10^(7/3*(1+AA637)*(1-U637/559.676)),"")</f>
        <v>0.000257056584760631</v>
      </c>
      <c r="AP637" s="2" t="n">
        <f aca="false">IF(AO637&lt;&gt;"",AO637-AN637,"")</f>
        <v>0.000257056584760631</v>
      </c>
      <c r="AS637" s="2" t="n">
        <v>45.7244</v>
      </c>
      <c r="AT637" s="2" t="n">
        <v>4.9235</v>
      </c>
      <c r="AU637" s="1" t="n">
        <v>252.01</v>
      </c>
      <c r="AV637" s="5" t="n">
        <v>11040</v>
      </c>
      <c r="AW637" s="5" t="n">
        <f aca="false">AV637*AJ637</f>
        <v>95606.4</v>
      </c>
      <c r="AX637" s="1" t="n">
        <v>38.22</v>
      </c>
      <c r="AY637" s="3" t="n">
        <v>14.11</v>
      </c>
      <c r="AZ637" s="3" t="n">
        <f aca="false">IF(AND(AU637&lt;&gt;"",T637&lt;&gt;"",O637&lt;&gt;"",AD637&lt;&gt;""),SQRT((AU637*(MAX((T637-77)/(T637-O637),0))^0.38)*(SQRT(AD637^2-0.000601*(77-60))*62.3664)*251.9958/30.48^3),"")</f>
        <v>14.2079119277244</v>
      </c>
      <c r="BA637" s="3" t="n">
        <f aca="false">IF(AND(AY637&lt;&gt;"",AZ637&lt;&gt;""),AZ637-AY637,"")</f>
        <v>0.0979119277243949</v>
      </c>
      <c r="BB637" s="1" t="n">
        <v>260</v>
      </c>
      <c r="BC637" s="1" t="n">
        <v>-1370.99</v>
      </c>
      <c r="BD637" s="1" t="n">
        <v>-609.73</v>
      </c>
      <c r="BO637" s="7" t="n">
        <f aca="false">IF(AND(P637&lt;&gt;"",AD637&lt;&gt;""),P637^0.333333333333333/AD637,"")</f>
        <v>9.41839508459666</v>
      </c>
      <c r="BP637" s="7" t="n">
        <f aca="false">BN637-BO637</f>
        <v>-9.41839508459666</v>
      </c>
    </row>
    <row r="638" customFormat="false" ht="12.75" hidden="false" customHeight="false" outlineLevel="0" collapsed="false">
      <c r="A638" s="0" t="n">
        <v>857</v>
      </c>
      <c r="B638" s="0" t="s">
        <v>988</v>
      </c>
      <c r="C638" s="0" t="s">
        <v>989</v>
      </c>
      <c r="D638" s="0" t="n">
        <v>6</v>
      </c>
      <c r="E638" s="0" t="n">
        <v>15</v>
      </c>
      <c r="F638" s="0" t="n">
        <v>3</v>
      </c>
      <c r="G638" s="0" t="n">
        <v>1</v>
      </c>
      <c r="K638" s="0" t="s">
        <v>965</v>
      </c>
      <c r="L638" s="1" t="n">
        <v>149.19</v>
      </c>
      <c r="M638" s="1" t="n">
        <f aca="false">+D638*$D$2+E638*$E$2+F638*$F$2+G638*$G$2+H638*$H$2+I638*$I$2+J638*$J$2</f>
        <v>149.19</v>
      </c>
      <c r="N638" s="1" t="str">
        <f aca="false">IF(ABS(M638-L638)&gt;0.005,M638-L638,"")</f>
        <v/>
      </c>
      <c r="O638" s="1" t="n">
        <v>643.73</v>
      </c>
      <c r="P638" s="1" t="n">
        <f aca="false">+O638+459.67</f>
        <v>1103.4</v>
      </c>
      <c r="Q638" s="1" t="n">
        <f aca="false">IF(AND(P638&gt;0,U638&lt;&gt;""),P638/U638,"")</f>
        <v>0.778907242693774</v>
      </c>
      <c r="R638" s="1" t="n">
        <v>70.16</v>
      </c>
      <c r="S638" s="1" t="n">
        <f aca="false">IF(AND(R638&lt;&gt;"",U638&lt;&gt;""),(R638+459.67)/U638,"")</f>
        <v>0.374015247776366</v>
      </c>
      <c r="T638" s="1" t="n">
        <v>956.93</v>
      </c>
      <c r="U638" s="1" t="n">
        <f aca="false">IF(T638&lt;&gt;"",T638+459.67,"")</f>
        <v>1416.6</v>
      </c>
      <c r="V638" s="1" t="n">
        <v>355.34</v>
      </c>
      <c r="W638" s="2" t="n">
        <v>0.0507</v>
      </c>
      <c r="X638" s="2" t="n">
        <v>0.177</v>
      </c>
      <c r="Y638" s="2" t="n">
        <f aca="false">IF(U638&lt;&gt;"",V638*W638*L638/10.73165/U638,"")</f>
        <v>0.17679827917719</v>
      </c>
      <c r="Z638" s="2" t="str">
        <f aca="false">IF(Y638&lt;&gt;"",IF(ABS(Y638-X638)&gt;0.0005,Y638-X638,""),"")</f>
        <v/>
      </c>
      <c r="AA638" s="2" t="n">
        <v>1.1008</v>
      </c>
      <c r="AB638" s="2" t="n">
        <f aca="false">IF(AND(V638&gt;0,Q638&lt;&gt;""),LOG(14.69595/V638)/(1-1/Q638)*3/7-1,"")</f>
        <v>1.08879966257267</v>
      </c>
      <c r="AC638" s="2" t="str">
        <f aca="false">IF(AB638&lt;&gt;"",IF(ABS(AB638-AA638)&gt;0.05,AB638-AA638,""),"")</f>
        <v/>
      </c>
      <c r="AF638" s="3" t="str">
        <f aca="false">IF(AND(L638&lt;&gt;"",AD638&lt;&gt;""),L638/(AD638*62.3664),"")</f>
        <v/>
      </c>
      <c r="AH638" s="1" t="str">
        <f aca="false">IF(AD638&lt;&gt;"",141.5/AD638-131.5,"")</f>
        <v/>
      </c>
      <c r="AI638" s="1" t="str">
        <f aca="false">IF(AH638&lt;&gt;"",IF(ABS(AH638-AG638)&gt;0.01,AH638-AG638,""),"")</f>
        <v/>
      </c>
      <c r="AK638" s="3" t="str">
        <f aca="false">IF(AD638&lt;&gt;"",AD638*8.33718,"")</f>
        <v/>
      </c>
      <c r="AL638" s="3" t="str">
        <f aca="false">IF(AK638&lt;&gt;"",IF(ABS(AK638-AJ638)&gt;0.001,AK638-AJ638,""),"")</f>
        <v/>
      </c>
      <c r="AM638" s="4" t="n">
        <v>1.4835</v>
      </c>
      <c r="AN638" s="2" t="n">
        <v>0</v>
      </c>
      <c r="AO638" s="2" t="n">
        <f aca="false">IF(AND(V638&lt;&gt;"",AA638&lt;&gt;"",U638&lt;&gt;""),V638*10^(7/3*(1+AA638)*(1-U638/559.676)),"")</f>
        <v>1.11009549942632E-005</v>
      </c>
      <c r="AP638" s="2" t="n">
        <f aca="false">IF(AO638&lt;&gt;"",AO638-AN638,"")</f>
        <v>1.11009549942632E-005</v>
      </c>
      <c r="AQ638" s="2" t="n">
        <v>0.3135</v>
      </c>
      <c r="AS638" s="2" t="n">
        <v>220.119</v>
      </c>
      <c r="AT638" s="2" t="n">
        <v>11.3059</v>
      </c>
      <c r="AU638" s="1" t="n">
        <v>203.7</v>
      </c>
      <c r="AV638" s="5" t="n">
        <v>10117</v>
      </c>
      <c r="AX638" s="1" t="n">
        <v>45.24</v>
      </c>
      <c r="AY638" s="3" t="n">
        <v>13.36</v>
      </c>
      <c r="AZ638" s="3" t="str">
        <f aca="false">IF(AND(AU638&lt;&gt;"",T638&lt;&gt;"",O638&lt;&gt;"",AD638&lt;&gt;""),SQRT((AU638*(MAX((T638-77)/(T638-O638),0))^0.38)*(SQRT(AD638^2-0.000601*(77-60))*62.3664)*251.9958/30.48^3),"")</f>
        <v/>
      </c>
      <c r="BA638" s="3" t="str">
        <f aca="false">IF(AND(AY638&lt;&gt;"",AZ638&lt;&gt;""),AZ638-AY638,"")</f>
        <v/>
      </c>
      <c r="BB638" s="1" t="n">
        <v>355</v>
      </c>
      <c r="BC638" s="1" t="n">
        <v>-1619.77</v>
      </c>
      <c r="BD638" s="1" t="n">
        <v>-864.32</v>
      </c>
      <c r="BE638" s="1" t="n">
        <v>78.36</v>
      </c>
      <c r="BL638" s="1" t="n">
        <v>1.2</v>
      </c>
      <c r="BO638" s="7" t="str">
        <f aca="false">IF(AND(P638&lt;&gt;"",AD638&lt;&gt;""),P638^0.333333333333333/AD638,"")</f>
        <v/>
      </c>
      <c r="BP638" s="7" t="e">
        <f aca="false">BN638-BO638</f>
        <v>#VALUE!</v>
      </c>
    </row>
    <row r="639" customFormat="false" ht="12.75" hidden="false" customHeight="false" outlineLevel="0" collapsed="false">
      <c r="A639" s="0" t="n">
        <v>858</v>
      </c>
      <c r="B639" s="0" t="s">
        <v>990</v>
      </c>
      <c r="C639" s="0" t="s">
        <v>991</v>
      </c>
      <c r="D639" s="0" t="n">
        <v>6</v>
      </c>
      <c r="E639" s="0" t="n">
        <v>15</v>
      </c>
      <c r="F639" s="0" t="n">
        <v>2</v>
      </c>
      <c r="G639" s="0" t="n">
        <v>1</v>
      </c>
      <c r="K639" s="0" t="s">
        <v>965</v>
      </c>
      <c r="L639" s="1" t="n">
        <v>133.19</v>
      </c>
      <c r="M639" s="1" t="n">
        <f aca="false">+D639*$D$2+E639*$E$2+F639*$F$2+G639*$G$2+H639*$H$2+I639*$I$2+J639*$J$2</f>
        <v>133.1906</v>
      </c>
      <c r="N639" s="1" t="str">
        <f aca="false">IF(ABS(M639-L639)&gt;0.005,M639-L639,"")</f>
        <v/>
      </c>
      <c r="Q639" s="1" t="str">
        <f aca="false">IF(AND(P639&gt;0,U639&lt;&gt;""),P639/U639,"")</f>
        <v/>
      </c>
      <c r="S639" s="1" t="str">
        <f aca="false">IF(AND(R639&lt;&gt;"",U639&lt;&gt;""),(R639+459.67)/U639,"")</f>
        <v/>
      </c>
      <c r="U639" s="1" t="str">
        <f aca="false">IF(T639&lt;&gt;"",T639+459.67,"")</f>
        <v/>
      </c>
      <c r="Y639" s="2" t="str">
        <f aca="false">IF(U639&lt;&gt;"",V639*W639*L639/10.73165/U639,"")</f>
        <v/>
      </c>
      <c r="Z639" s="2" t="str">
        <f aca="false">IF(Y639&lt;&gt;"",IF(ABS(Y639-X639)&gt;0.0005,Y639-X639,""),"")</f>
        <v/>
      </c>
      <c r="AB639" s="2" t="str">
        <f aca="false">IF(AND(V639&gt;0,Q639&lt;&gt;""),LOG(14.69595/V639)/(1-1/Q639)*3/7-1,"")</f>
        <v/>
      </c>
      <c r="AC639" s="2" t="str">
        <f aca="false">IF(AB639&lt;&gt;"",IF(ABS(AB639-AA639)&gt;0.05,AB639-AA639,""),"")</f>
        <v/>
      </c>
      <c r="AF639" s="3" t="str">
        <f aca="false">IF(AND(L639&lt;&gt;"",AD639&lt;&gt;""),L639/(AD639*62.3664),"")</f>
        <v/>
      </c>
      <c r="AH639" s="1" t="str">
        <f aca="false">IF(AD639&lt;&gt;"",141.5/AD639-131.5,"")</f>
        <v/>
      </c>
      <c r="AI639" s="1" t="str">
        <f aca="false">IF(AH639&lt;&gt;"",IF(ABS(AH639-AG639)&gt;0.01,AH639-AG639,""),"")</f>
        <v/>
      </c>
      <c r="AK639" s="3" t="str">
        <f aca="false">IF(AD639&lt;&gt;"",AD639*8.33718,"")</f>
        <v/>
      </c>
      <c r="AL639" s="3" t="str">
        <f aca="false">IF(AK639&lt;&gt;"",IF(ABS(AK639-AJ639)&gt;0.001,AK639-AJ639,""),"")</f>
        <v/>
      </c>
      <c r="AO639" s="2" t="str">
        <f aca="false">IF(AND(V639&lt;&gt;"",AA639&lt;&gt;"",U639&lt;&gt;""),V639*10^(7/3*(1+AA639)*(1-U639/559.676)),"")</f>
        <v/>
      </c>
      <c r="AP639" s="2" t="str">
        <f aca="false">IF(AO639&lt;&gt;"",AO639-AN639,"")</f>
        <v/>
      </c>
      <c r="AZ639" s="3" t="str">
        <f aca="false">IF(AND(AU639&lt;&gt;"",T639&lt;&gt;"",O639&lt;&gt;"",AD639&lt;&gt;""),SQRT((AU639*(MAX((T639-77)/(T639-O639),0))^0.38)*(SQRT(AD639^2-0.000601*(77-60))*62.3664)*251.9958/30.48^3),"")</f>
        <v/>
      </c>
      <c r="BA639" s="3" t="str">
        <f aca="false">IF(AND(AY639&lt;&gt;"",AZ639&lt;&gt;""),AZ639-AY639,"")</f>
        <v/>
      </c>
      <c r="BO639" s="7" t="str">
        <f aca="false">IF(AND(P639&lt;&gt;"",AD639&lt;&gt;""),P639^0.333333333333333/AD639,"")</f>
        <v/>
      </c>
      <c r="BP639" s="7" t="e">
        <f aca="false">BN639-BO639</f>
        <v>#VALUE!</v>
      </c>
    </row>
    <row r="640" customFormat="false" ht="12.75" hidden="false" customHeight="false" outlineLevel="0" collapsed="false">
      <c r="A640" s="0" t="n">
        <v>859</v>
      </c>
      <c r="B640" s="0" t="s">
        <v>992</v>
      </c>
      <c r="C640" s="0" t="s">
        <v>993</v>
      </c>
      <c r="D640" s="0" t="n">
        <v>3</v>
      </c>
      <c r="E640" s="0" t="n">
        <v>7</v>
      </c>
      <c r="F640" s="0" t="n">
        <v>1</v>
      </c>
      <c r="G640" s="0" t="n">
        <v>1</v>
      </c>
      <c r="K640" s="0" t="s">
        <v>965</v>
      </c>
      <c r="L640" s="1" t="n">
        <v>73.09</v>
      </c>
      <c r="M640" s="1" t="n">
        <f aca="false">+D640*$D$2+E640*$E$2+F640*$F$2+G640*$G$2+H640*$H$2+I640*$I$2+J640*$J$2</f>
        <v>73.09468</v>
      </c>
      <c r="N640" s="1" t="str">
        <f aca="false">IF(ABS(M640-L640)&gt;0.005,M640-L640,"")</f>
        <v/>
      </c>
      <c r="O640" s="1" t="n">
        <v>307.4</v>
      </c>
      <c r="P640" s="1" t="n">
        <f aca="false">+O640+459.67</f>
        <v>767.07</v>
      </c>
      <c r="Q640" s="1" t="n">
        <f aca="false">IF(AND(P640&gt;0,U640&lt;&gt;""),P640/U640,"")</f>
        <v>0.658655332302937</v>
      </c>
      <c r="R640" s="1" t="n">
        <v>-76.77</v>
      </c>
      <c r="S640" s="1" t="n">
        <f aca="false">IF(AND(R640&lt;&gt;"",U640&lt;&gt;""),(R640+459.67)/U640,"")</f>
        <v>0.32878241456294</v>
      </c>
      <c r="T640" s="1" t="n">
        <v>704.93</v>
      </c>
      <c r="U640" s="1" t="n">
        <f aca="false">IF(T640&lt;&gt;"",T640+459.67,"")</f>
        <v>1164.6</v>
      </c>
      <c r="V640" s="1" t="n">
        <v>641.07</v>
      </c>
      <c r="W640" s="2" t="n">
        <v>0.0585</v>
      </c>
      <c r="X640" s="2" t="n">
        <v>0.219</v>
      </c>
      <c r="Y640" s="2" t="n">
        <f aca="false">IF(U640&lt;&gt;"",V640*W640*L640/10.73165/U640,"")</f>
        <v>0.219318868055792</v>
      </c>
      <c r="Z640" s="2" t="str">
        <f aca="false">IF(Y640&lt;&gt;"",IF(ABS(Y640-X640)&gt;0.0005,Y640-X640,""),"")</f>
        <v/>
      </c>
      <c r="AA640" s="2" t="n">
        <v>0.3724</v>
      </c>
      <c r="AB640" s="2" t="n">
        <f aca="false">IF(AND(V640&gt;0,Q640&lt;&gt;""),LOG(14.69595/V640)/(1-1/Q640)*3/7-1,"")</f>
        <v>0.355984618955661</v>
      </c>
      <c r="AC640" s="2" t="str">
        <f aca="false">IF(AB640&lt;&gt;"",IF(ABS(AB640-AA640)&gt;0.05,AB640-AA640,""),"")</f>
        <v/>
      </c>
      <c r="AD640" s="2" t="n">
        <v>0.9542</v>
      </c>
      <c r="AF640" s="3" t="n">
        <f aca="false">IF(AND(L640&lt;&gt;"",AD640&lt;&gt;""),L640/(AD640*62.3664),"")</f>
        <v>1.22819655203578</v>
      </c>
      <c r="AG640" s="1" t="n">
        <v>16.78</v>
      </c>
      <c r="AH640" s="1" t="n">
        <f aca="false">IF(AD640&lt;&gt;"",141.5/AD640-131.5,"")</f>
        <v>16.7917627331796</v>
      </c>
      <c r="AI640" s="1" t="n">
        <f aca="false">IF(AH640&lt;&gt;"",IF(ABS(AH640-AG640)&gt;0.01,AH640-AG640,""),"")</f>
        <v>0.0117627331796086</v>
      </c>
      <c r="AJ640" s="3" t="n">
        <v>7.956</v>
      </c>
      <c r="AK640" s="3" t="n">
        <f aca="false">IF(AD640&lt;&gt;"",AD640*8.33718,"")</f>
        <v>7.955337156</v>
      </c>
      <c r="AL640" s="3" t="str">
        <f aca="false">IF(AK640&lt;&gt;"",IF(ABS(AK640-AJ640)&gt;0.001,AK640-AJ640,""),"")</f>
        <v/>
      </c>
      <c r="AM640" s="4" t="n">
        <v>1.4269</v>
      </c>
      <c r="AN640" s="2" t="n">
        <v>0.1692</v>
      </c>
      <c r="AO640" s="2" t="n">
        <f aca="false">IF(AND(V640&lt;&gt;"",AA640&lt;&gt;"",U640&lt;&gt;""),V640*10^(7/3*(1+AA640)*(1-U640/559.676)),"")</f>
        <v>0.221689871879304</v>
      </c>
      <c r="AP640" s="2" t="n">
        <f aca="false">IF(AO640&lt;&gt;"",AO640-AN640,"")</f>
        <v>0.0524898718793041</v>
      </c>
      <c r="AQ640" s="2" t="n">
        <v>0.2979</v>
      </c>
      <c r="AR640" s="2" t="n">
        <v>0.4875</v>
      </c>
      <c r="AS640" s="2" t="n">
        <v>0.7562</v>
      </c>
      <c r="AT640" s="2" t="n">
        <v>0.4694</v>
      </c>
      <c r="AU640" s="1" t="n">
        <v>229.17</v>
      </c>
      <c r="AV640" s="5" t="n">
        <v>10521</v>
      </c>
      <c r="AW640" s="5" t="n">
        <f aca="false">AV640*AJ640</f>
        <v>83705.076</v>
      </c>
      <c r="AX640" s="1" t="n">
        <v>34.43</v>
      </c>
      <c r="AY640" s="3" t="n">
        <v>11.6</v>
      </c>
      <c r="AZ640" s="3" t="n">
        <f aca="false">IF(AND(AU640&lt;&gt;"",T640&lt;&gt;"",O640&lt;&gt;"",AD640&lt;&gt;""),SQRT((AU640*(MAX((T640-77)/(T640-O640),0))^0.38)*(SQRT(AD640^2-0.000601*(77-60))*62.3664)*251.9958/30.48^3),"")</f>
        <v>11.9824536233348</v>
      </c>
      <c r="BA640" s="3" t="n">
        <f aca="false">IF(AND(AY640&lt;&gt;"",AZ640&lt;&gt;""),AZ640-AY640,"")</f>
        <v>0.382453623334843</v>
      </c>
      <c r="BB640" s="1" t="n">
        <v>136</v>
      </c>
      <c r="BC640" s="1" t="n">
        <v>-1127.54</v>
      </c>
      <c r="BD640" s="1" t="n">
        <v>-519.99</v>
      </c>
      <c r="BE640" s="1" t="n">
        <v>95.02</v>
      </c>
      <c r="BL640" s="1" t="n">
        <v>2.2</v>
      </c>
      <c r="BM640" s="1" t="n">
        <v>15.2</v>
      </c>
      <c r="BO640" s="7" t="n">
        <f aca="false">IF(AND(P640&lt;&gt;"",AD640&lt;&gt;""),P640^0.333333333333333/AD640,"")</f>
        <v>9.59339339161725</v>
      </c>
      <c r="BP640" s="7" t="n">
        <f aca="false">BN640-BO640</f>
        <v>-9.59339339161725</v>
      </c>
    </row>
    <row r="641" customFormat="false" ht="12.75" hidden="false" customHeight="false" outlineLevel="0" collapsed="false">
      <c r="A641" s="0" t="n">
        <v>860</v>
      </c>
      <c r="B641" s="0" t="s">
        <v>994</v>
      </c>
      <c r="C641" s="0" t="s">
        <v>995</v>
      </c>
      <c r="D641" s="0" t="n">
        <v>5</v>
      </c>
      <c r="E641" s="0" t="n">
        <v>9</v>
      </c>
      <c r="F641" s="0" t="n">
        <v>1</v>
      </c>
      <c r="G641" s="0" t="n">
        <v>1</v>
      </c>
      <c r="K641" s="0" t="s">
        <v>965</v>
      </c>
      <c r="L641" s="1" t="n">
        <v>99.13</v>
      </c>
      <c r="M641" s="1" t="n">
        <f aca="false">+D641*$D$2+E641*$E$2+F641*$F$2+G641*$G$2+H641*$H$2+I641*$I$2+J641*$J$2</f>
        <v>99.13256</v>
      </c>
      <c r="N641" s="1" t="str">
        <f aca="false">IF(ABS(M641-L641)&gt;0.005,M641-L641,"")</f>
        <v/>
      </c>
      <c r="O641" s="1" t="n">
        <v>395.6</v>
      </c>
      <c r="P641" s="1" t="n">
        <f aca="false">+O641+459.67</f>
        <v>855.27</v>
      </c>
      <c r="Q641" s="1" t="n">
        <f aca="false">IF(AND(P641&gt;0,U641&lt;&gt;""),P641/U641,"")</f>
        <v>0.65628453038674</v>
      </c>
      <c r="R641" s="1" t="n">
        <v>-11.2</v>
      </c>
      <c r="S641" s="1" t="n">
        <f aca="false">IF(AND(R641&lt;&gt;"",U641&lt;&gt;""),(R641+459.67)/U641,"")</f>
        <v>0.344129834254144</v>
      </c>
      <c r="T641" s="1" t="n">
        <v>843.53</v>
      </c>
      <c r="U641" s="1" t="n">
        <f aca="false">IF(T641&lt;&gt;"",T641+459.67,"")</f>
        <v>1303.2</v>
      </c>
      <c r="V641" s="1" t="n">
        <v>693.28</v>
      </c>
      <c r="W641" s="2" t="n">
        <v>0.0511</v>
      </c>
      <c r="X641" s="2" t="n">
        <v>0.251</v>
      </c>
      <c r="Y641" s="2" t="n">
        <f aca="false">IF(U641&lt;&gt;"",V641*W641*L641/10.73165/U641,"")</f>
        <v>0.251106009525183</v>
      </c>
      <c r="Z641" s="2" t="str">
        <f aca="false">IF(Y641&lt;&gt;"",IF(ABS(Y641-X641)&gt;0.0005,Y641-X641,""),"")</f>
        <v/>
      </c>
      <c r="AA641" s="2" t="n">
        <v>0.3577</v>
      </c>
      <c r="AB641" s="2" t="n">
        <f aca="false">IF(AND(V641&gt;0,Q641&lt;&gt;""),LOG(14.69595/V641)/(1-1/Q641)*3/7-1,"")</f>
        <v>0.369609548774285</v>
      </c>
      <c r="AC641" s="2" t="str">
        <f aca="false">IF(AB641&lt;&gt;"",IF(ABS(AB641-AA641)&gt;0.05,AB641-AA641,""),"")</f>
        <v/>
      </c>
      <c r="AD641" s="2" t="n">
        <v>1.0367</v>
      </c>
      <c r="AF641" s="3" t="n">
        <f aca="false">IF(AND(L641&lt;&gt;"",AD641&lt;&gt;""),L641/(AD641*62.3664),"")</f>
        <v>1.53320890080251</v>
      </c>
      <c r="AG641" s="1" t="n">
        <v>4.99</v>
      </c>
      <c r="AH641" s="1" t="n">
        <f aca="false">IF(AD641&lt;&gt;"",141.5/AD641-131.5,"")</f>
        <v>4.99078807755379</v>
      </c>
      <c r="AI641" s="1" t="str">
        <f aca="false">IF(AH641&lt;&gt;"",IF(ABS(AH641-AG641)&gt;0.01,AH641-AG641,""),"")</f>
        <v/>
      </c>
      <c r="AJ641" s="3" t="n">
        <v>8.643</v>
      </c>
      <c r="AK641" s="3" t="n">
        <f aca="false">IF(AD641&lt;&gt;"",AD641*8.33718,"")</f>
        <v>8.643154506</v>
      </c>
      <c r="AL641" s="3" t="str">
        <f aca="false">IF(AK641&lt;&gt;"",IF(ABS(AK641-AJ641)&gt;0.001,AK641-AJ641,""),"")</f>
        <v/>
      </c>
      <c r="AM641" s="4" t="n">
        <v>1.469</v>
      </c>
      <c r="AN641" s="2" t="n">
        <v>0.0164</v>
      </c>
      <c r="AO641" s="2" t="n">
        <f aca="false">IF(AND(V641&lt;&gt;"",AA641&lt;&gt;"",U641&lt;&gt;""),V641*10^(7/3*(1+AA641)*(1-U641/559.676)),"")</f>
        <v>0.0428841158503868</v>
      </c>
      <c r="AP641" s="2" t="n">
        <f aca="false">IF(AO641&lt;&gt;"",AO641-AN641,"")</f>
        <v>0.0264841158503868</v>
      </c>
      <c r="AS641" s="2" t="n">
        <v>1.2668</v>
      </c>
      <c r="AT641" s="2" t="n">
        <v>0.5008</v>
      </c>
      <c r="AU641" s="1" t="n">
        <v>193.94</v>
      </c>
      <c r="AV641" s="5" t="n">
        <v>12166</v>
      </c>
      <c r="AW641" s="5" t="n">
        <f aca="false">AV641*AJ641</f>
        <v>105150.738</v>
      </c>
      <c r="AX641" s="1" t="n">
        <v>30.25</v>
      </c>
      <c r="AY641" s="3" t="n">
        <v>11.43</v>
      </c>
      <c r="AZ641" s="3" t="n">
        <f aca="false">IF(AND(AU641&lt;&gt;"",T641&lt;&gt;"",O641&lt;&gt;"",AD641&lt;&gt;""),SQRT((AU641*(MAX((T641-77)/(T641-O641),0))^0.38)*(SQRT(AD641^2-0.000601*(77-60))*62.3664)*251.9958/30.48^3),"")</f>
        <v>11.6708722977957</v>
      </c>
      <c r="BA641" s="3" t="n">
        <f aca="false">IF(AND(AY641&lt;&gt;"",AZ641&lt;&gt;""),AZ641-AY641,"")</f>
        <v>0.240872297795661</v>
      </c>
      <c r="BB641" s="1" t="n">
        <v>204</v>
      </c>
      <c r="BC641" s="1" t="n">
        <v>-847.4</v>
      </c>
      <c r="BD641" s="1" t="n">
        <v>-231.68</v>
      </c>
      <c r="BL641" s="1" t="n">
        <v>2.18</v>
      </c>
      <c r="BM641" s="1" t="n">
        <v>12.24</v>
      </c>
      <c r="BO641" s="7" t="n">
        <f aca="false">IF(AND(P641&lt;&gt;"",AD641&lt;&gt;""),P641^0.333333333333333/AD641,"")</f>
        <v>9.1561868705189</v>
      </c>
      <c r="BP641" s="7" t="n">
        <f aca="false">BN641-BO641</f>
        <v>-9.1561868705189</v>
      </c>
    </row>
    <row r="642" customFormat="false" ht="12.75" hidden="false" customHeight="false" outlineLevel="0" collapsed="false">
      <c r="A642" s="0" t="n">
        <v>861</v>
      </c>
      <c r="B642" s="0" t="s">
        <v>996</v>
      </c>
      <c r="C642" s="0" t="s">
        <v>997</v>
      </c>
      <c r="D642" s="0" t="n">
        <v>2</v>
      </c>
      <c r="E642" s="0" t="n">
        <v>6</v>
      </c>
      <c r="F642" s="0" t="n">
        <v>1</v>
      </c>
      <c r="H642" s="0" t="n">
        <v>1</v>
      </c>
      <c r="K642" s="0" t="s">
        <v>965</v>
      </c>
      <c r="L642" s="1" t="n">
        <v>78.13</v>
      </c>
      <c r="M642" s="1" t="n">
        <f aca="false">+D642*$D$2+E642*$E$2+F642*$F$2+G642*$G$2+H642*$H$2+I642*$I$2+J642*$J$2</f>
        <v>78.12904</v>
      </c>
      <c r="N642" s="1" t="str">
        <f aca="false">IF(ABS(M642-L642)&gt;0.005,M642-L642,"")</f>
        <v/>
      </c>
      <c r="O642" s="1" t="n">
        <v>372.2</v>
      </c>
      <c r="P642" s="1" t="n">
        <f aca="false">+O642+459.67</f>
        <v>831.87</v>
      </c>
      <c r="Q642" s="1" t="n">
        <f aca="false">IF(AND(P642&gt;0,U642&lt;&gt;""),P642/U642,"")</f>
        <v>0.636570247933884</v>
      </c>
      <c r="R642" s="1" t="n">
        <v>65.34</v>
      </c>
      <c r="S642" s="1" t="n">
        <f aca="false">IF(AND(R642&lt;&gt;"",U642&lt;&gt;""),(R642+459.67)/U642,"")</f>
        <v>0.401752372206918</v>
      </c>
      <c r="T642" s="1" t="n">
        <v>847.13</v>
      </c>
      <c r="U642" s="1" t="n">
        <f aca="false">IF(T642&lt;&gt;"",T642+459.67,"")</f>
        <v>1306.8</v>
      </c>
      <c r="V642" s="1" t="n">
        <v>819.47</v>
      </c>
      <c r="W642" s="2" t="n">
        <v>0.0465</v>
      </c>
      <c r="X642" s="2" t="n">
        <v>0.212</v>
      </c>
      <c r="Y642" s="2" t="n">
        <f aca="false">IF(U642&lt;&gt;"",V642*W642*L642/10.73165/U642,"")</f>
        <v>0.212289351449242</v>
      </c>
      <c r="Z642" s="2" t="str">
        <f aca="false">IF(Y642&lt;&gt;"",IF(ABS(Y642-X642)&gt;0.0005,Y642-X642,""),"")</f>
        <v/>
      </c>
      <c r="AA642" s="2" t="n">
        <v>0.2094</v>
      </c>
      <c r="AB642" s="2" t="n">
        <f aca="false">IF(AND(V642&gt;0,Q642&lt;&gt;""),LOG(14.69595/V642)/(1-1/Q642)*3/7-1,"")</f>
        <v>0.310921630892159</v>
      </c>
      <c r="AC642" s="2" t="n">
        <f aca="false">IF(AB642&lt;&gt;"",IF(ABS(AB642-AA642)&gt;0.05,AB642-AA642,""),"")</f>
        <v>0.101521630892159</v>
      </c>
      <c r="AF642" s="3" t="str">
        <f aca="false">IF(AND(L642&lt;&gt;"",AD642&lt;&gt;""),L642/(AD642*62.3664),"")</f>
        <v/>
      </c>
      <c r="AH642" s="1" t="str">
        <f aca="false">IF(AD642&lt;&gt;"",141.5/AD642-131.5,"")</f>
        <v/>
      </c>
      <c r="AI642" s="1" t="str">
        <f aca="false">IF(AH642&lt;&gt;"",IF(ABS(AH642-AG642)&gt;0.01,AH642-AG642,""),"")</f>
        <v/>
      </c>
      <c r="AK642" s="3" t="str">
        <f aca="false">IF(AD642&lt;&gt;"",AD642*8.33718,"")</f>
        <v/>
      </c>
      <c r="AL642" s="3" t="str">
        <f aca="false">IF(AK642&lt;&gt;"",IF(ABS(AK642-AJ642)&gt;0.001,AK642-AJ642,""),"")</f>
        <v/>
      </c>
      <c r="AM642" s="4" t="n">
        <v>1.4773</v>
      </c>
      <c r="AN642" s="2" t="n">
        <v>0.0274</v>
      </c>
      <c r="AO642" s="2" t="n">
        <f aca="false">IF(AND(V642&lt;&gt;"",AA642&lt;&gt;"",U642&lt;&gt;""),V642*10^(7/3*(1+AA642)*(1-U642/559.676)),"")</f>
        <v>0.140110662973219</v>
      </c>
      <c r="AP642" s="2" t="n">
        <f aca="false">IF(AO642&lt;&gt;"",AO642-AN642,"")</f>
        <v>0.112710662973219</v>
      </c>
      <c r="AQ642" s="2" t="n">
        <v>0.2671</v>
      </c>
      <c r="AS642" s="2" t="n">
        <v>1.4894</v>
      </c>
      <c r="AT642" s="2" t="n">
        <v>0</v>
      </c>
      <c r="AU642" s="1" t="n">
        <v>234.96</v>
      </c>
      <c r="AV642" s="5" t="n">
        <v>8515</v>
      </c>
      <c r="AX642" s="1" t="n">
        <v>42.75</v>
      </c>
      <c r="AY642" s="3" t="n">
        <v>12.88</v>
      </c>
      <c r="AZ642" s="3" t="str">
        <f aca="false">IF(AND(AU642&lt;&gt;"",T642&lt;&gt;"",O642&lt;&gt;"",AD642&lt;&gt;""),SQRT((AU642*(MAX((T642-77)/(T642-O642),0))^0.38)*(SQRT(AD642^2-0.000601*(77-60))*62.3664)*251.9958/30.48^3),"")</f>
        <v/>
      </c>
      <c r="BA642" s="3" t="str">
        <f aca="false">IF(AND(AY642&lt;&gt;"",AZ642&lt;&gt;""),AZ642-AY642,"")</f>
        <v/>
      </c>
      <c r="BB642" s="1" t="n">
        <v>190</v>
      </c>
      <c r="BC642" s="1" t="n">
        <v>-1150.96</v>
      </c>
      <c r="BD642" s="1" t="n">
        <v>-636.61</v>
      </c>
      <c r="BE642" s="1" t="n">
        <v>76.67</v>
      </c>
      <c r="BL642" s="1" t="n">
        <v>2.6</v>
      </c>
      <c r="BM642" s="1" t="n">
        <v>28.5</v>
      </c>
      <c r="BO642" s="7" t="str">
        <f aca="false">IF(AND(P642&lt;&gt;"",AD642&lt;&gt;""),P642^0.333333333333333/AD642,"")</f>
        <v/>
      </c>
      <c r="BP642" s="7" t="e">
        <f aca="false">BN642-BO642</f>
        <v>#VALUE!</v>
      </c>
    </row>
    <row r="643" customFormat="false" ht="12.75" hidden="false" customHeight="false" outlineLevel="0" collapsed="false">
      <c r="A643" s="0" t="n">
        <v>862</v>
      </c>
      <c r="B643" s="0" t="s">
        <v>998</v>
      </c>
      <c r="C643" s="0" t="s">
        <v>999</v>
      </c>
      <c r="D643" s="0" t="n">
        <v>4</v>
      </c>
      <c r="E643" s="0" t="n">
        <v>8</v>
      </c>
      <c r="F643" s="0" t="n">
        <v>2</v>
      </c>
      <c r="H643" s="0" t="n">
        <v>1</v>
      </c>
      <c r="K643" s="0" t="s">
        <v>965</v>
      </c>
      <c r="L643" s="1" t="n">
        <v>120.17</v>
      </c>
      <c r="M643" s="1" t="n">
        <f aca="false">+D643*$D$2+E643*$E$2+F643*$F$2+G643*$G$2+H643*$H$2+I643*$I$2+J643*$J$2</f>
        <v>120.16632</v>
      </c>
      <c r="N643" s="1" t="str">
        <f aca="false">IF(ABS(M643-L643)&gt;0.005,M643-L643,"")</f>
        <v/>
      </c>
      <c r="O643" s="1" t="n">
        <v>545</v>
      </c>
      <c r="P643" s="1" t="n">
        <f aca="false">+O643+459.67</f>
        <v>1004.67</v>
      </c>
      <c r="Q643" s="1" t="n">
        <f aca="false">IF(AND(P643&gt;0,U643&lt;&gt;""),P643/U643,"")</f>
        <v>0.65280701754386</v>
      </c>
      <c r="R643" s="1" t="n">
        <v>81.68</v>
      </c>
      <c r="S643" s="1" t="n">
        <f aca="false">IF(AND(R643&lt;&gt;"",U643&lt;&gt;""),(R643+459.67)/U643,"")</f>
        <v>0.351754385964912</v>
      </c>
      <c r="T643" s="1" t="n">
        <v>1079.33</v>
      </c>
      <c r="U643" s="1" t="n">
        <f aca="false">IF(T643&lt;&gt;"",T643+459.67,"")</f>
        <v>1539</v>
      </c>
      <c r="V643" s="1" t="n">
        <v>729.54</v>
      </c>
      <c r="W643" s="2" t="n">
        <v>0.04</v>
      </c>
      <c r="X643" s="2" t="n">
        <v>0.212</v>
      </c>
      <c r="Y643" s="2" t="n">
        <f aca="false">IF(U643&lt;&gt;"",V643*W643*L643/10.73165/U643,"")</f>
        <v>0.212324466382068</v>
      </c>
      <c r="Z643" s="2" t="str">
        <f aca="false">IF(Y643&lt;&gt;"",IF(ABS(Y643-X643)&gt;0.0005,Y643-X643,""),"")</f>
        <v/>
      </c>
      <c r="AA643" s="2" t="n">
        <v>0.3463</v>
      </c>
      <c r="AB643" s="2" t="n">
        <f aca="false">IF(AND(V643&gt;0,Q643&lt;&gt;""),LOG(14.69595/V643)/(1-1/Q643)*3/7-1,"")</f>
        <v>0.366548015578996</v>
      </c>
      <c r="AC643" s="2" t="str">
        <f aca="false">IF(AB643&lt;&gt;"",IF(ABS(AB643-AA643)&gt;0.05,AB643-AA643,""),"")</f>
        <v/>
      </c>
      <c r="AF643" s="3" t="str">
        <f aca="false">IF(AND(L643&lt;&gt;"",AD643&lt;&gt;""),L643/(AD643*62.3664),"")</f>
        <v/>
      </c>
      <c r="AH643" s="1" t="str">
        <f aca="false">IF(AD643&lt;&gt;"",141.5/AD643-131.5,"")</f>
        <v/>
      </c>
      <c r="AI643" s="1" t="str">
        <f aca="false">IF(AH643&lt;&gt;"",IF(ABS(AH643-AG643)&gt;0.01,AH643-AG643,""),"")</f>
        <v/>
      </c>
      <c r="AK643" s="3" t="str">
        <f aca="false">IF(AD643&lt;&gt;"",AD643*8.33718,"")</f>
        <v/>
      </c>
      <c r="AL643" s="3" t="str">
        <f aca="false">IF(AK643&lt;&gt;"",IF(ABS(AK643-AJ643)&gt;0.001,AK643-AJ643,""),"")</f>
        <v/>
      </c>
      <c r="AM643" s="4" t="n">
        <v>1.478</v>
      </c>
      <c r="AN643" s="2" t="n">
        <v>0.0005</v>
      </c>
      <c r="AO643" s="2" t="n">
        <f aca="false">IF(AND(V643&lt;&gt;"",AA643&lt;&gt;"",U643&lt;&gt;""),V643*10^(7/3*(1+AA643)*(1-U643/559.676)),"")</f>
        <v>0.00232417722277129</v>
      </c>
      <c r="AP643" s="2" t="n">
        <f aca="false">IF(AO643&lt;&gt;"",AO643-AN643,"")</f>
        <v>0.00182417722277129</v>
      </c>
      <c r="AS643" s="2" t="n">
        <v>6.6668</v>
      </c>
      <c r="AT643" s="2" t="n">
        <v>2.1609</v>
      </c>
      <c r="AU643" s="1" t="n">
        <v>187.03</v>
      </c>
      <c r="AV643" s="5" t="n">
        <v>8515</v>
      </c>
      <c r="AX643" s="1" t="n">
        <v>85.49</v>
      </c>
      <c r="AY643" s="3" t="n">
        <v>12.58</v>
      </c>
      <c r="AZ643" s="3" t="str">
        <f aca="false">IF(AND(AU643&lt;&gt;"",T643&lt;&gt;"",O643&lt;&gt;"",AD643&lt;&gt;""),SQRT((AU643*(MAX((T643-77)/(T643-O643),0))^0.38)*(SQRT(AD643^2-0.000601*(77-60))*62.3664)*251.9958/30.48^3),"")</f>
        <v/>
      </c>
      <c r="BA643" s="3" t="str">
        <f aca="false">IF(AND(AY643&lt;&gt;"",AZ643&lt;&gt;""),AZ643-AY643,"")</f>
        <v/>
      </c>
      <c r="BB643" s="1" t="n">
        <v>350</v>
      </c>
      <c r="BC643" s="1" t="n">
        <v>-1395.34</v>
      </c>
      <c r="BD643" s="1" t="n">
        <v>-926.65</v>
      </c>
      <c r="BE643" s="1" t="n">
        <v>4.91</v>
      </c>
      <c r="BO643" s="7" t="str">
        <f aca="false">IF(AND(P643&lt;&gt;"",AD643&lt;&gt;""),P643^0.333333333333333/AD643,"")</f>
        <v/>
      </c>
      <c r="BP643" s="7" t="e">
        <f aca="false">BN643-BO643</f>
        <v>#VALUE!</v>
      </c>
    </row>
    <row r="644" customFormat="false" ht="12.75" hidden="false" customHeight="false" outlineLevel="0" collapsed="false">
      <c r="A644" s="0" t="n">
        <v>863</v>
      </c>
      <c r="B644" s="0" t="s">
        <v>1000</v>
      </c>
      <c r="K644" s="0" t="s">
        <v>965</v>
      </c>
      <c r="L644" s="1" t="n">
        <v>200</v>
      </c>
      <c r="M644" s="1" t="n">
        <f aca="false">+D644*$D$2+E644*$E$2+F644*$F$2+G644*$G$2+H644*$H$2+I644*$I$2+J644*$J$2</f>
        <v>0</v>
      </c>
      <c r="N644" s="1" t="n">
        <f aca="false">IF(ABS(M644-L644)&gt;0.005,M644-L644,"")</f>
        <v>-200</v>
      </c>
      <c r="O644" s="1" t="n">
        <v>518</v>
      </c>
      <c r="P644" s="1" t="n">
        <f aca="false">+O644+459.67</f>
        <v>977.67</v>
      </c>
      <c r="Q644" s="1" t="str">
        <f aca="false">IF(AND(P644&gt;0,U644&lt;&gt;""),P644/U644,"")</f>
        <v/>
      </c>
      <c r="R644" s="1" t="n">
        <v>-20</v>
      </c>
      <c r="S644" s="1" t="str">
        <f aca="false">IF(AND(R644&lt;&gt;"",U644&lt;&gt;""),(R644+459.67)/U644,"")</f>
        <v/>
      </c>
      <c r="U644" s="1" t="str">
        <f aca="false">IF(T644&lt;&gt;"",T644+459.67,"")</f>
        <v/>
      </c>
      <c r="AB644" s="2" t="str">
        <f aca="false">IF(AND(V644&gt;0,Q644&lt;&gt;""),LOG(14.69595/V644)/(1-1/Q644)*3/7-1,"")</f>
        <v/>
      </c>
      <c r="AC644" s="2" t="str">
        <f aca="false">IF(AB644&lt;&gt;"",IF(ABS(AB644-AA644)&gt;0.05,AB644-AA644,""),"")</f>
        <v/>
      </c>
      <c r="AF644" s="3" t="str">
        <f aca="false">IF(AND(L644&lt;&gt;"",AD644&lt;&gt;""),L644/(AD644*62.3664),"")</f>
        <v/>
      </c>
      <c r="AH644" s="1" t="str">
        <f aca="false">IF(AD644&lt;&gt;"",141.5/AD644-131.5,"")</f>
        <v/>
      </c>
      <c r="AI644" s="1" t="str">
        <f aca="false">IF(AH644&lt;&gt;"",IF(ABS(AH644-AG644)&gt;0.01,AH644-AG644,""),"")</f>
        <v/>
      </c>
      <c r="AK644" s="3" t="str">
        <f aca="false">IF(AD644&lt;&gt;"",AD644*8.33718,"")</f>
        <v/>
      </c>
      <c r="AL644" s="3" t="str">
        <f aca="false">IF(AK644&lt;&gt;"",IF(ABS(AK644-AJ644)&gt;0.001,AK644-AJ644,""),"")</f>
        <v/>
      </c>
      <c r="AO644" s="2" t="str">
        <f aca="false">IF(AND(V644&lt;&gt;"",AA644&lt;&gt;"",U644&lt;&gt;""),V644*10^(7/3*(1+AA644)*(1-U644/559.676)),"")</f>
        <v/>
      </c>
      <c r="AP644" s="2" t="str">
        <f aca="false">IF(AO644&lt;&gt;"",AO644-AN644,"")</f>
        <v/>
      </c>
      <c r="AZ644" s="3" t="str">
        <f aca="false">IF(AND(AU644&lt;&gt;"",T644&lt;&gt;"",O644&lt;&gt;"",AD644&lt;&gt;""),SQRT((AU644*(MAX((T644-77)/(T644-O644),0))^0.38)*(SQRT(AD644^2-0.000601*(77-60))*62.3664)*251.9958/30.48^3),"")</f>
        <v/>
      </c>
      <c r="BA644" s="3" t="str">
        <f aca="false">IF(AND(AY644&lt;&gt;"",AZ644&lt;&gt;""),AZ644-AY644,"")</f>
        <v/>
      </c>
      <c r="BB644" s="1" t="n">
        <v>304</v>
      </c>
      <c r="BO644" s="7" t="str">
        <f aca="false">IF(AND(P644&lt;&gt;"",AD644&lt;&gt;""),P644^0.333333333333333/AD644,"")</f>
        <v/>
      </c>
      <c r="BP644" s="7" t="e">
        <f aca="false">BN644-BO644</f>
        <v>#VALUE!</v>
      </c>
    </row>
    <row r="645" customFormat="false" ht="12.75" hidden="false" customHeight="false" outlineLevel="0" collapsed="false">
      <c r="AH645" s="1" t="str">
        <f aca="false">IF(AD645&lt;&gt;"",141.5/AD645-131.5,"")</f>
        <v/>
      </c>
      <c r="AI645" s="1" t="str">
        <f aca="false">IF(AH645&lt;&gt;"",IF(ABS(AH645-AG645)&gt;0.01,AH645-AG645,""),"")</f>
        <v/>
      </c>
    </row>
  </sheetData>
  <conditionalFormatting sqref="BP3:BP644">
    <cfRule type="cellIs" priority="2" operator="between" aboveAverage="0" equalAverage="0" bottom="0" percent="0" rank="0" text="" dxfId="0">
      <formula>0.1</formula>
      <formula>-0.1</formula>
    </cfRule>
  </conditionalFormatting>
  <conditionalFormatting sqref="AP3:AP644">
    <cfRule type="cellIs" priority="3" operator="between" aboveAverage="0" equalAverage="0" bottom="0" percent="0" rank="0" text="" dxfId="1">
      <formula>1</formula>
      <formula>-1</formula>
    </cfRule>
  </conditionalFormatting>
  <printOptions headings="false" gridLines="false" gridLinesSet="true" horizontalCentered="true" verticalCentered="false"/>
  <pageMargins left="0.747916666666667" right="0.620138888888889" top="0.984027777777778" bottom="0.984027777777778" header="0.5" footer="0.5"/>
  <pageSetup paperSize="1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&amp;C&amp;F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/>
  <cols>
    <col collapsed="false" hidden="false" max="1" min="1" style="0" width="6.49056603773585"/>
    <col collapsed="false" hidden="false" max="2" min="2" style="0" width="87.1132075471698"/>
    <col collapsed="false" hidden="false" max="3" min="3" style="0" width="42.0566037735849"/>
  </cols>
  <sheetData>
    <row r="1" s="35" customFormat="true" ht="12.75" hidden="false" customHeight="false" outlineLevel="0" collapsed="false">
      <c r="A1" s="35" t="s">
        <v>10</v>
      </c>
      <c r="B1" s="35" t="s">
        <v>1001</v>
      </c>
      <c r="C1" s="35" t="s">
        <v>1002</v>
      </c>
    </row>
    <row r="2" customFormat="false" ht="12.75" hidden="false" customHeight="false" outlineLevel="0" collapsed="false">
      <c r="A2" s="0" t="s">
        <v>83</v>
      </c>
      <c r="B2" s="0" t="s">
        <v>1003</v>
      </c>
      <c r="C2" s="0" t="s">
        <v>1004</v>
      </c>
    </row>
    <row r="3" customFormat="false" ht="12.75" hidden="false" customHeight="false" outlineLevel="0" collapsed="false">
      <c r="A3" s="0" t="s">
        <v>143</v>
      </c>
      <c r="B3" s="0" t="s">
        <v>1005</v>
      </c>
      <c r="C3" s="0" t="s">
        <v>1006</v>
      </c>
    </row>
    <row r="4" customFormat="false" ht="12.75" hidden="false" customHeight="false" outlineLevel="0" collapsed="false">
      <c r="A4" s="0" t="s">
        <v>207</v>
      </c>
      <c r="B4" s="0" t="s">
        <v>1007</v>
      </c>
      <c r="C4" s="0" t="s">
        <v>1008</v>
      </c>
    </row>
    <row r="5" customFormat="false" ht="12.75" hidden="false" customHeight="false" outlineLevel="0" collapsed="false">
      <c r="A5" s="0" t="s">
        <v>334</v>
      </c>
      <c r="B5" s="0" t="s">
        <v>1009</v>
      </c>
      <c r="C5" s="0" t="s">
        <v>1010</v>
      </c>
    </row>
    <row r="6" customFormat="false" ht="12.75" hidden="false" customHeight="false" outlineLevel="0" collapsed="false">
      <c r="A6" s="0" t="s">
        <v>430</v>
      </c>
      <c r="B6" s="0" t="s">
        <v>1011</v>
      </c>
      <c r="C6" s="0" t="s">
        <v>1012</v>
      </c>
    </row>
    <row r="7" customFormat="false" ht="12.75" hidden="false" customHeight="false" outlineLevel="0" collapsed="false">
      <c r="A7" s="0" t="s">
        <v>457</v>
      </c>
      <c r="B7" s="0" t="s">
        <v>1013</v>
      </c>
      <c r="C7" s="0" t="s">
        <v>1014</v>
      </c>
    </row>
    <row r="8" customFormat="false" ht="12.75" hidden="false" customHeight="false" outlineLevel="0" collapsed="false">
      <c r="A8" s="0" t="s">
        <v>474</v>
      </c>
      <c r="B8" s="0" t="s">
        <v>1015</v>
      </c>
      <c r="C8" s="0" t="s">
        <v>1016</v>
      </c>
    </row>
    <row r="9" customFormat="false" ht="12.75" hidden="false" customHeight="false" outlineLevel="0" collapsed="false">
      <c r="A9" s="0" t="s">
        <v>490</v>
      </c>
      <c r="B9" s="0" t="s">
        <v>1017</v>
      </c>
      <c r="C9" s="0" t="s">
        <v>1018</v>
      </c>
    </row>
    <row r="10" customFormat="false" ht="12.75" hidden="false" customHeight="false" outlineLevel="0" collapsed="false">
      <c r="A10" s="0" t="s">
        <v>558</v>
      </c>
      <c r="B10" s="0" t="s">
        <v>1019</v>
      </c>
      <c r="C10" s="0" t="s">
        <v>1020</v>
      </c>
    </row>
    <row r="11" customFormat="false" ht="12.75" hidden="false" customHeight="false" outlineLevel="0" collapsed="false">
      <c r="A11" s="0" t="s">
        <v>573</v>
      </c>
      <c r="B11" s="0" t="s">
        <v>1021</v>
      </c>
      <c r="C11" s="0" t="s">
        <v>1022</v>
      </c>
    </row>
    <row r="12" customFormat="false" ht="12.75" hidden="false" customHeight="false" outlineLevel="0" collapsed="false">
      <c r="A12" s="0" t="s">
        <v>582</v>
      </c>
      <c r="B12" s="0" t="s">
        <v>1023</v>
      </c>
      <c r="C12" s="0" t="s">
        <v>1024</v>
      </c>
    </row>
    <row r="13" customFormat="false" ht="12.75" hidden="false" customHeight="false" outlineLevel="0" collapsed="false">
      <c r="A13" s="0" t="s">
        <v>621</v>
      </c>
      <c r="B13" s="0" t="s">
        <v>1025</v>
      </c>
      <c r="C13" s="0" t="s">
        <v>1026</v>
      </c>
    </row>
    <row r="14" customFormat="false" ht="12.75" hidden="false" customHeight="false" outlineLevel="0" collapsed="false">
      <c r="A14" s="0" t="s">
        <v>628</v>
      </c>
      <c r="B14" s="0" t="s">
        <v>1027</v>
      </c>
      <c r="C14" s="0" t="s">
        <v>1028</v>
      </c>
    </row>
    <row r="15" customFormat="false" ht="12.75" hidden="false" customHeight="false" outlineLevel="0" collapsed="false">
      <c r="A15" s="0" t="s">
        <v>658</v>
      </c>
      <c r="B15" s="0" t="s">
        <v>1029</v>
      </c>
      <c r="C15" s="0" t="s">
        <v>1030</v>
      </c>
    </row>
    <row r="16" customFormat="false" ht="12.75" hidden="false" customHeight="false" outlineLevel="0" collapsed="false">
      <c r="A16" s="0" t="s">
        <v>686</v>
      </c>
      <c r="B16" s="0" t="s">
        <v>1031</v>
      </c>
      <c r="C16" s="0" t="s">
        <v>1032</v>
      </c>
    </row>
    <row r="17" customFormat="false" ht="12.75" hidden="false" customHeight="false" outlineLevel="0" collapsed="false">
      <c r="A17" s="0" t="s">
        <v>709</v>
      </c>
      <c r="B17" s="0" t="s">
        <v>1033</v>
      </c>
      <c r="C17" s="0" t="s">
        <v>1034</v>
      </c>
    </row>
    <row r="18" customFormat="false" ht="12.75" hidden="false" customHeight="false" outlineLevel="0" collapsed="false">
      <c r="A18" s="0" t="s">
        <v>725</v>
      </c>
      <c r="B18" s="0" t="s">
        <v>1035</v>
      </c>
      <c r="C18" s="0" t="s">
        <v>1036</v>
      </c>
    </row>
    <row r="19" customFormat="false" ht="12.75" hidden="false" customHeight="false" outlineLevel="0" collapsed="false">
      <c r="A19" s="0" t="s">
        <v>753</v>
      </c>
      <c r="B19" s="0" t="s">
        <v>1037</v>
      </c>
      <c r="C19" s="0" t="s">
        <v>1038</v>
      </c>
    </row>
    <row r="20" customFormat="false" ht="12.75" hidden="false" customHeight="false" outlineLevel="0" collapsed="false">
      <c r="A20" s="0" t="s">
        <v>767</v>
      </c>
      <c r="B20" s="0" t="s">
        <v>1039</v>
      </c>
      <c r="C20" s="0" t="s">
        <v>1040</v>
      </c>
    </row>
    <row r="21" customFormat="false" ht="12.75" hidden="false" customHeight="false" outlineLevel="0" collapsed="false">
      <c r="A21" s="0" t="s">
        <v>780</v>
      </c>
      <c r="B21" s="0" t="s">
        <v>1041</v>
      </c>
      <c r="C21" s="0" t="s">
        <v>1042</v>
      </c>
    </row>
    <row r="22" customFormat="false" ht="12.75" hidden="false" customHeight="false" outlineLevel="0" collapsed="false">
      <c r="A22" s="0" t="s">
        <v>799</v>
      </c>
      <c r="B22" s="0" t="s">
        <v>1043</v>
      </c>
      <c r="C22" s="0" t="s">
        <v>1044</v>
      </c>
    </row>
    <row r="23" customFormat="false" ht="12.75" hidden="false" customHeight="false" outlineLevel="0" collapsed="false">
      <c r="A23" s="0" t="s">
        <v>814</v>
      </c>
      <c r="B23" s="0" t="s">
        <v>1045</v>
      </c>
      <c r="C23" s="0" t="s">
        <v>1046</v>
      </c>
    </row>
    <row r="24" customFormat="false" ht="12.75" hidden="false" customHeight="false" outlineLevel="0" collapsed="false">
      <c r="A24" s="0" t="s">
        <v>824</v>
      </c>
      <c r="B24" s="0" t="s">
        <v>1047</v>
      </c>
      <c r="C24" s="0" t="s">
        <v>1048</v>
      </c>
    </row>
    <row r="25" customFormat="false" ht="12.75" hidden="false" customHeight="false" outlineLevel="0" collapsed="false">
      <c r="A25" s="0" t="s">
        <v>882</v>
      </c>
      <c r="B25" s="0" t="s">
        <v>1049</v>
      </c>
      <c r="C25" s="0" t="s">
        <v>1050</v>
      </c>
    </row>
    <row r="26" customFormat="false" ht="12.75" hidden="false" customHeight="false" outlineLevel="0" collapsed="false">
      <c r="A26" s="0" t="s">
        <v>925</v>
      </c>
      <c r="B26" s="0" t="s">
        <v>1051</v>
      </c>
      <c r="C26" s="0" t="s">
        <v>1052</v>
      </c>
    </row>
    <row r="27" customFormat="false" ht="12.75" hidden="false" customHeight="false" outlineLevel="0" collapsed="false">
      <c r="A27" s="0" t="s">
        <v>937</v>
      </c>
      <c r="B27" s="0" t="s">
        <v>1053</v>
      </c>
      <c r="C27" s="0" t="s">
        <v>1054</v>
      </c>
    </row>
    <row r="28" customFormat="false" ht="12.75" hidden="false" customHeight="false" outlineLevel="0" collapsed="false">
      <c r="A28" s="0" t="s">
        <v>965</v>
      </c>
      <c r="B28" s="0" t="s">
        <v>1055</v>
      </c>
      <c r="C28" s="0" t="s">
        <v>1056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RowHeight="14.65"/>
  <cols>
    <col collapsed="false" hidden="false" max="1025" min="1" style="36" width="10.6509433962264"/>
  </cols>
  <sheetData>
    <row r="1" customFormat="false" ht="14.65" hidden="false" customHeight="false" outlineLevel="0" collapsed="false">
      <c r="A1" s="36" t="s">
        <v>1057</v>
      </c>
    </row>
    <row r="2" customFormat="false" ht="14.65" hidden="false" customHeight="false" outlineLevel="0" collapsed="false">
      <c r="A2" s="36" t="s">
        <v>1058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2001-09-25T02:19:48Z</dcterms:created>
  <dc:creator>John Jechura</dc:creator>
  <dc:description/>
  <dc:language>en-US</dc:language>
  <cp:lastModifiedBy>Allan Leal</cp:lastModifiedBy>
  <dcterms:modified xsi:type="dcterms:W3CDTF">2018-08-28T23:26:56Z</dcterms:modified>
  <cp:revision>2</cp:revision>
  <dc:subject/>
  <dc:title/>
</cp:coreProperties>
</file>