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comments3.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2.xml" ContentType="application/vnd.openxmlformats-officedocument.spreadsheetml.comments+xml"/>
  <Override PartName="/xl/sharedStrings.xml" ContentType="application/vnd.openxmlformats-officedocument.spreadsheetml.sharedStrings+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1" firstSheet="0" activeTab="0"/>
  </bookViews>
  <sheets>
    <sheet name="Boxplot" sheetId="1" state="visible" r:id="rId2"/>
    <sheet name="Part1-CIC" sheetId="2" state="visible" r:id="rId3"/>
    <sheet name="Part1-FGA" sheetId="3" state="visible" r:id="rId4"/>
    <sheet name="Part2-CIC" sheetId="4" state="visible" r:id="rId5"/>
    <sheet name="Part2-FGA" sheetId="5" state="visible" r:id="rId6"/>
    <sheet name="First Responses" sheetId="6" state="visible" r:id="rId7"/>
    <sheet name="Tarefa1-FGA" sheetId="7" state="visible" r:id="rId8"/>
    <sheet name="Tarefa2-CIC" sheetId="8" state="visible" r:id="rId9"/>
    <sheet name="Tarefa2-FGA" sheetId="9" state="visible" r:id="rId10"/>
    <sheet name="Tasks Algorithm" sheetId="10" state="visible" r:id="rId11"/>
  </sheets>
  <calcPr iterateCount="100" refMode="A1" iterate="false" iterateDelta="0.0001"/>
</workbook>
</file>

<file path=xl/comments2.xml><?xml version="1.0" encoding="utf-8"?>
<comments xmlns="http://schemas.openxmlformats.org/spreadsheetml/2006/main" xmlns:xdr="http://schemas.openxmlformats.org/drawingml/2006/spreadsheetDrawing">
  <authors>
    <author/>
  </authors>
  <commentList>
    <comment ref="A2" authorId="0">
      <text>
        <r>
          <rPr>
            <b val="true"/>
            <sz val="9"/>
            <color rgb="FF000000"/>
            <rFont val="Tahoma"/>
            <family val="2"/>
            <charset val="1"/>
          </rPr>
          <t xml:space="preserve">Felipe Guimarães:
</t>
        </r>
      </text>
    </comment>
  </commentList>
</comments>
</file>

<file path=xl/comments3.xml><?xml version="1.0" encoding="utf-8"?>
<comments xmlns="http://schemas.openxmlformats.org/spreadsheetml/2006/main" xmlns:xdr="http://schemas.openxmlformats.org/drawingml/2006/spreadsheetDrawing">
  <authors>
    <author/>
  </authors>
  <commentList>
    <comment ref="A2" authorId="0">
      <text>
        <r>
          <rPr>
            <b val="true"/>
            <sz val="9"/>
            <color rgb="FF000000"/>
            <rFont val="Tahoma"/>
            <family val="2"/>
            <charset val="1"/>
          </rPr>
          <t xml:space="preserve">Felipe Guimarães:
</t>
        </r>
      </text>
    </comment>
  </commentList>
</comments>
</file>

<file path=xl/comments4.xml><?xml version="1.0" encoding="utf-8"?>
<comments xmlns="http://schemas.openxmlformats.org/spreadsheetml/2006/main" xmlns:xdr="http://schemas.openxmlformats.org/drawingml/2006/spreadsheetDrawing">
  <authors>
    <author/>
  </authors>
  <commentList>
    <comment ref="A2" authorId="0">
      <text>
        <r>
          <rPr>
            <b val="true"/>
            <sz val="9"/>
            <color rgb="FF000000"/>
            <rFont val="Tahoma"/>
            <family val="2"/>
            <charset val="1"/>
          </rPr>
          <t xml:space="preserve">Felipe Guimarães:
</t>
        </r>
      </text>
    </comment>
    <comment ref="A6" authorId="0">
      <text>
        <r>
          <rPr>
            <b val="true"/>
            <sz val="9"/>
            <color rgb="FF000000"/>
            <rFont val="Tahoma"/>
            <family val="2"/>
            <charset val="1"/>
          </rPr>
          <t xml:space="preserve">Felipe Guimarães:
</t>
        </r>
      </text>
    </comment>
  </commentList>
</comments>
</file>

<file path=xl/sharedStrings.xml><?xml version="1.0" encoding="utf-8"?>
<sst xmlns="http://schemas.openxmlformats.org/spreadsheetml/2006/main" count="1200" uniqueCount="100">
  <si>
    <t>Maximo</t>
  </si>
  <si>
    <t>Q3</t>
  </si>
  <si>
    <t>média</t>
  </si>
  <si>
    <t>mediana</t>
  </si>
  <si>
    <t>Q1</t>
  </si>
  <si>
    <t>Mínimo</t>
  </si>
  <si>
    <t>Time for Q1</t>
  </si>
  <si>
    <t>Time for Q2</t>
  </si>
  <si>
    <t>Time for Q3</t>
  </si>
  <si>
    <t>Time for Q4</t>
  </si>
  <si>
    <t>Correta</t>
  </si>
  <si>
    <t>Total</t>
  </si>
  <si>
    <t>Q2</t>
  </si>
  <si>
    <t>Q4</t>
  </si>
  <si>
    <t>Achievable</t>
  </si>
  <si>
    <t>Unachievable</t>
  </si>
  <si>
    <t>Student</t>
  </si>
  <si>
    <t>Question</t>
  </si>
  <si>
    <t>Time</t>
  </si>
  <si>
    <t>Answered?</t>
  </si>
  <si>
    <t>Answered Q1?</t>
  </si>
  <si>
    <t>Answered Q2?</t>
  </si>
  <si>
    <t>Answered Q3?</t>
  </si>
  <si>
    <t>Answered Q4?</t>
  </si>
  <si>
    <t>Answered Q1 correctly?</t>
  </si>
  <si>
    <t>Answered Q2 correctly?</t>
  </si>
  <si>
    <t>Answered Q3 correctly?</t>
  </si>
  <si>
    <t>Answered Q4 correctly?</t>
  </si>
  <si>
    <t>Correct?</t>
  </si>
  <si>
    <t>Mistake</t>
  </si>
  <si>
    <t>Why is it wrong?</t>
  </si>
  <si>
    <t>Yes</t>
  </si>
  <si>
    <t>No</t>
  </si>
  <si>
    <t>NotifySMS</t>
  </si>
  <si>
    <t>"NotifyCentral  by SMS" gives 10% false positives and "Emergency is detected" requires 5% false positives under context C9</t>
  </si>
  <si>
    <t>Partially</t>
  </si>
  <si>
    <t>Missed some required tasks</t>
  </si>
  <si>
    <t>Beginning</t>
  </si>
  <si>
    <t>Not specified</t>
  </si>
  <si>
    <t>End</t>
  </si>
  <si>
    <t>AcceptsEmergency</t>
  </si>
  <si>
    <t>"Accepts emergency" gives 30% false positives and "Emergency is detected" requires 5% false positives under context C9</t>
  </si>
  <si>
    <t>Get Info from responsible</t>
  </si>
  <si>
    <t>"Get info from responsible" QoS is at most 50 seconds under C11 while "[p] info is prepared" demands at most 45 seconds</t>
  </si>
  <si>
    <t>Only pointed out 3 leaves</t>
  </si>
  <si>
    <t>Notify by Sound alert</t>
  </si>
  <si>
    <t>Sound alert causes 10dB noise and the tolerable amount under c1 is 3dB</t>
  </si>
  <si>
    <t>Stated it as achievable but did not point out the required tasks</t>
  </si>
  <si>
    <t>Did not consider the QoS and Interpretations</t>
  </si>
  <si>
    <t>Did not provide the task set, only considered it achievable</t>
  </si>
  <si>
    <t>Only considered one branch of the root goal</t>
  </si>
  <si>
    <t>Deemed unachievable na achievable goal ([p] info is prepared)</t>
  </si>
  <si>
    <t>Stated it as unachievable.</t>
  </si>
  <si>
    <t>Used a task in an unapplicable context</t>
  </si>
  <si>
    <t>IdentifyLocation</t>
  </si>
  <si>
    <t>None of the "identify location" refinements can provide 20 meters precision in under 20 seconds as required by "[p] location is identified" under contexts C5 and C10</t>
  </si>
  <si>
    <t>Only considered one task per branch and forgot that AND-decompositions possibly required more than that</t>
  </si>
  <si>
    <t>IdentifyLocationByPhoneCall</t>
  </si>
  <si>
    <t>Used both branches of na OR-decomposition</t>
  </si>
  <si>
    <t>Considered the root's AND-decomposition as na OR-decomposition</t>
  </si>
  <si>
    <t>Did not complete</t>
  </si>
  <si>
    <t>Total Answers</t>
  </si>
  <si>
    <t>Total Correct</t>
  </si>
  <si>
    <t>Total Partially</t>
  </si>
  <si>
    <t>Total Wrong</t>
  </si>
  <si>
    <t>Amount</t>
  </si>
  <si>
    <t>Time ( Std. Dev.)</t>
  </si>
  <si>
    <t>Total Q1</t>
  </si>
  <si>
    <t>Total Q2</t>
  </si>
  <si>
    <t>Total Q3</t>
  </si>
  <si>
    <t>Total Q4</t>
  </si>
  <si>
    <t>Correct Q1</t>
  </si>
  <si>
    <t>Correct Q2</t>
  </si>
  <si>
    <t>Correct Q3</t>
  </si>
  <si>
    <t>Correct Q4</t>
  </si>
  <si>
    <t>Did not elicitate how to do it</t>
  </si>
  <si>
    <t>Notify by Sound Alert</t>
  </si>
  <si>
    <t>"Notify [p]  by Sound Alert" gives 10 dB and "[p] is notified about emergency" requires 3dB at most under context C1</t>
  </si>
  <si>
    <t>No </t>
  </si>
  <si>
    <t>Start time</t>
  </si>
  <si>
    <t>First response</t>
  </si>
  <si>
    <t>Time elapsed</t>
  </si>
  <si>
    <t>0.17</t>
  </si>
  <si>
    <t>x</t>
  </si>
  <si>
    <t>Average time to first answer</t>
  </si>
  <si>
    <t>Std. Deviation</t>
  </si>
  <si>
    <t>Answered at least one</t>
  </si>
  <si>
    <t>Tried to validate the presented CGM as means of reaching the root goal under each context but did not specify how. Did not seem to take interpretations and tasks' QoS into consideration as well</t>
  </si>
  <si>
    <t>Only pointed out 1 task. Possibly hadn't finished at the end</t>
  </si>
  <si>
    <t>Identify location by GPS</t>
  </si>
  <si>
    <t>Incorrect matching of the QoS and Interpretation requirements</t>
  </si>
  <si>
    <t>Consider Last Location of P</t>
  </si>
  <si>
    <t>Did not achieve all root's refinements ([p] is notified and central receives [p] info are not achievable for lack of tasks)</t>
  </si>
  <si>
    <t>Considered the goal's provided QoS as the sum of its refinements</t>
  </si>
  <si>
    <t>For this work, we consider that the refinements are parallelizable since the GORE model does not have a sequence semantics</t>
  </si>
  <si>
    <t>Considered QoS of a non-root goal and did not seem to take other possibilities into consideration</t>
  </si>
  <si>
    <t>Task1 (time)</t>
  </si>
  <si>
    <t>Task2 (time)</t>
  </si>
  <si>
    <t>Task3 (time)</t>
  </si>
  <si>
    <t>Task4 (time)</t>
  </si>
</sst>
</file>

<file path=xl/styles.xml><?xml version="1.0" encoding="utf-8"?>
<styleSheet xmlns="http://schemas.openxmlformats.org/spreadsheetml/2006/main">
  <numFmts count="9">
    <numFmt numFmtId="164" formatCode="GENERAL"/>
    <numFmt numFmtId="165" formatCode="0"/>
    <numFmt numFmtId="166" formatCode="H:MM:SS;@"/>
    <numFmt numFmtId="167" formatCode="H:MM:SS\ AM/PM"/>
    <numFmt numFmtId="168" formatCode="HH:MM:SS\ AM/PM"/>
    <numFmt numFmtId="169" formatCode="@"/>
    <numFmt numFmtId="170" formatCode="H:MM"/>
    <numFmt numFmtId="171" formatCode="0.00%"/>
    <numFmt numFmtId="172" formatCode="H:MM;@"/>
  </numFmts>
  <fonts count="7">
    <font>
      <sz val="11"/>
      <color rgb="FF000000"/>
      <name val="Calibri"/>
      <family val="2"/>
      <charset val="1"/>
    </font>
    <font>
      <sz val="10"/>
      <name val="Arial"/>
      <family val="0"/>
    </font>
    <font>
      <sz val="10"/>
      <name val="Arial"/>
      <family val="0"/>
    </font>
    <font>
      <sz val="10"/>
      <name val="Arial"/>
      <family val="0"/>
    </font>
    <font>
      <u val="single"/>
      <sz val="11"/>
      <color rgb="FF000000"/>
      <name val="Calibri"/>
      <family val="2"/>
      <charset val="1"/>
    </font>
    <font>
      <b val="true"/>
      <sz val="9"/>
      <color rgb="FF000000"/>
      <name val="Tahoma"/>
      <family val="2"/>
      <charset val="1"/>
    </font>
    <font>
      <sz val="9"/>
      <color rgb="FF000000"/>
      <name val="Tahoma"/>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9"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center" vertical="center" textRotation="0" wrapText="true" indent="0" shrinkToFit="false"/>
      <protection locked="true" hidden="false"/>
    </xf>
    <xf numFmtId="170" fontId="0" fillId="0" borderId="0" xfId="0" applyFont="false" applyBorder="false" applyAlignment="true" applyProtection="false">
      <alignment horizontal="center" vertical="bottom" textRotation="0" wrapText="tru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P55"/>
  <sheetViews>
    <sheetView windowProtection="false"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I31" activeCellId="0" sqref="I31"/>
    </sheetView>
  </sheetViews>
  <sheetFormatPr defaultRowHeight="13.8"/>
  <cols>
    <col collapsed="false" hidden="false" max="2" min="1" style="0" width="8.5748987854251"/>
    <col collapsed="false" hidden="false" max="3" min="3" style="0" width="7.86234817813765"/>
    <col collapsed="false" hidden="false" max="5" min="4" style="0" width="8.5748987854251"/>
    <col collapsed="false" hidden="false" max="9" min="6" style="0" width="8.88259109311741"/>
    <col collapsed="false" hidden="false" max="10" min="10" style="1" width="8.88259109311741"/>
    <col collapsed="false" hidden="false" max="11" min="11" style="0" width="8.88259109311741"/>
    <col collapsed="false" hidden="false" max="12" min="12" style="1" width="8.88259109311741"/>
    <col collapsed="false" hidden="false" max="13" min="13" style="0" width="8.88259109311741"/>
    <col collapsed="false" hidden="false" max="14" min="14" style="1" width="8.88259109311741"/>
    <col collapsed="false" hidden="false" max="15" min="15" style="0" width="8.88259109311741"/>
    <col collapsed="false" hidden="false" max="16" min="16" style="1" width="8.5748987854251"/>
    <col collapsed="false" hidden="false" max="1025" min="17" style="0" width="8.5748987854251"/>
  </cols>
  <sheetData>
    <row r="1" customFormat="false" ht="13.8" hidden="false" customHeight="false" outlineLevel="0" collapsed="false">
      <c r="A1" s="2"/>
      <c r="B1" s="2" t="s">
        <v>0</v>
      </c>
      <c r="C1" s="2" t="s">
        <v>1</v>
      </c>
      <c r="D1" s="2" t="s">
        <v>2</v>
      </c>
      <c r="E1" s="2" t="s">
        <v>3</v>
      </c>
      <c r="F1" s="2" t="s">
        <v>4</v>
      </c>
      <c r="G1" s="2" t="s">
        <v>5</v>
      </c>
      <c r="I1" s="0" t="s">
        <v>6</v>
      </c>
      <c r="K1" s="0" t="s">
        <v>7</v>
      </c>
      <c r="M1" s="0" t="s">
        <v>8</v>
      </c>
      <c r="O1" s="0" t="s">
        <v>9</v>
      </c>
    </row>
    <row r="2" customFormat="false" ht="13.8" hidden="false" customHeight="false" outlineLevel="0" collapsed="false">
      <c r="A2" s="2" t="n">
        <v>1</v>
      </c>
      <c r="B2" s="3" t="n">
        <f aca="false">MAX(I$2:I$21)</f>
        <v>0.0118055555555556</v>
      </c>
      <c r="C2" s="3" t="n">
        <f aca="false">_xlfn.quartile.inc(I$2:I$21,3)</f>
        <v>0.00989583333333333</v>
      </c>
      <c r="D2" s="3" t="n">
        <f aca="false">AVERAGE(I$2:I$21)</f>
        <v>0.00631944444444445</v>
      </c>
      <c r="E2" s="3" t="n">
        <f aca="false">MEDIAN(I$2:I$21)</f>
        <v>0.00694444444444444</v>
      </c>
      <c r="F2" s="3" t="n">
        <f aca="false">_xlfn.quartile.inc(I$2:I$21,1)</f>
        <v>0.00190972222222222</v>
      </c>
      <c r="G2" s="3" t="n">
        <f aca="false">MIN(I$2:I$21)</f>
        <v>0.000694444444444444</v>
      </c>
      <c r="I2" s="3" t="n">
        <v>0.00138888888888889</v>
      </c>
      <c r="J2" s="1" t="n">
        <f aca="false">(I2*60/$G$20)*60</f>
        <v>120</v>
      </c>
      <c r="K2" s="3" t="n">
        <v>0.000347222222222222</v>
      </c>
      <c r="L2" s="1" t="n">
        <f aca="false">(K2*60/$G$20)*60</f>
        <v>30</v>
      </c>
      <c r="M2" s="3" t="n">
        <v>0.00208333333333333</v>
      </c>
      <c r="N2" s="1" t="n">
        <f aca="false">(M2*60/$G$20)*60</f>
        <v>180</v>
      </c>
      <c r="O2" s="3" t="n">
        <v>0.000694444444444444</v>
      </c>
      <c r="P2" s="1" t="n">
        <f aca="false">(O2*60/$G$20)*60</f>
        <v>60</v>
      </c>
    </row>
    <row r="3" customFormat="false" ht="13.8" hidden="false" customHeight="false" outlineLevel="0" collapsed="false">
      <c r="A3" s="2" t="n">
        <v>2</v>
      </c>
      <c r="B3" s="3" t="n">
        <f aca="false">MAX(K$2:K$21)</f>
        <v>0.00694444444444444</v>
      </c>
      <c r="C3" s="3" t="n">
        <f aca="false">_xlfn.quartile.inc(K$2:K$21,3)</f>
        <v>0.0046875</v>
      </c>
      <c r="D3" s="3" t="n">
        <f aca="false">AVERAGE(K$2:K$21)</f>
        <v>0.00334201388888889</v>
      </c>
      <c r="E3" s="3" t="n">
        <f aca="false">MEDIAN(K$2:K$21)</f>
        <v>0.00277777777777778</v>
      </c>
      <c r="F3" s="3" t="n">
        <f aca="false">_xlfn.quartile.inc(K$2:K$21,1)</f>
        <v>0.00190972222222222</v>
      </c>
      <c r="G3" s="3" t="n">
        <f aca="false">MIN(K$2:K$21)</f>
        <v>0.000347222222222222</v>
      </c>
      <c r="I3" s="3" t="n">
        <v>0.00555555555555556</v>
      </c>
      <c r="J3" s="1" t="n">
        <f aca="false">(I3*60/$G$20)*60</f>
        <v>480</v>
      </c>
      <c r="K3" s="3" t="n">
        <v>0.00694444444444444</v>
      </c>
      <c r="L3" s="1" t="n">
        <f aca="false">(K3*60/$G$20)*60</f>
        <v>600</v>
      </c>
      <c r="M3" s="3" t="n">
        <v>0.00277777777777778</v>
      </c>
      <c r="N3" s="1" t="n">
        <f aca="false">(M3*60/$G$20)*60</f>
        <v>240</v>
      </c>
      <c r="O3" s="3" t="n">
        <v>0.00555555555555556</v>
      </c>
      <c r="P3" s="1" t="n">
        <f aca="false">(O3*60/$G$20)*60</f>
        <v>480</v>
      </c>
    </row>
    <row r="4" customFormat="false" ht="13.8" hidden="false" customHeight="false" outlineLevel="0" collapsed="false">
      <c r="A4" s="2" t="n">
        <v>3</v>
      </c>
      <c r="B4" s="3" t="n">
        <f aca="false">MAX(M$2:M$21)</f>
        <v>0.00694444444444444</v>
      </c>
      <c r="C4" s="3" t="n">
        <f aca="false">_xlfn.quartile.inc(M$2:M$21,3)</f>
        <v>0.00347222222222222</v>
      </c>
      <c r="D4" s="3" t="n">
        <f aca="false">AVERAGE(M$2:M$21)</f>
        <v>0.00318287037037037</v>
      </c>
      <c r="E4" s="3" t="n">
        <f aca="false">MEDIAN(M$2:M$21)</f>
        <v>0.003125</v>
      </c>
      <c r="F4" s="3" t="n">
        <f aca="false">_xlfn.quartile.inc(M$2:M$21,1)</f>
        <v>0.00190972222222222</v>
      </c>
      <c r="G4" s="3" t="n">
        <f aca="false">MIN(M$2:M$21)</f>
        <v>0.00138888888888889</v>
      </c>
      <c r="I4" s="3" t="n">
        <v>0.0104166666666667</v>
      </c>
      <c r="J4" s="1" t="n">
        <f aca="false">(I4*60/$G$20)*60</f>
        <v>900</v>
      </c>
      <c r="K4" s="3" t="n">
        <v>0.00416666666666667</v>
      </c>
      <c r="L4" s="1" t="n">
        <f aca="false">(K4*60/$G$20)*60</f>
        <v>360</v>
      </c>
      <c r="M4" s="3" t="n">
        <v>0.00694444444444444</v>
      </c>
      <c r="N4" s="1" t="n">
        <f aca="false">(M4*60/$G$20)*60</f>
        <v>600</v>
      </c>
      <c r="O4" s="3" t="n">
        <v>0.00347222222222222</v>
      </c>
      <c r="P4" s="1" t="n">
        <f aca="false">(O4*60/$G$20)*60</f>
        <v>300</v>
      </c>
    </row>
    <row r="5" customFormat="false" ht="13.8" hidden="false" customHeight="false" outlineLevel="0" collapsed="false">
      <c r="A5" s="2" t="n">
        <v>4</v>
      </c>
      <c r="B5" s="3" t="n">
        <f aca="false">MAX(O$2:O$21)</f>
        <v>0.00555555555555556</v>
      </c>
      <c r="C5" s="3" t="n">
        <f aca="false">_xlfn.quartile.inc(O$2:O$21,3)</f>
        <v>0.00208333333333333</v>
      </c>
      <c r="D5" s="3" t="n">
        <f aca="false">AVERAGE(O$2:O$21)</f>
        <v>0.00223023504273504</v>
      </c>
      <c r="E5" s="3" t="n">
        <f aca="false">MEDIAN(O$2:O$21)</f>
        <v>0.00208333333333333</v>
      </c>
      <c r="F5" s="3" t="n">
        <f aca="false">_xlfn.quartile.inc(O$2:O$21,1)</f>
        <v>0.00138888888888889</v>
      </c>
      <c r="G5" s="3" t="n">
        <f aca="false">MIN(O$2:O$21)</f>
        <v>0.000520833333333333</v>
      </c>
      <c r="I5" s="3" t="n">
        <v>0.0104166666666667</v>
      </c>
      <c r="J5" s="1" t="n">
        <f aca="false">(I5*60/$G$20)*60</f>
        <v>900</v>
      </c>
      <c r="K5" s="3" t="n">
        <v>0.00208333333333333</v>
      </c>
      <c r="L5" s="1" t="n">
        <f aca="false">(K5*60/$G$20)*60</f>
        <v>180</v>
      </c>
      <c r="M5" s="3" t="n">
        <v>0.00347222222222222</v>
      </c>
      <c r="N5" s="1" t="n">
        <f aca="false">(M5*60/$G$20)*60</f>
        <v>300</v>
      </c>
      <c r="O5" s="3" t="n">
        <v>0.000520833333333333</v>
      </c>
      <c r="P5" s="1" t="n">
        <f aca="false">(O5*60/$G$20)*60</f>
        <v>45</v>
      </c>
    </row>
    <row r="6" customFormat="false" ht="13.8" hidden="false" customHeight="false" outlineLevel="0" collapsed="false">
      <c r="A6" s="2"/>
      <c r="B6" s="4"/>
      <c r="C6" s="4"/>
      <c r="D6" s="4"/>
      <c r="E6" s="4"/>
      <c r="I6" s="3" t="n">
        <v>0.00694444444444444</v>
      </c>
      <c r="J6" s="1" t="n">
        <f aca="false">(I6*60/$G$20)*60</f>
        <v>600</v>
      </c>
      <c r="K6" s="3" t="n">
        <v>0.00138888888888889</v>
      </c>
      <c r="L6" s="1" t="n">
        <f aca="false">(K6*60/$G$20)*60</f>
        <v>120</v>
      </c>
      <c r="M6" s="3" t="n">
        <v>0.00347222222222222</v>
      </c>
      <c r="N6" s="1" t="n">
        <f aca="false">(M6*60/$G$20)*60</f>
        <v>300</v>
      </c>
      <c r="O6" s="3" t="n">
        <v>0.00208333333333333</v>
      </c>
      <c r="P6" s="1" t="n">
        <f aca="false">(O6*60/$G$20)*60</f>
        <v>180</v>
      </c>
    </row>
    <row r="7" customFormat="false" ht="13.8" hidden="false" customHeight="false" outlineLevel="0" collapsed="false">
      <c r="A7" s="2"/>
      <c r="B7" s="2" t="s">
        <v>0</v>
      </c>
      <c r="C7" s="2" t="s">
        <v>1</v>
      </c>
      <c r="D7" s="2" t="s">
        <v>2</v>
      </c>
      <c r="E7" s="2" t="s">
        <v>3</v>
      </c>
      <c r="F7" s="2" t="s">
        <v>4</v>
      </c>
      <c r="G7" s="2" t="s">
        <v>5</v>
      </c>
      <c r="I7" s="3" t="n">
        <v>0.00763888888888889</v>
      </c>
      <c r="J7" s="1" t="n">
        <f aca="false">(I7*60/$G$20)*60</f>
        <v>660</v>
      </c>
      <c r="K7" s="3" t="n">
        <v>0.00625</v>
      </c>
      <c r="L7" s="1" t="n">
        <f aca="false">(K7*60/$G$20)*60</f>
        <v>540</v>
      </c>
      <c r="M7" s="3" t="n">
        <v>0.00347222222222222</v>
      </c>
      <c r="N7" s="1" t="n">
        <f aca="false">(M7*60/$G$20)*60</f>
        <v>300</v>
      </c>
      <c r="O7" s="3" t="n">
        <v>0.00208333333333333</v>
      </c>
      <c r="P7" s="1" t="n">
        <f aca="false">(O7*60/$G$20)*60</f>
        <v>180</v>
      </c>
    </row>
    <row r="8" customFormat="false" ht="13.8" hidden="false" customHeight="false" outlineLevel="0" collapsed="false">
      <c r="A8" s="2" t="n">
        <v>1</v>
      </c>
      <c r="B8" s="0" t="n">
        <f aca="false">17*60</f>
        <v>1020</v>
      </c>
      <c r="C8" s="0" t="n">
        <f aca="false">14*60+15</f>
        <v>855</v>
      </c>
      <c r="D8" s="0" t="n">
        <f aca="false">9*60+6</f>
        <v>546</v>
      </c>
      <c r="E8" s="0" t="n">
        <v>600</v>
      </c>
      <c r="F8" s="0" t="n">
        <v>165</v>
      </c>
      <c r="G8" s="0" t="n">
        <v>60</v>
      </c>
      <c r="I8" s="3" t="n">
        <v>0.00902777777777778</v>
      </c>
      <c r="J8" s="1" t="n">
        <f aca="false">(I8*60/$G$20)*60</f>
        <v>780</v>
      </c>
      <c r="K8" s="3" t="n">
        <v>0.00208333333333333</v>
      </c>
      <c r="L8" s="1" t="n">
        <f aca="false">(K8*60/$G$20)*60</f>
        <v>180</v>
      </c>
      <c r="M8" s="3" t="n">
        <v>0.00138888888888889</v>
      </c>
      <c r="N8" s="1" t="n">
        <f aca="false">(M8*60/$G$20)*60</f>
        <v>120</v>
      </c>
      <c r="O8" s="3" t="n">
        <v>0.00208333333333333</v>
      </c>
      <c r="P8" s="1" t="n">
        <f aca="false">(O8*60/$G$20)*60</f>
        <v>180</v>
      </c>
    </row>
    <row r="9" customFormat="false" ht="13.8" hidden="false" customHeight="false" outlineLevel="0" collapsed="false">
      <c r="A9" s="2" t="n">
        <v>2</v>
      </c>
      <c r="B9" s="0" t="n">
        <f aca="false">600</f>
        <v>600</v>
      </c>
      <c r="C9" s="0" t="n">
        <f aca="false">6*60+45</f>
        <v>405</v>
      </c>
      <c r="D9" s="0" t="n">
        <v>286</v>
      </c>
      <c r="E9" s="0" t="n">
        <v>240</v>
      </c>
      <c r="F9" s="0" t="n">
        <v>165</v>
      </c>
      <c r="G9" s="0" t="n">
        <v>30</v>
      </c>
      <c r="I9" s="3" t="n">
        <v>0.00416666666666667</v>
      </c>
      <c r="J9" s="1" t="n">
        <f aca="false">(I9*60/$G$20)*60</f>
        <v>360</v>
      </c>
      <c r="K9" s="3" t="n">
        <v>0.00347222222222222</v>
      </c>
      <c r="L9" s="1" t="n">
        <f aca="false">(K9*60/$G$20)*60</f>
        <v>300</v>
      </c>
      <c r="M9" s="3" t="n">
        <v>0.00555555555555556</v>
      </c>
      <c r="N9" s="1" t="n">
        <f aca="false">(M9*60/$G$20)*60</f>
        <v>480</v>
      </c>
      <c r="O9" s="3" t="n">
        <v>0.00208333333333333</v>
      </c>
      <c r="P9" s="1" t="n">
        <f aca="false">(O9*60/$G$20)*60</f>
        <v>180</v>
      </c>
    </row>
    <row r="10" customFormat="false" ht="13.8" hidden="false" customHeight="false" outlineLevel="0" collapsed="false">
      <c r="A10" s="2" t="n">
        <v>3</v>
      </c>
      <c r="B10" s="0" t="n">
        <v>600</v>
      </c>
      <c r="C10" s="0" t="n">
        <v>300</v>
      </c>
      <c r="D10" s="0" t="n">
        <v>275</v>
      </c>
      <c r="E10" s="0" t="n">
        <v>270</v>
      </c>
      <c r="F10" s="0" t="n">
        <v>165</v>
      </c>
      <c r="G10" s="0" t="n">
        <v>120</v>
      </c>
      <c r="I10" s="3" t="n">
        <v>0.00972222222222222</v>
      </c>
      <c r="J10" s="1" t="n">
        <f aca="false">(I10*60/$G$20)*60</f>
        <v>840</v>
      </c>
      <c r="K10" s="3"/>
      <c r="L10" s="1" t="n">
        <f aca="false">AVERAGE(L2:L9)</f>
        <v>288.75</v>
      </c>
      <c r="M10" s="3" t="n">
        <v>0.00347222222222222</v>
      </c>
      <c r="N10" s="1" t="n">
        <f aca="false">(M10*60/$G$20)*60</f>
        <v>300</v>
      </c>
      <c r="O10" s="3" t="n">
        <v>0.00208333333333333</v>
      </c>
      <c r="P10" s="1" t="n">
        <f aca="false">(O10*60/$G$20)*60</f>
        <v>180</v>
      </c>
    </row>
    <row r="11" customFormat="false" ht="13.8" hidden="false" customHeight="false" outlineLevel="0" collapsed="false">
      <c r="A11" s="2" t="n">
        <v>4</v>
      </c>
      <c r="B11" s="0" t="n">
        <v>800</v>
      </c>
      <c r="C11" s="0" t="n">
        <v>180</v>
      </c>
      <c r="D11" s="0" t="n">
        <v>193</v>
      </c>
      <c r="E11" s="0" t="n">
        <v>180</v>
      </c>
      <c r="F11" s="0" t="n">
        <v>120</v>
      </c>
      <c r="G11" s="0" t="n">
        <v>45</v>
      </c>
      <c r="I11" s="3" t="n">
        <v>0.00138888888888889</v>
      </c>
      <c r="J11" s="1" t="n">
        <f aca="false">(I11*60/$G$20)*60</f>
        <v>120</v>
      </c>
      <c r="K11" s="3"/>
      <c r="M11" s="3" t="n">
        <v>0.00138888888888889</v>
      </c>
      <c r="N11" s="1" t="n">
        <f aca="false">(M11*60/$G$20)*60</f>
        <v>120</v>
      </c>
      <c r="O11" s="3" t="n">
        <v>0.00208333333333333</v>
      </c>
      <c r="P11" s="1" t="n">
        <f aca="false">(O11*60/$G$20)*60</f>
        <v>180</v>
      </c>
    </row>
    <row r="12" customFormat="false" ht="13.8" hidden="false" customHeight="false" outlineLevel="0" collapsed="false">
      <c r="I12" s="3" t="n">
        <v>0.00694444444444444</v>
      </c>
      <c r="J12" s="1" t="n">
        <f aca="false">(I12*60/$G$20)*60</f>
        <v>600</v>
      </c>
      <c r="K12" s="3"/>
      <c r="M12" s="3" t="n">
        <v>0.00277777777777778</v>
      </c>
      <c r="N12" s="1" t="n">
        <f aca="false">(M12*60/$G$20)*60</f>
        <v>240</v>
      </c>
      <c r="O12" s="3" t="n">
        <v>0.00138888888888889</v>
      </c>
      <c r="P12" s="1" t="n">
        <f aca="false">(O12*60/$G$20)*60</f>
        <v>120</v>
      </c>
    </row>
    <row r="13" customFormat="false" ht="13.8" hidden="false" customHeight="false" outlineLevel="0" collapsed="false">
      <c r="I13" s="3" t="n">
        <v>0.00138888888888889</v>
      </c>
      <c r="J13" s="1" t="n">
        <f aca="false">(I13*60/$G$20)*60</f>
        <v>120</v>
      </c>
      <c r="K13" s="3"/>
      <c r="M13" s="3" t="n">
        <v>0.00138888888888889</v>
      </c>
      <c r="N13" s="1" t="n">
        <f aca="false">(M13*60/$G$20)*60</f>
        <v>120</v>
      </c>
      <c r="O13" s="3" t="n">
        <v>0.00347222222222222</v>
      </c>
      <c r="P13" s="1" t="n">
        <f aca="false">(O13*60/$G$20)*60</f>
        <v>300</v>
      </c>
    </row>
    <row r="14" customFormat="false" ht="13.8" hidden="false" customHeight="false" outlineLevel="0" collapsed="false">
      <c r="I14" s="3" t="n">
        <v>0.00208333333333333</v>
      </c>
      <c r="J14" s="1" t="n">
        <f aca="false">(I14*60/$G$20)*60</f>
        <v>180</v>
      </c>
      <c r="K14" s="3"/>
      <c r="M14" s="3"/>
      <c r="N14" s="1" t="n">
        <f aca="false">AVERAGE(N2:N13)</f>
        <v>275</v>
      </c>
      <c r="O14" s="3" t="n">
        <v>0.00138888888888889</v>
      </c>
      <c r="P14" s="1" t="n">
        <f aca="false">(O14*60/$G$20)*60</f>
        <v>120</v>
      </c>
    </row>
    <row r="15" customFormat="false" ht="13.8" hidden="false" customHeight="false" outlineLevel="0" collapsed="false">
      <c r="I15" s="3" t="n">
        <v>0.0104166666666667</v>
      </c>
      <c r="J15" s="1" t="n">
        <f aca="false">(I15*60/$G$20)*60</f>
        <v>900</v>
      </c>
      <c r="K15" s="3"/>
      <c r="M15" s="3"/>
      <c r="O15" s="3"/>
      <c r="P15" s="1" t="n">
        <f aca="false">AVERAGE(P2:P14)</f>
        <v>192.692307692308</v>
      </c>
    </row>
    <row r="16" customFormat="false" ht="13.8" hidden="false" customHeight="false" outlineLevel="0" collapsed="false">
      <c r="I16" s="3" t="n">
        <v>0.0104166666666667</v>
      </c>
      <c r="J16" s="1" t="n">
        <f aca="false">(I16*60/$G$20)*60</f>
        <v>900</v>
      </c>
      <c r="K16" s="3"/>
      <c r="M16" s="3"/>
      <c r="O16" s="3"/>
    </row>
    <row r="17" customFormat="false" ht="13.8" hidden="false" customHeight="false" outlineLevel="0" collapsed="false">
      <c r="I17" s="3" t="n">
        <v>0.000694444444444444</v>
      </c>
      <c r="J17" s="1" t="n">
        <f aca="false">(I17*60/$G$20)*60</f>
        <v>60</v>
      </c>
      <c r="K17" s="3"/>
      <c r="M17" s="3"/>
      <c r="O17" s="3"/>
    </row>
    <row r="18" customFormat="false" ht="13.8" hidden="false" customHeight="false" outlineLevel="0" collapsed="false">
      <c r="I18" s="3" t="n">
        <v>0.0118055555555556</v>
      </c>
      <c r="J18" s="1" t="n">
        <f aca="false">(I18*60/$G$20)*60</f>
        <v>1020</v>
      </c>
      <c r="K18" s="3"/>
      <c r="M18" s="3"/>
      <c r="O18" s="3"/>
    </row>
    <row r="19" customFormat="false" ht="13.8" hidden="false" customHeight="false" outlineLevel="0" collapsed="false">
      <c r="I19" s="3" t="n">
        <v>0.000694444444444444</v>
      </c>
      <c r="J19" s="1" t="n">
        <f aca="false">(I19*60/$G$20)*60</f>
        <v>60</v>
      </c>
      <c r="K19" s="3"/>
      <c r="M19" s="3"/>
      <c r="O19" s="3"/>
    </row>
    <row r="20" customFormat="false" ht="13.8" hidden="false" customHeight="false" outlineLevel="0" collapsed="false">
      <c r="G20" s="5" t="n">
        <v>0.0416666666666667</v>
      </c>
      <c r="I20" s="3" t="n">
        <v>0.00625</v>
      </c>
      <c r="J20" s="1" t="n">
        <f aca="false">(I20*60/$G$20)*60</f>
        <v>540</v>
      </c>
      <c r="K20" s="3"/>
      <c r="M20" s="3"/>
      <c r="O20" s="3"/>
    </row>
    <row r="21" customFormat="false" ht="13.8" hidden="false" customHeight="false" outlineLevel="0" collapsed="false">
      <c r="I21" s="3" t="n">
        <v>0.00902777777777778</v>
      </c>
      <c r="J21" s="1" t="n">
        <f aca="false">(I21*60/$G$20)*60</f>
        <v>780</v>
      </c>
      <c r="K21" s="3"/>
      <c r="M21" s="3"/>
      <c r="O21" s="3"/>
    </row>
    <row r="22" customFormat="false" ht="13.8" hidden="false" customHeight="false" outlineLevel="0" collapsed="false">
      <c r="J22" s="1" t="n">
        <f aca="false">AVERAGE(J2:J21)</f>
        <v>546</v>
      </c>
      <c r="K22" s="6"/>
      <c r="L22" s="7"/>
      <c r="M22" s="6"/>
      <c r="N22" s="7"/>
      <c r="O22" s="6"/>
    </row>
    <row r="23" customFormat="false" ht="13.8" hidden="false" customHeight="false" outlineLevel="0" collapsed="false">
      <c r="I23" s="6"/>
      <c r="J23" s="7"/>
      <c r="K23" s="6"/>
      <c r="L23" s="7"/>
      <c r="M23" s="6"/>
      <c r="N23" s="7"/>
      <c r="O23" s="6"/>
    </row>
    <row r="24" customFormat="false" ht="13.8" hidden="false" customHeight="false" outlineLevel="0" collapsed="false">
      <c r="I24" s="6"/>
      <c r="J24" s="7"/>
      <c r="K24" s="6"/>
      <c r="L24" s="7"/>
      <c r="M24" s="6"/>
      <c r="N24" s="7"/>
      <c r="O24" s="6"/>
    </row>
    <row r="25" customFormat="false" ht="13.8" hidden="false" customHeight="false" outlineLevel="0" collapsed="false">
      <c r="G25" s="0" t="s">
        <v>10</v>
      </c>
      <c r="H25" s="0" t="s">
        <v>11</v>
      </c>
      <c r="I25" s="6"/>
      <c r="J25" s="7"/>
      <c r="K25" s="6"/>
      <c r="L25" s="7"/>
      <c r="M25" s="6"/>
      <c r="N25" s="7"/>
      <c r="O25" s="6"/>
    </row>
    <row r="26" customFormat="false" ht="13.8" hidden="false" customHeight="false" outlineLevel="0" collapsed="false">
      <c r="F26" s="0" t="s">
        <v>4</v>
      </c>
      <c r="G26" s="0" t="n">
        <v>4</v>
      </c>
      <c r="H26" s="0" t="n">
        <v>37</v>
      </c>
      <c r="K26" s="6"/>
      <c r="L26" s="7"/>
      <c r="M26" s="6"/>
      <c r="N26" s="7"/>
      <c r="O26" s="6"/>
    </row>
    <row r="27" customFormat="false" ht="13.8" hidden="false" customHeight="false" outlineLevel="0" collapsed="false">
      <c r="F27" s="0" t="s">
        <v>12</v>
      </c>
      <c r="G27" s="0" t="n">
        <v>21</v>
      </c>
      <c r="H27" s="0" t="n">
        <v>28</v>
      </c>
      <c r="I27" s="6"/>
      <c r="J27" s="7"/>
      <c r="M27" s="6"/>
      <c r="N27" s="7"/>
      <c r="O27" s="6"/>
    </row>
    <row r="28" customFormat="false" ht="13.8" hidden="false" customHeight="false" outlineLevel="0" collapsed="false">
      <c r="F28" s="0" t="s">
        <v>1</v>
      </c>
      <c r="G28" s="0" t="n">
        <v>0</v>
      </c>
      <c r="H28" s="0" t="n">
        <v>17</v>
      </c>
      <c r="I28" s="6"/>
      <c r="J28" s="7"/>
      <c r="O28" s="6"/>
    </row>
    <row r="29" customFormat="false" ht="13.8" hidden="false" customHeight="false" outlineLevel="0" collapsed="false">
      <c r="F29" s="0" t="s">
        <v>13</v>
      </c>
      <c r="G29" s="0" t="n">
        <v>4</v>
      </c>
      <c r="H29" s="0" t="n">
        <v>15</v>
      </c>
      <c r="I29" s="6"/>
      <c r="J29" s="7"/>
      <c r="M29" s="6"/>
      <c r="N29" s="7"/>
    </row>
    <row r="30" customFormat="false" ht="13.8" hidden="false" customHeight="false" outlineLevel="0" collapsed="false">
      <c r="F30" s="0" t="s">
        <v>14</v>
      </c>
      <c r="G30" s="0" t="n">
        <v>8</v>
      </c>
      <c r="H30" s="0" t="n">
        <f aca="false">37+17+15</f>
        <v>69</v>
      </c>
      <c r="I30" s="6" t="n">
        <f aca="false">8/69</f>
        <v>0.115942028985507</v>
      </c>
      <c r="J30" s="7"/>
      <c r="M30" s="6"/>
      <c r="N30" s="7"/>
      <c r="O30" s="6"/>
    </row>
    <row r="31" customFormat="false" ht="13.8" hidden="false" customHeight="false" outlineLevel="0" collapsed="false">
      <c r="F31" s="0" t="s">
        <v>15</v>
      </c>
      <c r="I31" s="6" t="n">
        <f aca="false">21/28</f>
        <v>0.75</v>
      </c>
      <c r="J31" s="7"/>
      <c r="K31" s="6"/>
      <c r="L31" s="7"/>
      <c r="M31" s="6"/>
      <c r="N31" s="7"/>
      <c r="O31" s="6"/>
    </row>
    <row r="32" customFormat="false" ht="13.8" hidden="false" customHeight="false" outlineLevel="0" collapsed="false">
      <c r="I32" s="6"/>
      <c r="J32" s="7"/>
      <c r="K32" s="6"/>
      <c r="L32" s="7"/>
      <c r="M32" s="6"/>
      <c r="N32" s="7"/>
      <c r="O32" s="6"/>
    </row>
    <row r="33" customFormat="false" ht="13.8" hidden="false" customHeight="false" outlineLevel="0" collapsed="false">
      <c r="I33" s="6"/>
      <c r="J33" s="7"/>
      <c r="K33" s="6"/>
      <c r="L33" s="7"/>
      <c r="M33" s="6"/>
      <c r="N33" s="7"/>
      <c r="O33" s="6"/>
    </row>
    <row r="34" customFormat="false" ht="13.8" hidden="false" customHeight="false" outlineLevel="0" collapsed="false">
      <c r="I34" s="6"/>
      <c r="J34" s="7"/>
      <c r="K34" s="6"/>
      <c r="L34" s="7"/>
      <c r="M34" s="6"/>
      <c r="N34" s="7"/>
      <c r="O34" s="6"/>
    </row>
    <row r="35" customFormat="false" ht="13.8" hidden="false" customHeight="false" outlineLevel="0" collapsed="false">
      <c r="I35" s="6"/>
      <c r="J35" s="7"/>
      <c r="K35" s="6"/>
      <c r="L35" s="7"/>
      <c r="M35" s="6"/>
      <c r="N35" s="7"/>
      <c r="O35" s="6"/>
    </row>
    <row r="36" customFormat="false" ht="13.8" hidden="false" customHeight="false" outlineLevel="0" collapsed="false">
      <c r="I36" s="6"/>
      <c r="J36" s="7"/>
      <c r="K36" s="6"/>
      <c r="L36" s="7"/>
      <c r="M36" s="6"/>
      <c r="N36" s="7"/>
      <c r="O36" s="6"/>
    </row>
    <row r="37" customFormat="false" ht="13.8" hidden="false" customHeight="false" outlineLevel="0" collapsed="false">
      <c r="K37" s="6"/>
      <c r="L37" s="7"/>
      <c r="M37" s="6"/>
      <c r="N37" s="7"/>
      <c r="O37" s="6"/>
    </row>
    <row r="38" customFormat="false" ht="13.8" hidden="false" customHeight="false" outlineLevel="0" collapsed="false">
      <c r="K38" s="6"/>
      <c r="L38" s="7"/>
      <c r="M38" s="6"/>
      <c r="N38" s="7"/>
      <c r="O38" s="6"/>
    </row>
    <row r="39" customFormat="false" ht="13.8" hidden="false" customHeight="false" outlineLevel="0" collapsed="false">
      <c r="I39" s="6"/>
      <c r="J39" s="7"/>
      <c r="K39" s="6"/>
      <c r="L39" s="7"/>
      <c r="M39" s="6"/>
      <c r="N39" s="7"/>
      <c r="O39" s="6"/>
    </row>
    <row r="40" customFormat="false" ht="13.8" hidden="false" customHeight="false" outlineLevel="0" collapsed="false">
      <c r="I40" s="6"/>
      <c r="J40" s="7"/>
      <c r="K40" s="6"/>
      <c r="L40" s="7"/>
      <c r="M40" s="6"/>
      <c r="N40" s="7"/>
      <c r="O40" s="6"/>
    </row>
    <row r="41" customFormat="false" ht="13.8" hidden="false" customHeight="false" outlineLevel="0" collapsed="false">
      <c r="I41" s="6"/>
      <c r="J41" s="7"/>
      <c r="K41" s="6"/>
      <c r="L41" s="7"/>
      <c r="M41" s="6"/>
      <c r="N41" s="7"/>
      <c r="O41" s="6"/>
    </row>
    <row r="42" customFormat="false" ht="13.8" hidden="false" customHeight="false" outlineLevel="0" collapsed="false">
      <c r="I42" s="6"/>
      <c r="J42" s="7"/>
      <c r="K42" s="6"/>
      <c r="L42" s="7"/>
      <c r="M42" s="6"/>
      <c r="N42" s="7"/>
      <c r="O42" s="6"/>
    </row>
    <row r="43" customFormat="false" ht="13.8" hidden="false" customHeight="false" outlineLevel="0" collapsed="false">
      <c r="I43" s="6"/>
      <c r="J43" s="7"/>
      <c r="K43" s="6"/>
      <c r="L43" s="7"/>
      <c r="M43" s="6"/>
      <c r="N43" s="7"/>
      <c r="O43" s="6"/>
    </row>
    <row r="44" customFormat="false" ht="13.8" hidden="false" customHeight="false" outlineLevel="0" collapsed="false">
      <c r="I44" s="6"/>
      <c r="J44" s="7"/>
      <c r="K44" s="6"/>
      <c r="L44" s="7"/>
      <c r="M44" s="6"/>
      <c r="N44" s="7"/>
      <c r="O44" s="6"/>
    </row>
    <row r="45" customFormat="false" ht="13.8" hidden="false" customHeight="false" outlineLevel="0" collapsed="false">
      <c r="I45" s="6"/>
      <c r="J45" s="7"/>
      <c r="K45" s="6"/>
      <c r="L45" s="7"/>
      <c r="M45" s="6"/>
      <c r="N45" s="7"/>
      <c r="O45" s="6"/>
    </row>
    <row r="46" customFormat="false" ht="13.8" hidden="false" customHeight="false" outlineLevel="0" collapsed="false">
      <c r="I46" s="6"/>
      <c r="J46" s="7"/>
      <c r="K46" s="6"/>
      <c r="L46" s="7"/>
      <c r="M46" s="6"/>
      <c r="N46" s="7"/>
      <c r="O46" s="6"/>
    </row>
    <row r="47" customFormat="false" ht="13.8" hidden="false" customHeight="false" outlineLevel="0" collapsed="false">
      <c r="I47" s="6"/>
      <c r="J47" s="7"/>
      <c r="K47" s="6"/>
      <c r="L47" s="7"/>
      <c r="M47" s="6"/>
      <c r="N47" s="7"/>
      <c r="O47" s="6"/>
    </row>
    <row r="48" customFormat="false" ht="13.8" hidden="false" customHeight="false" outlineLevel="0" collapsed="false">
      <c r="I48" s="6"/>
      <c r="J48" s="7"/>
      <c r="K48" s="6"/>
      <c r="L48" s="7"/>
      <c r="M48" s="6"/>
      <c r="N48" s="7"/>
      <c r="O48" s="6"/>
    </row>
    <row r="49" customFormat="false" ht="13.8" hidden="false" customHeight="false" outlineLevel="0" collapsed="false">
      <c r="I49" s="6"/>
      <c r="J49" s="7"/>
      <c r="K49" s="6"/>
      <c r="L49" s="7"/>
      <c r="M49" s="6"/>
      <c r="N49" s="7"/>
      <c r="O49" s="6"/>
    </row>
    <row r="50" customFormat="false" ht="13.8" hidden="false" customHeight="false" outlineLevel="0" collapsed="false">
      <c r="I50" s="6" t="n">
        <v>0</v>
      </c>
      <c r="J50" s="7"/>
      <c r="K50" s="6"/>
      <c r="L50" s="7"/>
      <c r="M50" s="6"/>
      <c r="N50" s="7"/>
      <c r="O50" s="6"/>
    </row>
    <row r="51" customFormat="false" ht="13.8" hidden="false" customHeight="false" outlineLevel="0" collapsed="false">
      <c r="I51" s="6"/>
      <c r="J51" s="7"/>
      <c r="K51" s="6" t="n">
        <v>0</v>
      </c>
      <c r="L51" s="7"/>
      <c r="M51" s="6"/>
      <c r="N51" s="7"/>
      <c r="O51" s="6"/>
    </row>
    <row r="52" customFormat="false" ht="13.8" hidden="false" customHeight="false" outlineLevel="0" collapsed="false">
      <c r="K52" s="6"/>
      <c r="L52" s="7"/>
      <c r="M52" s="6"/>
      <c r="N52" s="7"/>
      <c r="O52" s="6"/>
    </row>
    <row r="53" customFormat="false" ht="13.8" hidden="false" customHeight="false" outlineLevel="0" collapsed="false">
      <c r="K53" s="6"/>
      <c r="L53" s="7"/>
      <c r="M53" s="6"/>
      <c r="N53" s="7"/>
      <c r="O53" s="6"/>
    </row>
    <row r="54" customFormat="false" ht="13.8" hidden="false" customHeight="false" outlineLevel="0" collapsed="false">
      <c r="K54" s="6"/>
      <c r="L54" s="7"/>
      <c r="M54" s="6"/>
      <c r="N54" s="7"/>
      <c r="O54" s="6"/>
    </row>
    <row r="55" customFormat="false" ht="13.8" hidden="false" customHeight="false" outlineLevel="0" collapsed="false">
      <c r="I55" s="6"/>
      <c r="J55" s="7"/>
      <c r="K55" s="6" t="n">
        <v>0</v>
      </c>
      <c r="L55" s="7"/>
      <c r="M55" s="6"/>
      <c r="N55" s="7"/>
      <c r="O55" s="6"/>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00FFFFFF"/>
    <pageSetUpPr fitToPage="false"/>
  </sheetPr>
  <dimension ref="B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RowHeight="14.4"/>
  <cols>
    <col collapsed="false" hidden="false" max="1025" min="1" style="0" width="8.5748987854251"/>
  </cols>
  <sheetData>
    <row r="1" customFormat="false" ht="14.4" hidden="false" customHeight="false" outlineLevel="0" collapsed="false">
      <c r="B1" s="0" t="s">
        <v>96</v>
      </c>
      <c r="C1" s="0" t="s">
        <v>97</v>
      </c>
      <c r="D1" s="0" t="s">
        <v>98</v>
      </c>
      <c r="E1" s="0" t="s">
        <v>99</v>
      </c>
    </row>
    <row r="2" customFormat="false" ht="14.4" hidden="false" customHeight="false" outlineLevel="0" collapsed="false">
      <c r="B2" s="0" t="n">
        <v>174</v>
      </c>
      <c r="C2" s="0" t="n">
        <v>181</v>
      </c>
      <c r="D2" s="0" t="n">
        <v>41</v>
      </c>
      <c r="E2" s="0" t="n">
        <v>40</v>
      </c>
    </row>
    <row r="3" customFormat="false" ht="14.4" hidden="false" customHeight="false" outlineLevel="0" collapsed="false">
      <c r="B3" s="0" t="n">
        <v>36</v>
      </c>
      <c r="C3" s="0" t="n">
        <v>51</v>
      </c>
      <c r="D3" s="0" t="n">
        <v>40</v>
      </c>
      <c r="E3" s="0" t="n">
        <v>17</v>
      </c>
    </row>
    <row r="4" customFormat="false" ht="14.4" hidden="false" customHeight="false" outlineLevel="0" collapsed="false">
      <c r="B4" s="0" t="n">
        <v>38</v>
      </c>
      <c r="C4" s="0" t="n">
        <v>51</v>
      </c>
      <c r="D4" s="0" t="n">
        <v>42</v>
      </c>
      <c r="E4" s="0" t="n">
        <v>17</v>
      </c>
    </row>
    <row r="5" customFormat="false" ht="14.4" hidden="false" customHeight="false" outlineLevel="0" collapsed="false">
      <c r="B5" s="0" t="n">
        <v>31</v>
      </c>
      <c r="C5" s="0" t="n">
        <v>50</v>
      </c>
      <c r="D5" s="0" t="n">
        <v>43</v>
      </c>
      <c r="E5" s="0" t="n">
        <v>17</v>
      </c>
    </row>
    <row r="6" customFormat="false" ht="14.4" hidden="false" customHeight="false" outlineLevel="0" collapsed="false">
      <c r="B6" s="0" t="n">
        <v>32</v>
      </c>
      <c r="C6" s="0" t="n">
        <v>58</v>
      </c>
      <c r="D6" s="0" t="n">
        <v>442</v>
      </c>
      <c r="E6" s="0" t="n">
        <v>17</v>
      </c>
    </row>
    <row r="7" customFormat="false" ht="14.4" hidden="false" customHeight="false" outlineLevel="0" collapsed="false">
      <c r="B7" s="0" t="n">
        <v>38</v>
      </c>
      <c r="C7" s="0" t="n">
        <v>54</v>
      </c>
      <c r="D7" s="0" t="n">
        <v>42</v>
      </c>
      <c r="E7" s="0" t="n">
        <v>17</v>
      </c>
    </row>
    <row r="8" customFormat="false" ht="24.75" hidden="false" customHeight="true" outlineLevel="0" collapsed="false">
      <c r="B8" s="0" t="n">
        <v>30</v>
      </c>
      <c r="C8" s="0" t="n">
        <v>351</v>
      </c>
      <c r="D8" s="0" t="n">
        <v>43</v>
      </c>
      <c r="E8" s="0" t="n">
        <v>18</v>
      </c>
    </row>
    <row r="9" customFormat="false" ht="14.4" hidden="false" customHeight="false" outlineLevel="0" collapsed="false">
      <c r="B9" s="0" t="n">
        <v>29</v>
      </c>
      <c r="C9" s="0" t="n">
        <v>52</v>
      </c>
      <c r="D9" s="0" t="n">
        <v>41</v>
      </c>
      <c r="E9" s="0" t="n">
        <v>17</v>
      </c>
    </row>
    <row r="10" customFormat="false" ht="14.4" hidden="false" customHeight="false" outlineLevel="0" collapsed="false">
      <c r="B10" s="0" t="n">
        <v>36</v>
      </c>
      <c r="C10" s="0" t="n">
        <v>50</v>
      </c>
      <c r="D10" s="0" t="n">
        <v>43</v>
      </c>
      <c r="E10" s="0" t="n">
        <v>17</v>
      </c>
    </row>
    <row r="11" customFormat="false" ht="14.4" hidden="false" customHeight="false" outlineLevel="0" collapsed="false">
      <c r="B11" s="0" t="n">
        <v>32</v>
      </c>
      <c r="C11" s="0" t="n">
        <v>60</v>
      </c>
      <c r="D11" s="0" t="n">
        <v>47</v>
      </c>
      <c r="E11" s="0" t="n">
        <v>19</v>
      </c>
    </row>
    <row r="12" customFormat="false" ht="14.4" hidden="false" customHeight="false" outlineLevel="0" collapsed="false">
      <c r="B12" s="0" t="n">
        <f aca="false">AVERAGE(B2:B11)/1000</f>
        <v>0.0476</v>
      </c>
      <c r="C12" s="0" t="n">
        <f aca="false">AVERAGE(C2:C11)/1000</f>
        <v>0.0958</v>
      </c>
      <c r="D12" s="0" t="n">
        <f aca="false">AVERAGE(D2:D11)/1000</f>
        <v>0.0824</v>
      </c>
      <c r="E12" s="0" t="n">
        <f aca="false">AVERAGE(E2:E11)/1000</f>
        <v>0.0196</v>
      </c>
    </row>
    <row r="13" customFormat="false" ht="14.4" hidden="false" customHeight="false" outlineLevel="0" collapsed="false">
      <c r="B13" s="0" t="n">
        <f aca="false">_xlfn.STDEV.S(B2:B11)/1000</f>
        <v>0.0445326347250593</v>
      </c>
      <c r="C13" s="0" t="n">
        <f aca="false">_xlfn.STDEV.S(C2:C11)/1000</f>
        <v>0.0983031592122609</v>
      </c>
      <c r="D13" s="0" t="n">
        <f aca="false">_xlfn.STDEV.S(D2:D11)/1000</f>
        <v>0.126364727849366</v>
      </c>
      <c r="E13" s="0" t="n">
        <f aca="false">_xlfn.STDEV.S(E2:E11)/1000</f>
        <v>0.00719876532623631</v>
      </c>
    </row>
  </sheetData>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U140"/>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09" activePane="bottomLeft" state="frozen"/>
      <selection pane="topLeft" activeCell="A1" activeCellId="0" sqref="A1"/>
      <selection pane="bottomLeft" activeCell="B139" activeCellId="0" sqref="B139"/>
    </sheetView>
  </sheetViews>
  <sheetFormatPr defaultRowHeight="14.4"/>
  <cols>
    <col collapsed="false" hidden="false" max="1" min="1" style="0" width="9.95546558704453"/>
    <col collapsed="false" hidden="false" max="2" min="2" style="0" width="8.5748987854251"/>
    <col collapsed="false" hidden="false" max="3" min="3" style="8" width="11.6599190283401"/>
    <col collapsed="false" hidden="false" max="4" min="4" style="0" width="14.331983805668"/>
    <col collapsed="false" hidden="true" max="16" min="5" style="2" width="0"/>
    <col collapsed="false" hidden="false" max="17" min="17" style="9" width="15.6599190283401"/>
    <col collapsed="false" hidden="false" max="18" min="18" style="10" width="48.331983805668"/>
    <col collapsed="false" hidden="false" max="19" min="19" style="11" width="46.331983805668"/>
    <col collapsed="false" hidden="false" max="1025" min="20" style="0" width="8.5748987854251"/>
  </cols>
  <sheetData>
    <row r="1" customFormat="false" ht="14.4" hidden="false" customHeight="false" outlineLevel="0" collapsed="false">
      <c r="A1" s="12" t="s">
        <v>16</v>
      </c>
      <c r="B1" s="12" t="s">
        <v>17</v>
      </c>
      <c r="C1" s="12" t="s">
        <v>18</v>
      </c>
      <c r="D1" s="12" t="s">
        <v>19</v>
      </c>
      <c r="E1" s="6" t="s">
        <v>20</v>
      </c>
      <c r="F1" s="6" t="s">
        <v>21</v>
      </c>
      <c r="G1" s="6" t="s">
        <v>22</v>
      </c>
      <c r="H1" s="6" t="s">
        <v>23</v>
      </c>
      <c r="I1" s="6" t="s">
        <v>24</v>
      </c>
      <c r="J1" s="6" t="s">
        <v>25</v>
      </c>
      <c r="K1" s="6" t="s">
        <v>26</v>
      </c>
      <c r="L1" s="6" t="s">
        <v>27</v>
      </c>
      <c r="M1" s="6" t="s">
        <v>6</v>
      </c>
      <c r="N1" s="6" t="s">
        <v>7</v>
      </c>
      <c r="O1" s="6" t="s">
        <v>8</v>
      </c>
      <c r="P1" s="6" t="s">
        <v>9</v>
      </c>
      <c r="Q1" s="6" t="s">
        <v>28</v>
      </c>
      <c r="R1" s="13" t="s">
        <v>29</v>
      </c>
      <c r="S1" s="14" t="s">
        <v>30</v>
      </c>
    </row>
    <row r="2" customFormat="false" ht="43.2" hidden="false" customHeight="false" outlineLevel="0" collapsed="false">
      <c r="A2" s="15" t="n">
        <v>1</v>
      </c>
      <c r="B2" s="12" t="n">
        <v>1</v>
      </c>
      <c r="C2" s="16" t="n">
        <v>0.00138888888888889</v>
      </c>
      <c r="D2" s="16" t="s">
        <v>31</v>
      </c>
      <c r="E2" s="6" t="n">
        <f aca="false">IF(AND(D2="Yes",B2=1),1,0)</f>
        <v>1</v>
      </c>
      <c r="F2" s="6" t="n">
        <f aca="false">IF(AND($D2="Yes",$B2=2),1,0)</f>
        <v>0</v>
      </c>
      <c r="G2" s="6" t="n">
        <f aca="false">IF(AND($D2="Yes",$B2=3),1,0)</f>
        <v>0</v>
      </c>
      <c r="H2" s="6" t="n">
        <f aca="false">IF(AND($D2="Yes",$B2=4),1,0)</f>
        <v>0</v>
      </c>
      <c r="I2" s="6" t="n">
        <f aca="false">IF(AND($B2=4,$D2="Yes",$Q2="Yes"),1,0)</f>
        <v>0</v>
      </c>
      <c r="J2" s="6" t="n">
        <f aca="false">IF(AND($B2=2,$D2="Yes",$Q2="Yes"),1,0)</f>
        <v>0</v>
      </c>
      <c r="K2" s="6" t="n">
        <f aca="false">IF(AND($B2=3,$D2="Yes",$Q2="Yes"),1,0)</f>
        <v>0</v>
      </c>
      <c r="L2" s="6" t="n">
        <f aca="false">IF(AND($B2=4,$D2="Yes",$Q2="Yes"),1,0)</f>
        <v>0</v>
      </c>
      <c r="M2" s="6" t="n">
        <f aca="false">IF(AND(ISNUMBER($C2),$B2=1),$C2,"")</f>
        <v>0.00138888888888889</v>
      </c>
      <c r="N2" s="6" t="str">
        <f aca="false">IF(AND(ISNUMBER($C2),$B2=2),$C2,"")</f>
        <v/>
      </c>
      <c r="O2" s="6" t="str">
        <f aca="false">IF(AND(ISNUMBER($C2),$B2=3),$C2,"")</f>
        <v/>
      </c>
      <c r="P2" s="6" t="str">
        <f aca="false">IF(AND(ISNUMBER($C2),$B2=4),$C2,"")</f>
        <v/>
      </c>
      <c r="Q2" s="6" t="s">
        <v>32</v>
      </c>
      <c r="R2" s="13" t="s">
        <v>33</v>
      </c>
      <c r="S2" s="14" t="s">
        <v>34</v>
      </c>
    </row>
    <row r="3" customFormat="false" ht="14.4" hidden="false" customHeight="false" outlineLevel="0" collapsed="false">
      <c r="A3" s="15"/>
      <c r="B3" s="12" t="n">
        <v>2</v>
      </c>
      <c r="C3" s="16" t="n">
        <v>0.000347222222222222</v>
      </c>
      <c r="D3" s="16" t="str">
        <f aca="false">'Tarefa2-CIC'!C2</f>
        <v>Yes</v>
      </c>
      <c r="E3" s="6" t="n">
        <f aca="false">IF(AND(D3="Yes",B3=1),1,0)</f>
        <v>0</v>
      </c>
      <c r="F3" s="6" t="n">
        <f aca="false">IF(AND($D3="Yes",$B3=2),1,0)</f>
        <v>1</v>
      </c>
      <c r="G3" s="6" t="n">
        <f aca="false">IF(AND($D3="Yes",$B3=3),1,0)</f>
        <v>0</v>
      </c>
      <c r="H3" s="6" t="n">
        <f aca="false">IF(AND($D3="Yes",$B3=4),1,0)</f>
        <v>0</v>
      </c>
      <c r="I3" s="6" t="n">
        <f aca="false">IF(AND($B3=4,$D3="Yes",$Q3="Yes"),1,0)</f>
        <v>0</v>
      </c>
      <c r="J3" s="6" t="n">
        <f aca="false">IF(AND($B3=2,$D3="Yes",$Q3="Yes"),1,0)</f>
        <v>1</v>
      </c>
      <c r="K3" s="6" t="n">
        <f aca="false">IF(AND($B3=3,$D3="Yes",$Q3="Yes"),1,0)</f>
        <v>0</v>
      </c>
      <c r="L3" s="6" t="n">
        <f aca="false">IF(AND($B3=4,$D3="Yes",$Q3="Yes"),1,0)</f>
        <v>0</v>
      </c>
      <c r="M3" s="6" t="str">
        <f aca="false">IF(AND(ISNUMBER($C3),$B3=1),$C3,"")</f>
        <v/>
      </c>
      <c r="N3" s="6" t="n">
        <f aca="false">IF(AND(ISNUMBER($C3),$B3=2),$C3,"")</f>
        <v>0.000347222222222222</v>
      </c>
      <c r="O3" s="6" t="str">
        <f aca="false">IF(AND(ISNUMBER($C3),$B3=3),$C3,"")</f>
        <v/>
      </c>
      <c r="P3" s="6" t="str">
        <f aca="false">IF(AND(ISNUMBER($C3),$B3=4),$C3,"")</f>
        <v/>
      </c>
      <c r="Q3" s="16" t="str">
        <f aca="false">'Tarefa2-CIC'!D2</f>
        <v>Yes</v>
      </c>
      <c r="R3" s="16"/>
      <c r="S3" s="16"/>
    </row>
    <row r="4" customFormat="false" ht="14.4" hidden="false" customHeight="false" outlineLevel="0" collapsed="false">
      <c r="A4" s="15"/>
      <c r="B4" s="12" t="n">
        <v>3</v>
      </c>
      <c r="C4" s="16" t="n">
        <v>0.00208333333333333</v>
      </c>
      <c r="D4" s="12" t="s">
        <v>31</v>
      </c>
      <c r="E4" s="6" t="n">
        <f aca="false">IF(AND(D4="Yes",B4=1),1,0)</f>
        <v>0</v>
      </c>
      <c r="F4" s="6" t="n">
        <f aca="false">IF(AND($D4="Yes",$B4=2),1,0)</f>
        <v>0</v>
      </c>
      <c r="G4" s="6" t="n">
        <f aca="false">IF(AND($D4="Yes",$B4=3),1,0)</f>
        <v>1</v>
      </c>
      <c r="H4" s="6" t="n">
        <f aca="false">IF(AND($D4="Yes",$B4=4),1,0)</f>
        <v>0</v>
      </c>
      <c r="I4" s="6" t="n">
        <f aca="false">IF(AND($B4=4,$D4="Yes",$Q4="Yes"),1,0)</f>
        <v>0</v>
      </c>
      <c r="J4" s="6" t="n">
        <f aca="false">IF(AND($B4=2,$D4="Yes",$Q4="Yes"),1,0)</f>
        <v>0</v>
      </c>
      <c r="K4" s="6" t="n">
        <f aca="false">IF(AND($B4=3,$D4="Yes",$Q4="Yes"),1,0)</f>
        <v>0</v>
      </c>
      <c r="L4" s="6" t="n">
        <f aca="false">IF(AND($B4=4,$D4="Yes",$Q4="Yes"),1,0)</f>
        <v>0</v>
      </c>
      <c r="M4" s="6" t="str">
        <f aca="false">IF(AND(ISNUMBER($C4),$B4=1),$C4,"")</f>
        <v/>
      </c>
      <c r="N4" s="6" t="str">
        <f aca="false">IF(AND(ISNUMBER($C4),$B4=2),$C4,"")</f>
        <v/>
      </c>
      <c r="O4" s="6" t="n">
        <f aca="false">IF(AND(ISNUMBER($C4),$B4=3),$C4,"")</f>
        <v>0.00208333333333333</v>
      </c>
      <c r="P4" s="6" t="str">
        <f aca="false">IF(AND(ISNUMBER($C4),$B4=4),$C4,"")</f>
        <v/>
      </c>
      <c r="Q4" s="6" t="s">
        <v>35</v>
      </c>
      <c r="R4" s="13" t="s">
        <v>36</v>
      </c>
      <c r="S4" s="14"/>
    </row>
    <row r="5" customFormat="false" ht="14.4" hidden="false" customHeight="false" outlineLevel="0" collapsed="false">
      <c r="A5" s="15"/>
      <c r="B5" s="12" t="n">
        <v>4</v>
      </c>
      <c r="C5" s="16" t="n">
        <v>0.000694444444444444</v>
      </c>
      <c r="D5" s="12" t="s">
        <v>31</v>
      </c>
      <c r="E5" s="6" t="n">
        <f aca="false">IF(AND(D5="Yes",B5=1),1,0)</f>
        <v>0</v>
      </c>
      <c r="F5" s="6" t="n">
        <f aca="false">IF(AND($D5="Yes",$B5=2),1,0)</f>
        <v>0</v>
      </c>
      <c r="G5" s="6" t="n">
        <f aca="false">IF(AND($D5="Yes",$B5=3),1,0)</f>
        <v>0</v>
      </c>
      <c r="H5" s="6" t="n">
        <f aca="false">IF(AND($D5="Yes",$B5=4),1,0)</f>
        <v>1</v>
      </c>
      <c r="I5" s="6" t="n">
        <f aca="false">IF(AND($B5=4,$D5="Yes",$Q5="Yes"),1,0)</f>
        <v>1</v>
      </c>
      <c r="J5" s="6" t="n">
        <f aca="false">IF(AND($B5=2,$D5="Yes",$Q5="Yes"),1,0)</f>
        <v>0</v>
      </c>
      <c r="K5" s="6" t="n">
        <f aca="false">IF(AND($B5=3,$D5="Yes",$Q5="Yes"),1,0)</f>
        <v>0</v>
      </c>
      <c r="L5" s="6" t="n">
        <f aca="false">IF(AND($B5=4,$D5="Yes",$Q5="Yes"),1,0)</f>
        <v>1</v>
      </c>
      <c r="M5" s="6" t="str">
        <f aca="false">IF(AND(ISNUMBER($C5),$B5=1),$C5,"")</f>
        <v/>
      </c>
      <c r="N5" s="6" t="str">
        <f aca="false">IF(AND(ISNUMBER($C5),$B5=2),$C5,"")</f>
        <v/>
      </c>
      <c r="O5" s="6" t="str">
        <f aca="false">IF(AND(ISNUMBER($C5),$B5=3),$C5,"")</f>
        <v/>
      </c>
      <c r="P5" s="6" t="n">
        <f aca="false">IF(AND(ISNUMBER($C5),$B5=4),$C5,"")</f>
        <v>0.000694444444444444</v>
      </c>
      <c r="Q5" s="6" t="s">
        <v>31</v>
      </c>
      <c r="R5" s="13"/>
      <c r="S5" s="14"/>
    </row>
    <row r="6" customFormat="false" ht="13.95" hidden="false" customHeight="true" outlineLevel="0" collapsed="false">
      <c r="A6" s="12" t="n">
        <v>2</v>
      </c>
      <c r="B6" s="12" t="n">
        <v>1</v>
      </c>
      <c r="C6" s="16" t="n">
        <v>0.00555555555555556</v>
      </c>
      <c r="D6" s="16" t="s">
        <v>31</v>
      </c>
      <c r="E6" s="6" t="n">
        <f aca="false">IF(AND(D6="Yes",B6=1),1,0)</f>
        <v>1</v>
      </c>
      <c r="F6" s="6" t="n">
        <f aca="false">IF(AND($D6="Yes",$B6=2),1,0)</f>
        <v>0</v>
      </c>
      <c r="G6" s="6" t="n">
        <f aca="false">IF(AND($D6="Yes",$B6=3),1,0)</f>
        <v>0</v>
      </c>
      <c r="H6" s="6" t="n">
        <f aca="false">IF(AND($D6="Yes",$B6=4),1,0)</f>
        <v>0</v>
      </c>
      <c r="I6" s="6" t="n">
        <f aca="false">IF(AND($B6=4,$D6="Yes",$Q6="Yes"),1,0)</f>
        <v>0</v>
      </c>
      <c r="J6" s="6" t="n">
        <f aca="false">IF(AND($B6=2,$D6="Yes",$Q6="Yes"),1,0)</f>
        <v>0</v>
      </c>
      <c r="K6" s="6" t="n">
        <f aca="false">IF(AND($B6=3,$D6="Yes",$Q6="Yes"),1,0)</f>
        <v>0</v>
      </c>
      <c r="L6" s="6" t="n">
        <f aca="false">IF(AND($B6=4,$D6="Yes",$Q6="Yes"),1,0)</f>
        <v>0</v>
      </c>
      <c r="M6" s="6" t="n">
        <f aca="false">IF(AND(ISNUMBER($C6),$B6=1),$C6,"")</f>
        <v>0.00555555555555556</v>
      </c>
      <c r="N6" s="6" t="str">
        <f aca="false">IF(AND(ISNUMBER($C6),$B6=2),$C6,"")</f>
        <v/>
      </c>
      <c r="O6" s="6" t="str">
        <f aca="false">IF(AND(ISNUMBER($C6),$B6=3),$C6,"")</f>
        <v/>
      </c>
      <c r="P6" s="6" t="str">
        <f aca="false">IF(AND(ISNUMBER($C6),$B6=4),$C6,"")</f>
        <v/>
      </c>
      <c r="Q6" s="6" t="s">
        <v>31</v>
      </c>
      <c r="R6" s="13"/>
      <c r="S6" s="14"/>
      <c r="T6" s="0" t="s">
        <v>37</v>
      </c>
      <c r="U6" s="17" t="n">
        <v>0.488194444444444</v>
      </c>
    </row>
    <row r="7" customFormat="false" ht="14.4" hidden="false" customHeight="false" outlineLevel="0" collapsed="false">
      <c r="A7" s="12" t="n">
        <v>2</v>
      </c>
      <c r="B7" s="12" t="n">
        <v>2</v>
      </c>
      <c r="C7" s="16" t="s">
        <v>38</v>
      </c>
      <c r="D7" s="16" t="s">
        <v>31</v>
      </c>
      <c r="E7" s="6" t="n">
        <f aca="false">IF(AND(D7="Yes",B7=1),1,0)</f>
        <v>0</v>
      </c>
      <c r="F7" s="6" t="n">
        <f aca="false">IF(AND($D7="Yes",$B7=2),1,0)</f>
        <v>1</v>
      </c>
      <c r="G7" s="6" t="n">
        <f aca="false">IF(AND($D7="Yes",$B7=3),1,0)</f>
        <v>0</v>
      </c>
      <c r="H7" s="6" t="n">
        <f aca="false">IF(AND($D7="Yes",$B7=4),1,0)</f>
        <v>0</v>
      </c>
      <c r="I7" s="6" t="n">
        <f aca="false">IF(AND($B7=4,$D7="Yes",$Q7="Yes"),1,0)</f>
        <v>0</v>
      </c>
      <c r="J7" s="6" t="n">
        <f aca="false">IF(AND($B7=2,$D7="Yes",$Q7="Yes"),1,0)</f>
        <v>1</v>
      </c>
      <c r="K7" s="6" t="n">
        <f aca="false">IF(AND($B7=3,$D7="Yes",$Q7="Yes"),1,0)</f>
        <v>0</v>
      </c>
      <c r="L7" s="6" t="n">
        <f aca="false">IF(AND($B7=4,$D7="Yes",$Q7="Yes"),1,0)</f>
        <v>0</v>
      </c>
      <c r="M7" s="6" t="str">
        <f aca="false">IF(AND(ISNUMBER($C7),$B7=1),$C7,"")</f>
        <v/>
      </c>
      <c r="N7" s="6" t="str">
        <f aca="false">IF(AND(ISNUMBER($C7),$B7=2),$C7,"")</f>
        <v/>
      </c>
      <c r="O7" s="6" t="str">
        <f aca="false">IF(AND(ISNUMBER($C7),$B7=3),$C7,"")</f>
        <v/>
      </c>
      <c r="P7" s="6" t="str">
        <f aca="false">IF(AND(ISNUMBER($C7),$B7=4),$C7,"")</f>
        <v/>
      </c>
      <c r="Q7" s="6" t="s">
        <v>31</v>
      </c>
      <c r="R7" s="13"/>
      <c r="S7" s="13"/>
      <c r="U7" s="17"/>
    </row>
    <row r="8" customFormat="false" ht="14.4" hidden="false" customHeight="false" outlineLevel="0" collapsed="false">
      <c r="A8" s="12" t="n">
        <v>2</v>
      </c>
      <c r="B8" s="12" t="n">
        <v>3</v>
      </c>
      <c r="C8" s="16" t="s">
        <v>38</v>
      </c>
      <c r="D8" s="16" t="s">
        <v>32</v>
      </c>
      <c r="E8" s="6" t="n">
        <f aca="false">IF(AND(D8="Yes",B8=1),1,0)</f>
        <v>0</v>
      </c>
      <c r="F8" s="6" t="n">
        <f aca="false">IF(AND($D8="Yes",$B8=2),1,0)</f>
        <v>0</v>
      </c>
      <c r="G8" s="6" t="n">
        <f aca="false">IF(AND($D8="Yes",$B8=3),1,0)</f>
        <v>0</v>
      </c>
      <c r="H8" s="6" t="n">
        <f aca="false">IF(AND($D8="Yes",$B8=4),1,0)</f>
        <v>0</v>
      </c>
      <c r="I8" s="6" t="n">
        <f aca="false">IF(AND($B8=4,$D8="Yes",$Q8="Yes"),1,0)</f>
        <v>0</v>
      </c>
      <c r="J8" s="6" t="n">
        <f aca="false">IF(AND($B8=2,$D8="Yes",$Q8="Yes"),1,0)</f>
        <v>0</v>
      </c>
      <c r="K8" s="6" t="n">
        <f aca="false">IF(AND($B8=3,$D8="Yes",$Q8="Yes"),1,0)</f>
        <v>0</v>
      </c>
      <c r="L8" s="6" t="n">
        <f aca="false">IF(AND($B8=4,$D8="Yes",$Q8="Yes"),1,0)</f>
        <v>0</v>
      </c>
      <c r="M8" s="6" t="str">
        <f aca="false">IF(AND(ISNUMBER($C8),$B8=1),$C8,"")</f>
        <v/>
      </c>
      <c r="N8" s="6" t="str">
        <f aca="false">IF(AND(ISNUMBER($C8),$B8=2),$C8,"")</f>
        <v/>
      </c>
      <c r="O8" s="6" t="str">
        <f aca="false">IF(AND(ISNUMBER($C8),$B8=3),$C8,"")</f>
        <v/>
      </c>
      <c r="P8" s="6" t="str">
        <f aca="false">IF(AND(ISNUMBER($C8),$B8=4),$C8,"")</f>
        <v/>
      </c>
      <c r="Q8" s="6"/>
      <c r="R8" s="13"/>
      <c r="S8" s="14"/>
      <c r="U8" s="17"/>
    </row>
    <row r="9" customFormat="false" ht="14.4" hidden="false" customHeight="false" outlineLevel="0" collapsed="false">
      <c r="A9" s="12" t="n">
        <v>2</v>
      </c>
      <c r="B9" s="12" t="n">
        <v>4</v>
      </c>
      <c r="C9" s="16" t="s">
        <v>38</v>
      </c>
      <c r="D9" s="16" t="s">
        <v>32</v>
      </c>
      <c r="E9" s="6" t="n">
        <f aca="false">IF(AND(D9="Yes",B9=1),1,0)</f>
        <v>0</v>
      </c>
      <c r="F9" s="6" t="n">
        <f aca="false">IF(AND($D9="Yes",$B9=2),1,0)</f>
        <v>0</v>
      </c>
      <c r="G9" s="6" t="n">
        <f aca="false">IF(AND($D9="Yes",$B9=3),1,0)</f>
        <v>0</v>
      </c>
      <c r="H9" s="6" t="n">
        <f aca="false">IF(AND($D9="Yes",$B9=4),1,0)</f>
        <v>0</v>
      </c>
      <c r="I9" s="6" t="n">
        <f aca="false">IF(AND($B9=4,$D9="Yes",$Q9="Yes"),1,0)</f>
        <v>0</v>
      </c>
      <c r="J9" s="6" t="n">
        <f aca="false">IF(AND($B9=2,$D9="Yes",$Q9="Yes"),1,0)</f>
        <v>0</v>
      </c>
      <c r="K9" s="6" t="n">
        <f aca="false">IF(AND($B9=3,$D9="Yes",$Q9="Yes"),1,0)</f>
        <v>0</v>
      </c>
      <c r="L9" s="6" t="n">
        <f aca="false">IF(AND($B9=4,$D9="Yes",$Q9="Yes"),1,0)</f>
        <v>0</v>
      </c>
      <c r="M9" s="6" t="str">
        <f aca="false">IF(AND(ISNUMBER($C9),$B9=1),$C9,"")</f>
        <v/>
      </c>
      <c r="N9" s="6" t="str">
        <f aca="false">IF(AND(ISNUMBER($C9),$B9=2),$C9,"")</f>
        <v/>
      </c>
      <c r="O9" s="6" t="str">
        <f aca="false">IF(AND(ISNUMBER($C9),$B9=3),$C9,"")</f>
        <v/>
      </c>
      <c r="P9" s="6" t="str">
        <f aca="false">IF(AND(ISNUMBER($C9),$B9=4),$C9,"")</f>
        <v/>
      </c>
      <c r="Q9" s="6"/>
      <c r="R9" s="13"/>
      <c r="S9" s="14"/>
      <c r="U9" s="17"/>
    </row>
    <row r="10" customFormat="false" ht="43.2" hidden="false" customHeight="false" outlineLevel="0" collapsed="false">
      <c r="A10" s="12" t="n">
        <v>3</v>
      </c>
      <c r="B10" s="12" t="n">
        <v>1</v>
      </c>
      <c r="C10" s="16" t="s">
        <v>38</v>
      </c>
      <c r="D10" s="16" t="s">
        <v>31</v>
      </c>
      <c r="E10" s="6" t="n">
        <f aca="false">IF(AND(D10="Yes",B10=1),1,0)</f>
        <v>1</v>
      </c>
      <c r="F10" s="6" t="n">
        <f aca="false">IF(AND($D10="Yes",$B10=2),1,0)</f>
        <v>0</v>
      </c>
      <c r="G10" s="6" t="n">
        <f aca="false">IF(AND($D10="Yes",$B10=3),1,0)</f>
        <v>0</v>
      </c>
      <c r="H10" s="6" t="n">
        <f aca="false">IF(AND($D10="Yes",$B10=4),1,0)</f>
        <v>0</v>
      </c>
      <c r="I10" s="6" t="n">
        <f aca="false">IF(AND($B10=4,$D10="Yes",$Q10="Yes"),1,0)</f>
        <v>0</v>
      </c>
      <c r="J10" s="6" t="n">
        <f aca="false">IF(AND($B10=2,$D10="Yes",$Q10="Yes"),1,0)</f>
        <v>0</v>
      </c>
      <c r="K10" s="6" t="n">
        <f aca="false">IF(AND($B10=3,$D10="Yes",$Q10="Yes"),1,0)</f>
        <v>0</v>
      </c>
      <c r="L10" s="6" t="n">
        <f aca="false">IF(AND($B10=4,$D10="Yes",$Q10="Yes"),1,0)</f>
        <v>0</v>
      </c>
      <c r="M10" s="6" t="str">
        <f aca="false">IF(AND(ISNUMBER($C10),$B10=1),$C10,"")</f>
        <v/>
      </c>
      <c r="N10" s="6" t="str">
        <f aca="false">IF(AND(ISNUMBER($C10),$B10=2),$C10,"")</f>
        <v/>
      </c>
      <c r="O10" s="6" t="str">
        <f aca="false">IF(AND(ISNUMBER($C10),$B10=3),$C10,"")</f>
        <v/>
      </c>
      <c r="P10" s="6" t="str">
        <f aca="false">IF(AND(ISNUMBER($C10),$B10=4),$C10,"")</f>
        <v/>
      </c>
      <c r="Q10" s="6" t="s">
        <v>32</v>
      </c>
      <c r="R10" s="13" t="s">
        <v>33</v>
      </c>
      <c r="S10" s="14" t="s">
        <v>34</v>
      </c>
      <c r="T10" s="0" t="s">
        <v>39</v>
      </c>
      <c r="U10" s="17" t="n">
        <v>0.507638888888889</v>
      </c>
    </row>
    <row r="11" customFormat="false" ht="14.4" hidden="false" customHeight="false" outlineLevel="0" collapsed="false">
      <c r="A11" s="12" t="n">
        <v>3</v>
      </c>
      <c r="B11" s="12" t="n">
        <v>2</v>
      </c>
      <c r="C11" s="16" t="s">
        <v>38</v>
      </c>
      <c r="D11" s="16" t="str">
        <f aca="false">'Tarefa2-CIC'!C4</f>
        <v>No</v>
      </c>
      <c r="E11" s="6" t="n">
        <f aca="false">IF(AND(D11="Yes",B11=1),1,0)</f>
        <v>0</v>
      </c>
      <c r="F11" s="6" t="n">
        <f aca="false">IF(AND($D11="Yes",$B11=2),1,0)</f>
        <v>0</v>
      </c>
      <c r="G11" s="6" t="n">
        <f aca="false">IF(AND($D11="Yes",$B11=3),1,0)</f>
        <v>0</v>
      </c>
      <c r="H11" s="6" t="n">
        <f aca="false">IF(AND($D11="Yes",$B11=4),1,0)</f>
        <v>0</v>
      </c>
      <c r="I11" s="6" t="n">
        <f aca="false">IF(AND($B11=4,$D11="Yes",$Q11="Yes"),1,0)</f>
        <v>0</v>
      </c>
      <c r="J11" s="6" t="n">
        <f aca="false">IF(AND($B11=2,$D11="Yes",$Q11="Yes"),1,0)</f>
        <v>0</v>
      </c>
      <c r="K11" s="6" t="n">
        <f aca="false">IF(AND($B11=3,$D11="Yes",$Q11="Yes"),1,0)</f>
        <v>0</v>
      </c>
      <c r="L11" s="6" t="n">
        <f aca="false">IF(AND($B11=4,$D11="Yes",$Q11="Yes"),1,0)</f>
        <v>0</v>
      </c>
      <c r="M11" s="6" t="str">
        <f aca="false">IF(AND(ISNUMBER($C11),$B11=1),$C11,"")</f>
        <v/>
      </c>
      <c r="N11" s="6" t="str">
        <f aca="false">IF(AND(ISNUMBER($C11),$B11=2),$C11,"")</f>
        <v/>
      </c>
      <c r="O11" s="6" t="str">
        <f aca="false">IF(AND(ISNUMBER($C11),$B11=3),$C11,"")</f>
        <v/>
      </c>
      <c r="P11" s="6" t="str">
        <f aca="false">IF(AND(ISNUMBER($C11),$B11=4),$C11,"")</f>
        <v/>
      </c>
      <c r="Q11" s="16"/>
      <c r="R11" s="13"/>
      <c r="S11" s="14"/>
      <c r="U11" s="17"/>
    </row>
    <row r="12" customFormat="false" ht="14.4" hidden="false" customHeight="false" outlineLevel="0" collapsed="false">
      <c r="A12" s="12" t="n">
        <v>3</v>
      </c>
      <c r="B12" s="12" t="n">
        <v>3</v>
      </c>
      <c r="C12" s="16" t="s">
        <v>38</v>
      </c>
      <c r="D12" s="16" t="s">
        <v>32</v>
      </c>
      <c r="E12" s="6" t="n">
        <f aca="false">IF(AND(D12="Yes",B12=1),1,0)</f>
        <v>0</v>
      </c>
      <c r="F12" s="6" t="n">
        <f aca="false">IF(AND($D12="Yes",$B12=2),1,0)</f>
        <v>0</v>
      </c>
      <c r="G12" s="6" t="n">
        <f aca="false">IF(AND($D12="Yes",$B12=3),1,0)</f>
        <v>0</v>
      </c>
      <c r="H12" s="6" t="n">
        <f aca="false">IF(AND($D12="Yes",$B12=4),1,0)</f>
        <v>0</v>
      </c>
      <c r="I12" s="6" t="n">
        <f aca="false">IF(AND($B12=4,$D12="Yes",$Q12="Yes"),1,0)</f>
        <v>0</v>
      </c>
      <c r="J12" s="6" t="n">
        <f aca="false">IF(AND($B12=2,$D12="Yes",$Q12="Yes"),1,0)</f>
        <v>0</v>
      </c>
      <c r="K12" s="6" t="n">
        <f aca="false">IF(AND($B12=3,$D12="Yes",$Q12="Yes"),1,0)</f>
        <v>0</v>
      </c>
      <c r="L12" s="6" t="n">
        <f aca="false">IF(AND($B12=4,$D12="Yes",$Q12="Yes"),1,0)</f>
        <v>0</v>
      </c>
      <c r="M12" s="6" t="str">
        <f aca="false">IF(AND(ISNUMBER($C12),$B12=1),$C12,"")</f>
        <v/>
      </c>
      <c r="N12" s="6" t="str">
        <f aca="false">IF(AND(ISNUMBER($C12),$B12=2),$C12,"")</f>
        <v/>
      </c>
      <c r="O12" s="6" t="str">
        <f aca="false">IF(AND(ISNUMBER($C12),$B12=3),$C12,"")</f>
        <v/>
      </c>
      <c r="P12" s="6" t="str">
        <f aca="false">IF(AND(ISNUMBER($C12),$B12=4),$C12,"")</f>
        <v/>
      </c>
      <c r="Q12" s="6"/>
      <c r="R12" s="13"/>
      <c r="S12" s="14"/>
      <c r="U12" s="17"/>
    </row>
    <row r="13" customFormat="false" ht="14.4" hidden="false" customHeight="false" outlineLevel="0" collapsed="false">
      <c r="A13" s="12" t="n">
        <v>3</v>
      </c>
      <c r="B13" s="12" t="n">
        <v>4</v>
      </c>
      <c r="C13" s="16" t="s">
        <v>38</v>
      </c>
      <c r="D13" s="16" t="s">
        <v>32</v>
      </c>
      <c r="E13" s="6" t="n">
        <f aca="false">IF(AND(D13="Yes",B13=1),1,0)</f>
        <v>0</v>
      </c>
      <c r="F13" s="6" t="n">
        <f aca="false">IF(AND($D13="Yes",$B13=2),1,0)</f>
        <v>0</v>
      </c>
      <c r="G13" s="6" t="n">
        <f aca="false">IF(AND($D13="Yes",$B13=3),1,0)</f>
        <v>0</v>
      </c>
      <c r="H13" s="6" t="n">
        <f aca="false">IF(AND($D13="Yes",$B13=4),1,0)</f>
        <v>0</v>
      </c>
      <c r="I13" s="6" t="n">
        <f aca="false">IF(AND($B13=4,$D13="Yes",$Q13="Yes"),1,0)</f>
        <v>0</v>
      </c>
      <c r="J13" s="6" t="n">
        <f aca="false">IF(AND($B13=2,$D13="Yes",$Q13="Yes"),1,0)</f>
        <v>0</v>
      </c>
      <c r="K13" s="6" t="n">
        <f aca="false">IF(AND($B13=3,$D13="Yes",$Q13="Yes"),1,0)</f>
        <v>0</v>
      </c>
      <c r="L13" s="6" t="n">
        <f aca="false">IF(AND($B13=4,$D13="Yes",$Q13="Yes"),1,0)</f>
        <v>0</v>
      </c>
      <c r="M13" s="6" t="str">
        <f aca="false">IF(AND(ISNUMBER($C13),$B13=1),$C13,"")</f>
        <v/>
      </c>
      <c r="N13" s="6" t="str">
        <f aca="false">IF(AND(ISNUMBER($C13),$B13=2),$C13,"")</f>
        <v/>
      </c>
      <c r="O13" s="6" t="str">
        <f aca="false">IF(AND(ISNUMBER($C13),$B13=3),$C13,"")</f>
        <v/>
      </c>
      <c r="P13" s="6" t="str">
        <f aca="false">IF(AND(ISNUMBER($C13),$B13=4),$C13,"")</f>
        <v/>
      </c>
      <c r="Q13" s="6"/>
      <c r="R13" s="13"/>
      <c r="S13" s="14"/>
      <c r="U13" s="17"/>
    </row>
    <row r="14" customFormat="false" ht="43.2" hidden="false" customHeight="false" outlineLevel="0" collapsed="false">
      <c r="A14" s="12" t="n">
        <v>4</v>
      </c>
      <c r="B14" s="12" t="n">
        <v>1</v>
      </c>
      <c r="C14" s="16" t="s">
        <v>38</v>
      </c>
      <c r="D14" s="16" t="s">
        <v>31</v>
      </c>
      <c r="E14" s="6" t="n">
        <f aca="false">IF(AND(D14="Yes",B14=1),1,0)</f>
        <v>1</v>
      </c>
      <c r="F14" s="6" t="n">
        <f aca="false">IF(AND($D14="Yes",$B14=2),1,0)</f>
        <v>0</v>
      </c>
      <c r="G14" s="6" t="n">
        <f aca="false">IF(AND($D14="Yes",$B14=3),1,0)</f>
        <v>0</v>
      </c>
      <c r="H14" s="6" t="n">
        <f aca="false">IF(AND($D14="Yes",$B14=4),1,0)</f>
        <v>0</v>
      </c>
      <c r="I14" s="6" t="n">
        <f aca="false">IF(AND($B14=4,$D14="Yes",$Q14="Yes"),1,0)</f>
        <v>0</v>
      </c>
      <c r="J14" s="6" t="n">
        <f aca="false">IF(AND($B14=2,$D14="Yes",$Q14="Yes"),1,0)</f>
        <v>0</v>
      </c>
      <c r="K14" s="6" t="n">
        <f aca="false">IF(AND($B14=3,$D14="Yes",$Q14="Yes"),1,0)</f>
        <v>0</v>
      </c>
      <c r="L14" s="6" t="n">
        <f aca="false">IF(AND($B14=4,$D14="Yes",$Q14="Yes"),1,0)</f>
        <v>0</v>
      </c>
      <c r="M14" s="6" t="str">
        <f aca="false">IF(AND(ISNUMBER($C14),$B14=1),$C14,"")</f>
        <v/>
      </c>
      <c r="N14" s="6" t="str">
        <f aca="false">IF(AND(ISNUMBER($C14),$B14=2),$C14,"")</f>
        <v/>
      </c>
      <c r="O14" s="6" t="str">
        <f aca="false">IF(AND(ISNUMBER($C14),$B14=3),$C14,"")</f>
        <v/>
      </c>
      <c r="P14" s="6" t="str">
        <f aca="false">IF(AND(ISNUMBER($C14),$B14=4),$C14,"")</f>
        <v/>
      </c>
      <c r="Q14" s="6" t="s">
        <v>32</v>
      </c>
      <c r="R14" s="13" t="s">
        <v>33</v>
      </c>
      <c r="S14" s="14" t="s">
        <v>34</v>
      </c>
    </row>
    <row r="15" customFormat="false" ht="14.4" hidden="false" customHeight="false" outlineLevel="0" collapsed="false">
      <c r="A15" s="12" t="n">
        <v>4</v>
      </c>
      <c r="B15" s="12" t="n">
        <v>2</v>
      </c>
      <c r="C15" s="16" t="s">
        <v>38</v>
      </c>
      <c r="D15" s="16" t="str">
        <f aca="false">'Tarefa2-CIC'!C5</f>
        <v>No</v>
      </c>
      <c r="E15" s="6" t="n">
        <f aca="false">IF(AND(D15="Yes",B15=1),1,0)</f>
        <v>0</v>
      </c>
      <c r="F15" s="6" t="n">
        <f aca="false">IF(AND($D15="Yes",$B15=2),1,0)</f>
        <v>0</v>
      </c>
      <c r="G15" s="6" t="n">
        <f aca="false">IF(AND($D15="Yes",$B15=3),1,0)</f>
        <v>0</v>
      </c>
      <c r="H15" s="6" t="n">
        <f aca="false">IF(AND($D15="Yes",$B15=4),1,0)</f>
        <v>0</v>
      </c>
      <c r="I15" s="6" t="n">
        <f aca="false">IF(AND($B15=4,$D15="Yes",$Q15="Yes"),1,0)</f>
        <v>0</v>
      </c>
      <c r="J15" s="6" t="n">
        <f aca="false">IF(AND($B15=2,$D15="Yes",$Q15="Yes"),1,0)</f>
        <v>0</v>
      </c>
      <c r="K15" s="6" t="n">
        <f aca="false">IF(AND($B15=3,$D15="Yes",$Q15="Yes"),1,0)</f>
        <v>0</v>
      </c>
      <c r="L15" s="6" t="n">
        <f aca="false">IF(AND($B15=4,$D15="Yes",$Q15="Yes"),1,0)</f>
        <v>0</v>
      </c>
      <c r="M15" s="6" t="str">
        <f aca="false">IF(AND(ISNUMBER($C15),$B15=1),$C15,"")</f>
        <v/>
      </c>
      <c r="N15" s="6" t="str">
        <f aca="false">IF(AND(ISNUMBER($C15),$B15=2),$C15,"")</f>
        <v/>
      </c>
      <c r="O15" s="6" t="str">
        <f aca="false">IF(AND(ISNUMBER($C15),$B15=3),$C15,"")</f>
        <v/>
      </c>
      <c r="P15" s="6" t="str">
        <f aca="false">IF(AND(ISNUMBER($C15),$B15=4),$C15,"")</f>
        <v/>
      </c>
      <c r="Q15" s="6"/>
      <c r="R15" s="13"/>
      <c r="S15" s="14"/>
    </row>
    <row r="16" customFormat="false" ht="14.4" hidden="false" customHeight="false" outlineLevel="0" collapsed="false">
      <c r="A16" s="12" t="n">
        <v>4</v>
      </c>
      <c r="B16" s="12" t="n">
        <v>3</v>
      </c>
      <c r="C16" s="16" t="s">
        <v>38</v>
      </c>
      <c r="D16" s="16" t="s">
        <v>32</v>
      </c>
      <c r="E16" s="6" t="n">
        <f aca="false">IF(AND(D16="Yes",B16=1),1,0)</f>
        <v>0</v>
      </c>
      <c r="F16" s="6" t="n">
        <f aca="false">IF(AND($D16="Yes",$B16=2),1,0)</f>
        <v>0</v>
      </c>
      <c r="G16" s="6" t="n">
        <f aca="false">IF(AND($D16="Yes",$B16=3),1,0)</f>
        <v>0</v>
      </c>
      <c r="H16" s="6" t="n">
        <f aca="false">IF(AND($D16="Yes",$B16=4),1,0)</f>
        <v>0</v>
      </c>
      <c r="I16" s="6" t="n">
        <f aca="false">IF(AND($B16=4,$D16="Yes",$Q16="Yes"),1,0)</f>
        <v>0</v>
      </c>
      <c r="J16" s="6" t="n">
        <f aca="false">IF(AND($B16=2,$D16="Yes",$Q16="Yes"),1,0)</f>
        <v>0</v>
      </c>
      <c r="K16" s="6" t="n">
        <f aca="false">IF(AND($B16=3,$D16="Yes",$Q16="Yes"),1,0)</f>
        <v>0</v>
      </c>
      <c r="L16" s="6" t="n">
        <f aca="false">IF(AND($B16=4,$D16="Yes",$Q16="Yes"),1,0)</f>
        <v>0</v>
      </c>
      <c r="M16" s="6" t="str">
        <f aca="false">IF(AND(ISNUMBER($C16),$B16=1),$C16,"")</f>
        <v/>
      </c>
      <c r="N16" s="6" t="str">
        <f aca="false">IF(AND(ISNUMBER($C16),$B16=2),$C16,"")</f>
        <v/>
      </c>
      <c r="O16" s="6" t="str">
        <f aca="false">IF(AND(ISNUMBER($C16),$B16=3),$C16,"")</f>
        <v/>
      </c>
      <c r="P16" s="6" t="str">
        <f aca="false">IF(AND(ISNUMBER($C16),$B16=4),$C16,"")</f>
        <v/>
      </c>
      <c r="Q16" s="6"/>
      <c r="R16" s="13"/>
      <c r="S16" s="14"/>
    </row>
    <row r="17" customFormat="false" ht="14.4" hidden="false" customHeight="false" outlineLevel="0" collapsed="false">
      <c r="A17" s="12" t="n">
        <v>4</v>
      </c>
      <c r="B17" s="12" t="n">
        <v>4</v>
      </c>
      <c r="C17" s="16" t="s">
        <v>38</v>
      </c>
      <c r="D17" s="16" t="s">
        <v>32</v>
      </c>
      <c r="E17" s="6" t="n">
        <f aca="false">IF(AND(D17="Yes",B17=1),1,0)</f>
        <v>0</v>
      </c>
      <c r="F17" s="6" t="n">
        <f aca="false">IF(AND($D17="Yes",$B17=2),1,0)</f>
        <v>0</v>
      </c>
      <c r="G17" s="6" t="n">
        <f aca="false">IF(AND($D17="Yes",$B17=3),1,0)</f>
        <v>0</v>
      </c>
      <c r="H17" s="6" t="n">
        <f aca="false">IF(AND($D17="Yes",$B17=4),1,0)</f>
        <v>0</v>
      </c>
      <c r="I17" s="6" t="n">
        <f aca="false">IF(AND($B17=4,$D17="Yes",$Q17="Yes"),1,0)</f>
        <v>0</v>
      </c>
      <c r="J17" s="6" t="n">
        <f aca="false">IF(AND($B17=2,$D17="Yes",$Q17="Yes"),1,0)</f>
        <v>0</v>
      </c>
      <c r="K17" s="6" t="n">
        <f aca="false">IF(AND($B17=3,$D17="Yes",$Q17="Yes"),1,0)</f>
        <v>0</v>
      </c>
      <c r="L17" s="6" t="n">
        <f aca="false">IF(AND($B17=4,$D17="Yes",$Q17="Yes"),1,0)</f>
        <v>0</v>
      </c>
      <c r="M17" s="6" t="str">
        <f aca="false">IF(AND(ISNUMBER($C17),$B17=1),$C17,"")</f>
        <v/>
      </c>
      <c r="N17" s="6" t="str">
        <f aca="false">IF(AND(ISNUMBER($C17),$B17=2),$C17,"")</f>
        <v/>
      </c>
      <c r="O17" s="6" t="str">
        <f aca="false">IF(AND(ISNUMBER($C17),$B17=3),$C17,"")</f>
        <v/>
      </c>
      <c r="P17" s="6" t="str">
        <f aca="false">IF(AND(ISNUMBER($C17),$B17=4),$C17,"")</f>
        <v/>
      </c>
      <c r="Q17" s="6"/>
      <c r="R17" s="13"/>
      <c r="S17" s="14"/>
    </row>
    <row r="18" customFormat="false" ht="43.2" hidden="false" customHeight="false" outlineLevel="0" collapsed="false">
      <c r="A18" s="12" t="n">
        <v>5</v>
      </c>
      <c r="B18" s="12" t="n">
        <v>1</v>
      </c>
      <c r="C18" s="16" t="n">
        <v>0.0104166666666667</v>
      </c>
      <c r="D18" s="16" t="s">
        <v>31</v>
      </c>
      <c r="E18" s="6" t="n">
        <f aca="false">IF(AND(D18="Yes",B18=1),1,0)</f>
        <v>1</v>
      </c>
      <c r="F18" s="6" t="n">
        <f aca="false">IF(AND($D18="Yes",$B18=2),1,0)</f>
        <v>0</v>
      </c>
      <c r="G18" s="6" t="n">
        <f aca="false">IF(AND($D18="Yes",$B18=3),1,0)</f>
        <v>0</v>
      </c>
      <c r="H18" s="6" t="n">
        <f aca="false">IF(AND($D18="Yes",$B18=4),1,0)</f>
        <v>0</v>
      </c>
      <c r="I18" s="6" t="n">
        <f aca="false">IF(AND($B18=4,$D18="Yes",$Q18="Yes"),1,0)</f>
        <v>0</v>
      </c>
      <c r="J18" s="6" t="n">
        <f aca="false">IF(AND($B18=2,$D18="Yes",$Q18="Yes"),1,0)</f>
        <v>0</v>
      </c>
      <c r="K18" s="6" t="n">
        <f aca="false">IF(AND($B18=3,$D18="Yes",$Q18="Yes"),1,0)</f>
        <v>0</v>
      </c>
      <c r="L18" s="6" t="n">
        <f aca="false">IF(AND($B18=4,$D18="Yes",$Q18="Yes"),1,0)</f>
        <v>0</v>
      </c>
      <c r="M18" s="6" t="n">
        <f aca="false">IF(AND(ISNUMBER($C18),$B18=1),$C18,"")</f>
        <v>0.0104166666666667</v>
      </c>
      <c r="N18" s="6" t="str">
        <f aca="false">IF(AND(ISNUMBER($C18),$B18=2),$C18,"")</f>
        <v/>
      </c>
      <c r="O18" s="6" t="str">
        <f aca="false">IF(AND(ISNUMBER($C18),$B18=3),$C18,"")</f>
        <v/>
      </c>
      <c r="P18" s="6" t="str">
        <f aca="false">IF(AND(ISNUMBER($C18),$B18=4),$C18,"")</f>
        <v/>
      </c>
      <c r="Q18" s="6" t="s">
        <v>32</v>
      </c>
      <c r="R18" s="13" t="s">
        <v>40</v>
      </c>
      <c r="S18" s="14" t="s">
        <v>41</v>
      </c>
    </row>
    <row r="19" customFormat="false" ht="14.4" hidden="false" customHeight="false" outlineLevel="0" collapsed="false">
      <c r="A19" s="12" t="n">
        <v>5</v>
      </c>
      <c r="B19" s="12" t="n">
        <v>2</v>
      </c>
      <c r="C19" s="16" t="s">
        <v>38</v>
      </c>
      <c r="D19" s="16" t="str">
        <f aca="false">'Tarefa2-CIC'!C6</f>
        <v>Yes</v>
      </c>
      <c r="E19" s="6" t="n">
        <f aca="false">IF(AND(D19="Yes",B19=1),1,0)</f>
        <v>0</v>
      </c>
      <c r="F19" s="6" t="n">
        <f aca="false">IF(AND($D19="Yes",$B19=2),1,0)</f>
        <v>1</v>
      </c>
      <c r="G19" s="6" t="n">
        <f aca="false">IF(AND($D19="Yes",$B19=3),1,0)</f>
        <v>0</v>
      </c>
      <c r="H19" s="6" t="n">
        <f aca="false">IF(AND($D19="Yes",$B19=4),1,0)</f>
        <v>0</v>
      </c>
      <c r="I19" s="6" t="n">
        <f aca="false">IF(AND($B19=4,$D19="Yes",$Q19="Yes"),1,0)</f>
        <v>0</v>
      </c>
      <c r="J19" s="6" t="n">
        <f aca="false">IF(AND($B19=2,$D19="Yes",$Q19="Yes"),1,0)</f>
        <v>1</v>
      </c>
      <c r="K19" s="6" t="n">
        <f aca="false">IF(AND($B19=3,$D19="Yes",$Q19="Yes"),1,0)</f>
        <v>0</v>
      </c>
      <c r="L19" s="6" t="n">
        <f aca="false">IF(AND($B19=4,$D19="Yes",$Q19="Yes"),1,0)</f>
        <v>0</v>
      </c>
      <c r="M19" s="6" t="str">
        <f aca="false">IF(AND(ISNUMBER($C19),$B19=1),$C19,"")</f>
        <v/>
      </c>
      <c r="N19" s="6" t="str">
        <f aca="false">IF(AND(ISNUMBER($C19),$B19=2),$C19,"")</f>
        <v/>
      </c>
      <c r="O19" s="6" t="str">
        <f aca="false">IF(AND(ISNUMBER($C19),$B19=3),$C19,"")</f>
        <v/>
      </c>
      <c r="P19" s="6" t="str">
        <f aca="false">IF(AND(ISNUMBER($C19),$B19=4),$C19,"")</f>
        <v/>
      </c>
      <c r="Q19" s="6" t="str">
        <f aca="false">'Tarefa2-CIC'!D6</f>
        <v>Yes</v>
      </c>
      <c r="R19" s="13"/>
      <c r="S19" s="14"/>
    </row>
    <row r="20" customFormat="false" ht="14.4" hidden="false" customHeight="false" outlineLevel="0" collapsed="false">
      <c r="A20" s="12" t="n">
        <v>5</v>
      </c>
      <c r="B20" s="12" t="n">
        <v>3</v>
      </c>
      <c r="C20" s="16" t="s">
        <v>38</v>
      </c>
      <c r="D20" s="16" t="s">
        <v>32</v>
      </c>
      <c r="E20" s="6" t="n">
        <f aca="false">IF(AND(D20="Yes",B20=1),1,0)</f>
        <v>0</v>
      </c>
      <c r="F20" s="6" t="n">
        <f aca="false">IF(AND($D20="Yes",$B20=2),1,0)</f>
        <v>0</v>
      </c>
      <c r="G20" s="6" t="n">
        <f aca="false">IF(AND($D20="Yes",$B20=3),1,0)</f>
        <v>0</v>
      </c>
      <c r="H20" s="6" t="n">
        <f aca="false">IF(AND($D20="Yes",$B20=4),1,0)</f>
        <v>0</v>
      </c>
      <c r="I20" s="6" t="n">
        <f aca="false">IF(AND($B20=4,$D20="Yes",$Q20="Yes"),1,0)</f>
        <v>0</v>
      </c>
      <c r="J20" s="6" t="n">
        <f aca="false">IF(AND($B20=2,$D20="Yes",$Q20="Yes"),1,0)</f>
        <v>0</v>
      </c>
      <c r="K20" s="6" t="n">
        <f aca="false">IF(AND($B20=3,$D20="Yes",$Q20="Yes"),1,0)</f>
        <v>0</v>
      </c>
      <c r="L20" s="6" t="n">
        <f aca="false">IF(AND($B20=4,$D20="Yes",$Q20="Yes"),1,0)</f>
        <v>0</v>
      </c>
      <c r="M20" s="6" t="str">
        <f aca="false">IF(AND(ISNUMBER($C20),$B20=1),$C20,"")</f>
        <v/>
      </c>
      <c r="N20" s="6" t="str">
        <f aca="false">IF(AND(ISNUMBER($C20),$B20=2),$C20,"")</f>
        <v/>
      </c>
      <c r="O20" s="6" t="str">
        <f aca="false">IF(AND(ISNUMBER($C20),$B20=3),$C20,"")</f>
        <v/>
      </c>
      <c r="P20" s="6" t="str">
        <f aca="false">IF(AND(ISNUMBER($C20),$B20=4),$C20,"")</f>
        <v/>
      </c>
      <c r="Q20" s="6"/>
      <c r="R20" s="13"/>
      <c r="S20" s="14"/>
    </row>
    <row r="21" customFormat="false" ht="14.4" hidden="false" customHeight="false" outlineLevel="0" collapsed="false">
      <c r="A21" s="12" t="n">
        <v>5</v>
      </c>
      <c r="B21" s="12" t="n">
        <v>4</v>
      </c>
      <c r="C21" s="16" t="s">
        <v>38</v>
      </c>
      <c r="D21" s="16" t="s">
        <v>32</v>
      </c>
      <c r="E21" s="6" t="n">
        <f aca="false">IF(AND(D21="Yes",B21=1),1,0)</f>
        <v>0</v>
      </c>
      <c r="F21" s="6" t="n">
        <f aca="false">IF(AND($D21="Yes",$B21=2),1,0)</f>
        <v>0</v>
      </c>
      <c r="G21" s="6" t="n">
        <f aca="false">IF(AND($D21="Yes",$B21=3),1,0)</f>
        <v>0</v>
      </c>
      <c r="H21" s="6" t="n">
        <f aca="false">IF(AND($D21="Yes",$B21=4),1,0)</f>
        <v>0</v>
      </c>
      <c r="I21" s="6" t="n">
        <f aca="false">IF(AND($B21=4,$D21="Yes",$Q21="Yes"),1,0)</f>
        <v>0</v>
      </c>
      <c r="J21" s="6" t="n">
        <f aca="false">IF(AND($B21=2,$D21="Yes",$Q21="Yes"),1,0)</f>
        <v>0</v>
      </c>
      <c r="K21" s="6" t="n">
        <f aca="false">IF(AND($B21=3,$D21="Yes",$Q21="Yes"),1,0)</f>
        <v>0</v>
      </c>
      <c r="L21" s="6" t="n">
        <f aca="false">IF(AND($B21=4,$D21="Yes",$Q21="Yes"),1,0)</f>
        <v>0</v>
      </c>
      <c r="M21" s="6" t="str">
        <f aca="false">IF(AND(ISNUMBER($C21),$B21=1),$C21,"")</f>
        <v/>
      </c>
      <c r="N21" s="6" t="str">
        <f aca="false">IF(AND(ISNUMBER($C21),$B21=2),$C21,"")</f>
        <v/>
      </c>
      <c r="O21" s="6" t="str">
        <f aca="false">IF(AND(ISNUMBER($C21),$B21=3),$C21,"")</f>
        <v/>
      </c>
      <c r="P21" s="6" t="str">
        <f aca="false">IF(AND(ISNUMBER($C21),$B21=4),$C21,"")</f>
        <v/>
      </c>
      <c r="Q21" s="6"/>
      <c r="R21" s="13"/>
      <c r="S21" s="14"/>
    </row>
    <row r="22" customFormat="false" ht="14.4" hidden="false" customHeight="false" outlineLevel="0" collapsed="false">
      <c r="A22" s="12" t="n">
        <v>6</v>
      </c>
      <c r="B22" s="12" t="n">
        <v>1</v>
      </c>
      <c r="C22" s="16" t="s">
        <v>38</v>
      </c>
      <c r="D22" s="16" t="s">
        <v>32</v>
      </c>
      <c r="E22" s="6" t="n">
        <f aca="false">IF(AND(D22="Yes",B22=1),1,0)</f>
        <v>0</v>
      </c>
      <c r="F22" s="6" t="n">
        <f aca="false">IF(AND($D22="Yes",$B22=2),1,0)</f>
        <v>0</v>
      </c>
      <c r="G22" s="6" t="n">
        <f aca="false">IF(AND($D22="Yes",$B22=3),1,0)</f>
        <v>0</v>
      </c>
      <c r="H22" s="6" t="n">
        <f aca="false">IF(AND($D22="Yes",$B22=4),1,0)</f>
        <v>0</v>
      </c>
      <c r="I22" s="6" t="n">
        <f aca="false">IF(AND($B22=4,$D22="Yes",$Q22="Yes"),1,0)</f>
        <v>0</v>
      </c>
      <c r="J22" s="6" t="n">
        <f aca="false">IF(AND($B22=2,$D22="Yes",$Q22="Yes"),1,0)</f>
        <v>0</v>
      </c>
      <c r="K22" s="6" t="n">
        <f aca="false">IF(AND($B22=3,$D22="Yes",$Q22="Yes"),1,0)</f>
        <v>0</v>
      </c>
      <c r="L22" s="6" t="n">
        <f aca="false">IF(AND($B22=4,$D22="Yes",$Q22="Yes"),1,0)</f>
        <v>0</v>
      </c>
      <c r="M22" s="6" t="str">
        <f aca="false">IF(AND(ISNUMBER($C22),$B22=1),$C22,"")</f>
        <v/>
      </c>
      <c r="N22" s="6" t="str">
        <f aca="false">IF(AND(ISNUMBER($C22),$B22=2),$C22,"")</f>
        <v/>
      </c>
      <c r="O22" s="6" t="str">
        <f aca="false">IF(AND(ISNUMBER($C22),$B22=3),$C22,"")</f>
        <v/>
      </c>
      <c r="P22" s="6" t="str">
        <f aca="false">IF(AND(ISNUMBER($C22),$B22=4),$C22,"")</f>
        <v/>
      </c>
      <c r="Q22" s="6"/>
      <c r="R22" s="13"/>
      <c r="S22" s="14"/>
    </row>
    <row r="23" customFormat="false" ht="14.4" hidden="false" customHeight="false" outlineLevel="0" collapsed="false">
      <c r="A23" s="12" t="n">
        <v>6</v>
      </c>
      <c r="B23" s="12" t="n">
        <v>2</v>
      </c>
      <c r="C23" s="16" t="s">
        <v>38</v>
      </c>
      <c r="D23" s="16" t="str">
        <f aca="false">'Tarefa2-CIC'!C7</f>
        <v>No</v>
      </c>
      <c r="E23" s="6" t="n">
        <f aca="false">IF(AND(D23="Yes",B23=1),1,0)</f>
        <v>0</v>
      </c>
      <c r="F23" s="6" t="n">
        <f aca="false">IF(AND($D23="Yes",$B23=2),1,0)</f>
        <v>0</v>
      </c>
      <c r="G23" s="6" t="n">
        <f aca="false">IF(AND($D23="Yes",$B23=3),1,0)</f>
        <v>0</v>
      </c>
      <c r="H23" s="6" t="n">
        <f aca="false">IF(AND($D23="Yes",$B23=4),1,0)</f>
        <v>0</v>
      </c>
      <c r="I23" s="6" t="n">
        <f aca="false">IF(AND($B23=4,$D23="Yes",$Q23="Yes"),1,0)</f>
        <v>0</v>
      </c>
      <c r="J23" s="6" t="n">
        <f aca="false">IF(AND($B23=2,$D23="Yes",$Q23="Yes"),1,0)</f>
        <v>0</v>
      </c>
      <c r="K23" s="6" t="n">
        <f aca="false">IF(AND($B23=3,$D23="Yes",$Q23="Yes"),1,0)</f>
        <v>0</v>
      </c>
      <c r="L23" s="6" t="n">
        <f aca="false">IF(AND($B23=4,$D23="Yes",$Q23="Yes"),1,0)</f>
        <v>0</v>
      </c>
      <c r="M23" s="6" t="str">
        <f aca="false">IF(AND(ISNUMBER($C23),$B23=1),$C23,"")</f>
        <v/>
      </c>
      <c r="N23" s="6" t="str">
        <f aca="false">IF(AND(ISNUMBER($C23),$B23=2),$C23,"")</f>
        <v/>
      </c>
      <c r="O23" s="6" t="str">
        <f aca="false">IF(AND(ISNUMBER($C23),$B23=3),$C23,"")</f>
        <v/>
      </c>
      <c r="P23" s="6" t="str">
        <f aca="false">IF(AND(ISNUMBER($C23),$B23=4),$C23,"")</f>
        <v/>
      </c>
      <c r="Q23" s="6"/>
      <c r="R23" s="13"/>
      <c r="S23" s="14"/>
    </row>
    <row r="24" customFormat="false" ht="14.4" hidden="false" customHeight="false" outlineLevel="0" collapsed="false">
      <c r="A24" s="12" t="n">
        <v>6</v>
      </c>
      <c r="B24" s="12" t="n">
        <v>3</v>
      </c>
      <c r="C24" s="16" t="s">
        <v>38</v>
      </c>
      <c r="D24" s="16" t="s">
        <v>32</v>
      </c>
      <c r="E24" s="6" t="n">
        <f aca="false">IF(AND(D24="Yes",B24=1),1,0)</f>
        <v>0</v>
      </c>
      <c r="F24" s="6" t="n">
        <f aca="false">IF(AND($D24="Yes",$B24=2),1,0)</f>
        <v>0</v>
      </c>
      <c r="G24" s="6" t="n">
        <f aca="false">IF(AND($D24="Yes",$B24=3),1,0)</f>
        <v>0</v>
      </c>
      <c r="H24" s="6" t="n">
        <f aca="false">IF(AND($D24="Yes",$B24=4),1,0)</f>
        <v>0</v>
      </c>
      <c r="I24" s="6" t="n">
        <f aca="false">IF(AND($B24=4,$D24="Yes",$Q24="Yes"),1,0)</f>
        <v>0</v>
      </c>
      <c r="J24" s="6" t="n">
        <f aca="false">IF(AND($B24=2,$D24="Yes",$Q24="Yes"),1,0)</f>
        <v>0</v>
      </c>
      <c r="K24" s="6" t="n">
        <f aca="false">IF(AND($B24=3,$D24="Yes",$Q24="Yes"),1,0)</f>
        <v>0</v>
      </c>
      <c r="L24" s="6" t="n">
        <f aca="false">IF(AND($B24=4,$D24="Yes",$Q24="Yes"),1,0)</f>
        <v>0</v>
      </c>
      <c r="M24" s="6" t="str">
        <f aca="false">IF(AND(ISNUMBER($C24),$B24=1),$C24,"")</f>
        <v/>
      </c>
      <c r="N24" s="6" t="str">
        <f aca="false">IF(AND(ISNUMBER($C24),$B24=2),$C24,"")</f>
        <v/>
      </c>
      <c r="O24" s="6" t="str">
        <f aca="false">IF(AND(ISNUMBER($C24),$B24=3),$C24,"")</f>
        <v/>
      </c>
      <c r="P24" s="6" t="str">
        <f aca="false">IF(AND(ISNUMBER($C24),$B24=4),$C24,"")</f>
        <v/>
      </c>
      <c r="Q24" s="6"/>
      <c r="R24" s="13"/>
      <c r="S24" s="14"/>
    </row>
    <row r="25" customFormat="false" ht="14.4" hidden="false" customHeight="false" outlineLevel="0" collapsed="false">
      <c r="A25" s="12" t="n">
        <v>6</v>
      </c>
      <c r="B25" s="12" t="n">
        <v>4</v>
      </c>
      <c r="C25" s="16" t="s">
        <v>38</v>
      </c>
      <c r="D25" s="16" t="s">
        <v>32</v>
      </c>
      <c r="E25" s="6" t="n">
        <f aca="false">IF(AND(D25="Yes",B25=1),1,0)</f>
        <v>0</v>
      </c>
      <c r="F25" s="6" t="n">
        <f aca="false">IF(AND($D25="Yes",$B25=2),1,0)</f>
        <v>0</v>
      </c>
      <c r="G25" s="6" t="n">
        <f aca="false">IF(AND($D25="Yes",$B25=3),1,0)</f>
        <v>0</v>
      </c>
      <c r="H25" s="6" t="n">
        <f aca="false">IF(AND($D25="Yes",$B25=4),1,0)</f>
        <v>0</v>
      </c>
      <c r="I25" s="6" t="n">
        <f aca="false">IF(AND($B25=4,$D25="Yes",$Q25="Yes"),1,0)</f>
        <v>0</v>
      </c>
      <c r="J25" s="6" t="n">
        <f aca="false">IF(AND($B25=2,$D25="Yes",$Q25="Yes"),1,0)</f>
        <v>0</v>
      </c>
      <c r="K25" s="6" t="n">
        <f aca="false">IF(AND($B25=3,$D25="Yes",$Q25="Yes"),1,0)</f>
        <v>0</v>
      </c>
      <c r="L25" s="6" t="n">
        <f aca="false">IF(AND($B25=4,$D25="Yes",$Q25="Yes"),1,0)</f>
        <v>0</v>
      </c>
      <c r="M25" s="6" t="str">
        <f aca="false">IF(AND(ISNUMBER($C25),$B25=1),$C25,"")</f>
        <v/>
      </c>
      <c r="N25" s="6" t="str">
        <f aca="false">IF(AND(ISNUMBER($C25),$B25=2),$C25,"")</f>
        <v/>
      </c>
      <c r="O25" s="6" t="str">
        <f aca="false">IF(AND(ISNUMBER($C25),$B25=3),$C25,"")</f>
        <v/>
      </c>
      <c r="P25" s="6" t="str">
        <f aca="false">IF(AND(ISNUMBER($C25),$B25=4),$C25,"")</f>
        <v/>
      </c>
      <c r="Q25" s="6"/>
      <c r="R25" s="13"/>
      <c r="S25" s="14"/>
    </row>
    <row r="26" customFormat="false" ht="43.2" hidden="false" customHeight="false" outlineLevel="0" collapsed="false">
      <c r="A26" s="12" t="n">
        <v>7</v>
      </c>
      <c r="B26" s="12" t="n">
        <v>1</v>
      </c>
      <c r="C26" s="16" t="n">
        <v>0.0104166666666667</v>
      </c>
      <c r="D26" s="16" t="s">
        <v>31</v>
      </c>
      <c r="E26" s="6" t="n">
        <f aca="false">IF(AND(D26="Yes",B26=1),1,0)</f>
        <v>1</v>
      </c>
      <c r="F26" s="6" t="n">
        <f aca="false">IF(AND($D26="Yes",$B26=2),1,0)</f>
        <v>0</v>
      </c>
      <c r="G26" s="6" t="n">
        <f aca="false">IF(AND($D26="Yes",$B26=3),1,0)</f>
        <v>0</v>
      </c>
      <c r="H26" s="6" t="n">
        <f aca="false">IF(AND($D26="Yes",$B26=4),1,0)</f>
        <v>0</v>
      </c>
      <c r="I26" s="6" t="n">
        <f aca="false">IF(AND($B26=4,$D26="Yes",$Q26="Yes"),1,0)</f>
        <v>0</v>
      </c>
      <c r="J26" s="6" t="n">
        <f aca="false">IF(AND($B26=2,$D26="Yes",$Q26="Yes"),1,0)</f>
        <v>0</v>
      </c>
      <c r="K26" s="6" t="n">
        <f aca="false">IF(AND($B26=3,$D26="Yes",$Q26="Yes"),1,0)</f>
        <v>0</v>
      </c>
      <c r="L26" s="6" t="n">
        <f aca="false">IF(AND($B26=4,$D26="Yes",$Q26="Yes"),1,0)</f>
        <v>0</v>
      </c>
      <c r="M26" s="6" t="n">
        <f aca="false">IF(AND(ISNUMBER($C26),$B26=1),$C26,"")</f>
        <v>0.0104166666666667</v>
      </c>
      <c r="N26" s="6" t="str">
        <f aca="false">IF(AND(ISNUMBER($C26),$B26=2),$C26,"")</f>
        <v/>
      </c>
      <c r="O26" s="6" t="str">
        <f aca="false">IF(AND(ISNUMBER($C26),$B26=3),$C26,"")</f>
        <v/>
      </c>
      <c r="P26" s="6" t="str">
        <f aca="false">IF(AND(ISNUMBER($C26),$B26=4),$C26,"")</f>
        <v/>
      </c>
      <c r="Q26" s="6" t="s">
        <v>32</v>
      </c>
      <c r="R26" s="13" t="s">
        <v>33</v>
      </c>
      <c r="S26" s="14" t="s">
        <v>34</v>
      </c>
    </row>
    <row r="27" customFormat="false" ht="14.4" hidden="false" customHeight="false" outlineLevel="0" collapsed="false">
      <c r="A27" s="12" t="n">
        <v>7</v>
      </c>
      <c r="B27" s="12" t="n">
        <v>2</v>
      </c>
      <c r="C27" s="16" t="s">
        <v>38</v>
      </c>
      <c r="D27" s="16" t="str">
        <f aca="false">'Tarefa2-CIC'!C8</f>
        <v>Yes</v>
      </c>
      <c r="E27" s="6" t="n">
        <f aca="false">IF(AND(D27="Yes",B27=1),1,0)</f>
        <v>0</v>
      </c>
      <c r="F27" s="6" t="n">
        <f aca="false">IF(AND($D27="Yes",$B27=2),1,0)</f>
        <v>1</v>
      </c>
      <c r="G27" s="6" t="n">
        <f aca="false">IF(AND($D27="Yes",$B27=3),1,0)</f>
        <v>0</v>
      </c>
      <c r="H27" s="6" t="n">
        <f aca="false">IF(AND($D27="Yes",$B27=4),1,0)</f>
        <v>0</v>
      </c>
      <c r="I27" s="6" t="n">
        <f aca="false">IF(AND($B27=4,$D27="Yes",$Q27="Yes"),1,0)</f>
        <v>0</v>
      </c>
      <c r="J27" s="6" t="n">
        <f aca="false">IF(AND($B27=2,$D27="Yes",$Q27="Yes"),1,0)</f>
        <v>1</v>
      </c>
      <c r="K27" s="6" t="n">
        <f aca="false">IF(AND($B27=3,$D27="Yes",$Q27="Yes"),1,0)</f>
        <v>0</v>
      </c>
      <c r="L27" s="6" t="n">
        <f aca="false">IF(AND($B27=4,$D27="Yes",$Q27="Yes"),1,0)</f>
        <v>0</v>
      </c>
      <c r="M27" s="6" t="str">
        <f aca="false">IF(AND(ISNUMBER($C27),$B27=1),$C27,"")</f>
        <v/>
      </c>
      <c r="N27" s="6" t="str">
        <f aca="false">IF(AND(ISNUMBER($C27),$B27=2),$C27,"")</f>
        <v/>
      </c>
      <c r="O27" s="6" t="str">
        <f aca="false">IF(AND(ISNUMBER($C27),$B27=3),$C27,"")</f>
        <v/>
      </c>
      <c r="P27" s="6" t="str">
        <f aca="false">IF(AND(ISNUMBER($C27),$B27=4),$C27,"")</f>
        <v/>
      </c>
      <c r="Q27" s="6" t="str">
        <f aca="false">'Tarefa2-CIC'!D8</f>
        <v>Yes</v>
      </c>
      <c r="R27" s="13"/>
      <c r="S27" s="14"/>
    </row>
    <row r="28" customFormat="false" ht="43.2" hidden="false" customHeight="false" outlineLevel="0" collapsed="false">
      <c r="A28" s="12" t="n">
        <v>7</v>
      </c>
      <c r="B28" s="12" t="n">
        <v>3</v>
      </c>
      <c r="C28" s="16" t="n">
        <v>0.00277777777777778</v>
      </c>
      <c r="D28" s="16" t="s">
        <v>31</v>
      </c>
      <c r="E28" s="6" t="n">
        <f aca="false">IF(AND(D28="Yes",B28=1),1,0)</f>
        <v>0</v>
      </c>
      <c r="F28" s="6" t="n">
        <f aca="false">IF(AND($D28="Yes",$B28=2),1,0)</f>
        <v>0</v>
      </c>
      <c r="G28" s="6" t="n">
        <f aca="false">IF(AND($D28="Yes",$B28=3),1,0)</f>
        <v>1</v>
      </c>
      <c r="H28" s="6" t="n">
        <f aca="false">IF(AND($D28="Yes",$B28=4),1,0)</f>
        <v>0</v>
      </c>
      <c r="I28" s="6" t="n">
        <f aca="false">IF(AND($B28=4,$D28="Yes",$Q28="Yes"),1,0)</f>
        <v>0</v>
      </c>
      <c r="J28" s="6" t="n">
        <f aca="false">IF(AND($B28=2,$D28="Yes",$Q28="Yes"),1,0)</f>
        <v>0</v>
      </c>
      <c r="K28" s="6" t="n">
        <f aca="false">IF(AND($B28=3,$D28="Yes",$Q28="Yes"),1,0)</f>
        <v>0</v>
      </c>
      <c r="L28" s="6" t="n">
        <f aca="false">IF(AND($B28=4,$D28="Yes",$Q28="Yes"),1,0)</f>
        <v>0</v>
      </c>
      <c r="M28" s="6" t="str">
        <f aca="false">IF(AND(ISNUMBER($C28),$B28=1),$C28,"")</f>
        <v/>
      </c>
      <c r="N28" s="6" t="str">
        <f aca="false">IF(AND(ISNUMBER($C28),$B28=2),$C28,"")</f>
        <v/>
      </c>
      <c r="O28" s="6" t="n">
        <f aca="false">IF(AND(ISNUMBER($C28),$B28=3),$C28,"")</f>
        <v>0.00277777777777778</v>
      </c>
      <c r="P28" s="6" t="str">
        <f aca="false">IF(AND(ISNUMBER($C28),$B28=4),$C28,"")</f>
        <v/>
      </c>
      <c r="Q28" s="6" t="s">
        <v>35</v>
      </c>
      <c r="R28" s="13" t="s">
        <v>42</v>
      </c>
      <c r="S28" s="14" t="s">
        <v>43</v>
      </c>
    </row>
    <row r="29" customFormat="false" ht="14.4" hidden="false" customHeight="false" outlineLevel="0" collapsed="false">
      <c r="A29" s="12" t="n">
        <v>7</v>
      </c>
      <c r="B29" s="12" t="n">
        <v>4</v>
      </c>
      <c r="C29" s="16" t="n">
        <v>0.00555555555555556</v>
      </c>
      <c r="D29" s="16" t="s">
        <v>31</v>
      </c>
      <c r="E29" s="6" t="n">
        <f aca="false">IF(AND(D29="Yes",B29=1),1,0)</f>
        <v>0</v>
      </c>
      <c r="F29" s="6" t="n">
        <f aca="false">IF(AND($D29="Yes",$B29=2),1,0)</f>
        <v>0</v>
      </c>
      <c r="G29" s="6" t="n">
        <f aca="false">IF(AND($D29="Yes",$B29=3),1,0)</f>
        <v>0</v>
      </c>
      <c r="H29" s="6" t="n">
        <f aca="false">IF(AND($D29="Yes",$B29=4),1,0)</f>
        <v>1</v>
      </c>
      <c r="I29" s="6" t="n">
        <f aca="false">IF(AND($B29=4,$D29="Yes",$Q29="Yes"),1,0)</f>
        <v>1</v>
      </c>
      <c r="J29" s="6" t="n">
        <f aca="false">IF(AND($B29=2,$D29="Yes",$Q29="Yes"),1,0)</f>
        <v>0</v>
      </c>
      <c r="K29" s="6" t="n">
        <f aca="false">IF(AND($B29=3,$D29="Yes",$Q29="Yes"),1,0)</f>
        <v>0</v>
      </c>
      <c r="L29" s="6" t="n">
        <f aca="false">IF(AND($B29=4,$D29="Yes",$Q29="Yes"),1,0)</f>
        <v>1</v>
      </c>
      <c r="M29" s="6" t="str">
        <f aca="false">IF(AND(ISNUMBER($C29),$B29=1),$C29,"")</f>
        <v/>
      </c>
      <c r="N29" s="6" t="str">
        <f aca="false">IF(AND(ISNUMBER($C29),$B29=2),$C29,"")</f>
        <v/>
      </c>
      <c r="O29" s="6" t="str">
        <f aca="false">IF(AND(ISNUMBER($C29),$B29=3),$C29,"")</f>
        <v/>
      </c>
      <c r="P29" s="6" t="n">
        <f aca="false">IF(AND(ISNUMBER($C29),$B29=4),$C29,"")</f>
        <v>0.00555555555555556</v>
      </c>
      <c r="Q29" s="6" t="s">
        <v>31</v>
      </c>
      <c r="R29" s="13"/>
      <c r="S29" s="14"/>
    </row>
    <row r="30" customFormat="false" ht="14.4" hidden="false" customHeight="false" outlineLevel="0" collapsed="false">
      <c r="A30" s="12" t="n">
        <v>8</v>
      </c>
      <c r="B30" s="12" t="n">
        <v>1</v>
      </c>
      <c r="C30" s="16" t="n">
        <v>0.00694444444444444</v>
      </c>
      <c r="D30" s="16" t="s">
        <v>31</v>
      </c>
      <c r="E30" s="6" t="n">
        <f aca="false">IF(AND(D30="Yes",B30=1),1,0)</f>
        <v>1</v>
      </c>
      <c r="F30" s="6" t="n">
        <f aca="false">IF(AND($D30="Yes",$B30=2),1,0)</f>
        <v>0</v>
      </c>
      <c r="G30" s="6" t="n">
        <f aca="false">IF(AND($D30="Yes",$B30=3),1,0)</f>
        <v>0</v>
      </c>
      <c r="H30" s="6" t="n">
        <f aca="false">IF(AND($D30="Yes",$B30=4),1,0)</f>
        <v>0</v>
      </c>
      <c r="I30" s="6" t="n">
        <f aca="false">IF(AND($B30=4,$D30="Yes",$Q30="Yes"),1,0)</f>
        <v>0</v>
      </c>
      <c r="J30" s="6" t="n">
        <f aca="false">IF(AND($B30=2,$D30="Yes",$Q30="Yes"),1,0)</f>
        <v>0</v>
      </c>
      <c r="K30" s="6" t="n">
        <f aca="false">IF(AND($B30=3,$D30="Yes",$Q30="Yes"),1,0)</f>
        <v>0</v>
      </c>
      <c r="L30" s="6" t="n">
        <f aca="false">IF(AND($B30=4,$D30="Yes",$Q30="Yes"),1,0)</f>
        <v>0</v>
      </c>
      <c r="M30" s="6" t="n">
        <f aca="false">IF(AND(ISNUMBER($C30),$B30=1),$C30,"")</f>
        <v>0.00694444444444444</v>
      </c>
      <c r="N30" s="6" t="str">
        <f aca="false">IF(AND(ISNUMBER($C30),$B30=2),$C30,"")</f>
        <v/>
      </c>
      <c r="O30" s="6" t="str">
        <f aca="false">IF(AND(ISNUMBER($C30),$B30=3),$C30,"")</f>
        <v/>
      </c>
      <c r="P30" s="6" t="str">
        <f aca="false">IF(AND(ISNUMBER($C30),$B30=4),$C30,"")</f>
        <v/>
      </c>
      <c r="Q30" s="6" t="s">
        <v>32</v>
      </c>
      <c r="R30" s="13" t="s">
        <v>44</v>
      </c>
      <c r="S30" s="14"/>
    </row>
    <row r="31" customFormat="false" ht="14.4" hidden="false" customHeight="false" outlineLevel="0" collapsed="false">
      <c r="A31" s="12" t="n">
        <v>8</v>
      </c>
      <c r="B31" s="12" t="n">
        <v>2</v>
      </c>
      <c r="C31" s="16" t="n">
        <v>0.00694444444444444</v>
      </c>
      <c r="D31" s="16" t="str">
        <f aca="false">'Tarefa2-CIC'!C9</f>
        <v>Yes</v>
      </c>
      <c r="E31" s="6" t="n">
        <f aca="false">IF(AND(D31="Yes",B31=1),1,0)</f>
        <v>0</v>
      </c>
      <c r="F31" s="6" t="n">
        <f aca="false">IF(AND($D31="Yes",$B31=2),1,0)</f>
        <v>1</v>
      </c>
      <c r="G31" s="6" t="n">
        <f aca="false">IF(AND($D31="Yes",$B31=3),1,0)</f>
        <v>0</v>
      </c>
      <c r="H31" s="6" t="n">
        <f aca="false">IF(AND($D31="Yes",$B31=4),1,0)</f>
        <v>0</v>
      </c>
      <c r="I31" s="6" t="n">
        <f aca="false">IF(AND($B31=4,$D31="Yes",$Q31="Yes"),1,0)</f>
        <v>0</v>
      </c>
      <c r="J31" s="6" t="n">
        <f aca="false">IF(AND($B31=2,$D31="Yes",$Q31="Yes"),1,0)</f>
        <v>1</v>
      </c>
      <c r="K31" s="6" t="n">
        <f aca="false">IF(AND($B31=3,$D31="Yes",$Q31="Yes"),1,0)</f>
        <v>0</v>
      </c>
      <c r="L31" s="6" t="n">
        <f aca="false">IF(AND($B31=4,$D31="Yes",$Q31="Yes"),1,0)</f>
        <v>0</v>
      </c>
      <c r="M31" s="6" t="str">
        <f aca="false">IF(AND(ISNUMBER($C31),$B31=1),$C31,"")</f>
        <v/>
      </c>
      <c r="N31" s="6" t="n">
        <f aca="false">IF(AND(ISNUMBER($C31),$B31=2),$C31,"")</f>
        <v>0.00694444444444444</v>
      </c>
      <c r="O31" s="6" t="str">
        <f aca="false">IF(AND(ISNUMBER($C31),$B31=3),$C31,"")</f>
        <v/>
      </c>
      <c r="P31" s="6" t="str">
        <f aca="false">IF(AND(ISNUMBER($C31),$B31=4),$C31,"")</f>
        <v/>
      </c>
      <c r="Q31" s="16" t="str">
        <f aca="false">'Tarefa2-CIC'!D9</f>
        <v>Yes</v>
      </c>
      <c r="R31" s="16"/>
      <c r="S31" s="14"/>
    </row>
    <row r="32" customFormat="false" ht="14.4" hidden="false" customHeight="false" outlineLevel="0" collapsed="false">
      <c r="A32" s="12" t="n">
        <v>8</v>
      </c>
      <c r="B32" s="12" t="n">
        <v>3</v>
      </c>
      <c r="C32" s="16" t="n">
        <v>0.00694444444444444</v>
      </c>
      <c r="D32" s="16" t="s">
        <v>31</v>
      </c>
      <c r="E32" s="6" t="n">
        <f aca="false">IF(AND(D32="Yes",B32=1),1,0)</f>
        <v>0</v>
      </c>
      <c r="F32" s="6" t="n">
        <f aca="false">IF(AND($D32="Yes",$B32=2),1,0)</f>
        <v>0</v>
      </c>
      <c r="G32" s="6" t="n">
        <f aca="false">IF(AND($D32="Yes",$B32=3),1,0)</f>
        <v>1</v>
      </c>
      <c r="H32" s="6" t="n">
        <f aca="false">IF(AND($D32="Yes",$B32=4),1,0)</f>
        <v>0</v>
      </c>
      <c r="I32" s="6" t="n">
        <f aca="false">IF(AND($B32=4,$D32="Yes",$Q32="Yes"),1,0)</f>
        <v>0</v>
      </c>
      <c r="J32" s="6" t="n">
        <f aca="false">IF(AND($B32=2,$D32="Yes",$Q32="Yes"),1,0)</f>
        <v>0</v>
      </c>
      <c r="K32" s="6" t="n">
        <f aca="false">IF(AND($B32=3,$D32="Yes",$Q32="Yes"),1,0)</f>
        <v>0</v>
      </c>
      <c r="L32" s="6" t="n">
        <f aca="false">IF(AND($B32=4,$D32="Yes",$Q32="Yes"),1,0)</f>
        <v>0</v>
      </c>
      <c r="M32" s="6" t="str">
        <f aca="false">IF(AND(ISNUMBER($C32),$B32=1),$C32,"")</f>
        <v/>
      </c>
      <c r="N32" s="6" t="str">
        <f aca="false">IF(AND(ISNUMBER($C32),$B32=2),$C32,"")</f>
        <v/>
      </c>
      <c r="O32" s="6" t="n">
        <f aca="false">IF(AND(ISNUMBER($C32),$B32=3),$C32,"")</f>
        <v>0.00694444444444444</v>
      </c>
      <c r="P32" s="6" t="str">
        <f aca="false">IF(AND(ISNUMBER($C32),$B32=4),$C32,"")</f>
        <v/>
      </c>
      <c r="Q32" s="6" t="s">
        <v>35</v>
      </c>
      <c r="R32" s="13" t="s">
        <v>36</v>
      </c>
      <c r="S32" s="14"/>
    </row>
    <row r="33" customFormat="false" ht="28.8" hidden="false" customHeight="false" outlineLevel="0" collapsed="false">
      <c r="A33" s="12" t="n">
        <v>8</v>
      </c>
      <c r="B33" s="12" t="n">
        <v>4</v>
      </c>
      <c r="C33" s="16" t="n">
        <v>0.00347222222222222</v>
      </c>
      <c r="D33" s="16" t="s">
        <v>31</v>
      </c>
      <c r="E33" s="6" t="n">
        <f aca="false">IF(AND(D33="Yes",B33=1),1,0)</f>
        <v>0</v>
      </c>
      <c r="F33" s="6" t="n">
        <f aca="false">IF(AND($D33="Yes",$B33=2),1,0)</f>
        <v>0</v>
      </c>
      <c r="G33" s="6" t="n">
        <f aca="false">IF(AND($D33="Yes",$B33=3),1,0)</f>
        <v>0</v>
      </c>
      <c r="H33" s="6" t="n">
        <f aca="false">IF(AND($D33="Yes",$B33=4),1,0)</f>
        <v>1</v>
      </c>
      <c r="I33" s="6" t="n">
        <f aca="false">IF(AND($B33=4,$D33="Yes",$Q33="Yes"),1,0)</f>
        <v>0</v>
      </c>
      <c r="J33" s="6" t="n">
        <f aca="false">IF(AND($B33=2,$D33="Yes",$Q33="Yes"),1,0)</f>
        <v>0</v>
      </c>
      <c r="K33" s="6" t="n">
        <f aca="false">IF(AND($B33=3,$D33="Yes",$Q33="Yes"),1,0)</f>
        <v>0</v>
      </c>
      <c r="L33" s="6" t="n">
        <f aca="false">IF(AND($B33=4,$D33="Yes",$Q33="Yes"),1,0)</f>
        <v>0</v>
      </c>
      <c r="M33" s="6" t="str">
        <f aca="false">IF(AND(ISNUMBER($C33),$B33=1),$C33,"")</f>
        <v/>
      </c>
      <c r="N33" s="6" t="str">
        <f aca="false">IF(AND(ISNUMBER($C33),$B33=2),$C33,"")</f>
        <v/>
      </c>
      <c r="O33" s="6" t="str">
        <f aca="false">IF(AND(ISNUMBER($C33),$B33=3),$C33,"")</f>
        <v/>
      </c>
      <c r="P33" s="6" t="n">
        <f aca="false">IF(AND(ISNUMBER($C33),$B33=4),$C33,"")</f>
        <v>0.00347222222222222</v>
      </c>
      <c r="Q33" s="6" t="s">
        <v>32</v>
      </c>
      <c r="R33" s="13" t="s">
        <v>45</v>
      </c>
      <c r="S33" s="14" t="s">
        <v>46</v>
      </c>
    </row>
    <row r="34" customFormat="false" ht="43.2" hidden="false" customHeight="false" outlineLevel="0" collapsed="false">
      <c r="A34" s="12" t="n">
        <v>9</v>
      </c>
      <c r="B34" s="12" t="n">
        <v>1</v>
      </c>
      <c r="C34" s="16" t="n">
        <v>0.00763888888888889</v>
      </c>
      <c r="D34" s="16" t="s">
        <v>31</v>
      </c>
      <c r="E34" s="6" t="n">
        <f aca="false">IF(AND(D34="Yes",B34=1),1,0)</f>
        <v>1</v>
      </c>
      <c r="F34" s="6" t="n">
        <f aca="false">IF(AND($D34="Yes",$B34=2),1,0)</f>
        <v>0</v>
      </c>
      <c r="G34" s="6" t="n">
        <f aca="false">IF(AND($D34="Yes",$B34=3),1,0)</f>
        <v>0</v>
      </c>
      <c r="H34" s="6" t="n">
        <f aca="false">IF(AND($D34="Yes",$B34=4),1,0)</f>
        <v>0</v>
      </c>
      <c r="I34" s="6" t="n">
        <f aca="false">IF(AND($B34=4,$D34="Yes",$Q34="Yes"),1,0)</f>
        <v>0</v>
      </c>
      <c r="J34" s="6" t="n">
        <f aca="false">IF(AND($B34=2,$D34="Yes",$Q34="Yes"),1,0)</f>
        <v>0</v>
      </c>
      <c r="K34" s="6" t="n">
        <f aca="false">IF(AND($B34=3,$D34="Yes",$Q34="Yes"),1,0)</f>
        <v>0</v>
      </c>
      <c r="L34" s="6" t="n">
        <f aca="false">IF(AND($B34=4,$D34="Yes",$Q34="Yes"),1,0)</f>
        <v>0</v>
      </c>
      <c r="M34" s="6" t="n">
        <f aca="false">IF(AND(ISNUMBER($C34),$B34=1),$C34,"")</f>
        <v>0.00763888888888889</v>
      </c>
      <c r="N34" s="6" t="str">
        <f aca="false">IF(AND(ISNUMBER($C34),$B34=2),$C34,"")</f>
        <v/>
      </c>
      <c r="O34" s="6" t="str">
        <f aca="false">IF(AND(ISNUMBER($C34),$B34=3),$C34,"")</f>
        <v/>
      </c>
      <c r="P34" s="6" t="str">
        <f aca="false">IF(AND(ISNUMBER($C34),$B34=4),$C34,"")</f>
        <v/>
      </c>
      <c r="Q34" s="6" t="s">
        <v>32</v>
      </c>
      <c r="R34" s="13" t="s">
        <v>33</v>
      </c>
      <c r="S34" s="14" t="s">
        <v>34</v>
      </c>
    </row>
    <row r="35" customFormat="false" ht="14.4" hidden="false" customHeight="false" outlineLevel="0" collapsed="false">
      <c r="A35" s="12" t="n">
        <v>9</v>
      </c>
      <c r="B35" s="12" t="n">
        <v>2</v>
      </c>
      <c r="C35" s="16" t="n">
        <v>0.00416666666666667</v>
      </c>
      <c r="D35" s="16" t="str">
        <f aca="false">'Tarefa2-CIC'!C10</f>
        <v>Yes</v>
      </c>
      <c r="E35" s="6" t="n">
        <f aca="false">IF(AND(D35="Yes",B35=1),1,0)</f>
        <v>0</v>
      </c>
      <c r="F35" s="6" t="n">
        <f aca="false">IF(AND($D35="Yes",$B35=2),1,0)</f>
        <v>1</v>
      </c>
      <c r="G35" s="6" t="n">
        <f aca="false">IF(AND($D35="Yes",$B35=3),1,0)</f>
        <v>0</v>
      </c>
      <c r="H35" s="6" t="n">
        <f aca="false">IF(AND($D35="Yes",$B35=4),1,0)</f>
        <v>0</v>
      </c>
      <c r="I35" s="6" t="n">
        <f aca="false">IF(AND($B35=4,$D35="Yes",$Q35="Yes"),1,0)</f>
        <v>0</v>
      </c>
      <c r="J35" s="6" t="n">
        <f aca="false">IF(AND($B35=2,$D35="Yes",$Q35="Yes"),1,0)</f>
        <v>0</v>
      </c>
      <c r="K35" s="6" t="n">
        <f aca="false">IF(AND($B35=3,$D35="Yes",$Q35="Yes"),1,0)</f>
        <v>0</v>
      </c>
      <c r="L35" s="6" t="n">
        <f aca="false">IF(AND($B35=4,$D35="Yes",$Q35="Yes"),1,0)</f>
        <v>0</v>
      </c>
      <c r="M35" s="6" t="str">
        <f aca="false">IF(AND(ISNUMBER($C35),$B35=1),$C35,"")</f>
        <v/>
      </c>
      <c r="N35" s="6" t="n">
        <f aca="false">IF(AND(ISNUMBER($C35),$B35=2),$C35,"")</f>
        <v>0.00416666666666667</v>
      </c>
      <c r="O35" s="6" t="str">
        <f aca="false">IF(AND(ISNUMBER($C35),$B35=3),$C35,"")</f>
        <v/>
      </c>
      <c r="P35" s="6" t="str">
        <f aca="false">IF(AND(ISNUMBER($C35),$B35=4),$C35,"")</f>
        <v/>
      </c>
      <c r="Q35" s="16" t="str">
        <f aca="false">'Tarefa2-CIC'!D10</f>
        <v>No</v>
      </c>
      <c r="R35" s="16" t="str">
        <f aca="false">'Tarefa2-CIC'!E10</f>
        <v>Did not achieve all root's refinements ([p] is notified and central receives [p] info are not achievable for lack of tasks)</v>
      </c>
      <c r="S35" s="14"/>
    </row>
    <row r="36" customFormat="false" ht="14.4" hidden="false" customHeight="false" outlineLevel="0" collapsed="false">
      <c r="A36" s="12" t="n">
        <v>9</v>
      </c>
      <c r="B36" s="12" t="n">
        <v>3</v>
      </c>
      <c r="C36" s="16" t="s">
        <v>38</v>
      </c>
      <c r="D36" s="16" t="s">
        <v>32</v>
      </c>
      <c r="E36" s="6" t="n">
        <f aca="false">IF(AND(D36="Yes",B36=1),1,0)</f>
        <v>0</v>
      </c>
      <c r="F36" s="6" t="n">
        <f aca="false">IF(AND($D36="Yes",$B36=2),1,0)</f>
        <v>0</v>
      </c>
      <c r="G36" s="6" t="n">
        <f aca="false">IF(AND($D36="Yes",$B36=3),1,0)</f>
        <v>0</v>
      </c>
      <c r="H36" s="6" t="n">
        <f aca="false">IF(AND($D36="Yes",$B36=4),1,0)</f>
        <v>0</v>
      </c>
      <c r="I36" s="6" t="n">
        <f aca="false">IF(AND($B36=4,$D36="Yes",$Q36="Yes"),1,0)</f>
        <v>0</v>
      </c>
      <c r="J36" s="6" t="n">
        <f aca="false">IF(AND($B36=2,$D36="Yes",$Q36="Yes"),1,0)</f>
        <v>0</v>
      </c>
      <c r="K36" s="6" t="n">
        <f aca="false">IF(AND($B36=3,$D36="Yes",$Q36="Yes"),1,0)</f>
        <v>0</v>
      </c>
      <c r="L36" s="6" t="n">
        <f aca="false">IF(AND($B36=4,$D36="Yes",$Q36="Yes"),1,0)</f>
        <v>0</v>
      </c>
      <c r="M36" s="6" t="str">
        <f aca="false">IF(AND(ISNUMBER($C36),$B36=1),$C36,"")</f>
        <v/>
      </c>
      <c r="N36" s="6" t="str">
        <f aca="false">IF(AND(ISNUMBER($C36),$B36=2),$C36,"")</f>
        <v/>
      </c>
      <c r="O36" s="6" t="str">
        <f aca="false">IF(AND(ISNUMBER($C36),$B36=3),$C36,"")</f>
        <v/>
      </c>
      <c r="P36" s="6" t="str">
        <f aca="false">IF(AND(ISNUMBER($C36),$B36=4),$C36,"")</f>
        <v/>
      </c>
      <c r="Q36" s="6"/>
      <c r="R36" s="13"/>
      <c r="S36" s="14"/>
    </row>
    <row r="37" customFormat="false" ht="14.4" hidden="false" customHeight="false" outlineLevel="0" collapsed="false">
      <c r="A37" s="12" t="n">
        <v>9</v>
      </c>
      <c r="B37" s="12" t="n">
        <v>4</v>
      </c>
      <c r="C37" s="16" t="s">
        <v>38</v>
      </c>
      <c r="D37" s="16" t="s">
        <v>32</v>
      </c>
      <c r="E37" s="6" t="n">
        <f aca="false">IF(AND(D37="Yes",B37=1),1,0)</f>
        <v>0</v>
      </c>
      <c r="F37" s="6" t="n">
        <f aca="false">IF(AND($D37="Yes",$B37=2),1,0)</f>
        <v>0</v>
      </c>
      <c r="G37" s="6" t="n">
        <f aca="false">IF(AND($D37="Yes",$B37=3),1,0)</f>
        <v>0</v>
      </c>
      <c r="H37" s="6" t="n">
        <f aca="false">IF(AND($D37="Yes",$B37=4),1,0)</f>
        <v>0</v>
      </c>
      <c r="I37" s="6" t="n">
        <f aca="false">IF(AND($B37=4,$D37="Yes",$Q37="Yes"),1,0)</f>
        <v>0</v>
      </c>
      <c r="J37" s="6" t="n">
        <f aca="false">IF(AND($B37=2,$D37="Yes",$Q37="Yes"),1,0)</f>
        <v>0</v>
      </c>
      <c r="K37" s="6" t="n">
        <f aca="false">IF(AND($B37=3,$D37="Yes",$Q37="Yes"),1,0)</f>
        <v>0</v>
      </c>
      <c r="L37" s="6" t="n">
        <f aca="false">IF(AND($B37=4,$D37="Yes",$Q37="Yes"),1,0)</f>
        <v>0</v>
      </c>
      <c r="M37" s="6" t="str">
        <f aca="false">IF(AND(ISNUMBER($C37),$B37=1),$C37,"")</f>
        <v/>
      </c>
      <c r="N37" s="6" t="str">
        <f aca="false">IF(AND(ISNUMBER($C37),$B37=2),$C37,"")</f>
        <v/>
      </c>
      <c r="O37" s="6" t="str">
        <f aca="false">IF(AND(ISNUMBER($C37),$B37=3),$C37,"")</f>
        <v/>
      </c>
      <c r="P37" s="6" t="str">
        <f aca="false">IF(AND(ISNUMBER($C37),$B37=4),$C37,"")</f>
        <v/>
      </c>
      <c r="Q37" s="6"/>
      <c r="R37" s="13"/>
      <c r="S37" s="14"/>
    </row>
    <row r="38" customFormat="false" ht="13.2" hidden="false" customHeight="true" outlineLevel="0" collapsed="false">
      <c r="A38" s="12" t="n">
        <v>10</v>
      </c>
      <c r="B38" s="12" t="n">
        <v>1</v>
      </c>
      <c r="C38" s="16" t="s">
        <v>38</v>
      </c>
      <c r="D38" s="16" t="s">
        <v>32</v>
      </c>
      <c r="E38" s="6" t="n">
        <f aca="false">IF(AND(D38="Yes",B38=1),1,0)</f>
        <v>0</v>
      </c>
      <c r="F38" s="6" t="n">
        <f aca="false">IF(AND($D38="Yes",$B38=2),1,0)</f>
        <v>0</v>
      </c>
      <c r="G38" s="6" t="n">
        <f aca="false">IF(AND($D38="Yes",$B38=3),1,0)</f>
        <v>0</v>
      </c>
      <c r="H38" s="6" t="n">
        <f aca="false">IF(AND($D38="Yes",$B38=4),1,0)</f>
        <v>0</v>
      </c>
      <c r="I38" s="6" t="n">
        <f aca="false">IF(AND($B38=4,$D38="Yes",$Q38="Yes"),1,0)</f>
        <v>0</v>
      </c>
      <c r="J38" s="6" t="n">
        <f aca="false">IF(AND($B38=2,$D38="Yes",$Q38="Yes"),1,0)</f>
        <v>0</v>
      </c>
      <c r="K38" s="6" t="n">
        <f aca="false">IF(AND($B38=3,$D38="Yes",$Q38="Yes"),1,0)</f>
        <v>0</v>
      </c>
      <c r="L38" s="6" t="n">
        <f aca="false">IF(AND($B38=4,$D38="Yes",$Q38="Yes"),1,0)</f>
        <v>0</v>
      </c>
      <c r="M38" s="6" t="str">
        <f aca="false">IF(AND(ISNUMBER($C38),$B38=1),$C38,"")</f>
        <v/>
      </c>
      <c r="N38" s="6" t="str">
        <f aca="false">IF(AND(ISNUMBER($C38),$B38=2),$C38,"")</f>
        <v/>
      </c>
      <c r="O38" s="6" t="str">
        <f aca="false">IF(AND(ISNUMBER($C38),$B38=3),$C38,"")</f>
        <v/>
      </c>
      <c r="P38" s="6" t="str">
        <f aca="false">IF(AND(ISNUMBER($C38),$B38=4),$C38,"")</f>
        <v/>
      </c>
      <c r="Q38" s="6"/>
      <c r="R38" s="13"/>
      <c r="S38" s="14"/>
    </row>
    <row r="39" customFormat="false" ht="13.2" hidden="false" customHeight="true" outlineLevel="0" collapsed="false">
      <c r="A39" s="12" t="n">
        <v>10</v>
      </c>
      <c r="B39" s="12" t="n">
        <v>2</v>
      </c>
      <c r="C39" s="16" t="s">
        <v>38</v>
      </c>
      <c r="D39" s="16" t="str">
        <f aca="false">'Tarefa2-CIC'!C11</f>
        <v>Yes</v>
      </c>
      <c r="E39" s="6" t="n">
        <f aca="false">IF(AND(D39="Yes",B39=1),1,0)</f>
        <v>0</v>
      </c>
      <c r="F39" s="6" t="n">
        <f aca="false">IF(AND($D39="Yes",$B39=2),1,0)</f>
        <v>1</v>
      </c>
      <c r="G39" s="6" t="n">
        <f aca="false">IF(AND($D39="Yes",$B39=3),1,0)</f>
        <v>0</v>
      </c>
      <c r="H39" s="6" t="n">
        <f aca="false">IF(AND($D39="Yes",$B39=4),1,0)</f>
        <v>0</v>
      </c>
      <c r="I39" s="6" t="n">
        <f aca="false">IF(AND($B39=4,$D39="Yes",$Q39="Yes"),1,0)</f>
        <v>0</v>
      </c>
      <c r="J39" s="6" t="n">
        <f aca="false">IF(AND($B39=2,$D39="Yes",$Q39="Yes"),1,0)</f>
        <v>1</v>
      </c>
      <c r="K39" s="6" t="n">
        <f aca="false">IF(AND($B39=3,$D39="Yes",$Q39="Yes"),1,0)</f>
        <v>0</v>
      </c>
      <c r="L39" s="6" t="n">
        <f aca="false">IF(AND($B39=4,$D39="Yes",$Q39="Yes"),1,0)</f>
        <v>0</v>
      </c>
      <c r="M39" s="6" t="str">
        <f aca="false">IF(AND(ISNUMBER($C39),$B39=1),$C39,"")</f>
        <v/>
      </c>
      <c r="N39" s="6" t="str">
        <f aca="false">IF(AND(ISNUMBER($C39),$B39=2),$C39,"")</f>
        <v/>
      </c>
      <c r="O39" s="6" t="str">
        <f aca="false">IF(AND(ISNUMBER($C39),$B39=3),$C39,"")</f>
        <v/>
      </c>
      <c r="P39" s="6" t="str">
        <f aca="false">IF(AND(ISNUMBER($C39),$B39=4),$C39,"")</f>
        <v/>
      </c>
      <c r="Q39" s="16" t="str">
        <f aca="false">'Tarefa2-CIC'!D11</f>
        <v>Yes</v>
      </c>
      <c r="R39" s="16"/>
      <c r="S39" s="14"/>
    </row>
    <row r="40" customFormat="false" ht="13.2" hidden="false" customHeight="true" outlineLevel="0" collapsed="false">
      <c r="A40" s="12" t="n">
        <v>10</v>
      </c>
      <c r="B40" s="12" t="n">
        <v>3</v>
      </c>
      <c r="C40" s="8" t="s">
        <v>38</v>
      </c>
      <c r="D40" s="16" t="s">
        <v>31</v>
      </c>
      <c r="E40" s="6" t="n">
        <f aca="false">IF(AND(D40="Yes",B40=1),1,0)</f>
        <v>0</v>
      </c>
      <c r="F40" s="6" t="n">
        <f aca="false">IF(AND($D40="Yes",$B40=2),1,0)</f>
        <v>0</v>
      </c>
      <c r="G40" s="6" t="n">
        <f aca="false">IF(AND($D40="Yes",$B40=3),1,0)</f>
        <v>1</v>
      </c>
      <c r="H40" s="6" t="n">
        <f aca="false">IF(AND($D40="Yes",$B40=4),1,0)</f>
        <v>0</v>
      </c>
      <c r="I40" s="6" t="n">
        <f aca="false">IF(AND($B40=4,$D40="Yes",$Q40="Yes"),1,0)</f>
        <v>0</v>
      </c>
      <c r="J40" s="6" t="n">
        <f aca="false">IF(AND($B40=2,$D40="Yes",$Q40="Yes"),1,0)</f>
        <v>0</v>
      </c>
      <c r="K40" s="6" t="n">
        <f aca="false">IF(AND($B40=3,$D40="Yes",$Q40="Yes"),1,0)</f>
        <v>0</v>
      </c>
      <c r="L40" s="6" t="n">
        <f aca="false">IF(AND($B40=4,$D40="Yes",$Q40="Yes"),1,0)</f>
        <v>0</v>
      </c>
      <c r="M40" s="6" t="str">
        <f aca="false">IF(AND(ISNUMBER($C40),$B40=1),$C40,"")</f>
        <v/>
      </c>
      <c r="N40" s="6" t="str">
        <f aca="false">IF(AND(ISNUMBER($C40),$B40=2),$C40,"")</f>
        <v/>
      </c>
      <c r="O40" s="6" t="str">
        <f aca="false">IF(AND(ISNUMBER($C40),$B40=3),$C40,"")</f>
        <v/>
      </c>
      <c r="P40" s="6" t="str">
        <f aca="false">IF(AND(ISNUMBER($C40),$B40=4),$C40,"")</f>
        <v/>
      </c>
      <c r="Q40" s="6" t="s">
        <v>35</v>
      </c>
      <c r="R40" s="13" t="s">
        <v>47</v>
      </c>
      <c r="S40" s="14"/>
    </row>
    <row r="41" customFormat="false" ht="13.2" hidden="false" customHeight="true" outlineLevel="0" collapsed="false">
      <c r="A41" s="12" t="n">
        <v>10</v>
      </c>
      <c r="B41" s="12" t="n">
        <v>4</v>
      </c>
      <c r="C41" s="16" t="n">
        <v>0.000520833333333333</v>
      </c>
      <c r="D41" s="16" t="s">
        <v>31</v>
      </c>
      <c r="E41" s="6" t="n">
        <f aca="false">IF(AND(D41="Yes",B41=1),1,0)</f>
        <v>0</v>
      </c>
      <c r="F41" s="6" t="n">
        <f aca="false">IF(AND($D41="Yes",$B41=2),1,0)</f>
        <v>0</v>
      </c>
      <c r="G41" s="6" t="n">
        <f aca="false">IF(AND($D41="Yes",$B41=3),1,0)</f>
        <v>0</v>
      </c>
      <c r="H41" s="6" t="n">
        <f aca="false">IF(AND($D41="Yes",$B41=4),1,0)</f>
        <v>1</v>
      </c>
      <c r="I41" s="6" t="n">
        <f aca="false">IF(AND($B41=4,$D41="Yes",$Q41="Yes"),1,0)</f>
        <v>0</v>
      </c>
      <c r="J41" s="6" t="n">
        <f aca="false">IF(AND($B41=2,$D41="Yes",$Q41="Yes"),1,0)</f>
        <v>0</v>
      </c>
      <c r="K41" s="6" t="n">
        <f aca="false">IF(AND($B41=3,$D41="Yes",$Q41="Yes"),1,0)</f>
        <v>0</v>
      </c>
      <c r="L41" s="6" t="n">
        <f aca="false">IF(AND($B41=4,$D41="Yes",$Q41="Yes"),1,0)</f>
        <v>0</v>
      </c>
      <c r="M41" s="6" t="str">
        <f aca="false">IF(AND(ISNUMBER($C41),$B41=1),$C41,"")</f>
        <v/>
      </c>
      <c r="N41" s="6" t="str">
        <f aca="false">IF(AND(ISNUMBER($C41),$B41=2),$C41,"")</f>
        <v/>
      </c>
      <c r="O41" s="6" t="str">
        <f aca="false">IF(AND(ISNUMBER($C41),$B41=3),$C41,"")</f>
        <v/>
      </c>
      <c r="P41" s="6" t="n">
        <f aca="false">IF(AND(ISNUMBER($C41),$B41=4),$C41,"")</f>
        <v>0.000520833333333333</v>
      </c>
      <c r="Q41" s="6" t="s">
        <v>35</v>
      </c>
      <c r="R41" s="13" t="s">
        <v>47</v>
      </c>
      <c r="S41" s="14"/>
    </row>
    <row r="42" customFormat="false" ht="14.4" hidden="false" customHeight="false" outlineLevel="0" collapsed="false">
      <c r="A42" s="12" t="n">
        <v>11</v>
      </c>
      <c r="B42" s="12" t="n">
        <v>1</v>
      </c>
      <c r="C42" s="16" t="s">
        <v>38</v>
      </c>
      <c r="D42" s="16" t="s">
        <v>31</v>
      </c>
      <c r="E42" s="6" t="n">
        <f aca="false">IF(AND(D42="Yes",B42=1),1,0)</f>
        <v>1</v>
      </c>
      <c r="F42" s="6" t="n">
        <f aca="false">IF(AND($D42="Yes",$B42=2),1,0)</f>
        <v>0</v>
      </c>
      <c r="G42" s="6" t="n">
        <f aca="false">IF(AND($D42="Yes",$B42=3),1,0)</f>
        <v>0</v>
      </c>
      <c r="H42" s="6" t="n">
        <f aca="false">IF(AND($D42="Yes",$B42=4),1,0)</f>
        <v>0</v>
      </c>
      <c r="I42" s="6" t="n">
        <f aca="false">IF(AND($B42=4,$D42="Yes",$Q42="Yes"),1,0)</f>
        <v>0</v>
      </c>
      <c r="J42" s="6" t="n">
        <f aca="false">IF(AND($B42=2,$D42="Yes",$Q42="Yes"),1,0)</f>
        <v>0</v>
      </c>
      <c r="K42" s="6" t="n">
        <f aca="false">IF(AND($B42=3,$D42="Yes",$Q42="Yes"),1,0)</f>
        <v>0</v>
      </c>
      <c r="L42" s="6" t="n">
        <f aca="false">IF(AND($B42=4,$D42="Yes",$Q42="Yes"),1,0)</f>
        <v>0</v>
      </c>
      <c r="M42" s="6" t="str">
        <f aca="false">IF(AND(ISNUMBER($C42),$B42=1),$C42,"")</f>
        <v/>
      </c>
      <c r="N42" s="6" t="str">
        <f aca="false">IF(AND(ISNUMBER($C42),$B42=2),$C42,"")</f>
        <v/>
      </c>
      <c r="O42" s="6" t="str">
        <f aca="false">IF(AND(ISNUMBER($C42),$B42=3),$C42,"")</f>
        <v/>
      </c>
      <c r="P42" s="6" t="str">
        <f aca="false">IF(AND(ISNUMBER($C42),$B42=4),$C42,"")</f>
        <v/>
      </c>
      <c r="Q42" s="6" t="s">
        <v>32</v>
      </c>
      <c r="R42" s="13" t="s">
        <v>48</v>
      </c>
      <c r="S42" s="14"/>
    </row>
    <row r="43" customFormat="false" ht="28.8" hidden="false" customHeight="false" outlineLevel="0" collapsed="false">
      <c r="A43" s="12" t="n">
        <v>11</v>
      </c>
      <c r="B43" s="12" t="n">
        <v>2</v>
      </c>
      <c r="C43" s="16" t="s">
        <v>38</v>
      </c>
      <c r="D43" s="16" t="str">
        <f aca="false">'Tarefa2-CIC'!C12</f>
        <v>Yes</v>
      </c>
      <c r="E43" s="6" t="n">
        <f aca="false">IF(AND(D43="Yes",B43=1),1,0)</f>
        <v>0</v>
      </c>
      <c r="F43" s="6" t="n">
        <f aca="false">IF(AND($D43="Yes",$B43=2),1,0)</f>
        <v>1</v>
      </c>
      <c r="G43" s="6" t="n">
        <f aca="false">IF(AND($D43="Yes",$B43=3),1,0)</f>
        <v>0</v>
      </c>
      <c r="H43" s="6" t="n">
        <f aca="false">IF(AND($D43="Yes",$B43=4),1,0)</f>
        <v>0</v>
      </c>
      <c r="I43" s="6" t="n">
        <f aca="false">IF(AND($B43=4,$D43="Yes",$Q43="Yes"),1,0)</f>
        <v>0</v>
      </c>
      <c r="J43" s="6" t="n">
        <f aca="false">IF(AND($B43=2,$D43="Yes",$Q43="Yes"),1,0)</f>
        <v>0</v>
      </c>
      <c r="K43" s="6" t="n">
        <f aca="false">IF(AND($B43=3,$D43="Yes",$Q43="Yes"),1,0)</f>
        <v>0</v>
      </c>
      <c r="L43" s="6" t="n">
        <f aca="false">IF(AND($B43=4,$D43="Yes",$Q43="Yes"),1,0)</f>
        <v>0</v>
      </c>
      <c r="M43" s="6" t="str">
        <f aca="false">IF(AND(ISNUMBER($C43),$B43=1),$C43,"")</f>
        <v/>
      </c>
      <c r="N43" s="6" t="str">
        <f aca="false">IF(AND(ISNUMBER($C43),$B43=2),$C43,"")</f>
        <v/>
      </c>
      <c r="O43" s="6" t="str">
        <f aca="false">IF(AND(ISNUMBER($C43),$B43=3),$C43,"")</f>
        <v/>
      </c>
      <c r="P43" s="6" t="str">
        <f aca="false">IF(AND(ISNUMBER($C43),$B43=4),$C43,"")</f>
        <v/>
      </c>
      <c r="Q43" s="16" t="s">
        <v>35</v>
      </c>
      <c r="R43" s="13" t="s">
        <v>47</v>
      </c>
      <c r="S43" s="14"/>
    </row>
    <row r="44" customFormat="false" ht="28.8" hidden="false" customHeight="false" outlineLevel="0" collapsed="false">
      <c r="A44" s="12" t="n">
        <v>11</v>
      </c>
      <c r="B44" s="12" t="n">
        <v>3</v>
      </c>
      <c r="C44" s="16" t="s">
        <v>38</v>
      </c>
      <c r="D44" s="16" t="s">
        <v>31</v>
      </c>
      <c r="E44" s="6" t="n">
        <f aca="false">IF(AND(D44="Yes",B44=1),1,0)</f>
        <v>0</v>
      </c>
      <c r="F44" s="6" t="n">
        <f aca="false">IF(AND($D44="Yes",$B44=2),1,0)</f>
        <v>0</v>
      </c>
      <c r="G44" s="6" t="n">
        <f aca="false">IF(AND($D44="Yes",$B44=3),1,0)</f>
        <v>1</v>
      </c>
      <c r="H44" s="6" t="n">
        <f aca="false">IF(AND($D44="Yes",$B44=4),1,0)</f>
        <v>0</v>
      </c>
      <c r="I44" s="6" t="n">
        <f aca="false">IF(AND($B44=4,$D44="Yes",$Q44="Yes"),1,0)</f>
        <v>0</v>
      </c>
      <c r="J44" s="6" t="n">
        <f aca="false">IF(AND($B44=2,$D44="Yes",$Q44="Yes"),1,0)</f>
        <v>0</v>
      </c>
      <c r="K44" s="6" t="n">
        <f aca="false">IF(AND($B44=3,$D44="Yes",$Q44="Yes"),1,0)</f>
        <v>0</v>
      </c>
      <c r="L44" s="6" t="n">
        <f aca="false">IF(AND($B44=4,$D44="Yes",$Q44="Yes"),1,0)</f>
        <v>0</v>
      </c>
      <c r="M44" s="6" t="str">
        <f aca="false">IF(AND(ISNUMBER($C44),$B44=1),$C44,"")</f>
        <v/>
      </c>
      <c r="N44" s="6" t="str">
        <f aca="false">IF(AND(ISNUMBER($C44),$B44=2),$C44,"")</f>
        <v/>
      </c>
      <c r="O44" s="6" t="str">
        <f aca="false">IF(AND(ISNUMBER($C44),$B44=3),$C44,"")</f>
        <v/>
      </c>
      <c r="P44" s="6" t="str">
        <f aca="false">IF(AND(ISNUMBER($C44),$B44=4),$C44,"")</f>
        <v/>
      </c>
      <c r="Q44" s="16" t="str">
        <f aca="false">'Tarefa2-CIC'!D13</f>
        <v>Partially</v>
      </c>
      <c r="R44" s="13" t="s">
        <v>47</v>
      </c>
      <c r="S44" s="14"/>
    </row>
    <row r="45" customFormat="false" ht="28.8" hidden="false" customHeight="false" outlineLevel="0" collapsed="false">
      <c r="A45" s="12" t="n">
        <v>11</v>
      </c>
      <c r="B45" s="12" t="n">
        <v>4</v>
      </c>
      <c r="C45" s="16" t="s">
        <v>38</v>
      </c>
      <c r="D45" s="16" t="s">
        <v>31</v>
      </c>
      <c r="E45" s="6" t="n">
        <f aca="false">IF(AND(D45="Yes",B45=1),1,0)</f>
        <v>0</v>
      </c>
      <c r="F45" s="6" t="n">
        <f aca="false">IF(AND($D45="Yes",$B45=2),1,0)</f>
        <v>0</v>
      </c>
      <c r="G45" s="6" t="n">
        <f aca="false">IF(AND($D45="Yes",$B45=3),1,0)</f>
        <v>0</v>
      </c>
      <c r="H45" s="6" t="n">
        <f aca="false">IF(AND($D45="Yes",$B45=4),1,0)</f>
        <v>1</v>
      </c>
      <c r="I45" s="6" t="n">
        <f aca="false">IF(AND($B45=4,$D45="Yes",$Q45="Yes"),1,0)</f>
        <v>0</v>
      </c>
      <c r="J45" s="6" t="n">
        <f aca="false">IF(AND($B45=2,$D45="Yes",$Q45="Yes"),1,0)</f>
        <v>0</v>
      </c>
      <c r="K45" s="6" t="n">
        <f aca="false">IF(AND($B45=3,$D45="Yes",$Q45="Yes"),1,0)</f>
        <v>0</v>
      </c>
      <c r="L45" s="6" t="n">
        <f aca="false">IF(AND($B45=4,$D45="Yes",$Q45="Yes"),1,0)</f>
        <v>0</v>
      </c>
      <c r="M45" s="6" t="str">
        <f aca="false">IF(AND(ISNUMBER($C45),$B45=1),$C45,"")</f>
        <v/>
      </c>
      <c r="N45" s="6" t="str">
        <f aca="false">IF(AND(ISNUMBER($C45),$B45=2),$C45,"")</f>
        <v/>
      </c>
      <c r="O45" s="6" t="str">
        <f aca="false">IF(AND(ISNUMBER($C45),$B45=3),$C45,"")</f>
        <v/>
      </c>
      <c r="P45" s="6" t="str">
        <f aca="false">IF(AND(ISNUMBER($C45),$B45=4),$C45,"")</f>
        <v/>
      </c>
      <c r="Q45" s="6" t="s">
        <v>35</v>
      </c>
      <c r="R45" s="13" t="s">
        <v>49</v>
      </c>
      <c r="S45" s="14"/>
    </row>
    <row r="46" customFormat="false" ht="14.4" hidden="false" customHeight="false" outlineLevel="0" collapsed="false">
      <c r="A46" s="12" t="n">
        <v>12</v>
      </c>
      <c r="B46" s="12" t="n">
        <v>1</v>
      </c>
      <c r="C46" s="16" t="s">
        <v>38</v>
      </c>
      <c r="D46" s="16" t="s">
        <v>31</v>
      </c>
      <c r="E46" s="6" t="n">
        <f aca="false">IF(AND(D46="Yes",B46=1),1,0)</f>
        <v>1</v>
      </c>
      <c r="F46" s="6" t="n">
        <f aca="false">IF(AND($D46="Yes",$B46=2),1,0)</f>
        <v>0</v>
      </c>
      <c r="G46" s="6" t="n">
        <f aca="false">IF(AND($D46="Yes",$B46=3),1,0)</f>
        <v>0</v>
      </c>
      <c r="H46" s="6" t="n">
        <f aca="false">IF(AND($D46="Yes",$B46=4),1,0)</f>
        <v>0</v>
      </c>
      <c r="I46" s="6" t="n">
        <f aca="false">IF(AND($B46=4,$D46="Yes",$Q46="Yes"),1,0)</f>
        <v>0</v>
      </c>
      <c r="J46" s="6" t="n">
        <f aca="false">IF(AND($B46=2,$D46="Yes",$Q46="Yes"),1,0)</f>
        <v>0</v>
      </c>
      <c r="K46" s="6" t="n">
        <f aca="false">IF(AND($B46=3,$D46="Yes",$Q46="Yes"),1,0)</f>
        <v>0</v>
      </c>
      <c r="L46" s="6" t="n">
        <f aca="false">IF(AND($B46=4,$D46="Yes",$Q46="Yes"),1,0)</f>
        <v>0</v>
      </c>
      <c r="M46" s="6" t="str">
        <f aca="false">IF(AND(ISNUMBER($C46),$B46=1),$C46,"")</f>
        <v/>
      </c>
      <c r="N46" s="6" t="str">
        <f aca="false">IF(AND(ISNUMBER($C46),$B46=2),$C46,"")</f>
        <v/>
      </c>
      <c r="O46" s="6" t="str">
        <f aca="false">IF(AND(ISNUMBER($C46),$B46=3),$C46,"")</f>
        <v/>
      </c>
      <c r="P46" s="6" t="str">
        <f aca="false">IF(AND(ISNUMBER($C46),$B46=4),$C46,"")</f>
        <v/>
      </c>
      <c r="Q46" s="6" t="s">
        <v>32</v>
      </c>
      <c r="R46" s="13" t="s">
        <v>50</v>
      </c>
      <c r="S46" s="14"/>
    </row>
    <row r="47" customFormat="false" ht="14.4" hidden="false" customHeight="false" outlineLevel="0" collapsed="false">
      <c r="A47" s="12" t="n">
        <v>12</v>
      </c>
      <c r="B47" s="12" t="n">
        <v>2</v>
      </c>
      <c r="C47" s="16" t="s">
        <v>38</v>
      </c>
      <c r="D47" s="16" t="str">
        <f aca="false">'Tarefa2-CIC'!C13</f>
        <v>Yes</v>
      </c>
      <c r="E47" s="6" t="n">
        <f aca="false">IF(AND(D47="Yes",B47=1),1,0)</f>
        <v>0</v>
      </c>
      <c r="F47" s="6" t="n">
        <f aca="false">IF(AND($D47="Yes",$B47=2),1,0)</f>
        <v>1</v>
      </c>
      <c r="G47" s="6" t="n">
        <f aca="false">IF(AND($D47="Yes",$B47=3),1,0)</f>
        <v>0</v>
      </c>
      <c r="H47" s="6" t="n">
        <f aca="false">IF(AND($D47="Yes",$B47=4),1,0)</f>
        <v>0</v>
      </c>
      <c r="I47" s="6" t="n">
        <f aca="false">IF(AND($B47=4,$D47="Yes",$Q47="Yes"),1,0)</f>
        <v>0</v>
      </c>
      <c r="J47" s="6" t="n">
        <f aca="false">IF(AND($B47=2,$D47="Yes",$Q47="Yes"),1,0)</f>
        <v>0</v>
      </c>
      <c r="K47" s="6" t="n">
        <f aca="false">IF(AND($B47=3,$D47="Yes",$Q47="Yes"),1,0)</f>
        <v>0</v>
      </c>
      <c r="L47" s="6" t="n">
        <f aca="false">IF(AND($B47=4,$D47="Yes",$Q47="Yes"),1,0)</f>
        <v>0</v>
      </c>
      <c r="M47" s="6" t="str">
        <f aca="false">IF(AND(ISNUMBER($C47),$B47=1),$C47,"")</f>
        <v/>
      </c>
      <c r="N47" s="6" t="str">
        <f aca="false">IF(AND(ISNUMBER($C47),$B47=2),$C47,"")</f>
        <v/>
      </c>
      <c r="O47" s="6" t="str">
        <f aca="false">IF(AND(ISNUMBER($C47),$B47=3),$C47,"")</f>
        <v/>
      </c>
      <c r="P47" s="6" t="str">
        <f aca="false">IF(AND(ISNUMBER($C47),$B47=4),$C47,"")</f>
        <v/>
      </c>
      <c r="Q47" s="16" t="str">
        <f aca="false">'Tarefa2-CIC'!D13</f>
        <v>Partially</v>
      </c>
      <c r="R47" s="16" t="str">
        <f aca="false">'Tarefa2-CIC'!E13</f>
        <v>Considered the goal's provided QoS as the sum of its refinements</v>
      </c>
      <c r="S47" s="14"/>
    </row>
    <row r="48" customFormat="false" ht="14.4" hidden="false" customHeight="false" outlineLevel="0" collapsed="false">
      <c r="A48" s="12" t="n">
        <v>12</v>
      </c>
      <c r="B48" s="12" t="n">
        <v>3</v>
      </c>
      <c r="C48" s="16" t="s">
        <v>38</v>
      </c>
      <c r="D48" s="16" t="s">
        <v>32</v>
      </c>
      <c r="E48" s="6" t="n">
        <f aca="false">IF(AND(D48="Yes",B48=1),1,0)</f>
        <v>0</v>
      </c>
      <c r="F48" s="6" t="n">
        <f aca="false">IF(AND($D48="Yes",$B48=2),1,0)</f>
        <v>0</v>
      </c>
      <c r="G48" s="6" t="n">
        <f aca="false">IF(AND($D48="Yes",$B48=3),1,0)</f>
        <v>0</v>
      </c>
      <c r="H48" s="6" t="n">
        <f aca="false">IF(AND($D48="Yes",$B48=4),1,0)</f>
        <v>0</v>
      </c>
      <c r="I48" s="6" t="n">
        <f aca="false">IF(AND($B48=4,$D48="Yes",$Q48="Yes"),1,0)</f>
        <v>0</v>
      </c>
      <c r="J48" s="6" t="n">
        <f aca="false">IF(AND($B48=2,$D48="Yes",$Q48="Yes"),1,0)</f>
        <v>0</v>
      </c>
      <c r="K48" s="6" t="n">
        <f aca="false">IF(AND($B48=3,$D48="Yes",$Q48="Yes"),1,0)</f>
        <v>0</v>
      </c>
      <c r="L48" s="6" t="n">
        <f aca="false">IF(AND($B48=4,$D48="Yes",$Q48="Yes"),1,0)</f>
        <v>0</v>
      </c>
      <c r="M48" s="6" t="str">
        <f aca="false">IF(AND(ISNUMBER($C48),$B48=1),$C48,"")</f>
        <v/>
      </c>
      <c r="N48" s="6" t="str">
        <f aca="false">IF(AND(ISNUMBER($C48),$B48=2),$C48,"")</f>
        <v/>
      </c>
      <c r="O48" s="6" t="str">
        <f aca="false">IF(AND(ISNUMBER($C48),$B48=3),$C48,"")</f>
        <v/>
      </c>
      <c r="P48" s="6" t="str">
        <f aca="false">IF(AND(ISNUMBER($C48),$B48=4),$C48,"")</f>
        <v/>
      </c>
      <c r="Q48" s="6"/>
      <c r="R48" s="13"/>
      <c r="S48" s="14"/>
    </row>
    <row r="49" customFormat="false" ht="14.4" hidden="false" customHeight="false" outlineLevel="0" collapsed="false">
      <c r="A49" s="12" t="n">
        <v>12</v>
      </c>
      <c r="B49" s="12" t="n">
        <v>4</v>
      </c>
      <c r="C49" s="16" t="s">
        <v>38</v>
      </c>
      <c r="D49" s="16" t="s">
        <v>32</v>
      </c>
      <c r="E49" s="6" t="n">
        <f aca="false">IF(AND(D49="Yes",B49=1),1,0)</f>
        <v>0</v>
      </c>
      <c r="F49" s="6" t="n">
        <f aca="false">IF(AND($D49="Yes",$B49=2),1,0)</f>
        <v>0</v>
      </c>
      <c r="G49" s="6" t="n">
        <f aca="false">IF(AND($D49="Yes",$B49=3),1,0)</f>
        <v>0</v>
      </c>
      <c r="H49" s="6" t="n">
        <f aca="false">IF(AND($D49="Yes",$B49=4),1,0)</f>
        <v>0</v>
      </c>
      <c r="I49" s="6" t="n">
        <f aca="false">IF(AND($B49=4,$D49="Yes",$Q49="Yes"),1,0)</f>
        <v>0</v>
      </c>
      <c r="J49" s="6" t="n">
        <f aca="false">IF(AND($B49=2,$D49="Yes",$Q49="Yes"),1,0)</f>
        <v>0</v>
      </c>
      <c r="K49" s="6" t="n">
        <f aca="false">IF(AND($B49=3,$D49="Yes",$Q49="Yes"),1,0)</f>
        <v>0</v>
      </c>
      <c r="L49" s="6" t="n">
        <f aca="false">IF(AND($B49=4,$D49="Yes",$Q49="Yes"),1,0)</f>
        <v>0</v>
      </c>
      <c r="M49" s="6" t="str">
        <f aca="false">IF(AND(ISNUMBER($C49),$B49=1),$C49,"")</f>
        <v/>
      </c>
      <c r="N49" s="6" t="str">
        <f aca="false">IF(AND(ISNUMBER($C49),$B49=2),$C49,"")</f>
        <v/>
      </c>
      <c r="O49" s="6" t="str">
        <f aca="false">IF(AND(ISNUMBER($C49),$B49=3),$C49,"")</f>
        <v/>
      </c>
      <c r="P49" s="6" t="str">
        <f aca="false">IF(AND(ISNUMBER($C49),$B49=4),$C49,"")</f>
        <v/>
      </c>
      <c r="Q49" s="6"/>
      <c r="R49" s="13"/>
      <c r="S49" s="14"/>
    </row>
    <row r="50" customFormat="false" ht="14.4" hidden="false" customHeight="false" outlineLevel="0" collapsed="false">
      <c r="A50" s="12" t="n">
        <v>13</v>
      </c>
      <c r="B50" s="12" t="n">
        <v>1</v>
      </c>
      <c r="C50" s="16" t="n">
        <v>0.00902777777777778</v>
      </c>
      <c r="D50" s="16" t="s">
        <v>31</v>
      </c>
      <c r="E50" s="6" t="n">
        <f aca="false">IF(AND(D50="Yes",B50=1),1,0)</f>
        <v>1</v>
      </c>
      <c r="F50" s="6" t="n">
        <f aca="false">IF(AND($D50="Yes",$B50=2),1,0)</f>
        <v>0</v>
      </c>
      <c r="G50" s="6" t="n">
        <f aca="false">IF(AND($D50="Yes",$B50=3),1,0)</f>
        <v>0</v>
      </c>
      <c r="H50" s="6" t="n">
        <f aca="false">IF(AND($D50="Yes",$B50=4),1,0)</f>
        <v>0</v>
      </c>
      <c r="I50" s="6" t="n">
        <f aca="false">IF(AND($B50=4,$D50="Yes",$Q50="Yes"),1,0)</f>
        <v>0</v>
      </c>
      <c r="J50" s="6" t="n">
        <f aca="false">IF(AND($B50=2,$D50="Yes",$Q50="Yes"),1,0)</f>
        <v>0</v>
      </c>
      <c r="K50" s="6" t="n">
        <f aca="false">IF(AND($B50=3,$D50="Yes",$Q50="Yes"),1,0)</f>
        <v>0</v>
      </c>
      <c r="L50" s="6" t="n">
        <f aca="false">IF(AND($B50=4,$D50="Yes",$Q50="Yes"),1,0)</f>
        <v>0</v>
      </c>
      <c r="M50" s="6" t="n">
        <f aca="false">IF(AND(ISNUMBER($C50),$B50=1),$C50,"")</f>
        <v>0.00902777777777778</v>
      </c>
      <c r="N50" s="6" t="str">
        <f aca="false">IF(AND(ISNUMBER($C50),$B50=2),$C50,"")</f>
        <v/>
      </c>
      <c r="O50" s="6" t="str">
        <f aca="false">IF(AND(ISNUMBER($C50),$B50=3),$C50,"")</f>
        <v/>
      </c>
      <c r="P50" s="6" t="str">
        <f aca="false">IF(AND(ISNUMBER($C50),$B50=4),$C50,"")</f>
        <v/>
      </c>
      <c r="Q50" s="6" t="s">
        <v>32</v>
      </c>
      <c r="R50" s="13" t="s">
        <v>50</v>
      </c>
      <c r="S50" s="14"/>
    </row>
    <row r="51" customFormat="false" ht="14.4" hidden="false" customHeight="false" outlineLevel="0" collapsed="false">
      <c r="A51" s="12" t="n">
        <v>13</v>
      </c>
      <c r="B51" s="12" t="n">
        <v>2</v>
      </c>
      <c r="C51" s="16" t="n">
        <v>0.00208333333333333</v>
      </c>
      <c r="D51" s="16" t="str">
        <f aca="false">'Tarefa2-CIC'!C14</f>
        <v>Yes</v>
      </c>
      <c r="E51" s="6" t="n">
        <f aca="false">IF(AND(D51="Yes",B51=1),1,0)</f>
        <v>0</v>
      </c>
      <c r="F51" s="6" t="n">
        <f aca="false">IF(AND($D51="Yes",$B51=2),1,0)</f>
        <v>1</v>
      </c>
      <c r="G51" s="6" t="n">
        <f aca="false">IF(AND($D51="Yes",$B51=3),1,0)</f>
        <v>0</v>
      </c>
      <c r="H51" s="6" t="n">
        <f aca="false">IF(AND($D51="Yes",$B51=4),1,0)</f>
        <v>0</v>
      </c>
      <c r="I51" s="6" t="n">
        <f aca="false">IF(AND($B51=4,$D51="Yes",$Q51="Yes"),1,0)</f>
        <v>0</v>
      </c>
      <c r="J51" s="6" t="n">
        <f aca="false">IF(AND($B51=2,$D51="Yes",$Q51="Yes"),1,0)</f>
        <v>0</v>
      </c>
      <c r="K51" s="6" t="n">
        <f aca="false">IF(AND($B51=3,$D51="Yes",$Q51="Yes"),1,0)</f>
        <v>0</v>
      </c>
      <c r="L51" s="6" t="n">
        <f aca="false">IF(AND($B51=4,$D51="Yes",$Q51="Yes"),1,0)</f>
        <v>0</v>
      </c>
      <c r="M51" s="6" t="str">
        <f aca="false">IF(AND(ISNUMBER($C51),$B51=1),$C51,"")</f>
        <v/>
      </c>
      <c r="N51" s="6" t="n">
        <f aca="false">IF(AND(ISNUMBER($C51),$B51=2),$C51,"")</f>
        <v>0.00208333333333333</v>
      </c>
      <c r="O51" s="6" t="str">
        <f aca="false">IF(AND(ISNUMBER($C51),$B51=3),$C51,"")</f>
        <v/>
      </c>
      <c r="P51" s="6" t="str">
        <f aca="false">IF(AND(ISNUMBER($C51),$B51=4),$C51,"")</f>
        <v/>
      </c>
      <c r="Q51" s="16" t="str">
        <f aca="false">'Tarefa2-CIC'!D14</f>
        <v>No</v>
      </c>
      <c r="R51" s="13" t="s">
        <v>50</v>
      </c>
      <c r="S51" s="14"/>
    </row>
    <row r="52" customFormat="false" ht="14.4" hidden="false" customHeight="false" outlineLevel="0" collapsed="false">
      <c r="A52" s="12" t="n">
        <v>13</v>
      </c>
      <c r="B52" s="12" t="n">
        <v>3</v>
      </c>
      <c r="C52" s="16" t="s">
        <v>38</v>
      </c>
      <c r="D52" s="16" t="s">
        <v>31</v>
      </c>
      <c r="E52" s="6" t="n">
        <f aca="false">IF(AND(D52="Yes",B52=1),1,0)</f>
        <v>0</v>
      </c>
      <c r="F52" s="6" t="n">
        <f aca="false">IF(AND($D52="Yes",$B52=2),1,0)</f>
        <v>0</v>
      </c>
      <c r="G52" s="6" t="n">
        <f aca="false">IF(AND($D52="Yes",$B52=3),1,0)</f>
        <v>1</v>
      </c>
      <c r="H52" s="6" t="n">
        <f aca="false">IF(AND($D52="Yes",$B52=4),1,0)</f>
        <v>0</v>
      </c>
      <c r="I52" s="6" t="n">
        <f aca="false">IF(AND($B52=4,$D52="Yes",$Q52="Yes"),1,0)</f>
        <v>0</v>
      </c>
      <c r="J52" s="6" t="n">
        <f aca="false">IF(AND($B52=2,$D52="Yes",$Q52="Yes"),1,0)</f>
        <v>0</v>
      </c>
      <c r="K52" s="6" t="n">
        <f aca="false">IF(AND($B52=3,$D52="Yes",$Q52="Yes"),1,0)</f>
        <v>0</v>
      </c>
      <c r="L52" s="6" t="n">
        <f aca="false">IF(AND($B52=4,$D52="Yes",$Q52="Yes"),1,0)</f>
        <v>0</v>
      </c>
      <c r="M52" s="6" t="str">
        <f aca="false">IF(AND(ISNUMBER($C52),$B52=1),$C52,"")</f>
        <v/>
      </c>
      <c r="N52" s="6" t="str">
        <f aca="false">IF(AND(ISNUMBER($C52),$B52=2),$C52,"")</f>
        <v/>
      </c>
      <c r="O52" s="6" t="str">
        <f aca="false">IF(AND(ISNUMBER($C52),$B52=3),$C52,"")</f>
        <v/>
      </c>
      <c r="P52" s="6" t="str">
        <f aca="false">IF(AND(ISNUMBER($C52),$B52=4),$C52,"")</f>
        <v/>
      </c>
      <c r="Q52" s="6" t="s">
        <v>32</v>
      </c>
      <c r="R52" s="13" t="s">
        <v>50</v>
      </c>
      <c r="S52" s="14"/>
    </row>
    <row r="53" customFormat="false" ht="14.4" hidden="false" customHeight="false" outlineLevel="0" collapsed="false">
      <c r="A53" s="12" t="n">
        <v>13</v>
      </c>
      <c r="B53" s="12" t="n">
        <v>4</v>
      </c>
      <c r="C53" s="16" t="s">
        <v>38</v>
      </c>
      <c r="D53" s="16" t="s">
        <v>32</v>
      </c>
      <c r="E53" s="6" t="n">
        <f aca="false">IF(AND(D53="Yes",B53=1),1,0)</f>
        <v>0</v>
      </c>
      <c r="F53" s="6" t="n">
        <f aca="false">IF(AND($D53="Yes",$B53=2),1,0)</f>
        <v>0</v>
      </c>
      <c r="G53" s="6" t="n">
        <f aca="false">IF(AND($D53="Yes",$B53=3),1,0)</f>
        <v>0</v>
      </c>
      <c r="H53" s="6" t="n">
        <f aca="false">IF(AND($D53="Yes",$B53=4),1,0)</f>
        <v>0</v>
      </c>
      <c r="I53" s="6" t="n">
        <f aca="false">IF(AND($B53=4,$D53="Yes",$Q53="Yes"),1,0)</f>
        <v>0</v>
      </c>
      <c r="J53" s="6" t="n">
        <f aca="false">IF(AND($B53=2,$D53="Yes",$Q53="Yes"),1,0)</f>
        <v>0</v>
      </c>
      <c r="K53" s="6" t="n">
        <f aca="false">IF(AND($B53=3,$D53="Yes",$Q53="Yes"),1,0)</f>
        <v>0</v>
      </c>
      <c r="L53" s="6" t="n">
        <f aca="false">IF(AND($B53=4,$D53="Yes",$Q53="Yes"),1,0)</f>
        <v>0</v>
      </c>
      <c r="M53" s="6" t="str">
        <f aca="false">IF(AND(ISNUMBER($C53),$B53=1),$C53,"")</f>
        <v/>
      </c>
      <c r="N53" s="6" t="str">
        <f aca="false">IF(AND(ISNUMBER($C53),$B53=2),$C53,"")</f>
        <v/>
      </c>
      <c r="O53" s="6" t="str">
        <f aca="false">IF(AND(ISNUMBER($C53),$B53=3),$C53,"")</f>
        <v/>
      </c>
      <c r="P53" s="6" t="str">
        <f aca="false">IF(AND(ISNUMBER($C53),$B53=4),$C53,"")</f>
        <v/>
      </c>
      <c r="Q53" s="6"/>
      <c r="R53" s="13"/>
      <c r="S53" s="14"/>
    </row>
    <row r="54" customFormat="false" ht="14.4" hidden="false" customHeight="false" outlineLevel="0" collapsed="false">
      <c r="A54" s="12" t="n">
        <v>14</v>
      </c>
      <c r="B54" s="12" t="n">
        <v>1</v>
      </c>
      <c r="C54" s="16" t="s">
        <v>38</v>
      </c>
      <c r="D54" s="16" t="s">
        <v>32</v>
      </c>
      <c r="E54" s="6" t="n">
        <f aca="false">IF(AND(D54="Yes",B54=1),1,0)</f>
        <v>0</v>
      </c>
      <c r="F54" s="6" t="n">
        <f aca="false">IF(AND($D54="Yes",$B54=2),1,0)</f>
        <v>0</v>
      </c>
      <c r="G54" s="6" t="n">
        <f aca="false">IF(AND($D54="Yes",$B54=3),1,0)</f>
        <v>0</v>
      </c>
      <c r="H54" s="6" t="n">
        <f aca="false">IF(AND($D54="Yes",$B54=4),1,0)</f>
        <v>0</v>
      </c>
      <c r="I54" s="6" t="n">
        <f aca="false">IF(AND($B54=4,$D54="Yes",$Q54="Yes"),1,0)</f>
        <v>0</v>
      </c>
      <c r="J54" s="6" t="n">
        <f aca="false">IF(AND($B54=2,$D54="Yes",$Q54="Yes"),1,0)</f>
        <v>0</v>
      </c>
      <c r="K54" s="6" t="n">
        <f aca="false">IF(AND($B54=3,$D54="Yes",$Q54="Yes"),1,0)</f>
        <v>0</v>
      </c>
      <c r="L54" s="6" t="n">
        <f aca="false">IF(AND($B54=4,$D54="Yes",$Q54="Yes"),1,0)</f>
        <v>0</v>
      </c>
      <c r="M54" s="6" t="str">
        <f aca="false">IF(AND(ISNUMBER($C54),$B54=1),$C54,"")</f>
        <v/>
      </c>
      <c r="N54" s="6" t="str">
        <f aca="false">IF(AND(ISNUMBER($C54),$B54=2),$C54,"")</f>
        <v/>
      </c>
      <c r="O54" s="6" t="str">
        <f aca="false">IF(AND(ISNUMBER($C54),$B54=3),$C54,"")</f>
        <v/>
      </c>
      <c r="P54" s="6" t="str">
        <f aca="false">IF(AND(ISNUMBER($C54),$B54=4),$C54,"")</f>
        <v/>
      </c>
      <c r="Q54" s="6"/>
      <c r="R54" s="13"/>
      <c r="S54" s="14"/>
    </row>
    <row r="55" customFormat="false" ht="14.4" hidden="false" customHeight="false" outlineLevel="0" collapsed="false">
      <c r="B55" s="12" t="n">
        <v>2</v>
      </c>
      <c r="C55" s="16" t="s">
        <v>38</v>
      </c>
      <c r="D55" s="16" t="str">
        <f aca="false">'Tarefa2-CIC'!C15</f>
        <v>Yes</v>
      </c>
      <c r="E55" s="6" t="n">
        <f aca="false">IF(AND(D55="Yes",B55=1),1,0)</f>
        <v>0</v>
      </c>
      <c r="F55" s="6" t="n">
        <f aca="false">IF(AND($D55="Yes",$B55=2),1,0)</f>
        <v>1</v>
      </c>
      <c r="G55" s="6" t="n">
        <f aca="false">IF(AND($D55="Yes",$B55=3),1,0)</f>
        <v>0</v>
      </c>
      <c r="H55" s="6" t="n">
        <f aca="false">IF(AND($D55="Yes",$B55=4),1,0)</f>
        <v>0</v>
      </c>
      <c r="I55" s="6" t="n">
        <f aca="false">IF(AND($B55=4,$D55="Yes",$Q55="Yes"),1,0)</f>
        <v>0</v>
      </c>
      <c r="J55" s="6" t="n">
        <f aca="false">IF(AND($B55=2,$D55="Yes",$Q55="Yes"),1,0)</f>
        <v>1</v>
      </c>
      <c r="K55" s="6" t="n">
        <f aca="false">IF(AND($B55=3,$D55="Yes",$Q55="Yes"),1,0)</f>
        <v>0</v>
      </c>
      <c r="L55" s="6" t="n">
        <f aca="false">IF(AND($B55=4,$D55="Yes",$Q55="Yes"),1,0)</f>
        <v>0</v>
      </c>
      <c r="M55" s="6" t="str">
        <f aca="false">IF(AND(ISNUMBER($C55),$B55=1),$C55,"")</f>
        <v/>
      </c>
      <c r="N55" s="6" t="str">
        <f aca="false">IF(AND(ISNUMBER($C55),$B55=2),$C55,"")</f>
        <v/>
      </c>
      <c r="O55" s="6" t="str">
        <f aca="false">IF(AND(ISNUMBER($C55),$B55=3),$C55,"")</f>
        <v/>
      </c>
      <c r="P55" s="6" t="str">
        <f aca="false">IF(AND(ISNUMBER($C55),$B55=4),$C55,"")</f>
        <v/>
      </c>
      <c r="Q55" s="16" t="str">
        <f aca="false">'Tarefa2-CIC'!D15</f>
        <v>Yes</v>
      </c>
      <c r="R55" s="16"/>
      <c r="S55" s="0"/>
    </row>
    <row r="56" customFormat="false" ht="28.8" hidden="false" customHeight="false" outlineLevel="0" collapsed="false">
      <c r="B56" s="12" t="n">
        <v>3</v>
      </c>
      <c r="C56" s="16" t="s">
        <v>38</v>
      </c>
      <c r="D56" s="16" t="s">
        <v>31</v>
      </c>
      <c r="E56" s="6" t="n">
        <f aca="false">IF(AND(D56="Yes",B56=1),1,0)</f>
        <v>0</v>
      </c>
      <c r="F56" s="6" t="n">
        <f aca="false">IF(AND($D56="Yes",$B56=2),1,0)</f>
        <v>0</v>
      </c>
      <c r="G56" s="6" t="n">
        <f aca="false">IF(AND($D56="Yes",$B56=3),1,0)</f>
        <v>1</v>
      </c>
      <c r="H56" s="6" t="n">
        <f aca="false">IF(AND($D56="Yes",$B56=4),1,0)</f>
        <v>0</v>
      </c>
      <c r="I56" s="6" t="n">
        <f aca="false">IF(AND($B56=4,$D56="Yes",$Q56="Yes"),1,0)</f>
        <v>0</v>
      </c>
      <c r="J56" s="6" t="n">
        <f aca="false">IF(AND($B56=2,$D56="Yes",$Q56="Yes"),1,0)</f>
        <v>0</v>
      </c>
      <c r="K56" s="6" t="n">
        <f aca="false">IF(AND($B56=3,$D56="Yes",$Q56="Yes"),1,0)</f>
        <v>0</v>
      </c>
      <c r="L56" s="6" t="n">
        <f aca="false">IF(AND($B56=4,$D56="Yes",$Q56="Yes"),1,0)</f>
        <v>0</v>
      </c>
      <c r="M56" s="6" t="str">
        <f aca="false">IF(AND(ISNUMBER($C56),$B56=1),$C56,"")</f>
        <v/>
      </c>
      <c r="N56" s="6" t="str">
        <f aca="false">IF(AND(ISNUMBER($C56),$B56=2),$C56,"")</f>
        <v/>
      </c>
      <c r="O56" s="6" t="str">
        <f aca="false">IF(AND(ISNUMBER($C56),$B56=3),$C56,"")</f>
        <v/>
      </c>
      <c r="P56" s="6" t="str">
        <f aca="false">IF(AND(ISNUMBER($C56),$B56=4),$C56,"")</f>
        <v/>
      </c>
      <c r="Q56" s="9" t="s">
        <v>32</v>
      </c>
      <c r="R56" s="10" t="s">
        <v>51</v>
      </c>
      <c r="S56" s="0"/>
    </row>
    <row r="57" customFormat="false" ht="14.4" hidden="false" customHeight="false" outlineLevel="0" collapsed="false">
      <c r="B57" s="12" t="n">
        <v>4</v>
      </c>
      <c r="C57" s="16" t="s">
        <v>38</v>
      </c>
      <c r="D57" s="16" t="s">
        <v>32</v>
      </c>
      <c r="E57" s="6" t="n">
        <f aca="false">IF(AND(D57="Yes",B57=1),1,0)</f>
        <v>0</v>
      </c>
      <c r="F57" s="6" t="n">
        <f aca="false">IF(AND($D57="Yes",$B57=2),1,0)</f>
        <v>0</v>
      </c>
      <c r="G57" s="6" t="n">
        <f aca="false">IF(AND($D57="Yes",$B57=3),1,0)</f>
        <v>0</v>
      </c>
      <c r="H57" s="6" t="n">
        <f aca="false">IF(AND($D57="Yes",$B57=4),1,0)</f>
        <v>0</v>
      </c>
      <c r="I57" s="6" t="n">
        <f aca="false">IF(AND($B57=4,$D57="Yes",$Q57="Yes"),1,0)</f>
        <v>0</v>
      </c>
      <c r="J57" s="6" t="n">
        <f aca="false">IF(AND($B57=2,$D57="Yes",$Q57="Yes"),1,0)</f>
        <v>0</v>
      </c>
      <c r="K57" s="6" t="n">
        <f aca="false">IF(AND($B57=3,$D57="Yes",$Q57="Yes"),1,0)</f>
        <v>0</v>
      </c>
      <c r="L57" s="6" t="n">
        <f aca="false">IF(AND($B57=4,$D57="Yes",$Q57="Yes"),1,0)</f>
        <v>0</v>
      </c>
      <c r="M57" s="6" t="str">
        <f aca="false">IF(AND(ISNUMBER($C57),$B57=1),$C57,"")</f>
        <v/>
      </c>
      <c r="N57" s="6" t="str">
        <f aca="false">IF(AND(ISNUMBER($C57),$B57=2),$C57,"")</f>
        <v/>
      </c>
      <c r="O57" s="6" t="str">
        <f aca="false">IF(AND(ISNUMBER($C57),$B57=3),$C57,"")</f>
        <v/>
      </c>
      <c r="P57" s="6" t="str">
        <f aca="false">IF(AND(ISNUMBER($C57),$B57=4),$C57,"")</f>
        <v/>
      </c>
      <c r="Q57" s="0"/>
      <c r="R57" s="0"/>
      <c r="S57" s="0"/>
    </row>
    <row r="58" customFormat="false" ht="14.4" hidden="false" customHeight="false" outlineLevel="0" collapsed="false">
      <c r="A58" s="12" t="n">
        <v>15</v>
      </c>
      <c r="B58" s="12" t="n">
        <v>1</v>
      </c>
      <c r="C58" s="16" t="s">
        <v>38</v>
      </c>
      <c r="D58" s="16" t="s">
        <v>31</v>
      </c>
      <c r="E58" s="6" t="n">
        <f aca="false">IF(AND(D58="Yes",B58=1),1,0)</f>
        <v>1</v>
      </c>
      <c r="F58" s="6" t="n">
        <f aca="false">IF(AND($D58="Yes",$B58=2),1,0)</f>
        <v>0</v>
      </c>
      <c r="G58" s="6" t="n">
        <f aca="false">IF(AND($D58="Yes",$B58=3),1,0)</f>
        <v>0</v>
      </c>
      <c r="H58" s="6" t="n">
        <f aca="false">IF(AND($D58="Yes",$B58=4),1,0)</f>
        <v>0</v>
      </c>
      <c r="I58" s="6" t="n">
        <f aca="false">IF(AND($B58=4,$D58="Yes",$Q58="Yes"),1,0)</f>
        <v>0</v>
      </c>
      <c r="J58" s="6" t="n">
        <f aca="false">IF(AND($B58=2,$D58="Yes",$Q58="Yes"),1,0)</f>
        <v>0</v>
      </c>
      <c r="K58" s="6" t="n">
        <f aca="false">IF(AND($B58=3,$D58="Yes",$Q58="Yes"),1,0)</f>
        <v>0</v>
      </c>
      <c r="L58" s="6" t="n">
        <f aca="false">IF(AND($B58=4,$D58="Yes",$Q58="Yes"),1,0)</f>
        <v>0</v>
      </c>
      <c r="M58" s="6" t="str">
        <f aca="false">IF(AND(ISNUMBER($C58),$B58=1),$C58,"")</f>
        <v/>
      </c>
      <c r="N58" s="6" t="str">
        <f aca="false">IF(AND(ISNUMBER($C58),$B58=2),$C58,"")</f>
        <v/>
      </c>
      <c r="O58" s="6" t="str">
        <f aca="false">IF(AND(ISNUMBER($C58),$B58=3),$C58,"")</f>
        <v/>
      </c>
      <c r="P58" s="6" t="str">
        <f aca="false">IF(AND(ISNUMBER($C58),$B58=4),$C58,"")</f>
        <v/>
      </c>
      <c r="Q58" s="6" t="s">
        <v>32</v>
      </c>
      <c r="R58" s="13" t="s">
        <v>50</v>
      </c>
      <c r="S58" s="14"/>
    </row>
    <row r="59" customFormat="false" ht="14.4" hidden="false" customHeight="false" outlineLevel="0" collapsed="false">
      <c r="B59" s="12" t="n">
        <v>2</v>
      </c>
      <c r="C59" s="16" t="s">
        <v>38</v>
      </c>
      <c r="D59" s="16" t="str">
        <f aca="false">'Tarefa2-CIC'!C16</f>
        <v>Yes</v>
      </c>
      <c r="E59" s="6" t="n">
        <f aca="false">IF(AND(D59="Yes",B59=1),1,0)</f>
        <v>0</v>
      </c>
      <c r="F59" s="6" t="n">
        <f aca="false">IF(AND($D59="Yes",$B59=2),1,0)</f>
        <v>1</v>
      </c>
      <c r="G59" s="6" t="n">
        <f aca="false">IF(AND($D59="Yes",$B59=3),1,0)</f>
        <v>0</v>
      </c>
      <c r="H59" s="6" t="n">
        <f aca="false">IF(AND($D59="Yes",$B59=4),1,0)</f>
        <v>0</v>
      </c>
      <c r="I59" s="6" t="n">
        <f aca="false">IF(AND($B59=4,$D59="Yes",$Q59="Yes"),1,0)</f>
        <v>0</v>
      </c>
      <c r="J59" s="6" t="n">
        <f aca="false">IF(AND($B59=2,$D59="Yes",$Q59="Yes"),1,0)</f>
        <v>1</v>
      </c>
      <c r="K59" s="6" t="n">
        <f aca="false">IF(AND($B59=3,$D59="Yes",$Q59="Yes"),1,0)</f>
        <v>0</v>
      </c>
      <c r="L59" s="6" t="n">
        <f aca="false">IF(AND($B59=4,$D59="Yes",$Q59="Yes"),1,0)</f>
        <v>0</v>
      </c>
      <c r="M59" s="6" t="str">
        <f aca="false">IF(AND(ISNUMBER($C59),$B59=1),$C59,"")</f>
        <v/>
      </c>
      <c r="N59" s="6" t="str">
        <f aca="false">IF(AND(ISNUMBER($C59),$B59=2),$C59,"")</f>
        <v/>
      </c>
      <c r="O59" s="6" t="str">
        <f aca="false">IF(AND(ISNUMBER($C59),$B59=3),$C59,"")</f>
        <v/>
      </c>
      <c r="P59" s="6" t="str">
        <f aca="false">IF(AND(ISNUMBER($C59),$B59=4),$C59,"")</f>
        <v/>
      </c>
      <c r="Q59" s="16" t="str">
        <f aca="false">'Tarefa2-CIC'!D16</f>
        <v>Yes</v>
      </c>
      <c r="R59" s="16"/>
      <c r="S59" s="0"/>
    </row>
    <row r="60" customFormat="false" ht="14.4" hidden="false" customHeight="false" outlineLevel="0" collapsed="false">
      <c r="B60" s="12" t="n">
        <v>3</v>
      </c>
      <c r="C60" s="8" t="s">
        <v>38</v>
      </c>
      <c r="D60" s="16" t="s">
        <v>31</v>
      </c>
      <c r="E60" s="6" t="n">
        <f aca="false">IF(AND(D60="Yes",B60=1),1,0)</f>
        <v>0</v>
      </c>
      <c r="F60" s="6" t="n">
        <f aca="false">IF(AND($D60="Yes",$B60=2),1,0)</f>
        <v>0</v>
      </c>
      <c r="G60" s="6" t="n">
        <f aca="false">IF(AND($D60="Yes",$B60=3),1,0)</f>
        <v>1</v>
      </c>
      <c r="H60" s="6" t="n">
        <f aca="false">IF(AND($D60="Yes",$B60=4),1,0)</f>
        <v>0</v>
      </c>
      <c r="I60" s="6" t="n">
        <f aca="false">IF(AND($B60=4,$D60="Yes",$Q60="Yes"),1,0)</f>
        <v>0</v>
      </c>
      <c r="J60" s="6" t="n">
        <f aca="false">IF(AND($B60=2,$D60="Yes",$Q60="Yes"),1,0)</f>
        <v>0</v>
      </c>
      <c r="K60" s="6" t="n">
        <f aca="false">IF(AND($B60=3,$D60="Yes",$Q60="Yes"),1,0)</f>
        <v>0</v>
      </c>
      <c r="L60" s="6" t="n">
        <f aca="false">IF(AND($B60=4,$D60="Yes",$Q60="Yes"),1,0)</f>
        <v>0</v>
      </c>
      <c r="M60" s="6" t="str">
        <f aca="false">IF(AND(ISNUMBER($C60),$B60=1),$C60,"")</f>
        <v/>
      </c>
      <c r="N60" s="6" t="str">
        <f aca="false">IF(AND(ISNUMBER($C60),$B60=2),$C60,"")</f>
        <v/>
      </c>
      <c r="O60" s="6" t="str">
        <f aca="false">IF(AND(ISNUMBER($C60),$B60=3),$C60,"")</f>
        <v/>
      </c>
      <c r="P60" s="6" t="str">
        <f aca="false">IF(AND(ISNUMBER($C60),$B60=4),$C60,"")</f>
        <v/>
      </c>
      <c r="Q60" s="9" t="s">
        <v>32</v>
      </c>
      <c r="R60" s="10" t="s">
        <v>52</v>
      </c>
      <c r="S60" s="0"/>
    </row>
    <row r="61" customFormat="false" ht="14.4" hidden="false" customHeight="false" outlineLevel="0" collapsed="false">
      <c r="B61" s="12" t="n">
        <v>4</v>
      </c>
      <c r="C61" s="16" t="s">
        <v>38</v>
      </c>
      <c r="D61" s="16" t="s">
        <v>31</v>
      </c>
      <c r="E61" s="6" t="n">
        <f aca="false">IF(AND(D61="Yes",B61=1),1,0)</f>
        <v>0</v>
      </c>
      <c r="F61" s="6" t="n">
        <f aca="false">IF(AND($D61="Yes",$B61=2),1,0)</f>
        <v>0</v>
      </c>
      <c r="G61" s="6" t="n">
        <f aca="false">IF(AND($D61="Yes",$B61=3),1,0)</f>
        <v>0</v>
      </c>
      <c r="H61" s="6" t="n">
        <f aca="false">IF(AND($D61="Yes",$B61=4),1,0)</f>
        <v>1</v>
      </c>
      <c r="I61" s="6" t="n">
        <f aca="false">IF(AND($B61=4,$D61="Yes",$Q61="Yes"),1,0)</f>
        <v>0</v>
      </c>
      <c r="J61" s="6" t="n">
        <f aca="false">IF(AND($B61=2,$D61="Yes",$Q61="Yes"),1,0)</f>
        <v>0</v>
      </c>
      <c r="K61" s="6" t="n">
        <f aca="false">IF(AND($B61=3,$D61="Yes",$Q61="Yes"),1,0)</f>
        <v>0</v>
      </c>
      <c r="L61" s="6" t="n">
        <f aca="false">IF(AND($B61=4,$D61="Yes",$Q61="Yes"),1,0)</f>
        <v>0</v>
      </c>
      <c r="M61" s="6" t="str">
        <f aca="false">IF(AND(ISNUMBER($C61),$B61=1),$C61,"")</f>
        <v/>
      </c>
      <c r="N61" s="6" t="str">
        <f aca="false">IF(AND(ISNUMBER($C61),$B61=2),$C61,"")</f>
        <v/>
      </c>
      <c r="O61" s="6" t="str">
        <f aca="false">IF(AND(ISNUMBER($C61),$B61=3),$C61,"")</f>
        <v/>
      </c>
      <c r="P61" s="6" t="str">
        <f aca="false">IF(AND(ISNUMBER($C61),$B61=4),$C61,"")</f>
        <v/>
      </c>
      <c r="Q61" s="9" t="s">
        <v>32</v>
      </c>
      <c r="R61" s="10" t="s">
        <v>52</v>
      </c>
      <c r="S61" s="0"/>
    </row>
    <row r="62" customFormat="false" ht="14.4" hidden="false" customHeight="false" outlineLevel="0" collapsed="false">
      <c r="A62" s="12" t="n">
        <v>16</v>
      </c>
      <c r="B62" s="12" t="n">
        <v>1</v>
      </c>
      <c r="C62" s="16" t="n">
        <v>0.00416666666666667</v>
      </c>
      <c r="D62" s="16" t="s">
        <v>31</v>
      </c>
      <c r="E62" s="6" t="n">
        <f aca="false">IF(AND(D62="Yes",B62=1),1,0)</f>
        <v>1</v>
      </c>
      <c r="F62" s="6" t="n">
        <f aca="false">IF(AND($D62="Yes",$B62=2),1,0)</f>
        <v>0</v>
      </c>
      <c r="G62" s="6" t="n">
        <f aca="false">IF(AND($D62="Yes",$B62=3),1,0)</f>
        <v>0</v>
      </c>
      <c r="H62" s="6" t="n">
        <f aca="false">IF(AND($D62="Yes",$B62=4),1,0)</f>
        <v>0</v>
      </c>
      <c r="I62" s="6" t="n">
        <f aca="false">IF(AND($B62=4,$D62="Yes",$Q62="Yes"),1,0)</f>
        <v>0</v>
      </c>
      <c r="J62" s="6" t="n">
        <f aca="false">IF(AND($B62=2,$D62="Yes",$Q62="Yes"),1,0)</f>
        <v>0</v>
      </c>
      <c r="K62" s="6" t="n">
        <f aca="false">IF(AND($B62=3,$D62="Yes",$Q62="Yes"),1,0)</f>
        <v>0</v>
      </c>
      <c r="L62" s="6" t="n">
        <f aca="false">IF(AND($B62=4,$D62="Yes",$Q62="Yes"),1,0)</f>
        <v>0</v>
      </c>
      <c r="M62" s="6" t="n">
        <f aca="false">IF(AND(ISNUMBER($C62),$B62=1),$C62,"")</f>
        <v>0.00416666666666667</v>
      </c>
      <c r="N62" s="6" t="str">
        <f aca="false">IF(AND(ISNUMBER($C62),$B62=2),$C62,"")</f>
        <v/>
      </c>
      <c r="O62" s="6" t="str">
        <f aca="false">IF(AND(ISNUMBER($C62),$B62=3),$C62,"")</f>
        <v/>
      </c>
      <c r="P62" s="6" t="str">
        <f aca="false">IF(AND(ISNUMBER($C62),$B62=4),$C62,"")</f>
        <v/>
      </c>
      <c r="Q62" s="6" t="s">
        <v>32</v>
      </c>
      <c r="R62" s="13" t="s">
        <v>50</v>
      </c>
      <c r="S62" s="14"/>
    </row>
    <row r="63" customFormat="false" ht="14.4" hidden="false" customHeight="false" outlineLevel="0" collapsed="false">
      <c r="B63" s="12" t="n">
        <v>2</v>
      </c>
      <c r="C63" s="16" t="s">
        <v>38</v>
      </c>
      <c r="D63" s="16" t="str">
        <f aca="false">'Tarefa2-CIC'!C17</f>
        <v>Yes</v>
      </c>
      <c r="E63" s="6" t="n">
        <f aca="false">IF(AND(D63="Yes",B63=1),1,0)</f>
        <v>0</v>
      </c>
      <c r="F63" s="6" t="n">
        <f aca="false">IF(AND($D63="Yes",$B63=2),1,0)</f>
        <v>1</v>
      </c>
      <c r="G63" s="6" t="n">
        <f aca="false">IF(AND($D63="Yes",$B63=3),1,0)</f>
        <v>0</v>
      </c>
      <c r="H63" s="6" t="n">
        <f aca="false">IF(AND($D63="Yes",$B63=4),1,0)</f>
        <v>0</v>
      </c>
      <c r="I63" s="6" t="n">
        <f aca="false">IF(AND($B63=4,$D63="Yes",$Q63="Yes"),1,0)</f>
        <v>0</v>
      </c>
      <c r="J63" s="6" t="n">
        <f aca="false">IF(AND($B63=2,$D63="Yes",$Q63="Yes"),1,0)</f>
        <v>1</v>
      </c>
      <c r="K63" s="6" t="n">
        <f aca="false">IF(AND($B63=3,$D63="Yes",$Q63="Yes"),1,0)</f>
        <v>0</v>
      </c>
      <c r="L63" s="6" t="n">
        <f aca="false">IF(AND($B63=4,$D63="Yes",$Q63="Yes"),1,0)</f>
        <v>0</v>
      </c>
      <c r="M63" s="6" t="str">
        <f aca="false">IF(AND(ISNUMBER($C63),$B63=1),$C63,"")</f>
        <v/>
      </c>
      <c r="N63" s="6" t="str">
        <f aca="false">IF(AND(ISNUMBER($C63),$B63=2),$C63,"")</f>
        <v/>
      </c>
      <c r="O63" s="6" t="str">
        <f aca="false">IF(AND(ISNUMBER($C63),$B63=3),$C63,"")</f>
        <v/>
      </c>
      <c r="P63" s="6" t="str">
        <f aca="false">IF(AND(ISNUMBER($C63),$B63=4),$C63,"")</f>
        <v/>
      </c>
      <c r="Q63" s="16" t="str">
        <f aca="false">'Tarefa2-CIC'!D17</f>
        <v>Yes</v>
      </c>
      <c r="R63" s="16"/>
      <c r="S63" s="0"/>
    </row>
    <row r="64" customFormat="false" ht="14.4" hidden="false" customHeight="false" outlineLevel="0" collapsed="false">
      <c r="B64" s="12" t="n">
        <v>3</v>
      </c>
      <c r="C64" s="8" t="s">
        <v>38</v>
      </c>
      <c r="D64" s="16" t="s">
        <v>32</v>
      </c>
      <c r="E64" s="6" t="n">
        <f aca="false">IF(AND(D64="Yes",B64=1),1,0)</f>
        <v>0</v>
      </c>
      <c r="F64" s="6" t="n">
        <f aca="false">IF(AND($D64="Yes",$B64=2),1,0)</f>
        <v>0</v>
      </c>
      <c r="G64" s="6" t="n">
        <f aca="false">IF(AND($D64="Yes",$B64=3),1,0)</f>
        <v>0</v>
      </c>
      <c r="H64" s="6" t="n">
        <f aca="false">IF(AND($D64="Yes",$B64=4),1,0)</f>
        <v>0</v>
      </c>
      <c r="I64" s="6" t="n">
        <f aca="false">IF(AND($B64=4,$D64="Yes",$Q64="Yes"),1,0)</f>
        <v>0</v>
      </c>
      <c r="J64" s="6" t="n">
        <f aca="false">IF(AND($B64=2,$D64="Yes",$Q64="Yes"),1,0)</f>
        <v>0</v>
      </c>
      <c r="K64" s="6" t="n">
        <f aca="false">IF(AND($B64=3,$D64="Yes",$Q64="Yes"),1,0)</f>
        <v>0</v>
      </c>
      <c r="L64" s="6" t="n">
        <f aca="false">IF(AND($B64=4,$D64="Yes",$Q64="Yes"),1,0)</f>
        <v>0</v>
      </c>
      <c r="M64" s="6" t="str">
        <f aca="false">IF(AND(ISNUMBER($C64),$B64=1),$C64,"")</f>
        <v/>
      </c>
      <c r="N64" s="6" t="str">
        <f aca="false">IF(AND(ISNUMBER($C64),$B64=2),$C64,"")</f>
        <v/>
      </c>
      <c r="O64" s="6" t="str">
        <f aca="false">IF(AND(ISNUMBER($C64),$B64=3),$C64,"")</f>
        <v/>
      </c>
      <c r="P64" s="6" t="str">
        <f aca="false">IF(AND(ISNUMBER($C64),$B64=4),$C64,"")</f>
        <v/>
      </c>
      <c r="Q64" s="0"/>
      <c r="R64" s="0"/>
      <c r="S64" s="0"/>
    </row>
    <row r="65" customFormat="false" ht="14.4" hidden="false" customHeight="false" outlineLevel="0" collapsed="false">
      <c r="B65" s="12" t="n">
        <v>4</v>
      </c>
      <c r="C65" s="16" t="s">
        <v>38</v>
      </c>
      <c r="D65" s="16" t="s">
        <v>32</v>
      </c>
      <c r="E65" s="6" t="n">
        <f aca="false">IF(AND(D65="Yes",B65=1),1,0)</f>
        <v>0</v>
      </c>
      <c r="F65" s="6" t="n">
        <f aca="false">IF(AND($D65="Yes",$B65=2),1,0)</f>
        <v>0</v>
      </c>
      <c r="G65" s="6" t="n">
        <f aca="false">IF(AND($D65="Yes",$B65=3),1,0)</f>
        <v>0</v>
      </c>
      <c r="H65" s="6" t="n">
        <f aca="false">IF(AND($D65="Yes",$B65=4),1,0)</f>
        <v>0</v>
      </c>
      <c r="I65" s="6" t="n">
        <f aca="false">IF(AND($B65=4,$D65="Yes",$Q65="Yes"),1,0)</f>
        <v>0</v>
      </c>
      <c r="J65" s="6" t="n">
        <f aca="false">IF(AND($B65=2,$D65="Yes",$Q65="Yes"),1,0)</f>
        <v>0</v>
      </c>
      <c r="K65" s="6" t="n">
        <f aca="false">IF(AND($B65=3,$D65="Yes",$Q65="Yes"),1,0)</f>
        <v>0</v>
      </c>
      <c r="L65" s="6" t="n">
        <f aca="false">IF(AND($B65=4,$D65="Yes",$Q65="Yes"),1,0)</f>
        <v>0</v>
      </c>
      <c r="M65" s="6" t="str">
        <f aca="false">IF(AND(ISNUMBER($C65),$B65=1),$C65,"")</f>
        <v/>
      </c>
      <c r="N65" s="6" t="str">
        <f aca="false">IF(AND(ISNUMBER($C65),$B65=2),$C65,"")</f>
        <v/>
      </c>
      <c r="O65" s="6" t="str">
        <f aca="false">IF(AND(ISNUMBER($C65),$B65=3),$C65,"")</f>
        <v/>
      </c>
      <c r="P65" s="6" t="str">
        <f aca="false">IF(AND(ISNUMBER($C65),$B65=4),$C65,"")</f>
        <v/>
      </c>
      <c r="Q65" s="0"/>
      <c r="R65" s="0"/>
      <c r="S65" s="0"/>
    </row>
    <row r="66" customFormat="false" ht="43.2" hidden="false" customHeight="false" outlineLevel="0" collapsed="false">
      <c r="A66" s="12" t="n">
        <v>17</v>
      </c>
      <c r="B66" s="12" t="n">
        <v>1</v>
      </c>
      <c r="C66" s="16" t="s">
        <v>38</v>
      </c>
      <c r="D66" s="16" t="s">
        <v>31</v>
      </c>
      <c r="E66" s="6" t="n">
        <f aca="false">IF(AND(D66="Yes",B66=1),1,0)</f>
        <v>1</v>
      </c>
      <c r="F66" s="6" t="n">
        <f aca="false">IF(AND($D66="Yes",$B66=2),1,0)</f>
        <v>0</v>
      </c>
      <c r="G66" s="6" t="n">
        <f aca="false">IF(AND($D66="Yes",$B66=3),1,0)</f>
        <v>0</v>
      </c>
      <c r="H66" s="6" t="n">
        <f aca="false">IF(AND($D66="Yes",$B66=4),1,0)</f>
        <v>0</v>
      </c>
      <c r="I66" s="6" t="n">
        <f aca="false">IF(AND($B66=4,$D66="Yes",$Q66="Yes"),1,0)</f>
        <v>0</v>
      </c>
      <c r="J66" s="6" t="n">
        <f aca="false">IF(AND($B66=2,$D66="Yes",$Q66="Yes"),1,0)</f>
        <v>0</v>
      </c>
      <c r="K66" s="6" t="n">
        <f aca="false">IF(AND($B66=3,$D66="Yes",$Q66="Yes"),1,0)</f>
        <v>0</v>
      </c>
      <c r="L66" s="6" t="n">
        <f aca="false">IF(AND($B66=4,$D66="Yes",$Q66="Yes"),1,0)</f>
        <v>0</v>
      </c>
      <c r="M66" s="6" t="str">
        <f aca="false">IF(AND(ISNUMBER($C66),$B66=1),$C66,"")</f>
        <v/>
      </c>
      <c r="N66" s="6" t="str">
        <f aca="false">IF(AND(ISNUMBER($C66),$B66=2),$C66,"")</f>
        <v/>
      </c>
      <c r="O66" s="6" t="str">
        <f aca="false">IF(AND(ISNUMBER($C66),$B66=3),$C66,"")</f>
        <v/>
      </c>
      <c r="P66" s="6" t="str">
        <f aca="false">IF(AND(ISNUMBER($C66),$B66=4),$C66,"")</f>
        <v/>
      </c>
      <c r="Q66" s="6" t="s">
        <v>32</v>
      </c>
      <c r="R66" s="13" t="s">
        <v>33</v>
      </c>
      <c r="S66" s="14" t="s">
        <v>34</v>
      </c>
    </row>
    <row r="67" customFormat="false" ht="14.4" hidden="false" customHeight="false" outlineLevel="0" collapsed="false">
      <c r="A67" s="12"/>
      <c r="B67" s="12" t="n">
        <v>2</v>
      </c>
      <c r="C67" s="16" t="s">
        <v>38</v>
      </c>
      <c r="D67" s="16" t="str">
        <f aca="false">'Tarefa2-CIC'!C18</f>
        <v>Yes</v>
      </c>
      <c r="E67" s="6" t="n">
        <f aca="false">IF(AND(D67="Yes",B67=1),1,0)</f>
        <v>0</v>
      </c>
      <c r="F67" s="6" t="n">
        <f aca="false">IF(AND($D67="Yes",$B67=2),1,0)</f>
        <v>1</v>
      </c>
      <c r="G67" s="6" t="n">
        <f aca="false">IF(AND($D67="Yes",$B67=3),1,0)</f>
        <v>0</v>
      </c>
      <c r="H67" s="6" t="n">
        <f aca="false">IF(AND($D67="Yes",$B67=4),1,0)</f>
        <v>0</v>
      </c>
      <c r="I67" s="6" t="n">
        <f aca="false">IF(AND($B67=4,$D67="Yes",$Q67="Yes"),1,0)</f>
        <v>0</v>
      </c>
      <c r="J67" s="6" t="n">
        <f aca="false">IF(AND($B67=2,$D67="Yes",$Q67="Yes"),1,0)</f>
        <v>1</v>
      </c>
      <c r="K67" s="6" t="n">
        <f aca="false">IF(AND($B67=3,$D67="Yes",$Q67="Yes"),1,0)</f>
        <v>0</v>
      </c>
      <c r="L67" s="6" t="n">
        <f aca="false">IF(AND($B67=4,$D67="Yes",$Q67="Yes"),1,0)</f>
        <v>0</v>
      </c>
      <c r="M67" s="6" t="str">
        <f aca="false">IF(AND(ISNUMBER($C67),$B67=1),$C67,"")</f>
        <v/>
      </c>
      <c r="N67" s="6" t="str">
        <f aca="false">IF(AND(ISNUMBER($C67),$B67=2),$C67,"")</f>
        <v/>
      </c>
      <c r="O67" s="6" t="str">
        <f aca="false">IF(AND(ISNUMBER($C67),$B67=3),$C67,"")</f>
        <v/>
      </c>
      <c r="P67" s="6" t="str">
        <f aca="false">IF(AND(ISNUMBER($C67),$B67=4),$C67,"")</f>
        <v/>
      </c>
      <c r="Q67" s="16" t="str">
        <f aca="false">'Tarefa2-CIC'!D18</f>
        <v>Yes</v>
      </c>
      <c r="R67" s="16"/>
      <c r="S67" s="14"/>
    </row>
    <row r="68" customFormat="false" ht="14.4" hidden="false" customHeight="false" outlineLevel="0" collapsed="false">
      <c r="A68" s="12"/>
      <c r="B68" s="12" t="n">
        <v>3</v>
      </c>
      <c r="C68" s="8" t="s">
        <v>38</v>
      </c>
      <c r="D68" s="16" t="s">
        <v>32</v>
      </c>
      <c r="E68" s="6" t="n">
        <f aca="false">IF(AND(D68="Yes",B68=1),1,0)</f>
        <v>0</v>
      </c>
      <c r="F68" s="6" t="n">
        <f aca="false">IF(AND($D68="Yes",$B68=2),1,0)</f>
        <v>0</v>
      </c>
      <c r="G68" s="6" t="n">
        <f aca="false">IF(AND($D68="Yes",$B68=3),1,0)</f>
        <v>0</v>
      </c>
      <c r="H68" s="6" t="n">
        <f aca="false">IF(AND($D68="Yes",$B68=4),1,0)</f>
        <v>0</v>
      </c>
      <c r="I68" s="6" t="n">
        <f aca="false">IF(AND($B68=4,$D68="Yes",$Q68="Yes"),1,0)</f>
        <v>0</v>
      </c>
      <c r="J68" s="6" t="n">
        <f aca="false">IF(AND($B68=2,$D68="Yes",$Q68="Yes"),1,0)</f>
        <v>0</v>
      </c>
      <c r="K68" s="6" t="n">
        <f aca="false">IF(AND($B68=3,$D68="Yes",$Q68="Yes"),1,0)</f>
        <v>0</v>
      </c>
      <c r="L68" s="6" t="n">
        <f aca="false">IF(AND($B68=4,$D68="Yes",$Q68="Yes"),1,0)</f>
        <v>0</v>
      </c>
      <c r="M68" s="6" t="str">
        <f aca="false">IF(AND(ISNUMBER($C68),$B68=1),$C68,"")</f>
        <v/>
      </c>
      <c r="N68" s="6" t="str">
        <f aca="false">IF(AND(ISNUMBER($C68),$B68=2),$C68,"")</f>
        <v/>
      </c>
      <c r="O68" s="6" t="str">
        <f aca="false">IF(AND(ISNUMBER($C68),$B68=3),$C68,"")</f>
        <v/>
      </c>
      <c r="P68" s="6" t="str">
        <f aca="false">IF(AND(ISNUMBER($C68),$B68=4),$C68,"")</f>
        <v/>
      </c>
      <c r="Q68" s="6"/>
      <c r="R68" s="13"/>
      <c r="S68" s="14"/>
    </row>
    <row r="69" customFormat="false" ht="14.4" hidden="false" customHeight="false" outlineLevel="0" collapsed="false">
      <c r="A69" s="12"/>
      <c r="B69" s="12" t="n">
        <v>4</v>
      </c>
      <c r="C69" s="8" t="s">
        <v>38</v>
      </c>
      <c r="D69" s="16" t="s">
        <v>32</v>
      </c>
      <c r="E69" s="6" t="n">
        <f aca="false">IF(AND(D69="Yes",B69=1),1,0)</f>
        <v>0</v>
      </c>
      <c r="F69" s="6" t="n">
        <f aca="false">IF(AND($D69="Yes",$B69=2),1,0)</f>
        <v>0</v>
      </c>
      <c r="G69" s="6" t="n">
        <f aca="false">IF(AND($D69="Yes",$B69=3),1,0)</f>
        <v>0</v>
      </c>
      <c r="H69" s="6" t="n">
        <f aca="false">IF(AND($D69="Yes",$B69=4),1,0)</f>
        <v>0</v>
      </c>
      <c r="I69" s="6" t="n">
        <f aca="false">IF(AND($B69=4,$D69="Yes",$Q69="Yes"),1,0)</f>
        <v>0</v>
      </c>
      <c r="J69" s="6" t="n">
        <f aca="false">IF(AND($B69=2,$D69="Yes",$Q69="Yes"),1,0)</f>
        <v>0</v>
      </c>
      <c r="K69" s="6" t="n">
        <f aca="false">IF(AND($B69=3,$D69="Yes",$Q69="Yes"),1,0)</f>
        <v>0</v>
      </c>
      <c r="L69" s="6" t="n">
        <f aca="false">IF(AND($B69=4,$D69="Yes",$Q69="Yes"),1,0)</f>
        <v>0</v>
      </c>
      <c r="M69" s="6" t="str">
        <f aca="false">IF(AND(ISNUMBER($C69),$B69=1),$C69,"")</f>
        <v/>
      </c>
      <c r="N69" s="6" t="str">
        <f aca="false">IF(AND(ISNUMBER($C69),$B69=2),$C69,"")</f>
        <v/>
      </c>
      <c r="O69" s="6" t="str">
        <f aca="false">IF(AND(ISNUMBER($C69),$B69=3),$C69,"")</f>
        <v/>
      </c>
      <c r="P69" s="6" t="str">
        <f aca="false">IF(AND(ISNUMBER($C69),$B69=4),$C69,"")</f>
        <v/>
      </c>
      <c r="Q69" s="6"/>
      <c r="R69" s="13"/>
      <c r="S69" s="14"/>
    </row>
    <row r="70" customFormat="false" ht="43.2" hidden="false" customHeight="false" outlineLevel="0" collapsed="false">
      <c r="A70" s="12" t="n">
        <v>18</v>
      </c>
      <c r="B70" s="12" t="n">
        <v>1</v>
      </c>
      <c r="C70" s="16" t="s">
        <v>38</v>
      </c>
      <c r="D70" s="16" t="s">
        <v>31</v>
      </c>
      <c r="E70" s="6" t="n">
        <f aca="false">IF(AND(D70="Yes",B70=1),1,0)</f>
        <v>1</v>
      </c>
      <c r="F70" s="6" t="n">
        <f aca="false">IF(AND($D70="Yes",$B70=2),1,0)</f>
        <v>0</v>
      </c>
      <c r="G70" s="6" t="n">
        <f aca="false">IF(AND($D70="Yes",$B70=3),1,0)</f>
        <v>0</v>
      </c>
      <c r="H70" s="6" t="n">
        <f aca="false">IF(AND($D70="Yes",$B70=4),1,0)</f>
        <v>0</v>
      </c>
      <c r="I70" s="6" t="n">
        <f aca="false">IF(AND($B70=4,$D70="Yes",$Q70="Yes"),1,0)</f>
        <v>0</v>
      </c>
      <c r="J70" s="6" t="n">
        <f aca="false">IF(AND($B70=2,$D70="Yes",$Q70="Yes"),1,0)</f>
        <v>0</v>
      </c>
      <c r="K70" s="6" t="n">
        <f aca="false">IF(AND($B70=3,$D70="Yes",$Q70="Yes"),1,0)</f>
        <v>0</v>
      </c>
      <c r="L70" s="6" t="n">
        <f aca="false">IF(AND($B70=4,$D70="Yes",$Q70="Yes"),1,0)</f>
        <v>0</v>
      </c>
      <c r="M70" s="6" t="str">
        <f aca="false">IF(AND(ISNUMBER($C70),$B70=1),$C70,"")</f>
        <v/>
      </c>
      <c r="N70" s="6" t="str">
        <f aca="false">IF(AND(ISNUMBER($C70),$B70=2),$C70,"")</f>
        <v/>
      </c>
      <c r="O70" s="6" t="str">
        <f aca="false">IF(AND(ISNUMBER($C70),$B70=3),$C70,"")</f>
        <v/>
      </c>
      <c r="P70" s="6" t="str">
        <f aca="false">IF(AND(ISNUMBER($C70),$B70=4),$C70,"")</f>
        <v/>
      </c>
      <c r="Q70" s="6" t="s">
        <v>32</v>
      </c>
      <c r="R70" s="13" t="s">
        <v>33</v>
      </c>
      <c r="S70" s="14" t="s">
        <v>34</v>
      </c>
    </row>
    <row r="71" customFormat="false" ht="14.4" hidden="false" customHeight="false" outlineLevel="0" collapsed="false">
      <c r="A71" s="12"/>
      <c r="B71" s="12" t="n">
        <v>2</v>
      </c>
      <c r="C71" s="16" t="s">
        <v>38</v>
      </c>
      <c r="D71" s="16" t="str">
        <f aca="false">'Tarefa2-CIC'!C19</f>
        <v>Yes</v>
      </c>
      <c r="E71" s="6" t="n">
        <f aca="false">IF(AND(D71="Yes",B71=1),1,0)</f>
        <v>0</v>
      </c>
      <c r="F71" s="6" t="n">
        <f aca="false">IF(AND($D71="Yes",$B71=2),1,0)</f>
        <v>1</v>
      </c>
      <c r="G71" s="6" t="n">
        <f aca="false">IF(AND($D71="Yes",$B71=3),1,0)</f>
        <v>0</v>
      </c>
      <c r="H71" s="6" t="n">
        <f aca="false">IF(AND($D71="Yes",$B71=4),1,0)</f>
        <v>0</v>
      </c>
      <c r="I71" s="6" t="n">
        <f aca="false">IF(AND($B71=4,$D71="Yes",$Q71="Yes"),1,0)</f>
        <v>0</v>
      </c>
      <c r="J71" s="6" t="n">
        <f aca="false">IF(AND($B71=2,$D71="Yes",$Q71="Yes"),1,0)</f>
        <v>1</v>
      </c>
      <c r="K71" s="6" t="n">
        <f aca="false">IF(AND($B71=3,$D71="Yes",$Q71="Yes"),1,0)</f>
        <v>0</v>
      </c>
      <c r="L71" s="6" t="n">
        <f aca="false">IF(AND($B71=4,$D71="Yes",$Q71="Yes"),1,0)</f>
        <v>0</v>
      </c>
      <c r="M71" s="6" t="str">
        <f aca="false">IF(AND(ISNUMBER($C71),$B71=1),$C71,"")</f>
        <v/>
      </c>
      <c r="N71" s="6" t="str">
        <f aca="false">IF(AND(ISNUMBER($C71),$B71=2),$C71,"")</f>
        <v/>
      </c>
      <c r="O71" s="6" t="str">
        <f aca="false">IF(AND(ISNUMBER($C71),$B71=3),$C71,"")</f>
        <v/>
      </c>
      <c r="P71" s="6" t="str">
        <f aca="false">IF(AND(ISNUMBER($C71),$B71=4),$C71,"")</f>
        <v/>
      </c>
      <c r="Q71" s="16" t="str">
        <f aca="false">'Tarefa2-CIC'!D19</f>
        <v>Yes</v>
      </c>
      <c r="R71" s="16"/>
      <c r="S71" s="14"/>
    </row>
    <row r="72" customFormat="false" ht="14.4" hidden="false" customHeight="false" outlineLevel="0" collapsed="false">
      <c r="A72" s="12"/>
      <c r="B72" s="12" t="n">
        <v>3</v>
      </c>
      <c r="C72" s="18" t="n">
        <v>0.00347222222222222</v>
      </c>
      <c r="D72" s="16" t="s">
        <v>31</v>
      </c>
      <c r="E72" s="6" t="n">
        <f aca="false">IF(AND(D72="Yes",B72=1),1,0)</f>
        <v>0</v>
      </c>
      <c r="F72" s="6" t="n">
        <f aca="false">IF(AND($D72="Yes",$B72=2),1,0)</f>
        <v>0</v>
      </c>
      <c r="G72" s="6" t="n">
        <f aca="false">IF(AND($D72="Yes",$B72=3),1,0)</f>
        <v>1</v>
      </c>
      <c r="H72" s="6" t="n">
        <f aca="false">IF(AND($D72="Yes",$B72=4),1,0)</f>
        <v>0</v>
      </c>
      <c r="I72" s="6" t="n">
        <f aca="false">IF(AND($B72=4,$D72="Yes",$Q72="Yes"),1,0)</f>
        <v>0</v>
      </c>
      <c r="J72" s="6" t="n">
        <f aca="false">IF(AND($B72=2,$D72="Yes",$Q72="Yes"),1,0)</f>
        <v>0</v>
      </c>
      <c r="K72" s="6" t="n">
        <f aca="false">IF(AND($B72=3,$D72="Yes",$Q72="Yes"),1,0)</f>
        <v>0</v>
      </c>
      <c r="L72" s="6" t="n">
        <f aca="false">IF(AND($B72=4,$D72="Yes",$Q72="Yes"),1,0)</f>
        <v>0</v>
      </c>
      <c r="M72" s="6" t="str">
        <f aca="false">IF(AND(ISNUMBER($C72),$B72=1),$C72,"")</f>
        <v/>
      </c>
      <c r="N72" s="6" t="str">
        <f aca="false">IF(AND(ISNUMBER($C72),$B72=2),$C72,"")</f>
        <v/>
      </c>
      <c r="O72" s="6" t="n">
        <f aca="false">IF(AND(ISNUMBER($C72),$B72=3),$C72,"")</f>
        <v>0.00347222222222222</v>
      </c>
      <c r="P72" s="6" t="str">
        <f aca="false">IF(AND(ISNUMBER($C72),$B72=4),$C72,"")</f>
        <v/>
      </c>
      <c r="Q72" s="6" t="s">
        <v>32</v>
      </c>
      <c r="R72" s="13" t="s">
        <v>42</v>
      </c>
      <c r="S72" s="14"/>
    </row>
    <row r="73" customFormat="false" ht="14.4" hidden="false" customHeight="false" outlineLevel="0" collapsed="false">
      <c r="A73" s="12"/>
      <c r="B73" s="12" t="n">
        <v>4</v>
      </c>
      <c r="C73" s="18" t="n">
        <v>0.00208333333333333</v>
      </c>
      <c r="D73" s="16" t="s">
        <v>31</v>
      </c>
      <c r="E73" s="6" t="n">
        <f aca="false">IF(AND(D73="Yes",B73=1),1,0)</f>
        <v>0</v>
      </c>
      <c r="F73" s="6" t="n">
        <f aca="false">IF(AND($D73="Yes",$B73=2),1,0)</f>
        <v>0</v>
      </c>
      <c r="G73" s="6" t="n">
        <f aca="false">IF(AND($D73="Yes",$B73=3),1,0)</f>
        <v>0</v>
      </c>
      <c r="H73" s="6" t="n">
        <f aca="false">IF(AND($D73="Yes",$B73=4),1,0)</f>
        <v>1</v>
      </c>
      <c r="I73" s="6" t="n">
        <f aca="false">IF(AND($B73=4,$D73="Yes",$Q73="Yes"),1,0)</f>
        <v>0</v>
      </c>
      <c r="J73" s="6" t="n">
        <f aca="false">IF(AND($B73=2,$D73="Yes",$Q73="Yes"),1,0)</f>
        <v>0</v>
      </c>
      <c r="K73" s="6" t="n">
        <f aca="false">IF(AND($B73=3,$D73="Yes",$Q73="Yes"),1,0)</f>
        <v>0</v>
      </c>
      <c r="L73" s="6" t="n">
        <f aca="false">IF(AND($B73=4,$D73="Yes",$Q73="Yes"),1,0)</f>
        <v>0</v>
      </c>
      <c r="M73" s="6" t="str">
        <f aca="false">IF(AND(ISNUMBER($C73),$B73=1),$C73,"")</f>
        <v/>
      </c>
      <c r="N73" s="6" t="str">
        <f aca="false">IF(AND(ISNUMBER($C73),$B73=2),$C73,"")</f>
        <v/>
      </c>
      <c r="O73" s="6" t="str">
        <f aca="false">IF(AND(ISNUMBER($C73),$B73=3),$C73,"")</f>
        <v/>
      </c>
      <c r="P73" s="6" t="n">
        <f aca="false">IF(AND(ISNUMBER($C73),$B73=4),$C73,"")</f>
        <v>0.00208333333333333</v>
      </c>
      <c r="Q73" s="6" t="s">
        <v>32</v>
      </c>
      <c r="R73" s="13" t="s">
        <v>40</v>
      </c>
      <c r="S73" s="14" t="s">
        <v>53</v>
      </c>
    </row>
    <row r="74" customFormat="false" ht="57.6" hidden="false" customHeight="false" outlineLevel="0" collapsed="false">
      <c r="A74" s="12" t="n">
        <v>19</v>
      </c>
      <c r="B74" s="12" t="n">
        <v>1</v>
      </c>
      <c r="C74" s="16" t="s">
        <v>38</v>
      </c>
      <c r="D74" s="16" t="s">
        <v>31</v>
      </c>
      <c r="E74" s="6" t="n">
        <f aca="false">IF(AND(D74="Yes",B74=1),1,0)</f>
        <v>1</v>
      </c>
      <c r="F74" s="6" t="n">
        <f aca="false">IF(AND($D74="Yes",$B74=2),1,0)</f>
        <v>0</v>
      </c>
      <c r="G74" s="6" t="n">
        <f aca="false">IF(AND($D74="Yes",$B74=3),1,0)</f>
        <v>0</v>
      </c>
      <c r="H74" s="6" t="n">
        <f aca="false">IF(AND($D74="Yes",$B74=4),1,0)</f>
        <v>0</v>
      </c>
      <c r="I74" s="6" t="n">
        <f aca="false">IF(AND($B74=4,$D74="Yes",$Q74="Yes"),1,0)</f>
        <v>0</v>
      </c>
      <c r="J74" s="6" t="n">
        <f aca="false">IF(AND($B74=2,$D74="Yes",$Q74="Yes"),1,0)</f>
        <v>0</v>
      </c>
      <c r="K74" s="6" t="n">
        <f aca="false">IF(AND($B74=3,$D74="Yes",$Q74="Yes"),1,0)</f>
        <v>0</v>
      </c>
      <c r="L74" s="6" t="n">
        <f aca="false">IF(AND($B74=4,$D74="Yes",$Q74="Yes"),1,0)</f>
        <v>0</v>
      </c>
      <c r="M74" s="6" t="str">
        <f aca="false">IF(AND(ISNUMBER($C74),$B74=1),$C74,"")</f>
        <v/>
      </c>
      <c r="N74" s="6" t="str">
        <f aca="false">IF(AND(ISNUMBER($C74),$B74=2),$C74,"")</f>
        <v/>
      </c>
      <c r="O74" s="6" t="str">
        <f aca="false">IF(AND(ISNUMBER($C74),$B74=3),$C74,"")</f>
        <v/>
      </c>
      <c r="P74" s="6" t="str">
        <f aca="false">IF(AND(ISNUMBER($C74),$B74=4),$C74,"")</f>
        <v/>
      </c>
      <c r="Q74" s="6" t="s">
        <v>32</v>
      </c>
      <c r="R74" s="13" t="s">
        <v>54</v>
      </c>
      <c r="S74" s="14" t="s">
        <v>55</v>
      </c>
    </row>
    <row r="75" customFormat="false" ht="14.4" hidden="false" customHeight="false" outlineLevel="0" collapsed="false">
      <c r="A75" s="12"/>
      <c r="B75" s="12" t="n">
        <v>2</v>
      </c>
      <c r="C75" s="16" t="s">
        <v>38</v>
      </c>
      <c r="D75" s="16" t="str">
        <f aca="false">'Tarefa2-CIC'!C20</f>
        <v>Yes</v>
      </c>
      <c r="E75" s="6" t="n">
        <f aca="false">IF(AND(D75="Yes",B75=1),1,0)</f>
        <v>0</v>
      </c>
      <c r="F75" s="6" t="n">
        <f aca="false">IF(AND($D75="Yes",$B75=2),1,0)</f>
        <v>1</v>
      </c>
      <c r="G75" s="6" t="n">
        <f aca="false">IF(AND($D75="Yes",$B75=3),1,0)</f>
        <v>0</v>
      </c>
      <c r="H75" s="6" t="n">
        <f aca="false">IF(AND($D75="Yes",$B75=4),1,0)</f>
        <v>0</v>
      </c>
      <c r="I75" s="6" t="n">
        <f aca="false">IF(AND($B75=4,$D75="Yes",$Q75="Yes"),1,0)</f>
        <v>0</v>
      </c>
      <c r="J75" s="6" t="n">
        <f aca="false">IF(AND($B75=2,$D75="Yes",$Q75="Yes"),1,0)</f>
        <v>1</v>
      </c>
      <c r="K75" s="6" t="n">
        <f aca="false">IF(AND($B75=3,$D75="Yes",$Q75="Yes"),1,0)</f>
        <v>0</v>
      </c>
      <c r="L75" s="6" t="n">
        <f aca="false">IF(AND($B75=4,$D75="Yes",$Q75="Yes"),1,0)</f>
        <v>0</v>
      </c>
      <c r="M75" s="6" t="str">
        <f aca="false">IF(AND(ISNUMBER($C75),$B75=1),$C75,"")</f>
        <v/>
      </c>
      <c r="N75" s="6" t="str">
        <f aca="false">IF(AND(ISNUMBER($C75),$B75=2),$C75,"")</f>
        <v/>
      </c>
      <c r="O75" s="6" t="str">
        <f aca="false">IF(AND(ISNUMBER($C75),$B75=3),$C75,"")</f>
        <v/>
      </c>
      <c r="P75" s="6" t="str">
        <f aca="false">IF(AND(ISNUMBER($C75),$B75=4),$C75,"")</f>
        <v/>
      </c>
      <c r="Q75" s="16" t="str">
        <f aca="false">'Tarefa2-CIC'!D20</f>
        <v>Yes</v>
      </c>
      <c r="R75" s="16"/>
      <c r="S75" s="14"/>
    </row>
    <row r="76" customFormat="false" ht="43.2" hidden="false" customHeight="false" outlineLevel="0" collapsed="false">
      <c r="A76" s="12"/>
      <c r="B76" s="12" t="n">
        <v>3</v>
      </c>
      <c r="C76" s="18" t="n">
        <v>0.00347222222222222</v>
      </c>
      <c r="D76" s="16" t="s">
        <v>31</v>
      </c>
      <c r="E76" s="6" t="n">
        <f aca="false">IF(AND(D76="Yes",B76=1),1,0)</f>
        <v>0</v>
      </c>
      <c r="F76" s="6" t="n">
        <f aca="false">IF(AND($D76="Yes",$B76=2),1,0)</f>
        <v>0</v>
      </c>
      <c r="G76" s="6" t="n">
        <f aca="false">IF(AND($D76="Yes",$B76=3),1,0)</f>
        <v>1</v>
      </c>
      <c r="H76" s="6" t="n">
        <f aca="false">IF(AND($D76="Yes",$B76=4),1,0)</f>
        <v>0</v>
      </c>
      <c r="I76" s="6" t="n">
        <f aca="false">IF(AND($B76=4,$D76="Yes",$Q76="Yes"),1,0)</f>
        <v>0</v>
      </c>
      <c r="J76" s="6" t="n">
        <f aca="false">IF(AND($B76=2,$D76="Yes",$Q76="Yes"),1,0)</f>
        <v>0</v>
      </c>
      <c r="K76" s="6" t="n">
        <f aca="false">IF(AND($B76=3,$D76="Yes",$Q76="Yes"),1,0)</f>
        <v>0</v>
      </c>
      <c r="L76" s="6" t="n">
        <f aca="false">IF(AND($B76=4,$D76="Yes",$Q76="Yes"),1,0)</f>
        <v>0</v>
      </c>
      <c r="M76" s="6" t="str">
        <f aca="false">IF(AND(ISNUMBER($C76),$B76=1),$C76,"")</f>
        <v/>
      </c>
      <c r="N76" s="6" t="str">
        <f aca="false">IF(AND(ISNUMBER($C76),$B76=2),$C76,"")</f>
        <v/>
      </c>
      <c r="O76" s="6" t="n">
        <f aca="false">IF(AND(ISNUMBER($C76),$B76=3),$C76,"")</f>
        <v>0.00347222222222222</v>
      </c>
      <c r="P76" s="6" t="str">
        <f aca="false">IF(AND(ISNUMBER($C76),$B76=4),$C76,"")</f>
        <v/>
      </c>
      <c r="Q76" s="6" t="s">
        <v>32</v>
      </c>
      <c r="R76" s="13" t="s">
        <v>42</v>
      </c>
      <c r="S76" s="14" t="s">
        <v>43</v>
      </c>
    </row>
    <row r="77" customFormat="false" ht="14.4" hidden="false" customHeight="false" outlineLevel="0" collapsed="false">
      <c r="A77" s="12"/>
      <c r="B77" s="12" t="n">
        <v>4</v>
      </c>
      <c r="C77" s="18" t="n">
        <v>0.00208333333333333</v>
      </c>
      <c r="D77" s="16" t="s">
        <v>31</v>
      </c>
      <c r="E77" s="6" t="n">
        <f aca="false">IF(AND(D77="Yes",B77=1),1,0)</f>
        <v>0</v>
      </c>
      <c r="F77" s="6" t="n">
        <f aca="false">IF(AND($D77="Yes",$B77=2),1,0)</f>
        <v>0</v>
      </c>
      <c r="G77" s="6" t="n">
        <f aca="false">IF(AND($D77="Yes",$B77=3),1,0)</f>
        <v>0</v>
      </c>
      <c r="H77" s="6" t="n">
        <f aca="false">IF(AND($D77="Yes",$B77=4),1,0)</f>
        <v>1</v>
      </c>
      <c r="I77" s="6" t="n">
        <f aca="false">IF(AND($B77=4,$D77="Yes",$Q77="Yes"),1,0)</f>
        <v>0</v>
      </c>
      <c r="J77" s="6" t="n">
        <f aca="false">IF(AND($B77=2,$D77="Yes",$Q77="Yes"),1,0)</f>
        <v>0</v>
      </c>
      <c r="K77" s="6" t="n">
        <f aca="false">IF(AND($B77=3,$D77="Yes",$Q77="Yes"),1,0)</f>
        <v>0</v>
      </c>
      <c r="L77" s="6" t="n">
        <f aca="false">IF(AND($B77=4,$D77="Yes",$Q77="Yes"),1,0)</f>
        <v>0</v>
      </c>
      <c r="M77" s="6" t="str">
        <f aca="false">IF(AND(ISNUMBER($C77),$B77=1),$C77,"")</f>
        <v/>
      </c>
      <c r="N77" s="6" t="str">
        <f aca="false">IF(AND(ISNUMBER($C77),$B77=2),$C77,"")</f>
        <v/>
      </c>
      <c r="O77" s="6" t="str">
        <f aca="false">IF(AND(ISNUMBER($C77),$B77=3),$C77,"")</f>
        <v/>
      </c>
      <c r="P77" s="6" t="n">
        <f aca="false">IF(AND(ISNUMBER($C77),$B77=4),$C77,"")</f>
        <v>0.00208333333333333</v>
      </c>
      <c r="Q77" s="6" t="s">
        <v>32</v>
      </c>
      <c r="R77" s="13" t="s">
        <v>40</v>
      </c>
      <c r="S77" s="14" t="s">
        <v>53</v>
      </c>
    </row>
    <row r="78" customFormat="false" ht="28.8" hidden="false" customHeight="false" outlineLevel="0" collapsed="false">
      <c r="A78" s="12" t="n">
        <v>20</v>
      </c>
      <c r="B78" s="12" t="n">
        <v>1</v>
      </c>
      <c r="C78" s="16" t="n">
        <v>0.00972222222222222</v>
      </c>
      <c r="D78" s="16" t="s">
        <v>31</v>
      </c>
      <c r="E78" s="6" t="n">
        <f aca="false">IF(AND(D78="Yes",B78=1),1,0)</f>
        <v>1</v>
      </c>
      <c r="F78" s="6" t="n">
        <f aca="false">IF(AND($D78="Yes",$B78=2),1,0)</f>
        <v>0</v>
      </c>
      <c r="G78" s="6" t="n">
        <f aca="false">IF(AND($D78="Yes",$B78=3),1,0)</f>
        <v>0</v>
      </c>
      <c r="H78" s="6" t="n">
        <f aca="false">IF(AND($D78="Yes",$B78=4),1,0)</f>
        <v>0</v>
      </c>
      <c r="I78" s="6" t="n">
        <f aca="false">IF(AND($B78=4,$D78="Yes",$Q78="Yes"),1,0)</f>
        <v>0</v>
      </c>
      <c r="J78" s="6" t="n">
        <f aca="false">IF(AND($B78=2,$D78="Yes",$Q78="Yes"),1,0)</f>
        <v>0</v>
      </c>
      <c r="K78" s="6" t="n">
        <f aca="false">IF(AND($B78=3,$D78="Yes",$Q78="Yes"),1,0)</f>
        <v>0</v>
      </c>
      <c r="L78" s="6" t="n">
        <f aca="false">IF(AND($B78=4,$D78="Yes",$Q78="Yes"),1,0)</f>
        <v>0</v>
      </c>
      <c r="M78" s="6" t="n">
        <f aca="false">IF(AND(ISNUMBER($C78),$B78=1),$C78,"")</f>
        <v>0.00972222222222222</v>
      </c>
      <c r="N78" s="6" t="str">
        <f aca="false">IF(AND(ISNUMBER($C78),$B78=2),$C78,"")</f>
        <v/>
      </c>
      <c r="O78" s="6" t="str">
        <f aca="false">IF(AND(ISNUMBER($C78),$B78=3),$C78,"")</f>
        <v/>
      </c>
      <c r="P78" s="6" t="str">
        <f aca="false">IF(AND(ISNUMBER($C78),$B78=4),$C78,"")</f>
        <v/>
      </c>
      <c r="Q78" s="6" t="s">
        <v>32</v>
      </c>
      <c r="R78" s="13" t="s">
        <v>56</v>
      </c>
      <c r="S78" s="0"/>
    </row>
    <row r="79" customFormat="false" ht="14.4" hidden="false" customHeight="false" outlineLevel="0" collapsed="false">
      <c r="B79" s="12" t="n">
        <v>2</v>
      </c>
      <c r="C79" s="16" t="s">
        <v>38</v>
      </c>
      <c r="D79" s="16" t="str">
        <f aca="false">'Tarefa2-CIC'!C21</f>
        <v>Yes</v>
      </c>
      <c r="E79" s="6" t="n">
        <f aca="false">IF(AND(D79="Yes",B79=1),1,0)</f>
        <v>0</v>
      </c>
      <c r="F79" s="6" t="n">
        <f aca="false">IF(AND($D79="Yes",$B79=2),1,0)</f>
        <v>1</v>
      </c>
      <c r="G79" s="6" t="n">
        <f aca="false">IF(AND($D79="Yes",$B79=3),1,0)</f>
        <v>0</v>
      </c>
      <c r="H79" s="6" t="n">
        <f aca="false">IF(AND($D79="Yes",$B79=4),1,0)</f>
        <v>0</v>
      </c>
      <c r="I79" s="6" t="n">
        <f aca="false">IF(AND($B79=4,$D79="Yes",$Q79="Yes"),1,0)</f>
        <v>0</v>
      </c>
      <c r="J79" s="6" t="n">
        <f aca="false">IF(AND($B79=2,$D79="Yes",$Q79="Yes"),1,0)</f>
        <v>1</v>
      </c>
      <c r="K79" s="6" t="n">
        <f aca="false">IF(AND($B79=3,$D79="Yes",$Q79="Yes"),1,0)</f>
        <v>0</v>
      </c>
      <c r="L79" s="6" t="n">
        <f aca="false">IF(AND($B79=4,$D79="Yes",$Q79="Yes"),1,0)</f>
        <v>0</v>
      </c>
      <c r="M79" s="6" t="str">
        <f aca="false">IF(AND(ISNUMBER($C79),$B79=1),$C79,"")</f>
        <v/>
      </c>
      <c r="N79" s="6" t="str">
        <f aca="false">IF(AND(ISNUMBER($C79),$B79=2),$C79,"")</f>
        <v/>
      </c>
      <c r="O79" s="6" t="str">
        <f aca="false">IF(AND(ISNUMBER($C79),$B79=3),$C79,"")</f>
        <v/>
      </c>
      <c r="P79" s="6" t="str">
        <f aca="false">IF(AND(ISNUMBER($C79),$B79=4),$C79,"")</f>
        <v/>
      </c>
      <c r="Q79" s="16" t="str">
        <f aca="false">'Tarefa2-CIC'!D21</f>
        <v>Yes</v>
      </c>
      <c r="R79" s="16"/>
      <c r="S79" s="0"/>
    </row>
    <row r="80" customFormat="false" ht="43.2" hidden="false" customHeight="false" outlineLevel="0" collapsed="false">
      <c r="B80" s="12" t="n">
        <v>3</v>
      </c>
      <c r="C80" s="18" t="n">
        <v>0.00347222222222222</v>
      </c>
      <c r="D80" s="16" t="s">
        <v>31</v>
      </c>
      <c r="E80" s="6" t="n">
        <f aca="false">IF(AND(D80="Yes",B80=1),1,0)</f>
        <v>0</v>
      </c>
      <c r="F80" s="6" t="n">
        <f aca="false">IF(AND($D80="Yes",$B80=2),1,0)</f>
        <v>0</v>
      </c>
      <c r="G80" s="6" t="n">
        <f aca="false">IF(AND($D80="Yes",$B80=3),1,0)</f>
        <v>1</v>
      </c>
      <c r="H80" s="6" t="n">
        <f aca="false">IF(AND($D80="Yes",$B80=4),1,0)</f>
        <v>0</v>
      </c>
      <c r="I80" s="6" t="n">
        <f aca="false">IF(AND($B80=4,$D80="Yes",$Q80="Yes"),1,0)</f>
        <v>0</v>
      </c>
      <c r="J80" s="6" t="n">
        <f aca="false">IF(AND($B80=2,$D80="Yes",$Q80="Yes"),1,0)</f>
        <v>0</v>
      </c>
      <c r="K80" s="6" t="n">
        <f aca="false">IF(AND($B80=3,$D80="Yes",$Q80="Yes"),1,0)</f>
        <v>0</v>
      </c>
      <c r="L80" s="6" t="n">
        <f aca="false">IF(AND($B80=4,$D80="Yes",$Q80="Yes"),1,0)</f>
        <v>0</v>
      </c>
      <c r="M80" s="6" t="str">
        <f aca="false">IF(AND(ISNUMBER($C80),$B80=1),$C80,"")</f>
        <v/>
      </c>
      <c r="N80" s="6" t="str">
        <f aca="false">IF(AND(ISNUMBER($C80),$B80=2),$C80,"")</f>
        <v/>
      </c>
      <c r="O80" s="6" t="n">
        <f aca="false">IF(AND(ISNUMBER($C80),$B80=3),$C80,"")</f>
        <v>0.00347222222222222</v>
      </c>
      <c r="P80" s="6" t="str">
        <f aca="false">IF(AND(ISNUMBER($C80),$B80=4),$C80,"")</f>
        <v/>
      </c>
      <c r="Q80" s="9" t="s">
        <v>32</v>
      </c>
      <c r="R80" s="10" t="s">
        <v>42</v>
      </c>
      <c r="S80" s="11" t="s">
        <v>43</v>
      </c>
    </row>
    <row r="81" customFormat="false" ht="14.4" hidden="false" customHeight="false" outlineLevel="0" collapsed="false">
      <c r="B81" s="12" t="n">
        <v>4</v>
      </c>
      <c r="C81" s="18" t="n">
        <v>0.00208333333333333</v>
      </c>
      <c r="D81" s="16" t="s">
        <v>31</v>
      </c>
      <c r="E81" s="6" t="n">
        <f aca="false">IF(AND(D81="Yes",B81=1),1,0)</f>
        <v>0</v>
      </c>
      <c r="F81" s="6" t="n">
        <f aca="false">IF(AND($D81="Yes",$B81=2),1,0)</f>
        <v>0</v>
      </c>
      <c r="G81" s="6" t="n">
        <f aca="false">IF(AND($D81="Yes",$B81=3),1,0)</f>
        <v>0</v>
      </c>
      <c r="H81" s="6" t="n">
        <f aca="false">IF(AND($D81="Yes",$B81=4),1,0)</f>
        <v>1</v>
      </c>
      <c r="I81" s="6" t="n">
        <f aca="false">IF(AND($B81=4,$D81="Yes",$Q81="Yes"),1,0)</f>
        <v>0</v>
      </c>
      <c r="J81" s="6" t="n">
        <f aca="false">IF(AND($B81=2,$D81="Yes",$Q81="Yes"),1,0)</f>
        <v>0</v>
      </c>
      <c r="K81" s="6" t="n">
        <f aca="false">IF(AND($B81=3,$D81="Yes",$Q81="Yes"),1,0)</f>
        <v>0</v>
      </c>
      <c r="L81" s="6" t="n">
        <f aca="false">IF(AND($B81=4,$D81="Yes",$Q81="Yes"),1,0)</f>
        <v>0</v>
      </c>
      <c r="M81" s="6" t="str">
        <f aca="false">IF(AND(ISNUMBER($C81),$B81=1),$C81,"")</f>
        <v/>
      </c>
      <c r="N81" s="6" t="str">
        <f aca="false">IF(AND(ISNUMBER($C81),$B81=2),$C81,"")</f>
        <v/>
      </c>
      <c r="O81" s="6" t="str">
        <f aca="false">IF(AND(ISNUMBER($C81),$B81=3),$C81,"")</f>
        <v/>
      </c>
      <c r="P81" s="6" t="n">
        <f aca="false">IF(AND(ISNUMBER($C81),$B81=4),$C81,"")</f>
        <v>0.00208333333333333</v>
      </c>
      <c r="Q81" s="6" t="s">
        <v>32</v>
      </c>
      <c r="R81" s="13" t="s">
        <v>40</v>
      </c>
      <c r="S81" s="14" t="s">
        <v>53</v>
      </c>
    </row>
    <row r="82" customFormat="false" ht="57.6" hidden="false" customHeight="false" outlineLevel="0" collapsed="false">
      <c r="A82" s="12" t="n">
        <v>21</v>
      </c>
      <c r="B82" s="12" t="n">
        <v>1</v>
      </c>
      <c r="C82" s="16" t="n">
        <v>0.00138888888888889</v>
      </c>
      <c r="D82" s="16" t="s">
        <v>31</v>
      </c>
      <c r="E82" s="6" t="n">
        <f aca="false">IF(AND(D82="Yes",B82=1),1,0)</f>
        <v>1</v>
      </c>
      <c r="F82" s="6" t="n">
        <f aca="false">IF(AND($D82="Yes",$B82=2),1,0)</f>
        <v>0</v>
      </c>
      <c r="G82" s="6" t="n">
        <f aca="false">IF(AND($D82="Yes",$B82=3),1,0)</f>
        <v>0</v>
      </c>
      <c r="H82" s="6" t="n">
        <f aca="false">IF(AND($D82="Yes",$B82=4),1,0)</f>
        <v>0</v>
      </c>
      <c r="I82" s="6" t="n">
        <f aca="false">IF(AND($B82=4,$D82="Yes",$Q82="Yes"),1,0)</f>
        <v>0</v>
      </c>
      <c r="J82" s="6" t="n">
        <f aca="false">IF(AND($B82=2,$D82="Yes",$Q82="Yes"),1,0)</f>
        <v>0</v>
      </c>
      <c r="K82" s="6" t="n">
        <f aca="false">IF(AND($B82=3,$D82="Yes",$Q82="Yes"),1,0)</f>
        <v>0</v>
      </c>
      <c r="L82" s="6" t="n">
        <f aca="false">IF(AND($B82=4,$D82="Yes",$Q82="Yes"),1,0)</f>
        <v>0</v>
      </c>
      <c r="M82" s="6" t="n">
        <f aca="false">IF(AND(ISNUMBER($C82),$B82=1),$C82,"")</f>
        <v>0.00138888888888889</v>
      </c>
      <c r="N82" s="6" t="str">
        <f aca="false">IF(AND(ISNUMBER($C82),$B82=2),$C82,"")</f>
        <v/>
      </c>
      <c r="O82" s="6" t="str">
        <f aca="false">IF(AND(ISNUMBER($C82),$B82=3),$C82,"")</f>
        <v/>
      </c>
      <c r="P82" s="6" t="str">
        <f aca="false">IF(AND(ISNUMBER($C82),$B82=4),$C82,"")</f>
        <v/>
      </c>
      <c r="Q82" s="6" t="s">
        <v>32</v>
      </c>
      <c r="R82" s="13" t="s">
        <v>57</v>
      </c>
      <c r="S82" s="14" t="s">
        <v>55</v>
      </c>
    </row>
    <row r="83" customFormat="false" ht="14.4" hidden="false" customHeight="false" outlineLevel="0" collapsed="false">
      <c r="B83" s="12" t="n">
        <v>2</v>
      </c>
      <c r="C83" s="16" t="s">
        <v>38</v>
      </c>
      <c r="D83" s="16" t="str">
        <f aca="false">'Tarefa2-CIC'!C22</f>
        <v>Yes</v>
      </c>
      <c r="E83" s="6" t="n">
        <f aca="false">IF(AND(D83="Yes",B83=1),1,0)</f>
        <v>0</v>
      </c>
      <c r="F83" s="6" t="n">
        <f aca="false">IF(AND($D83="Yes",$B83=2),1,0)</f>
        <v>1</v>
      </c>
      <c r="G83" s="6" t="n">
        <f aca="false">IF(AND($D83="Yes",$B83=3),1,0)</f>
        <v>0</v>
      </c>
      <c r="H83" s="6" t="n">
        <f aca="false">IF(AND($D83="Yes",$B83=4),1,0)</f>
        <v>0</v>
      </c>
      <c r="I83" s="6" t="n">
        <f aca="false">IF(AND($B83=4,$D83="Yes",$Q83="Yes"),1,0)</f>
        <v>0</v>
      </c>
      <c r="J83" s="6" t="n">
        <f aca="false">IF(AND($B83=2,$D83="Yes",$Q83="Yes"),1,0)</f>
        <v>1</v>
      </c>
      <c r="K83" s="6" t="n">
        <f aca="false">IF(AND($B83=3,$D83="Yes",$Q83="Yes"),1,0)</f>
        <v>0</v>
      </c>
      <c r="L83" s="6" t="n">
        <f aca="false">IF(AND($B83=4,$D83="Yes",$Q83="Yes"),1,0)</f>
        <v>0</v>
      </c>
      <c r="M83" s="6" t="str">
        <f aca="false">IF(AND(ISNUMBER($C83),$B83=1),$C83,"")</f>
        <v/>
      </c>
      <c r="N83" s="6" t="str">
        <f aca="false">IF(AND(ISNUMBER($C83),$B83=2),$C83,"")</f>
        <v/>
      </c>
      <c r="O83" s="6" t="str">
        <f aca="false">IF(AND(ISNUMBER($C83),$B83=3),$C83,"")</f>
        <v/>
      </c>
      <c r="P83" s="6" t="str">
        <f aca="false">IF(AND(ISNUMBER($C83),$B83=4),$C83,"")</f>
        <v/>
      </c>
      <c r="Q83" s="16" t="str">
        <f aca="false">'Tarefa2-CIC'!D22</f>
        <v>Yes</v>
      </c>
      <c r="R83" s="16"/>
      <c r="S83" s="0"/>
    </row>
    <row r="84" customFormat="false" ht="14.4" hidden="false" customHeight="false" outlineLevel="0" collapsed="false">
      <c r="B84" s="12" t="n">
        <v>3</v>
      </c>
      <c r="C84" s="18" t="n">
        <v>0.00138888888888889</v>
      </c>
      <c r="D84" s="16" t="s">
        <v>31</v>
      </c>
      <c r="E84" s="6" t="n">
        <f aca="false">IF(AND(D84="Yes",B84=1),1,0)</f>
        <v>0</v>
      </c>
      <c r="F84" s="6" t="n">
        <f aca="false">IF(AND($D84="Yes",$B84=2),1,0)</f>
        <v>0</v>
      </c>
      <c r="G84" s="6" t="n">
        <f aca="false">IF(AND($D84="Yes",$B84=3),1,0)</f>
        <v>1</v>
      </c>
      <c r="H84" s="6" t="n">
        <f aca="false">IF(AND($D84="Yes",$B84=4),1,0)</f>
        <v>0</v>
      </c>
      <c r="I84" s="6" t="n">
        <f aca="false">IF(AND($B84=4,$D84="Yes",$Q84="Yes"),1,0)</f>
        <v>0</v>
      </c>
      <c r="J84" s="6" t="n">
        <f aca="false">IF(AND($B84=2,$D84="Yes",$Q84="Yes"),1,0)</f>
        <v>0</v>
      </c>
      <c r="K84" s="6" t="n">
        <f aca="false">IF(AND($B84=3,$D84="Yes",$Q84="Yes"),1,0)</f>
        <v>0</v>
      </c>
      <c r="L84" s="6" t="n">
        <f aca="false">IF(AND($B84=4,$D84="Yes",$Q84="Yes"),1,0)</f>
        <v>0</v>
      </c>
      <c r="M84" s="6" t="str">
        <f aca="false">IF(AND(ISNUMBER($C84),$B84=1),$C84,"")</f>
        <v/>
      </c>
      <c r="N84" s="6" t="str">
        <f aca="false">IF(AND(ISNUMBER($C84),$B84=2),$C84,"")</f>
        <v/>
      </c>
      <c r="O84" s="6" t="n">
        <f aca="false">IF(AND(ISNUMBER($C84),$B84=3),$C84,"")</f>
        <v>0.00138888888888889</v>
      </c>
      <c r="P84" s="6" t="str">
        <f aca="false">IF(AND(ISNUMBER($C84),$B84=4),$C84,"")</f>
        <v/>
      </c>
      <c r="Q84" s="9" t="s">
        <v>32</v>
      </c>
      <c r="R84" s="10" t="s">
        <v>45</v>
      </c>
      <c r="S84" s="11" t="s">
        <v>53</v>
      </c>
    </row>
    <row r="85" customFormat="false" ht="14.4" hidden="false" customHeight="false" outlineLevel="0" collapsed="false">
      <c r="B85" s="12" t="n">
        <v>4</v>
      </c>
      <c r="C85" s="18" t="n">
        <v>0.00208333333333333</v>
      </c>
      <c r="D85" s="16" t="s">
        <v>31</v>
      </c>
      <c r="E85" s="6" t="n">
        <f aca="false">IF(AND(D85="Yes",B85=1),1,0)</f>
        <v>0</v>
      </c>
      <c r="F85" s="6" t="n">
        <f aca="false">IF(AND($D85="Yes",$B85=2),1,0)</f>
        <v>0</v>
      </c>
      <c r="G85" s="6" t="n">
        <f aca="false">IF(AND($D85="Yes",$B85=3),1,0)</f>
        <v>0</v>
      </c>
      <c r="H85" s="6" t="n">
        <f aca="false">IF(AND($D85="Yes",$B85=4),1,0)</f>
        <v>1</v>
      </c>
      <c r="I85" s="6" t="n">
        <f aca="false">IF(AND($B85=4,$D85="Yes",$Q85="Yes"),1,0)</f>
        <v>1</v>
      </c>
      <c r="J85" s="6" t="n">
        <f aca="false">IF(AND($B85=2,$D85="Yes",$Q85="Yes"),1,0)</f>
        <v>0</v>
      </c>
      <c r="K85" s="6" t="n">
        <f aca="false">IF(AND($B85=3,$D85="Yes",$Q85="Yes"),1,0)</f>
        <v>0</v>
      </c>
      <c r="L85" s="6" t="n">
        <f aca="false">IF(AND($B85=4,$D85="Yes",$Q85="Yes"),1,0)</f>
        <v>1</v>
      </c>
      <c r="M85" s="6" t="str">
        <f aca="false">IF(AND(ISNUMBER($C85),$B85=1),$C85,"")</f>
        <v/>
      </c>
      <c r="N85" s="6" t="str">
        <f aca="false">IF(AND(ISNUMBER($C85),$B85=2),$C85,"")</f>
        <v/>
      </c>
      <c r="O85" s="6" t="str">
        <f aca="false">IF(AND(ISNUMBER($C85),$B85=3),$C85,"")</f>
        <v/>
      </c>
      <c r="P85" s="6" t="n">
        <f aca="false">IF(AND(ISNUMBER($C85),$B85=4),$C85,"")</f>
        <v>0.00208333333333333</v>
      </c>
      <c r="Q85" s="9" t="s">
        <v>31</v>
      </c>
      <c r="R85" s="0"/>
      <c r="S85" s="0"/>
    </row>
    <row r="86" customFormat="false" ht="14.4" hidden="false" customHeight="false" outlineLevel="0" collapsed="false">
      <c r="A86" s="12" t="n">
        <v>22</v>
      </c>
      <c r="B86" s="12" t="n">
        <v>1</v>
      </c>
      <c r="C86" s="16" t="n">
        <v>0.00694444444444444</v>
      </c>
      <c r="D86" s="16" t="s">
        <v>31</v>
      </c>
      <c r="E86" s="6" t="n">
        <f aca="false">IF(AND(D86="Yes",B86=1),1,0)</f>
        <v>1</v>
      </c>
      <c r="F86" s="6" t="n">
        <f aca="false">IF(AND($D86="Yes",$B86=2),1,0)</f>
        <v>0</v>
      </c>
      <c r="G86" s="6" t="n">
        <f aca="false">IF(AND($D86="Yes",$B86=3),1,0)</f>
        <v>0</v>
      </c>
      <c r="H86" s="6" t="n">
        <f aca="false">IF(AND($D86="Yes",$B86=4),1,0)</f>
        <v>0</v>
      </c>
      <c r="I86" s="6" t="n">
        <f aca="false">IF(AND($B86=4,$D86="Yes",$Q86="Yes"),1,0)</f>
        <v>0</v>
      </c>
      <c r="J86" s="6" t="n">
        <f aca="false">IF(AND($B86=2,$D86="Yes",$Q86="Yes"),1,0)</f>
        <v>0</v>
      </c>
      <c r="K86" s="6" t="n">
        <f aca="false">IF(AND($B86=3,$D86="Yes",$Q86="Yes"),1,0)</f>
        <v>0</v>
      </c>
      <c r="L86" s="6" t="n">
        <f aca="false">IF(AND($B86=4,$D86="Yes",$Q86="Yes"),1,0)</f>
        <v>0</v>
      </c>
      <c r="M86" s="6" t="n">
        <f aca="false">IF(AND(ISNUMBER($C86),$B86=1),$C86,"")</f>
        <v>0.00694444444444444</v>
      </c>
      <c r="N86" s="6" t="str">
        <f aca="false">IF(AND(ISNUMBER($C86),$B86=2),$C86,"")</f>
        <v/>
      </c>
      <c r="O86" s="6" t="str">
        <f aca="false">IF(AND(ISNUMBER($C86),$B86=3),$C86,"")</f>
        <v/>
      </c>
      <c r="P86" s="6" t="str">
        <f aca="false">IF(AND(ISNUMBER($C86),$B86=4),$C86,"")</f>
        <v/>
      </c>
      <c r="Q86" s="6" t="s">
        <v>32</v>
      </c>
      <c r="R86" s="13" t="s">
        <v>50</v>
      </c>
      <c r="S86" s="0"/>
    </row>
    <row r="87" customFormat="false" ht="14.4" hidden="false" customHeight="false" outlineLevel="0" collapsed="false">
      <c r="B87" s="12" t="n">
        <v>2</v>
      </c>
      <c r="C87" s="16" t="s">
        <v>38</v>
      </c>
      <c r="D87" s="16" t="str">
        <f aca="false">'Tarefa2-CIC'!C23</f>
        <v>Yes</v>
      </c>
      <c r="E87" s="6" t="n">
        <f aca="false">IF(AND(D87="Yes",B87=1),1,0)</f>
        <v>0</v>
      </c>
      <c r="F87" s="6" t="n">
        <f aca="false">IF(AND($D87="Yes",$B87=2),1,0)</f>
        <v>1</v>
      </c>
      <c r="G87" s="6" t="n">
        <f aca="false">IF(AND($D87="Yes",$B87=3),1,0)</f>
        <v>0</v>
      </c>
      <c r="H87" s="6" t="n">
        <f aca="false">IF(AND($D87="Yes",$B87=4),1,0)</f>
        <v>0</v>
      </c>
      <c r="I87" s="6" t="n">
        <f aca="false">IF(AND($B87=4,$D87="Yes",$Q87="Yes"),1,0)</f>
        <v>0</v>
      </c>
      <c r="J87" s="6" t="n">
        <f aca="false">IF(AND($B87=2,$D87="Yes",$Q87="Yes"),1,0)</f>
        <v>1</v>
      </c>
      <c r="K87" s="6" t="n">
        <f aca="false">IF(AND($B87=3,$D87="Yes",$Q87="Yes"),1,0)</f>
        <v>0</v>
      </c>
      <c r="L87" s="6" t="n">
        <f aca="false">IF(AND($B87=4,$D87="Yes",$Q87="Yes"),1,0)</f>
        <v>0</v>
      </c>
      <c r="M87" s="6" t="str">
        <f aca="false">IF(AND(ISNUMBER($C87),$B87=1),$C87,"")</f>
        <v/>
      </c>
      <c r="N87" s="6" t="str">
        <f aca="false">IF(AND(ISNUMBER($C87),$B87=2),$C87,"")</f>
        <v/>
      </c>
      <c r="O87" s="6" t="str">
        <f aca="false">IF(AND(ISNUMBER($C87),$B87=3),$C87,"")</f>
        <v/>
      </c>
      <c r="P87" s="6" t="str">
        <f aca="false">IF(AND(ISNUMBER($C87),$B87=4),$C87,"")</f>
        <v/>
      </c>
      <c r="Q87" s="16" t="str">
        <f aca="false">'Tarefa2-CIC'!D23</f>
        <v>Yes</v>
      </c>
      <c r="R87" s="16"/>
      <c r="S87" s="0"/>
    </row>
    <row r="88" customFormat="false" ht="14.4" hidden="false" customHeight="false" outlineLevel="0" collapsed="false">
      <c r="B88" s="12" t="n">
        <v>3</v>
      </c>
      <c r="C88" s="18" t="n">
        <v>0.00555555555555556</v>
      </c>
      <c r="D88" s="16" t="s">
        <v>31</v>
      </c>
      <c r="E88" s="6" t="n">
        <f aca="false">IF(AND(D88="Yes",B88=1),1,0)</f>
        <v>0</v>
      </c>
      <c r="F88" s="6" t="n">
        <f aca="false">IF(AND($D88="Yes",$B88=2),1,0)</f>
        <v>0</v>
      </c>
      <c r="G88" s="6" t="n">
        <f aca="false">IF(AND($D88="Yes",$B88=3),1,0)</f>
        <v>1</v>
      </c>
      <c r="H88" s="6" t="n">
        <f aca="false">IF(AND($D88="Yes",$B88=4),1,0)</f>
        <v>0</v>
      </c>
      <c r="I88" s="6" t="n">
        <f aca="false">IF(AND($B88=4,$D88="Yes",$Q88="Yes"),1,0)</f>
        <v>0</v>
      </c>
      <c r="J88" s="6" t="n">
        <f aca="false">IF(AND($B88=2,$D88="Yes",$Q88="Yes"),1,0)</f>
        <v>0</v>
      </c>
      <c r="K88" s="6" t="n">
        <f aca="false">IF(AND($B88=3,$D88="Yes",$Q88="Yes"),1,0)</f>
        <v>0</v>
      </c>
      <c r="L88" s="6" t="n">
        <f aca="false">IF(AND($B88=4,$D88="Yes",$Q88="Yes"),1,0)</f>
        <v>0</v>
      </c>
      <c r="M88" s="6" t="str">
        <f aca="false">IF(AND(ISNUMBER($C88),$B88=1),$C88,"")</f>
        <v/>
      </c>
      <c r="N88" s="6" t="str">
        <f aca="false">IF(AND(ISNUMBER($C88),$B88=2),$C88,"")</f>
        <v/>
      </c>
      <c r="O88" s="6" t="n">
        <f aca="false">IF(AND(ISNUMBER($C88),$B88=3),$C88,"")</f>
        <v>0.00555555555555556</v>
      </c>
      <c r="P88" s="6" t="str">
        <f aca="false">IF(AND(ISNUMBER($C88),$B88=4),$C88,"")</f>
        <v/>
      </c>
      <c r="Q88" s="9" t="s">
        <v>35</v>
      </c>
      <c r="R88" s="10" t="s">
        <v>36</v>
      </c>
      <c r="S88" s="0"/>
    </row>
    <row r="89" customFormat="false" ht="14.4" hidden="false" customHeight="false" outlineLevel="0" collapsed="false">
      <c r="B89" s="12" t="n">
        <v>4</v>
      </c>
      <c r="C89" s="18" t="n">
        <v>0.00208333333333333</v>
      </c>
      <c r="D89" s="16" t="s">
        <v>31</v>
      </c>
      <c r="E89" s="6" t="n">
        <f aca="false">IF(AND(D89="Yes",B89=1),1,0)</f>
        <v>0</v>
      </c>
      <c r="F89" s="6" t="n">
        <f aca="false">IF(AND($D89="Yes",$B89=2),1,0)</f>
        <v>0</v>
      </c>
      <c r="G89" s="6" t="n">
        <f aca="false">IF(AND($D89="Yes",$B89=3),1,0)</f>
        <v>0</v>
      </c>
      <c r="H89" s="6" t="n">
        <f aca="false">IF(AND($D89="Yes",$B89=4),1,0)</f>
        <v>1</v>
      </c>
      <c r="I89" s="6" t="n">
        <f aca="false">IF(AND($B89=4,$D89="Yes",$Q89="Yes"),1,0)</f>
        <v>0</v>
      </c>
      <c r="J89" s="6" t="n">
        <f aca="false">IF(AND($B89=2,$D89="Yes",$Q89="Yes"),1,0)</f>
        <v>0</v>
      </c>
      <c r="K89" s="6" t="n">
        <f aca="false">IF(AND($B89=3,$D89="Yes",$Q89="Yes"),1,0)</f>
        <v>0</v>
      </c>
      <c r="L89" s="6" t="n">
        <f aca="false">IF(AND($B89=4,$D89="Yes",$Q89="Yes"),1,0)</f>
        <v>0</v>
      </c>
      <c r="M89" s="6" t="str">
        <f aca="false">IF(AND(ISNUMBER($C89),$B89=1),$C89,"")</f>
        <v/>
      </c>
      <c r="N89" s="6" t="str">
        <f aca="false">IF(AND(ISNUMBER($C89),$B89=2),$C89,"")</f>
        <v/>
      </c>
      <c r="O89" s="6" t="str">
        <f aca="false">IF(AND(ISNUMBER($C89),$B89=3),$C89,"")</f>
        <v/>
      </c>
      <c r="P89" s="6" t="n">
        <f aca="false">IF(AND(ISNUMBER($C89),$B89=4),$C89,"")</f>
        <v>0.00208333333333333</v>
      </c>
      <c r="Q89" s="9" t="s">
        <v>35</v>
      </c>
      <c r="R89" s="10" t="s">
        <v>58</v>
      </c>
      <c r="S89" s="0"/>
    </row>
    <row r="90" customFormat="false" ht="14.4" hidden="false" customHeight="false" outlineLevel="0" collapsed="false">
      <c r="A90" s="12" t="n">
        <v>23</v>
      </c>
      <c r="B90" s="12" t="n">
        <v>1</v>
      </c>
      <c r="C90" s="8" t="s">
        <v>38</v>
      </c>
      <c r="D90" s="16" t="s">
        <v>32</v>
      </c>
      <c r="E90" s="6" t="n">
        <f aca="false">IF(AND(D90="Yes",B90=1),1,0)</f>
        <v>0</v>
      </c>
      <c r="F90" s="6" t="n">
        <f aca="false">IF(AND($D90="Yes",$B90=2),1,0)</f>
        <v>0</v>
      </c>
      <c r="G90" s="6" t="n">
        <f aca="false">IF(AND($D90="Yes",$B90=3),1,0)</f>
        <v>0</v>
      </c>
      <c r="H90" s="6" t="n">
        <f aca="false">IF(AND($D90="Yes",$B90=4),1,0)</f>
        <v>0</v>
      </c>
      <c r="I90" s="6" t="n">
        <f aca="false">IF(AND($B90=4,$D90="Yes",$Q90="Yes"),1,0)</f>
        <v>0</v>
      </c>
      <c r="J90" s="6" t="n">
        <f aca="false">IF(AND($B90=2,$D90="Yes",$Q90="Yes"),1,0)</f>
        <v>0</v>
      </c>
      <c r="K90" s="6" t="n">
        <f aca="false">IF(AND($B90=3,$D90="Yes",$Q90="Yes"),1,0)</f>
        <v>0</v>
      </c>
      <c r="L90" s="6" t="n">
        <f aca="false">IF(AND($B90=4,$D90="Yes",$Q90="Yes"),1,0)</f>
        <v>0</v>
      </c>
      <c r="M90" s="6" t="str">
        <f aca="false">IF(AND(ISNUMBER($C90),$B90=1),$C90,"")</f>
        <v/>
      </c>
      <c r="N90" s="6" t="str">
        <f aca="false">IF(AND(ISNUMBER($C90),$B90=2),$C90,"")</f>
        <v/>
      </c>
      <c r="O90" s="6" t="str">
        <f aca="false">IF(AND(ISNUMBER($C90),$B90=3),$C90,"")</f>
        <v/>
      </c>
      <c r="P90" s="6" t="str">
        <f aca="false">IF(AND(ISNUMBER($C90),$B90=4),$C90,"")</f>
        <v/>
      </c>
      <c r="Q90" s="6"/>
      <c r="R90" s="13"/>
      <c r="S90" s="14"/>
    </row>
    <row r="91" customFormat="false" ht="14.4" hidden="false" customHeight="false" outlineLevel="0" collapsed="false">
      <c r="B91" s="12" t="n">
        <v>2</v>
      </c>
      <c r="C91" s="8" t="s">
        <v>38</v>
      </c>
      <c r="D91" s="16" t="str">
        <f aca="false">'Tarefa2-CIC'!C24</f>
        <v>No</v>
      </c>
      <c r="E91" s="6" t="n">
        <f aca="false">IF(AND(D91="Yes",B91=1),1,0)</f>
        <v>0</v>
      </c>
      <c r="F91" s="6" t="n">
        <f aca="false">IF(AND($D91="Yes",$B91=2),1,0)</f>
        <v>0</v>
      </c>
      <c r="G91" s="6" t="n">
        <f aca="false">IF(AND($D91="Yes",$B91=3),1,0)</f>
        <v>0</v>
      </c>
      <c r="H91" s="6" t="n">
        <f aca="false">IF(AND($D91="Yes",$B91=4),1,0)</f>
        <v>0</v>
      </c>
      <c r="I91" s="6" t="n">
        <f aca="false">IF(AND($B91=4,$D91="Yes",$Q91="Yes"),1,0)</f>
        <v>0</v>
      </c>
      <c r="J91" s="6" t="n">
        <f aca="false">IF(AND($B91=2,$D91="Yes",$Q91="Yes"),1,0)</f>
        <v>0</v>
      </c>
      <c r="K91" s="6" t="n">
        <f aca="false">IF(AND($B91=3,$D91="Yes",$Q91="Yes"),1,0)</f>
        <v>0</v>
      </c>
      <c r="L91" s="6" t="n">
        <f aca="false">IF(AND($B91=4,$D91="Yes",$Q91="Yes"),1,0)</f>
        <v>0</v>
      </c>
      <c r="M91" s="6" t="str">
        <f aca="false">IF(AND(ISNUMBER($C91),$B91=1),$C91,"")</f>
        <v/>
      </c>
      <c r="N91" s="6" t="str">
        <f aca="false">IF(AND(ISNUMBER($C91),$B91=2),$C91,"")</f>
        <v/>
      </c>
      <c r="O91" s="6" t="str">
        <f aca="false">IF(AND(ISNUMBER($C91),$B91=3),$C91,"")</f>
        <v/>
      </c>
      <c r="P91" s="6" t="str">
        <f aca="false">IF(AND(ISNUMBER($C91),$B91=4),$C91,"")</f>
        <v/>
      </c>
      <c r="Q91" s="16"/>
      <c r="R91" s="16"/>
      <c r="S91" s="0"/>
    </row>
    <row r="92" customFormat="false" ht="14.4" hidden="false" customHeight="false" outlineLevel="0" collapsed="false">
      <c r="B92" s="12" t="n">
        <v>3</v>
      </c>
      <c r="C92" s="8" t="s">
        <v>38</v>
      </c>
      <c r="D92" s="16" t="s">
        <v>32</v>
      </c>
      <c r="E92" s="6" t="n">
        <f aca="false">IF(AND(D92="Yes",B92=1),1,0)</f>
        <v>0</v>
      </c>
      <c r="F92" s="6" t="n">
        <f aca="false">IF(AND($D92="Yes",$B92=2),1,0)</f>
        <v>0</v>
      </c>
      <c r="G92" s="6" t="n">
        <f aca="false">IF(AND($D92="Yes",$B92=3),1,0)</f>
        <v>0</v>
      </c>
      <c r="H92" s="6" t="n">
        <f aca="false">IF(AND($D92="Yes",$B92=4),1,0)</f>
        <v>0</v>
      </c>
      <c r="I92" s="6" t="n">
        <f aca="false">IF(AND($B92=4,$D92="Yes",$Q92="Yes"),1,0)</f>
        <v>0</v>
      </c>
      <c r="J92" s="6" t="n">
        <f aca="false">IF(AND($B92=2,$D92="Yes",$Q92="Yes"),1,0)</f>
        <v>0</v>
      </c>
      <c r="K92" s="6" t="n">
        <f aca="false">IF(AND($B92=3,$D92="Yes",$Q92="Yes"),1,0)</f>
        <v>0</v>
      </c>
      <c r="L92" s="6" t="n">
        <f aca="false">IF(AND($B92=4,$D92="Yes",$Q92="Yes"),1,0)</f>
        <v>0</v>
      </c>
      <c r="M92" s="6" t="str">
        <f aca="false">IF(AND(ISNUMBER($C92),$B92=1),$C92,"")</f>
        <v/>
      </c>
      <c r="N92" s="6" t="str">
        <f aca="false">IF(AND(ISNUMBER($C92),$B92=2),$C92,"")</f>
        <v/>
      </c>
      <c r="O92" s="6" t="str">
        <f aca="false">IF(AND(ISNUMBER($C92),$B92=3),$C92,"")</f>
        <v/>
      </c>
      <c r="P92" s="6" t="str">
        <f aca="false">IF(AND(ISNUMBER($C92),$B92=4),$C92,"")</f>
        <v/>
      </c>
      <c r="Q92" s="0"/>
      <c r="R92" s="0"/>
      <c r="S92" s="0"/>
    </row>
    <row r="93" customFormat="false" ht="14.4" hidden="false" customHeight="false" outlineLevel="0" collapsed="false">
      <c r="B93" s="12" t="n">
        <v>4</v>
      </c>
      <c r="C93" s="8" t="s">
        <v>38</v>
      </c>
      <c r="D93" s="16" t="s">
        <v>32</v>
      </c>
      <c r="E93" s="6" t="n">
        <f aca="false">IF(AND(D93="Yes",B93=1),1,0)</f>
        <v>0</v>
      </c>
      <c r="F93" s="6" t="n">
        <f aca="false">IF(AND($D93="Yes",$B93=2),1,0)</f>
        <v>0</v>
      </c>
      <c r="G93" s="6" t="n">
        <f aca="false">IF(AND($D93="Yes",$B93=3),1,0)</f>
        <v>0</v>
      </c>
      <c r="H93" s="6" t="n">
        <f aca="false">IF(AND($D93="Yes",$B93=4),1,0)</f>
        <v>0</v>
      </c>
      <c r="I93" s="6" t="n">
        <f aca="false">IF(AND($B93=4,$D93="Yes",$Q93="Yes"),1,0)</f>
        <v>0</v>
      </c>
      <c r="J93" s="6" t="n">
        <f aca="false">IF(AND($B93=2,$D93="Yes",$Q93="Yes"),1,0)</f>
        <v>0</v>
      </c>
      <c r="K93" s="6" t="n">
        <f aca="false">IF(AND($B93=3,$D93="Yes",$Q93="Yes"),1,0)</f>
        <v>0</v>
      </c>
      <c r="L93" s="6" t="n">
        <f aca="false">IF(AND($B93=4,$D93="Yes",$Q93="Yes"),1,0)</f>
        <v>0</v>
      </c>
      <c r="M93" s="6" t="str">
        <f aca="false">IF(AND(ISNUMBER($C93),$B93=1),$C93,"")</f>
        <v/>
      </c>
      <c r="N93" s="6" t="str">
        <f aca="false">IF(AND(ISNUMBER($C93),$B93=2),$C93,"")</f>
        <v/>
      </c>
      <c r="O93" s="6" t="str">
        <f aca="false">IF(AND(ISNUMBER($C93),$B93=3),$C93,"")</f>
        <v/>
      </c>
      <c r="P93" s="6" t="str">
        <f aca="false">IF(AND(ISNUMBER($C93),$B93=4),$C93,"")</f>
        <v/>
      </c>
      <c r="Q93" s="0"/>
      <c r="R93" s="0"/>
      <c r="S93" s="0"/>
    </row>
    <row r="94" customFormat="false" ht="14.4" hidden="false" customHeight="false" outlineLevel="0" collapsed="false">
      <c r="A94" s="12" t="n">
        <v>24</v>
      </c>
      <c r="B94" s="12" t="n">
        <v>1</v>
      </c>
      <c r="C94" s="8" t="s">
        <v>38</v>
      </c>
      <c r="D94" s="16" t="s">
        <v>32</v>
      </c>
      <c r="E94" s="6" t="n">
        <f aca="false">IF(AND(D94="Yes",B94=1),1,0)</f>
        <v>0</v>
      </c>
      <c r="F94" s="6" t="n">
        <f aca="false">IF(AND($D94="Yes",$B94=2),1,0)</f>
        <v>0</v>
      </c>
      <c r="G94" s="6" t="n">
        <f aca="false">IF(AND($D94="Yes",$B94=3),1,0)</f>
        <v>0</v>
      </c>
      <c r="H94" s="6" t="n">
        <f aca="false">IF(AND($D94="Yes",$B94=4),1,0)</f>
        <v>0</v>
      </c>
      <c r="I94" s="6" t="n">
        <f aca="false">IF(AND($B94=4,$D94="Yes",$Q94="Yes"),1,0)</f>
        <v>0</v>
      </c>
      <c r="J94" s="6" t="n">
        <f aca="false">IF(AND($B94=2,$D94="Yes",$Q94="Yes"),1,0)</f>
        <v>0</v>
      </c>
      <c r="K94" s="6" t="n">
        <f aca="false">IF(AND($B94=3,$D94="Yes",$Q94="Yes"),1,0)</f>
        <v>0</v>
      </c>
      <c r="L94" s="6" t="n">
        <f aca="false">IF(AND($B94=4,$D94="Yes",$Q94="Yes"),1,0)</f>
        <v>0</v>
      </c>
      <c r="M94" s="6" t="str">
        <f aca="false">IF(AND(ISNUMBER($C94),$B94=1),$C94,"")</f>
        <v/>
      </c>
      <c r="N94" s="6" t="str">
        <f aca="false">IF(AND(ISNUMBER($C94),$B94=2),$C94,"")</f>
        <v/>
      </c>
      <c r="O94" s="6" t="str">
        <f aca="false">IF(AND(ISNUMBER($C94),$B94=3),$C94,"")</f>
        <v/>
      </c>
      <c r="P94" s="6" t="str">
        <f aca="false">IF(AND(ISNUMBER($C94),$B94=4),$C94,"")</f>
        <v/>
      </c>
      <c r="Q94" s="6"/>
      <c r="R94" s="13"/>
      <c r="S94" s="14"/>
    </row>
    <row r="95" customFormat="false" ht="14.4" hidden="false" customHeight="false" outlineLevel="0" collapsed="false">
      <c r="B95" s="12" t="n">
        <v>2</v>
      </c>
      <c r="C95" s="8" t="s">
        <v>38</v>
      </c>
      <c r="D95" s="16" t="str">
        <f aca="false">'Tarefa2-CIC'!C25</f>
        <v>No</v>
      </c>
      <c r="E95" s="6" t="n">
        <f aca="false">IF(AND(D95="Yes",B95=1),1,0)</f>
        <v>0</v>
      </c>
      <c r="F95" s="6" t="n">
        <f aca="false">IF(AND($D95="Yes",$B95=2),1,0)</f>
        <v>0</v>
      </c>
      <c r="G95" s="6" t="n">
        <f aca="false">IF(AND($D95="Yes",$B95=3),1,0)</f>
        <v>0</v>
      </c>
      <c r="H95" s="6" t="n">
        <f aca="false">IF(AND($D95="Yes",$B95=4),1,0)</f>
        <v>0</v>
      </c>
      <c r="I95" s="6" t="n">
        <f aca="false">IF(AND($B95=4,$D95="Yes",$Q95="Yes"),1,0)</f>
        <v>0</v>
      </c>
      <c r="J95" s="6" t="n">
        <f aca="false">IF(AND($B95=2,$D95="Yes",$Q95="Yes"),1,0)</f>
        <v>0</v>
      </c>
      <c r="K95" s="6" t="n">
        <f aca="false">IF(AND($B95=3,$D95="Yes",$Q95="Yes"),1,0)</f>
        <v>0</v>
      </c>
      <c r="L95" s="6" t="n">
        <f aca="false">IF(AND($B95=4,$D95="Yes",$Q95="Yes"),1,0)</f>
        <v>0</v>
      </c>
      <c r="M95" s="6" t="str">
        <f aca="false">IF(AND(ISNUMBER($C95),$B95=1),$C95,"")</f>
        <v/>
      </c>
      <c r="N95" s="6" t="str">
        <f aca="false">IF(AND(ISNUMBER($C95),$B95=2),$C95,"")</f>
        <v/>
      </c>
      <c r="O95" s="6" t="str">
        <f aca="false">IF(AND(ISNUMBER($C95),$B95=3),$C95,"")</f>
        <v/>
      </c>
      <c r="P95" s="6" t="str">
        <f aca="false">IF(AND(ISNUMBER($C95),$B95=4),$C95,"")</f>
        <v/>
      </c>
      <c r="Q95" s="16"/>
      <c r="R95" s="16"/>
      <c r="S95" s="0"/>
    </row>
    <row r="96" customFormat="false" ht="14.4" hidden="false" customHeight="false" outlineLevel="0" collapsed="false">
      <c r="B96" s="12" t="n">
        <v>3</v>
      </c>
      <c r="C96" s="8" t="s">
        <v>38</v>
      </c>
      <c r="D96" s="16" t="s">
        <v>32</v>
      </c>
      <c r="E96" s="6" t="n">
        <f aca="false">IF(AND(D96="Yes",B96=1),1,0)</f>
        <v>0</v>
      </c>
      <c r="F96" s="6" t="n">
        <f aca="false">IF(AND($D96="Yes",$B96=2),1,0)</f>
        <v>0</v>
      </c>
      <c r="G96" s="6" t="n">
        <f aca="false">IF(AND($D96="Yes",$B96=3),1,0)</f>
        <v>0</v>
      </c>
      <c r="H96" s="6" t="n">
        <f aca="false">IF(AND($D96="Yes",$B96=4),1,0)</f>
        <v>0</v>
      </c>
      <c r="I96" s="6" t="n">
        <f aca="false">IF(AND($B96=4,$D96="Yes",$Q96="Yes"),1,0)</f>
        <v>0</v>
      </c>
      <c r="J96" s="6" t="n">
        <f aca="false">IF(AND($B96=2,$D96="Yes",$Q96="Yes"),1,0)</f>
        <v>0</v>
      </c>
      <c r="K96" s="6" t="n">
        <f aca="false">IF(AND($B96=3,$D96="Yes",$Q96="Yes"),1,0)</f>
        <v>0</v>
      </c>
      <c r="L96" s="6" t="n">
        <f aca="false">IF(AND($B96=4,$D96="Yes",$Q96="Yes"),1,0)</f>
        <v>0</v>
      </c>
      <c r="M96" s="6" t="str">
        <f aca="false">IF(AND(ISNUMBER($C96),$B96=1),$C96,"")</f>
        <v/>
      </c>
      <c r="N96" s="6" t="str">
        <f aca="false">IF(AND(ISNUMBER($C96),$B96=2),$C96,"")</f>
        <v/>
      </c>
      <c r="O96" s="6" t="str">
        <f aca="false">IF(AND(ISNUMBER($C96),$B96=3),$C96,"")</f>
        <v/>
      </c>
      <c r="P96" s="6" t="str">
        <f aca="false">IF(AND(ISNUMBER($C96),$B96=4),$C96,"")</f>
        <v/>
      </c>
      <c r="Q96" s="0"/>
      <c r="R96" s="0"/>
      <c r="S96" s="0"/>
    </row>
    <row r="97" customFormat="false" ht="14.4" hidden="false" customHeight="false" outlineLevel="0" collapsed="false">
      <c r="B97" s="12" t="n">
        <v>4</v>
      </c>
      <c r="C97" s="8" t="s">
        <v>38</v>
      </c>
      <c r="D97" s="16" t="s">
        <v>32</v>
      </c>
      <c r="E97" s="6" t="n">
        <f aca="false">IF(AND(D97="Yes",B97=1),1,0)</f>
        <v>0</v>
      </c>
      <c r="F97" s="6" t="n">
        <f aca="false">IF(AND($D97="Yes",$B97=2),1,0)</f>
        <v>0</v>
      </c>
      <c r="G97" s="6" t="n">
        <f aca="false">IF(AND($D97="Yes",$B97=3),1,0)</f>
        <v>0</v>
      </c>
      <c r="H97" s="6" t="n">
        <f aca="false">IF(AND($D97="Yes",$B97=4),1,0)</f>
        <v>0</v>
      </c>
      <c r="I97" s="6" t="n">
        <f aca="false">IF(AND($B97=4,$D97="Yes",$Q97="Yes"),1,0)</f>
        <v>0</v>
      </c>
      <c r="J97" s="6" t="n">
        <f aca="false">IF(AND($B97=2,$D97="Yes",$Q97="Yes"),1,0)</f>
        <v>0</v>
      </c>
      <c r="K97" s="6" t="n">
        <f aca="false">IF(AND($B97=3,$D97="Yes",$Q97="Yes"),1,0)</f>
        <v>0</v>
      </c>
      <c r="L97" s="6" t="n">
        <f aca="false">IF(AND($B97=4,$D97="Yes",$Q97="Yes"),1,0)</f>
        <v>0</v>
      </c>
      <c r="M97" s="6" t="str">
        <f aca="false">IF(AND(ISNUMBER($C97),$B97=1),$C97,"")</f>
        <v/>
      </c>
      <c r="N97" s="6" t="str">
        <f aca="false">IF(AND(ISNUMBER($C97),$B97=2),$C97,"")</f>
        <v/>
      </c>
      <c r="O97" s="6" t="str">
        <f aca="false">IF(AND(ISNUMBER($C97),$B97=3),$C97,"")</f>
        <v/>
      </c>
      <c r="P97" s="6" t="str">
        <f aca="false">IF(AND(ISNUMBER($C97),$B97=4),$C97,"")</f>
        <v/>
      </c>
      <c r="Q97" s="0"/>
      <c r="R97" s="0"/>
      <c r="S97" s="0"/>
    </row>
    <row r="98" customFormat="false" ht="43.2" hidden="false" customHeight="false" outlineLevel="0" collapsed="false">
      <c r="A98" s="12" t="n">
        <v>25</v>
      </c>
      <c r="B98" s="12" t="n">
        <v>1</v>
      </c>
      <c r="C98" s="16" t="n">
        <v>0.00138888888888889</v>
      </c>
      <c r="D98" s="16" t="s">
        <v>31</v>
      </c>
      <c r="E98" s="6" t="n">
        <f aca="false">IF(AND(D98="Yes",B98=1),1,0)</f>
        <v>1</v>
      </c>
      <c r="F98" s="6" t="n">
        <f aca="false">IF(AND($D98="Yes",$B98=2),1,0)</f>
        <v>0</v>
      </c>
      <c r="G98" s="6" t="n">
        <f aca="false">IF(AND($D98="Yes",$B98=3),1,0)</f>
        <v>0</v>
      </c>
      <c r="H98" s="6" t="n">
        <f aca="false">IF(AND($D98="Yes",$B98=4),1,0)</f>
        <v>0</v>
      </c>
      <c r="I98" s="6" t="n">
        <f aca="false">IF(AND($B98=4,$D98="Yes",$Q98="Yes"),1,0)</f>
        <v>0</v>
      </c>
      <c r="J98" s="6" t="n">
        <f aca="false">IF(AND($B98=2,$D98="Yes",$Q98="Yes"),1,0)</f>
        <v>0</v>
      </c>
      <c r="K98" s="6" t="n">
        <f aca="false">IF(AND($B98=3,$D98="Yes",$Q98="Yes"),1,0)</f>
        <v>0</v>
      </c>
      <c r="L98" s="6" t="n">
        <f aca="false">IF(AND($B98=4,$D98="Yes",$Q98="Yes"),1,0)</f>
        <v>0</v>
      </c>
      <c r="M98" s="6" t="n">
        <f aca="false">IF(AND(ISNUMBER($C98),$B98=1),$C98,"")</f>
        <v>0.00138888888888889</v>
      </c>
      <c r="N98" s="6" t="str">
        <f aca="false">IF(AND(ISNUMBER($C98),$B98=2),$C98,"")</f>
        <v/>
      </c>
      <c r="O98" s="6" t="str">
        <f aca="false">IF(AND(ISNUMBER($C98),$B98=3),$C98,"")</f>
        <v/>
      </c>
      <c r="P98" s="6" t="str">
        <f aca="false">IF(AND(ISNUMBER($C98),$B98=4),$C98,"")</f>
        <v/>
      </c>
      <c r="Q98" s="6" t="s">
        <v>32</v>
      </c>
      <c r="R98" s="13" t="s">
        <v>33</v>
      </c>
      <c r="S98" s="14" t="s">
        <v>34</v>
      </c>
    </row>
    <row r="99" customFormat="false" ht="14.4" hidden="false" customHeight="false" outlineLevel="0" collapsed="false">
      <c r="B99" s="12" t="n">
        <v>2</v>
      </c>
      <c r="C99" s="16" t="s">
        <v>38</v>
      </c>
      <c r="D99" s="16" t="str">
        <f aca="false">'Tarefa2-CIC'!C26</f>
        <v>Yes</v>
      </c>
      <c r="E99" s="6" t="n">
        <f aca="false">IF(AND(D99="Yes",B99=1),1,0)</f>
        <v>0</v>
      </c>
      <c r="F99" s="6" t="n">
        <f aca="false">IF(AND($D99="Yes",$B99=2),1,0)</f>
        <v>1</v>
      </c>
      <c r="G99" s="6" t="n">
        <f aca="false">IF(AND($D99="Yes",$B99=3),1,0)</f>
        <v>0</v>
      </c>
      <c r="H99" s="6" t="n">
        <f aca="false">IF(AND($D99="Yes",$B99=4),1,0)</f>
        <v>0</v>
      </c>
      <c r="I99" s="6" t="n">
        <f aca="false">IF(AND($B99=4,$D99="Yes",$Q99="Yes"),1,0)</f>
        <v>0</v>
      </c>
      <c r="J99" s="6" t="n">
        <f aca="false">IF(AND($B99=2,$D99="Yes",$Q99="Yes"),1,0)</f>
        <v>1</v>
      </c>
      <c r="K99" s="6" t="n">
        <f aca="false">IF(AND($B99=3,$D99="Yes",$Q99="Yes"),1,0)</f>
        <v>0</v>
      </c>
      <c r="L99" s="6" t="n">
        <f aca="false">IF(AND($B99=4,$D99="Yes",$Q99="Yes"),1,0)</f>
        <v>0</v>
      </c>
      <c r="M99" s="6" t="str">
        <f aca="false">IF(AND(ISNUMBER($C99),$B99=1),$C99,"")</f>
        <v/>
      </c>
      <c r="N99" s="6" t="str">
        <f aca="false">IF(AND(ISNUMBER($C99),$B99=2),$C99,"")</f>
        <v/>
      </c>
      <c r="O99" s="6" t="str">
        <f aca="false">IF(AND(ISNUMBER($C99),$B99=3),$C99,"")</f>
        <v/>
      </c>
      <c r="P99" s="6" t="str">
        <f aca="false">IF(AND(ISNUMBER($C99),$B99=4),$C99,"")</f>
        <v/>
      </c>
      <c r="Q99" s="16" t="str">
        <f aca="false">'Tarefa2-CIC'!D26</f>
        <v>Yes</v>
      </c>
      <c r="R99" s="16"/>
      <c r="S99" s="0"/>
    </row>
    <row r="100" customFormat="false" ht="43.2" hidden="false" customHeight="false" outlineLevel="0" collapsed="false">
      <c r="B100" s="12" t="n">
        <v>3</v>
      </c>
      <c r="C100" s="18" t="n">
        <v>0.00347222222222222</v>
      </c>
      <c r="D100" s="16" t="s">
        <v>31</v>
      </c>
      <c r="E100" s="6" t="n">
        <f aca="false">IF(AND(D100="Yes",B100=1),1,0)</f>
        <v>0</v>
      </c>
      <c r="F100" s="6" t="n">
        <f aca="false">IF(AND($D100="Yes",$B100=2),1,0)</f>
        <v>0</v>
      </c>
      <c r="G100" s="6" t="n">
        <f aca="false">IF(AND($D100="Yes",$B100=3),1,0)</f>
        <v>1</v>
      </c>
      <c r="H100" s="6" t="n">
        <f aca="false">IF(AND($D100="Yes",$B100=4),1,0)</f>
        <v>0</v>
      </c>
      <c r="I100" s="6" t="n">
        <f aca="false">IF(AND($B100=4,$D100="Yes",$Q100="Yes"),1,0)</f>
        <v>0</v>
      </c>
      <c r="J100" s="6" t="n">
        <f aca="false">IF(AND($B100=2,$D100="Yes",$Q100="Yes"),1,0)</f>
        <v>0</v>
      </c>
      <c r="K100" s="6" t="n">
        <f aca="false">IF(AND($B100=3,$D100="Yes",$Q100="Yes"),1,0)</f>
        <v>0</v>
      </c>
      <c r="L100" s="6" t="n">
        <f aca="false">IF(AND($B100=4,$D100="Yes",$Q100="Yes"),1,0)</f>
        <v>0</v>
      </c>
      <c r="M100" s="6" t="str">
        <f aca="false">IF(AND(ISNUMBER($C100),$B100=1),$C100,"")</f>
        <v/>
      </c>
      <c r="N100" s="6" t="str">
        <f aca="false">IF(AND(ISNUMBER($C100),$B100=2),$C100,"")</f>
        <v/>
      </c>
      <c r="O100" s="6" t="n">
        <f aca="false">IF(AND(ISNUMBER($C100),$B100=3),$C100,"")</f>
        <v>0.00347222222222222</v>
      </c>
      <c r="P100" s="6" t="str">
        <f aca="false">IF(AND(ISNUMBER($C100),$B100=4),$C100,"")</f>
        <v/>
      </c>
      <c r="Q100" s="9" t="s">
        <v>32</v>
      </c>
      <c r="R100" s="10" t="s">
        <v>42</v>
      </c>
      <c r="S100" s="11" t="s">
        <v>43</v>
      </c>
    </row>
    <row r="101" customFormat="false" ht="14.4" hidden="false" customHeight="false" outlineLevel="0" collapsed="false">
      <c r="B101" s="12" t="n">
        <v>4</v>
      </c>
      <c r="C101" s="18" t="n">
        <v>0.00208333333333333</v>
      </c>
      <c r="D101" s="16" t="s">
        <v>31</v>
      </c>
      <c r="E101" s="6" t="n">
        <f aca="false">IF(AND(D101="Yes",B101=1),1,0)</f>
        <v>0</v>
      </c>
      <c r="F101" s="6" t="n">
        <f aca="false">IF(AND($D101="Yes",$B101=2),1,0)</f>
        <v>0</v>
      </c>
      <c r="G101" s="6" t="n">
        <f aca="false">IF(AND($D101="Yes",$B101=3),1,0)</f>
        <v>0</v>
      </c>
      <c r="H101" s="6" t="n">
        <f aca="false">IF(AND($D101="Yes",$B101=4),1,0)</f>
        <v>1</v>
      </c>
      <c r="I101" s="6" t="n">
        <f aca="false">IF(AND($B101=4,$D101="Yes",$Q101="Yes"),1,0)</f>
        <v>1</v>
      </c>
      <c r="J101" s="6" t="n">
        <f aca="false">IF(AND($B101=2,$D101="Yes",$Q101="Yes"),1,0)</f>
        <v>0</v>
      </c>
      <c r="K101" s="6" t="n">
        <f aca="false">IF(AND($B101=3,$D101="Yes",$Q101="Yes"),1,0)</f>
        <v>0</v>
      </c>
      <c r="L101" s="6" t="n">
        <f aca="false">IF(AND($B101=4,$D101="Yes",$Q101="Yes"),1,0)</f>
        <v>1</v>
      </c>
      <c r="M101" s="6" t="str">
        <f aca="false">IF(AND(ISNUMBER($C101),$B101=1),$C101,"")</f>
        <v/>
      </c>
      <c r="N101" s="6" t="str">
        <f aca="false">IF(AND(ISNUMBER($C101),$B101=2),$C101,"")</f>
        <v/>
      </c>
      <c r="O101" s="6" t="str">
        <f aca="false">IF(AND(ISNUMBER($C101),$B101=3),$C101,"")</f>
        <v/>
      </c>
      <c r="P101" s="6" t="n">
        <f aca="false">IF(AND(ISNUMBER($C101),$B101=4),$C101,"")</f>
        <v>0.00208333333333333</v>
      </c>
      <c r="Q101" s="9" t="s">
        <v>31</v>
      </c>
      <c r="R101" s="0"/>
      <c r="S101" s="0"/>
    </row>
    <row r="102" customFormat="false" ht="14.4" hidden="false" customHeight="false" outlineLevel="0" collapsed="false">
      <c r="A102" s="12" t="n">
        <v>26</v>
      </c>
      <c r="B102" s="12" t="n">
        <v>1</v>
      </c>
      <c r="C102" s="16" t="s">
        <v>38</v>
      </c>
      <c r="D102" s="16" t="s">
        <v>32</v>
      </c>
      <c r="E102" s="6" t="n">
        <f aca="false">IF(AND(D102="Yes",B102=1),1,0)</f>
        <v>0</v>
      </c>
      <c r="F102" s="6" t="n">
        <f aca="false">IF(AND($D102="Yes",$B102=2),1,0)</f>
        <v>0</v>
      </c>
      <c r="G102" s="6" t="n">
        <f aca="false">IF(AND($D102="Yes",$B102=3),1,0)</f>
        <v>0</v>
      </c>
      <c r="H102" s="6" t="n">
        <f aca="false">IF(AND($D102="Yes",$B102=4),1,0)</f>
        <v>0</v>
      </c>
      <c r="I102" s="6" t="n">
        <f aca="false">IF(AND($B102=4,$D102="Yes",$Q102="Yes"),1,0)</f>
        <v>0</v>
      </c>
      <c r="J102" s="6" t="n">
        <f aca="false">IF(AND($B102=2,$D102="Yes",$Q102="Yes"),1,0)</f>
        <v>0</v>
      </c>
      <c r="K102" s="6" t="n">
        <f aca="false">IF(AND($B102=3,$D102="Yes",$Q102="Yes"),1,0)</f>
        <v>0</v>
      </c>
      <c r="L102" s="6" t="n">
        <f aca="false">IF(AND($B102=4,$D102="Yes",$Q102="Yes"),1,0)</f>
        <v>0</v>
      </c>
      <c r="M102" s="6" t="str">
        <f aca="false">IF(AND(ISNUMBER($C102),$B102=1),$C102,"")</f>
        <v/>
      </c>
      <c r="N102" s="6" t="str">
        <f aca="false">IF(AND(ISNUMBER($C102),$B102=2),$C102,"")</f>
        <v/>
      </c>
      <c r="O102" s="6" t="str">
        <f aca="false">IF(AND(ISNUMBER($C102),$B102=3),$C102,"")</f>
        <v/>
      </c>
      <c r="P102" s="6" t="str">
        <f aca="false">IF(AND(ISNUMBER($C102),$B102=4),$C102,"")</f>
        <v/>
      </c>
      <c r="Q102" s="6"/>
      <c r="R102" s="13"/>
      <c r="S102" s="14"/>
    </row>
    <row r="103" customFormat="false" ht="14.4" hidden="false" customHeight="false" outlineLevel="0" collapsed="false">
      <c r="B103" s="12" t="n">
        <v>2</v>
      </c>
      <c r="C103" s="16" t="s">
        <v>38</v>
      </c>
      <c r="D103" s="16" t="str">
        <f aca="false">'Tarefa2-CIC'!C27</f>
        <v>No</v>
      </c>
      <c r="E103" s="6" t="n">
        <f aca="false">IF(AND(D103="Yes",B103=1),1,0)</f>
        <v>0</v>
      </c>
      <c r="F103" s="6" t="n">
        <f aca="false">IF(AND($D103="Yes",$B103=2),1,0)</f>
        <v>0</v>
      </c>
      <c r="G103" s="6" t="n">
        <f aca="false">IF(AND($D103="Yes",$B103=3),1,0)</f>
        <v>0</v>
      </c>
      <c r="H103" s="6" t="n">
        <f aca="false">IF(AND($D103="Yes",$B103=4),1,0)</f>
        <v>0</v>
      </c>
      <c r="I103" s="6" t="n">
        <f aca="false">IF(AND($B103=4,$D103="Yes",$Q103="Yes"),1,0)</f>
        <v>0</v>
      </c>
      <c r="J103" s="6" t="n">
        <f aca="false">IF(AND($B103=2,$D103="Yes",$Q103="Yes"),1,0)</f>
        <v>0</v>
      </c>
      <c r="K103" s="6" t="n">
        <f aca="false">IF(AND($B103=3,$D103="Yes",$Q103="Yes"),1,0)</f>
        <v>0</v>
      </c>
      <c r="L103" s="6" t="n">
        <f aca="false">IF(AND($B103=4,$D103="Yes",$Q103="Yes"),1,0)</f>
        <v>0</v>
      </c>
      <c r="M103" s="6" t="str">
        <f aca="false">IF(AND(ISNUMBER($C103),$B103=1),$C103,"")</f>
        <v/>
      </c>
      <c r="N103" s="6" t="str">
        <f aca="false">IF(AND(ISNUMBER($C103),$B103=2),$C103,"")</f>
        <v/>
      </c>
      <c r="O103" s="6" t="str">
        <f aca="false">IF(AND(ISNUMBER($C103),$B103=3),$C103,"")</f>
        <v/>
      </c>
      <c r="P103" s="6" t="str">
        <f aca="false">IF(AND(ISNUMBER($C103),$B103=4),$C103,"")</f>
        <v/>
      </c>
      <c r="Q103" s="16"/>
      <c r="R103" s="16"/>
      <c r="S103" s="0"/>
    </row>
    <row r="104" customFormat="false" ht="14.4" hidden="false" customHeight="false" outlineLevel="0" collapsed="false">
      <c r="B104" s="12" t="n">
        <v>3</v>
      </c>
      <c r="C104" s="8" t="s">
        <v>38</v>
      </c>
      <c r="D104" s="16" t="s">
        <v>32</v>
      </c>
      <c r="E104" s="6" t="n">
        <f aca="false">IF(AND(D104="Yes",B104=1),1,0)</f>
        <v>0</v>
      </c>
      <c r="F104" s="6" t="n">
        <f aca="false">IF(AND($D104="Yes",$B104=2),1,0)</f>
        <v>0</v>
      </c>
      <c r="G104" s="6" t="n">
        <f aca="false">IF(AND($D104="Yes",$B104=3),1,0)</f>
        <v>0</v>
      </c>
      <c r="H104" s="6" t="n">
        <f aca="false">IF(AND($D104="Yes",$B104=4),1,0)</f>
        <v>0</v>
      </c>
      <c r="I104" s="6" t="n">
        <f aca="false">IF(AND($B104=4,$D104="Yes",$Q104="Yes"),1,0)</f>
        <v>0</v>
      </c>
      <c r="J104" s="6" t="n">
        <f aca="false">IF(AND($B104=2,$D104="Yes",$Q104="Yes"),1,0)</f>
        <v>0</v>
      </c>
      <c r="K104" s="6" t="n">
        <f aca="false">IF(AND($B104=3,$D104="Yes",$Q104="Yes"),1,0)</f>
        <v>0</v>
      </c>
      <c r="L104" s="6" t="n">
        <f aca="false">IF(AND($B104=4,$D104="Yes",$Q104="Yes"),1,0)</f>
        <v>0</v>
      </c>
      <c r="M104" s="6" t="str">
        <f aca="false">IF(AND(ISNUMBER($C104),$B104=1),$C104,"")</f>
        <v/>
      </c>
      <c r="N104" s="6" t="str">
        <f aca="false">IF(AND(ISNUMBER($C104),$B104=2),$C104,"")</f>
        <v/>
      </c>
      <c r="O104" s="6" t="str">
        <f aca="false">IF(AND(ISNUMBER($C104),$B104=3),$C104,"")</f>
        <v/>
      </c>
      <c r="P104" s="6" t="str">
        <f aca="false">IF(AND(ISNUMBER($C104),$B104=4),$C104,"")</f>
        <v/>
      </c>
      <c r="Q104" s="0"/>
      <c r="R104" s="0"/>
      <c r="S104" s="0"/>
    </row>
    <row r="105" customFormat="false" ht="14.4" hidden="false" customHeight="false" outlineLevel="0" collapsed="false">
      <c r="B105" s="12" t="n">
        <v>4</v>
      </c>
      <c r="C105" s="8" t="s">
        <v>38</v>
      </c>
      <c r="D105" s="16" t="s">
        <v>32</v>
      </c>
      <c r="E105" s="6" t="n">
        <f aca="false">IF(AND(D105="Yes",B105=1),1,0)</f>
        <v>0</v>
      </c>
      <c r="F105" s="6" t="n">
        <f aca="false">IF(AND($D105="Yes",$B105=2),1,0)</f>
        <v>0</v>
      </c>
      <c r="G105" s="6" t="n">
        <f aca="false">IF(AND($D105="Yes",$B105=3),1,0)</f>
        <v>0</v>
      </c>
      <c r="H105" s="6" t="n">
        <f aca="false">IF(AND($D105="Yes",$B105=4),1,0)</f>
        <v>0</v>
      </c>
      <c r="I105" s="6" t="n">
        <f aca="false">IF(AND($B105=4,$D105="Yes",$Q105="Yes"),1,0)</f>
        <v>0</v>
      </c>
      <c r="J105" s="6" t="n">
        <f aca="false">IF(AND($B105=2,$D105="Yes",$Q105="Yes"),1,0)</f>
        <v>0</v>
      </c>
      <c r="K105" s="6" t="n">
        <f aca="false">IF(AND($B105=3,$D105="Yes",$Q105="Yes"),1,0)</f>
        <v>0</v>
      </c>
      <c r="L105" s="6" t="n">
        <f aca="false">IF(AND($B105=4,$D105="Yes",$Q105="Yes"),1,0)</f>
        <v>0</v>
      </c>
      <c r="M105" s="6" t="str">
        <f aca="false">IF(AND(ISNUMBER($C105),$B105=1),$C105,"")</f>
        <v/>
      </c>
      <c r="N105" s="6" t="str">
        <f aca="false">IF(AND(ISNUMBER($C105),$B105=2),$C105,"")</f>
        <v/>
      </c>
      <c r="O105" s="6" t="str">
        <f aca="false">IF(AND(ISNUMBER($C105),$B105=3),$C105,"")</f>
        <v/>
      </c>
      <c r="P105" s="6" t="str">
        <f aca="false">IF(AND(ISNUMBER($C105),$B105=4),$C105,"")</f>
        <v/>
      </c>
      <c r="Q105" s="0"/>
      <c r="R105" s="0"/>
      <c r="S105" s="0"/>
    </row>
    <row r="106" customFormat="false" ht="43.2" hidden="false" customHeight="false" outlineLevel="0" collapsed="false">
      <c r="A106" s="12" t="n">
        <v>27</v>
      </c>
      <c r="B106" s="12" t="n">
        <v>1</v>
      </c>
      <c r="C106" s="16" t="s">
        <v>38</v>
      </c>
      <c r="D106" s="16" t="s">
        <v>31</v>
      </c>
      <c r="E106" s="6" t="n">
        <f aca="false">IF(AND(D106="Yes",B106=1),1,0)</f>
        <v>1</v>
      </c>
      <c r="F106" s="6" t="n">
        <f aca="false">IF(AND($D106="Yes",$B106=2),1,0)</f>
        <v>0</v>
      </c>
      <c r="G106" s="6" t="n">
        <f aca="false">IF(AND($D106="Yes",$B106=3),1,0)</f>
        <v>0</v>
      </c>
      <c r="H106" s="6" t="n">
        <f aca="false">IF(AND($D106="Yes",$B106=4),1,0)</f>
        <v>0</v>
      </c>
      <c r="I106" s="6" t="n">
        <f aca="false">IF(AND($B106=4,$D106="Yes",$Q106="Yes"),1,0)</f>
        <v>0</v>
      </c>
      <c r="J106" s="6" t="n">
        <f aca="false">IF(AND($B106=2,$D106="Yes",$Q106="Yes"),1,0)</f>
        <v>0</v>
      </c>
      <c r="K106" s="6" t="n">
        <f aca="false">IF(AND($B106=3,$D106="Yes",$Q106="Yes"),1,0)</f>
        <v>0</v>
      </c>
      <c r="L106" s="6" t="n">
        <f aca="false">IF(AND($B106=4,$D106="Yes",$Q106="Yes"),1,0)</f>
        <v>0</v>
      </c>
      <c r="M106" s="6" t="str">
        <f aca="false">IF(AND(ISNUMBER($C106),$B106=1),$C106,"")</f>
        <v/>
      </c>
      <c r="N106" s="6" t="str">
        <f aca="false">IF(AND(ISNUMBER($C106),$B106=2),$C106,"")</f>
        <v/>
      </c>
      <c r="O106" s="6" t="str">
        <f aca="false">IF(AND(ISNUMBER($C106),$B106=3),$C106,"")</f>
        <v/>
      </c>
      <c r="P106" s="6" t="str">
        <f aca="false">IF(AND(ISNUMBER($C106),$B106=4),$C106,"")</f>
        <v/>
      </c>
      <c r="Q106" s="6" t="s">
        <v>32</v>
      </c>
      <c r="R106" s="13" t="s">
        <v>33</v>
      </c>
      <c r="S106" s="14" t="s">
        <v>34</v>
      </c>
    </row>
    <row r="107" customFormat="false" ht="14.4" hidden="false" customHeight="false" outlineLevel="0" collapsed="false">
      <c r="B107" s="12" t="n">
        <v>2</v>
      </c>
      <c r="C107" s="16" t="s">
        <v>38</v>
      </c>
      <c r="D107" s="16" t="str">
        <f aca="false">'Tarefa2-CIC'!C28</f>
        <v>No</v>
      </c>
      <c r="E107" s="6" t="n">
        <f aca="false">IF(AND(D107="Yes",B107=1),1,0)</f>
        <v>0</v>
      </c>
      <c r="F107" s="6" t="n">
        <f aca="false">IF(AND($D107="Yes",$B107=2),1,0)</f>
        <v>0</v>
      </c>
      <c r="G107" s="6" t="n">
        <f aca="false">IF(AND($D107="Yes",$B107=3),1,0)</f>
        <v>0</v>
      </c>
      <c r="H107" s="6" t="n">
        <f aca="false">IF(AND($D107="Yes",$B107=4),1,0)</f>
        <v>0</v>
      </c>
      <c r="I107" s="6" t="n">
        <f aca="false">IF(AND($B107=4,$D107="Yes",$Q107="Yes"),1,0)</f>
        <v>0</v>
      </c>
      <c r="J107" s="6" t="n">
        <f aca="false">IF(AND($B107=2,$D107="Yes",$Q107="Yes"),1,0)</f>
        <v>0</v>
      </c>
      <c r="K107" s="6" t="n">
        <f aca="false">IF(AND($B107=3,$D107="Yes",$Q107="Yes"),1,0)</f>
        <v>0</v>
      </c>
      <c r="L107" s="6" t="n">
        <f aca="false">IF(AND($B107=4,$D107="Yes",$Q107="Yes"),1,0)</f>
        <v>0</v>
      </c>
      <c r="M107" s="6" t="str">
        <f aca="false">IF(AND(ISNUMBER($C107),$B107=1),$C107,"")</f>
        <v/>
      </c>
      <c r="N107" s="6" t="str">
        <f aca="false">IF(AND(ISNUMBER($C107),$B107=2),$C107,"")</f>
        <v/>
      </c>
      <c r="O107" s="6" t="str">
        <f aca="false">IF(AND(ISNUMBER($C107),$B107=3),$C107,"")</f>
        <v/>
      </c>
      <c r="P107" s="6" t="str">
        <f aca="false">IF(AND(ISNUMBER($C107),$B107=4),$C107,"")</f>
        <v/>
      </c>
      <c r="Q107" s="16"/>
      <c r="R107" s="16"/>
      <c r="S107" s="0"/>
    </row>
    <row r="108" customFormat="false" ht="14.4" hidden="false" customHeight="false" outlineLevel="0" collapsed="false">
      <c r="B108" s="12" t="n">
        <v>3</v>
      </c>
      <c r="C108" s="8" t="s">
        <v>38</v>
      </c>
      <c r="D108" s="16" t="s">
        <v>32</v>
      </c>
      <c r="E108" s="6" t="n">
        <f aca="false">IF(AND(D108="Yes",B108=1),1,0)</f>
        <v>0</v>
      </c>
      <c r="F108" s="6" t="n">
        <f aca="false">IF(AND($D108="Yes",$B108=2),1,0)</f>
        <v>0</v>
      </c>
      <c r="G108" s="6" t="n">
        <f aca="false">IF(AND($D108="Yes",$B108=3),1,0)</f>
        <v>0</v>
      </c>
      <c r="H108" s="6" t="n">
        <f aca="false">IF(AND($D108="Yes",$B108=4),1,0)</f>
        <v>0</v>
      </c>
      <c r="I108" s="6" t="n">
        <f aca="false">IF(AND($B108=4,$D108="Yes",$Q108="Yes"),1,0)</f>
        <v>0</v>
      </c>
      <c r="J108" s="6" t="n">
        <f aca="false">IF(AND($B108=2,$D108="Yes",$Q108="Yes"),1,0)</f>
        <v>0</v>
      </c>
      <c r="K108" s="6" t="n">
        <f aca="false">IF(AND($B108=3,$D108="Yes",$Q108="Yes"),1,0)</f>
        <v>0</v>
      </c>
      <c r="L108" s="6" t="n">
        <f aca="false">IF(AND($B108=4,$D108="Yes",$Q108="Yes"),1,0)</f>
        <v>0</v>
      </c>
      <c r="M108" s="6" t="str">
        <f aca="false">IF(AND(ISNUMBER($C108),$B108=1),$C108,"")</f>
        <v/>
      </c>
      <c r="N108" s="6" t="str">
        <f aca="false">IF(AND(ISNUMBER($C108),$B108=2),$C108,"")</f>
        <v/>
      </c>
      <c r="O108" s="6" t="str">
        <f aca="false">IF(AND(ISNUMBER($C108),$B108=3),$C108,"")</f>
        <v/>
      </c>
      <c r="P108" s="6" t="str">
        <f aca="false">IF(AND(ISNUMBER($C108),$B108=4),$C108,"")</f>
        <v/>
      </c>
      <c r="Q108" s="0"/>
      <c r="R108" s="0"/>
      <c r="S108" s="0"/>
    </row>
    <row r="109" customFormat="false" ht="14.4" hidden="false" customHeight="false" outlineLevel="0" collapsed="false">
      <c r="B109" s="12" t="n">
        <v>4</v>
      </c>
      <c r="C109" s="8" t="s">
        <v>38</v>
      </c>
      <c r="D109" s="16" t="s">
        <v>32</v>
      </c>
      <c r="E109" s="6" t="n">
        <f aca="false">IF(AND(D109="Yes",B109=1),1,0)</f>
        <v>0</v>
      </c>
      <c r="F109" s="6" t="n">
        <f aca="false">IF(AND($D109="Yes",$B109=2),1,0)</f>
        <v>0</v>
      </c>
      <c r="G109" s="6" t="n">
        <f aca="false">IF(AND($D109="Yes",$B109=3),1,0)</f>
        <v>0</v>
      </c>
      <c r="H109" s="6" t="n">
        <f aca="false">IF(AND($D109="Yes",$B109=4),1,0)</f>
        <v>0</v>
      </c>
      <c r="I109" s="6" t="n">
        <f aca="false">IF(AND($B109=4,$D109="Yes",$Q109="Yes"),1,0)</f>
        <v>0</v>
      </c>
      <c r="J109" s="6" t="n">
        <f aca="false">IF(AND($B109=2,$D109="Yes",$Q109="Yes"),1,0)</f>
        <v>0</v>
      </c>
      <c r="K109" s="6" t="n">
        <f aca="false">IF(AND($B109=3,$D109="Yes",$Q109="Yes"),1,0)</f>
        <v>0</v>
      </c>
      <c r="L109" s="6" t="n">
        <f aca="false">IF(AND($B109=4,$D109="Yes",$Q109="Yes"),1,0)</f>
        <v>0</v>
      </c>
      <c r="M109" s="6" t="str">
        <f aca="false">IF(AND(ISNUMBER($C109),$B109=1),$C109,"")</f>
        <v/>
      </c>
      <c r="N109" s="6" t="str">
        <f aca="false">IF(AND(ISNUMBER($C109),$B109=2),$C109,"")</f>
        <v/>
      </c>
      <c r="O109" s="6" t="str">
        <f aca="false">IF(AND(ISNUMBER($C109),$B109=3),$C109,"")</f>
        <v/>
      </c>
      <c r="P109" s="6" t="str">
        <f aca="false">IF(AND(ISNUMBER($C109),$B109=4),$C109,"")</f>
        <v/>
      </c>
      <c r="Q109" s="0"/>
      <c r="R109" s="0"/>
      <c r="S109" s="0"/>
    </row>
    <row r="110" customFormat="false" ht="28.8" hidden="false" customHeight="false" outlineLevel="0" collapsed="false">
      <c r="A110" s="12" t="n">
        <v>28</v>
      </c>
      <c r="B110" s="12" t="n">
        <v>1</v>
      </c>
      <c r="C110" s="16" t="s">
        <v>38</v>
      </c>
      <c r="D110" s="16" t="s">
        <v>31</v>
      </c>
      <c r="E110" s="6" t="n">
        <f aca="false">IF(AND(D110="Yes",B110=1),1,0)</f>
        <v>1</v>
      </c>
      <c r="F110" s="6" t="n">
        <f aca="false">IF(AND($D110="Yes",$B110=2),1,0)</f>
        <v>0</v>
      </c>
      <c r="G110" s="6" t="n">
        <f aca="false">IF(AND($D110="Yes",$B110=3),1,0)</f>
        <v>0</v>
      </c>
      <c r="H110" s="6" t="n">
        <f aca="false">IF(AND($D110="Yes",$B110=4),1,0)</f>
        <v>0</v>
      </c>
      <c r="I110" s="6" t="n">
        <f aca="false">IF(AND($B110=4,$D110="Yes",$Q110="Yes"),1,0)</f>
        <v>0</v>
      </c>
      <c r="J110" s="6" t="n">
        <f aca="false">IF(AND($B110=2,$D110="Yes",$Q110="Yes"),1,0)</f>
        <v>0</v>
      </c>
      <c r="K110" s="6" t="n">
        <f aca="false">IF(AND($B110=3,$D110="Yes",$Q110="Yes"),1,0)</f>
        <v>0</v>
      </c>
      <c r="L110" s="6" t="n">
        <f aca="false">IF(AND($B110=4,$D110="Yes",$Q110="Yes"),1,0)</f>
        <v>0</v>
      </c>
      <c r="M110" s="6" t="str">
        <f aca="false">IF(AND(ISNUMBER($C110),$B110=1),$C110,"")</f>
        <v/>
      </c>
      <c r="N110" s="6" t="str">
        <f aca="false">IF(AND(ISNUMBER($C110),$B110=2),$C110,"")</f>
        <v/>
      </c>
      <c r="O110" s="6" t="str">
        <f aca="false">IF(AND(ISNUMBER($C110),$B110=3),$C110,"")</f>
        <v/>
      </c>
      <c r="P110" s="6" t="str">
        <f aca="false">IF(AND(ISNUMBER($C110),$B110=4),$C110,"")</f>
        <v/>
      </c>
      <c r="Q110" s="6" t="s">
        <v>32</v>
      </c>
      <c r="R110" s="13" t="s">
        <v>59</v>
      </c>
      <c r="S110" s="14"/>
    </row>
    <row r="111" customFormat="false" ht="14.4" hidden="false" customHeight="false" outlineLevel="0" collapsed="false">
      <c r="B111" s="12" t="n">
        <v>2</v>
      </c>
      <c r="C111" s="16" t="s">
        <v>38</v>
      </c>
      <c r="D111" s="16" t="str">
        <f aca="false">'Tarefa2-CIC'!C29</f>
        <v>Yes</v>
      </c>
      <c r="E111" s="6" t="n">
        <f aca="false">IF(AND(D111="Yes",B111=1),1,0)</f>
        <v>0</v>
      </c>
      <c r="F111" s="6" t="n">
        <f aca="false">IF(AND($D111="Yes",$B111=2),1,0)</f>
        <v>1</v>
      </c>
      <c r="G111" s="6" t="n">
        <f aca="false">IF(AND($D111="Yes",$B111=3),1,0)</f>
        <v>0</v>
      </c>
      <c r="H111" s="6" t="n">
        <f aca="false">IF(AND($D111="Yes",$B111=4),1,0)</f>
        <v>0</v>
      </c>
      <c r="I111" s="6" t="n">
        <f aca="false">IF(AND($B111=4,$D111="Yes",$Q111="Yes"),1,0)</f>
        <v>0</v>
      </c>
      <c r="J111" s="6" t="n">
        <f aca="false">IF(AND($B111=2,$D111="Yes",$Q111="Yes"),1,0)</f>
        <v>1</v>
      </c>
      <c r="K111" s="6" t="n">
        <f aca="false">IF(AND($B111=3,$D111="Yes",$Q111="Yes"),1,0)</f>
        <v>0</v>
      </c>
      <c r="L111" s="6" t="n">
        <f aca="false">IF(AND($B111=4,$D111="Yes",$Q111="Yes"),1,0)</f>
        <v>0</v>
      </c>
      <c r="M111" s="6" t="str">
        <f aca="false">IF(AND(ISNUMBER($C111),$B111=1),$C111,"")</f>
        <v/>
      </c>
      <c r="N111" s="6" t="str">
        <f aca="false">IF(AND(ISNUMBER($C111),$B111=2),$C111,"")</f>
        <v/>
      </c>
      <c r="O111" s="6" t="str">
        <f aca="false">IF(AND(ISNUMBER($C111),$B111=3),$C111,"")</f>
        <v/>
      </c>
      <c r="P111" s="6" t="str">
        <f aca="false">IF(AND(ISNUMBER($C111),$B111=4),$C111,"")</f>
        <v/>
      </c>
      <c r="Q111" s="16" t="str">
        <f aca="false">'Tarefa2-CIC'!D29</f>
        <v>Yes</v>
      </c>
      <c r="R111" s="16"/>
      <c r="S111" s="14"/>
    </row>
    <row r="112" customFormat="false" ht="14.4" hidden="false" customHeight="false" outlineLevel="0" collapsed="false">
      <c r="B112" s="12" t="n">
        <v>3</v>
      </c>
      <c r="C112" s="8" t="s">
        <v>38</v>
      </c>
      <c r="D112" s="16" t="s">
        <v>32</v>
      </c>
      <c r="E112" s="6" t="n">
        <f aca="false">IF(AND(D112="Yes",B112=1),1,0)</f>
        <v>0</v>
      </c>
      <c r="F112" s="6" t="n">
        <f aca="false">IF(AND($D112="Yes",$B112=2),1,0)</f>
        <v>0</v>
      </c>
      <c r="G112" s="6" t="n">
        <f aca="false">IF(AND($D112="Yes",$B112=3),1,0)</f>
        <v>0</v>
      </c>
      <c r="H112" s="6" t="n">
        <f aca="false">IF(AND($D112="Yes",$B112=4),1,0)</f>
        <v>0</v>
      </c>
      <c r="I112" s="6" t="n">
        <f aca="false">IF(AND($B112=4,$D112="Yes",$Q112="Yes"),1,0)</f>
        <v>0</v>
      </c>
      <c r="J112" s="6" t="n">
        <f aca="false">IF(AND($B112=2,$D112="Yes",$Q112="Yes"),1,0)</f>
        <v>0</v>
      </c>
      <c r="K112" s="6" t="n">
        <f aca="false">IF(AND($B112=3,$D112="Yes",$Q112="Yes"),1,0)</f>
        <v>0</v>
      </c>
      <c r="L112" s="6" t="n">
        <f aca="false">IF(AND($B112=4,$D112="Yes",$Q112="Yes"),1,0)</f>
        <v>0</v>
      </c>
      <c r="M112" s="6" t="str">
        <f aca="false">IF(AND(ISNUMBER($C112),$B112=1),$C112,"")</f>
        <v/>
      </c>
      <c r="N112" s="6" t="str">
        <f aca="false">IF(AND(ISNUMBER($C112),$B112=2),$C112,"")</f>
        <v/>
      </c>
      <c r="O112" s="6" t="str">
        <f aca="false">IF(AND(ISNUMBER($C112),$B112=3),$C112,"")</f>
        <v/>
      </c>
      <c r="P112" s="6" t="str">
        <f aca="false">IF(AND(ISNUMBER($C112),$B112=4),$C112,"")</f>
        <v/>
      </c>
      <c r="Q112" s="0"/>
      <c r="R112" s="0"/>
      <c r="S112" s="14"/>
    </row>
    <row r="113" customFormat="false" ht="14.4" hidden="false" customHeight="false" outlineLevel="0" collapsed="false">
      <c r="B113" s="12" t="n">
        <v>4</v>
      </c>
      <c r="C113" s="8" t="s">
        <v>38</v>
      </c>
      <c r="D113" s="16" t="s">
        <v>32</v>
      </c>
      <c r="E113" s="6" t="n">
        <f aca="false">IF(AND(D113="Yes",B113=1),1,0)</f>
        <v>0</v>
      </c>
      <c r="F113" s="6" t="n">
        <f aca="false">IF(AND($D113="Yes",$B113=2),1,0)</f>
        <v>0</v>
      </c>
      <c r="G113" s="6" t="n">
        <f aca="false">IF(AND($D113="Yes",$B113=3),1,0)</f>
        <v>0</v>
      </c>
      <c r="H113" s="6" t="n">
        <f aca="false">IF(AND($D113="Yes",$B113=4),1,0)</f>
        <v>0</v>
      </c>
      <c r="I113" s="6" t="n">
        <f aca="false">IF(AND($B113=4,$D113="Yes",$Q113="Yes"),1,0)</f>
        <v>0</v>
      </c>
      <c r="J113" s="6" t="n">
        <f aca="false">IF(AND($B113=2,$D113="Yes",$Q113="Yes"),1,0)</f>
        <v>0</v>
      </c>
      <c r="K113" s="6" t="n">
        <f aca="false">IF(AND($B113=3,$D113="Yes",$Q113="Yes"),1,0)</f>
        <v>0</v>
      </c>
      <c r="L113" s="6" t="n">
        <f aca="false">IF(AND($B113=4,$D113="Yes",$Q113="Yes"),1,0)</f>
        <v>0</v>
      </c>
      <c r="M113" s="6" t="str">
        <f aca="false">IF(AND(ISNUMBER($C113),$B113=1),$C113,"")</f>
        <v/>
      </c>
      <c r="N113" s="6" t="str">
        <f aca="false">IF(AND(ISNUMBER($C113),$B113=2),$C113,"")</f>
        <v/>
      </c>
      <c r="O113" s="6" t="str">
        <f aca="false">IF(AND(ISNUMBER($C113),$B113=3),$C113,"")</f>
        <v/>
      </c>
      <c r="P113" s="6" t="str">
        <f aca="false">IF(AND(ISNUMBER($C113),$B113=4),$C113,"")</f>
        <v/>
      </c>
      <c r="Q113" s="0"/>
      <c r="R113" s="0"/>
      <c r="S113" s="0"/>
    </row>
    <row r="114" customFormat="false" ht="14.4" hidden="false" customHeight="false" outlineLevel="0" collapsed="false">
      <c r="A114" s="12" t="n">
        <v>29</v>
      </c>
      <c r="B114" s="12" t="n">
        <v>1</v>
      </c>
      <c r="C114" s="8" t="s">
        <v>38</v>
      </c>
      <c r="D114" s="16" t="s">
        <v>32</v>
      </c>
      <c r="E114" s="6" t="n">
        <f aca="false">IF(AND(D114="Yes",B114=1),1,0)</f>
        <v>0</v>
      </c>
      <c r="F114" s="6" t="n">
        <f aca="false">IF(AND($D114="Yes",$B114=2),1,0)</f>
        <v>0</v>
      </c>
      <c r="G114" s="6" t="n">
        <f aca="false">IF(AND($D114="Yes",$B114=3),1,0)</f>
        <v>0</v>
      </c>
      <c r="H114" s="6" t="n">
        <f aca="false">IF(AND($D114="Yes",$B114=4),1,0)</f>
        <v>0</v>
      </c>
      <c r="I114" s="6" t="n">
        <f aca="false">IF(AND($B114=4,$D114="Yes",$Q114="Yes"),1,0)</f>
        <v>0</v>
      </c>
      <c r="J114" s="6" t="n">
        <f aca="false">IF(AND($B114=2,$D114="Yes",$Q114="Yes"),1,0)</f>
        <v>0</v>
      </c>
      <c r="K114" s="6" t="n">
        <f aca="false">IF(AND($B114=3,$D114="Yes",$Q114="Yes"),1,0)</f>
        <v>0</v>
      </c>
      <c r="L114" s="6" t="n">
        <f aca="false">IF(AND($B114=4,$D114="Yes",$Q114="Yes"),1,0)</f>
        <v>0</v>
      </c>
      <c r="M114" s="6" t="str">
        <f aca="false">IF(AND(ISNUMBER($C114),$B114=1),$C114,"")</f>
        <v/>
      </c>
      <c r="N114" s="6" t="str">
        <f aca="false">IF(AND(ISNUMBER($C114),$B114=2),$C114,"")</f>
        <v/>
      </c>
      <c r="O114" s="6" t="str">
        <f aca="false">IF(AND(ISNUMBER($C114),$B114=3),$C114,"")</f>
        <v/>
      </c>
      <c r="P114" s="6" t="str">
        <f aca="false">IF(AND(ISNUMBER($C114),$B114=4),$C114,"")</f>
        <v/>
      </c>
      <c r="Q114" s="0"/>
      <c r="R114" s="0"/>
      <c r="S114" s="0"/>
    </row>
    <row r="115" customFormat="false" ht="14.4" hidden="false" customHeight="false" outlineLevel="0" collapsed="false">
      <c r="B115" s="12" t="n">
        <v>2</v>
      </c>
      <c r="C115" s="8" t="s">
        <v>38</v>
      </c>
      <c r="D115" s="16" t="str">
        <f aca="false">'Tarefa2-CIC'!C30</f>
        <v>No</v>
      </c>
      <c r="E115" s="6" t="n">
        <f aca="false">IF(AND(D115="Yes",B115=1),1,0)</f>
        <v>0</v>
      </c>
      <c r="F115" s="6" t="n">
        <f aca="false">IF(AND($D115="Yes",$B115=2),1,0)</f>
        <v>0</v>
      </c>
      <c r="G115" s="6" t="n">
        <f aca="false">IF(AND($D115="Yes",$B115=3),1,0)</f>
        <v>0</v>
      </c>
      <c r="H115" s="6" t="n">
        <f aca="false">IF(AND($D115="Yes",$B115=4),1,0)</f>
        <v>0</v>
      </c>
      <c r="I115" s="6" t="n">
        <f aca="false">IF(AND($B115=4,$D115="Yes",$Q115="Yes"),1,0)</f>
        <v>0</v>
      </c>
      <c r="J115" s="6" t="n">
        <f aca="false">IF(AND($B115=2,$D115="Yes",$Q115="Yes"),1,0)</f>
        <v>0</v>
      </c>
      <c r="K115" s="6" t="n">
        <f aca="false">IF(AND($B115=3,$D115="Yes",$Q115="Yes"),1,0)</f>
        <v>0</v>
      </c>
      <c r="L115" s="6" t="n">
        <f aca="false">IF(AND($B115=4,$D115="Yes",$Q115="Yes"),1,0)</f>
        <v>0</v>
      </c>
      <c r="M115" s="6" t="str">
        <f aca="false">IF(AND(ISNUMBER($C115),$B115=1),$C115,"")</f>
        <v/>
      </c>
      <c r="N115" s="6" t="str">
        <f aca="false">IF(AND(ISNUMBER($C115),$B115=2),$C115,"")</f>
        <v/>
      </c>
      <c r="O115" s="6" t="str">
        <f aca="false">IF(AND(ISNUMBER($C115),$B115=3),$C115,"")</f>
        <v/>
      </c>
      <c r="P115" s="6" t="str">
        <f aca="false">IF(AND(ISNUMBER($C115),$B115=4),$C115,"")</f>
        <v/>
      </c>
      <c r="Q115" s="16"/>
      <c r="R115" s="16"/>
      <c r="S115" s="0"/>
    </row>
    <row r="116" customFormat="false" ht="14.4" hidden="false" customHeight="false" outlineLevel="0" collapsed="false">
      <c r="B116" s="12" t="n">
        <v>3</v>
      </c>
      <c r="C116" s="8" t="s">
        <v>38</v>
      </c>
      <c r="D116" s="16" t="s">
        <v>32</v>
      </c>
      <c r="E116" s="6" t="n">
        <f aca="false">IF(AND(D116="Yes",B116=1),1,0)</f>
        <v>0</v>
      </c>
      <c r="F116" s="6" t="n">
        <f aca="false">IF(AND($D116="Yes",$B116=2),1,0)</f>
        <v>0</v>
      </c>
      <c r="G116" s="6" t="n">
        <f aca="false">IF(AND($D116="Yes",$B116=3),1,0)</f>
        <v>0</v>
      </c>
      <c r="H116" s="6" t="n">
        <f aca="false">IF(AND($D116="Yes",$B116=4),1,0)</f>
        <v>0</v>
      </c>
      <c r="I116" s="6" t="n">
        <f aca="false">IF(AND($B116=4,$D116="Yes",$Q116="Yes"),1,0)</f>
        <v>0</v>
      </c>
      <c r="J116" s="6" t="n">
        <f aca="false">IF(AND($B116=2,$D116="Yes",$Q116="Yes"),1,0)</f>
        <v>0</v>
      </c>
      <c r="K116" s="6" t="n">
        <f aca="false">IF(AND($B116=3,$D116="Yes",$Q116="Yes"),1,0)</f>
        <v>0</v>
      </c>
      <c r="L116" s="6" t="n">
        <f aca="false">IF(AND($B116=4,$D116="Yes",$Q116="Yes"),1,0)</f>
        <v>0</v>
      </c>
      <c r="M116" s="6" t="str">
        <f aca="false">IF(AND(ISNUMBER($C116),$B116=1),$C116,"")</f>
        <v/>
      </c>
      <c r="N116" s="6" t="str">
        <f aca="false">IF(AND(ISNUMBER($C116),$B116=2),$C116,"")</f>
        <v/>
      </c>
      <c r="O116" s="6" t="str">
        <f aca="false">IF(AND(ISNUMBER($C116),$B116=3),$C116,"")</f>
        <v/>
      </c>
      <c r="P116" s="6" t="str">
        <f aca="false">IF(AND(ISNUMBER($C116),$B116=4),$C116,"")</f>
        <v/>
      </c>
      <c r="Q116" s="0"/>
      <c r="R116" s="0"/>
      <c r="S116" s="0"/>
    </row>
    <row r="117" customFormat="false" ht="14.4" hidden="false" customHeight="false" outlineLevel="0" collapsed="false">
      <c r="B117" s="12" t="n">
        <v>4</v>
      </c>
      <c r="C117" s="8" t="s">
        <v>38</v>
      </c>
      <c r="D117" s="16" t="s">
        <v>32</v>
      </c>
      <c r="E117" s="6" t="n">
        <f aca="false">IF(AND(D117="Yes",B117=1),1,0)</f>
        <v>0</v>
      </c>
      <c r="F117" s="6" t="n">
        <f aca="false">IF(AND($D117="Yes",$B117=2),1,0)</f>
        <v>0</v>
      </c>
      <c r="G117" s="6" t="n">
        <f aca="false">IF(AND($D117="Yes",$B117=3),1,0)</f>
        <v>0</v>
      </c>
      <c r="H117" s="6" t="n">
        <f aca="false">IF(AND($D117="Yes",$B117=4),1,0)</f>
        <v>0</v>
      </c>
      <c r="I117" s="6" t="n">
        <f aca="false">IF(AND($B117=4,$D117="Yes",$Q117="Yes"),1,0)</f>
        <v>0</v>
      </c>
      <c r="J117" s="6" t="n">
        <f aca="false">IF(AND($B117=2,$D117="Yes",$Q117="Yes"),1,0)</f>
        <v>0</v>
      </c>
      <c r="K117" s="6" t="n">
        <f aca="false">IF(AND($B117=3,$D117="Yes",$Q117="Yes"),1,0)</f>
        <v>0</v>
      </c>
      <c r="L117" s="6" t="n">
        <f aca="false">IF(AND($B117=4,$D117="Yes",$Q117="Yes"),1,0)</f>
        <v>0</v>
      </c>
      <c r="M117" s="6" t="str">
        <f aca="false">IF(AND(ISNUMBER($C117),$B117=1),$C117,"")</f>
        <v/>
      </c>
      <c r="N117" s="6" t="str">
        <f aca="false">IF(AND(ISNUMBER($C117),$B117=2),$C117,"")</f>
        <v/>
      </c>
      <c r="O117" s="6" t="str">
        <f aca="false">IF(AND(ISNUMBER($C117),$B117=3),$C117,"")</f>
        <v/>
      </c>
      <c r="P117" s="6" t="str">
        <f aca="false">IF(AND(ISNUMBER($C117),$B117=4),$C117,"")</f>
        <v/>
      </c>
      <c r="Q117" s="0"/>
      <c r="R117" s="0"/>
      <c r="S117" s="0"/>
    </row>
    <row r="118" customFormat="false" ht="14.4" hidden="false" customHeight="false" outlineLevel="0" collapsed="false">
      <c r="A118" s="12" t="n">
        <v>30</v>
      </c>
      <c r="B118" s="12" t="n">
        <v>1</v>
      </c>
      <c r="C118" s="16" t="s">
        <v>38</v>
      </c>
      <c r="D118" s="16" t="s">
        <v>31</v>
      </c>
      <c r="E118" s="6" t="n">
        <f aca="false">IF(AND(D118="Yes",B118=1),1,0)</f>
        <v>1</v>
      </c>
      <c r="F118" s="6" t="n">
        <f aca="false">IF(AND($D118="Yes",$B118=2),1,0)</f>
        <v>0</v>
      </c>
      <c r="G118" s="6" t="n">
        <f aca="false">IF(AND($D118="Yes",$B118=3),1,0)</f>
        <v>0</v>
      </c>
      <c r="H118" s="6" t="n">
        <f aca="false">IF(AND($D118="Yes",$B118=4),1,0)</f>
        <v>0</v>
      </c>
      <c r="I118" s="6" t="n">
        <f aca="false">IF(AND($B118=4,$D118="Yes",$Q118="Yes"),1,0)</f>
        <v>0</v>
      </c>
      <c r="J118" s="6" t="n">
        <f aca="false">IF(AND($B118=2,$D118="Yes",$Q118="Yes"),1,0)</f>
        <v>0</v>
      </c>
      <c r="K118" s="6" t="n">
        <f aca="false">IF(AND($B118=3,$D118="Yes",$Q118="Yes"),1,0)</f>
        <v>0</v>
      </c>
      <c r="L118" s="6" t="n">
        <f aca="false">IF(AND($B118=4,$D118="Yes",$Q118="Yes"),1,0)</f>
        <v>0</v>
      </c>
      <c r="M118" s="6" t="str">
        <f aca="false">IF(AND(ISNUMBER($C118),$B118=1),$C118,"")</f>
        <v/>
      </c>
      <c r="N118" s="6" t="str">
        <f aca="false">IF(AND(ISNUMBER($C118),$B118=2),$C118,"")</f>
        <v/>
      </c>
      <c r="O118" s="6" t="str">
        <f aca="false">IF(AND(ISNUMBER($C118),$B118=3),$C118,"")</f>
        <v/>
      </c>
      <c r="P118" s="6" t="str">
        <f aca="false">IF(AND(ISNUMBER($C118),$B118=4),$C118,"")</f>
        <v/>
      </c>
      <c r="Q118" s="6" t="s">
        <v>32</v>
      </c>
      <c r="R118" s="13" t="s">
        <v>60</v>
      </c>
      <c r="S118" s="0"/>
    </row>
    <row r="119" customFormat="false" ht="14.4" hidden="false" customHeight="false" outlineLevel="0" collapsed="false">
      <c r="B119" s="12" t="n">
        <v>2</v>
      </c>
      <c r="C119" s="16" t="s">
        <v>38</v>
      </c>
      <c r="D119" s="16" t="str">
        <f aca="false">'Tarefa2-CIC'!C31</f>
        <v>No</v>
      </c>
      <c r="E119" s="6" t="n">
        <f aca="false">IF(AND(D119="Yes",B119=1),1,0)</f>
        <v>0</v>
      </c>
      <c r="F119" s="6" t="n">
        <f aca="false">IF(AND($D119="Yes",$B119=2),1,0)</f>
        <v>0</v>
      </c>
      <c r="G119" s="6" t="n">
        <f aca="false">IF(AND($D119="Yes",$B119=3),1,0)</f>
        <v>0</v>
      </c>
      <c r="H119" s="6" t="n">
        <f aca="false">IF(AND($D119="Yes",$B119=4),1,0)</f>
        <v>0</v>
      </c>
      <c r="I119" s="6" t="n">
        <f aca="false">IF(AND($B119=4,$D119="Yes",$Q119="Yes"),1,0)</f>
        <v>0</v>
      </c>
      <c r="J119" s="6" t="n">
        <f aca="false">IF(AND($B119=2,$D119="Yes",$Q119="Yes"),1,0)</f>
        <v>0</v>
      </c>
      <c r="K119" s="6" t="n">
        <f aca="false">IF(AND($B119=3,$D119="Yes",$Q119="Yes"),1,0)</f>
        <v>0</v>
      </c>
      <c r="L119" s="6" t="n">
        <f aca="false">IF(AND($B119=4,$D119="Yes",$Q119="Yes"),1,0)</f>
        <v>0</v>
      </c>
      <c r="M119" s="6" t="str">
        <f aca="false">IF(AND(ISNUMBER($C119),$B119=1),$C119,"")</f>
        <v/>
      </c>
      <c r="N119" s="6" t="str">
        <f aca="false">IF(AND(ISNUMBER($C119),$B119=2),$C119,"")</f>
        <v/>
      </c>
      <c r="O119" s="6" t="str">
        <f aca="false">IF(AND(ISNUMBER($C119),$B119=3),$C119,"")</f>
        <v/>
      </c>
      <c r="P119" s="6" t="str">
        <f aca="false">IF(AND(ISNUMBER($C119),$B119=4),$C119,"")</f>
        <v/>
      </c>
      <c r="Q119" s="16"/>
      <c r="R119" s="16"/>
      <c r="S119" s="16"/>
    </row>
    <row r="120" customFormat="false" ht="14.4" hidden="false" customHeight="false" outlineLevel="0" collapsed="false">
      <c r="B120" s="12" t="n">
        <v>3</v>
      </c>
      <c r="C120" s="8" t="s">
        <v>38</v>
      </c>
      <c r="D120" s="16" t="s">
        <v>32</v>
      </c>
      <c r="E120" s="6" t="n">
        <f aca="false">IF(AND(D120="Yes",B120=1),1,0)</f>
        <v>0</v>
      </c>
      <c r="F120" s="6" t="n">
        <f aca="false">IF(AND($D120="Yes",$B120=2),1,0)</f>
        <v>0</v>
      </c>
      <c r="G120" s="6" t="n">
        <f aca="false">IF(AND($D120="Yes",$B120=3),1,0)</f>
        <v>0</v>
      </c>
      <c r="H120" s="6" t="n">
        <f aca="false">IF(AND($D120="Yes",$B120=4),1,0)</f>
        <v>0</v>
      </c>
      <c r="I120" s="6" t="n">
        <f aca="false">IF(AND($B120=4,$D120="Yes",$Q120="Yes"),1,0)</f>
        <v>0</v>
      </c>
      <c r="J120" s="6" t="n">
        <f aca="false">IF(AND($B120=2,$D120="Yes",$Q120="Yes"),1,0)</f>
        <v>0</v>
      </c>
      <c r="K120" s="6" t="n">
        <f aca="false">IF(AND($B120=3,$D120="Yes",$Q120="Yes"),1,0)</f>
        <v>0</v>
      </c>
      <c r="L120" s="6" t="n">
        <f aca="false">IF(AND($B120=4,$D120="Yes",$Q120="Yes"),1,0)</f>
        <v>0</v>
      </c>
      <c r="M120" s="6" t="str">
        <f aca="false">IF(AND(ISNUMBER($C120),$B120=1),$C120,"")</f>
        <v/>
      </c>
      <c r="N120" s="6" t="str">
        <f aca="false">IF(AND(ISNUMBER($C120),$B120=2),$C120,"")</f>
        <v/>
      </c>
      <c r="O120" s="6" t="str">
        <f aca="false">IF(AND(ISNUMBER($C120),$B120=3),$C120,"")</f>
        <v/>
      </c>
      <c r="P120" s="6" t="str">
        <f aca="false">IF(AND(ISNUMBER($C120),$B120=4),$C120,"")</f>
        <v/>
      </c>
      <c r="Q120" s="0"/>
    </row>
    <row r="121" customFormat="false" ht="14.4" hidden="false" customHeight="false" outlineLevel="0" collapsed="false">
      <c r="B121" s="12" t="n">
        <v>4</v>
      </c>
      <c r="C121" s="8" t="s">
        <v>38</v>
      </c>
      <c r="D121" s="16" t="s">
        <v>32</v>
      </c>
      <c r="E121" s="6" t="n">
        <f aca="false">IF(AND(D121="Yes",B121=1),1,0)</f>
        <v>0</v>
      </c>
      <c r="F121" s="6" t="n">
        <f aca="false">IF(AND($D121="Yes",$B121=2),1,0)</f>
        <v>0</v>
      </c>
      <c r="G121" s="6" t="n">
        <f aca="false">IF(AND($D121="Yes",$B121=3),1,0)</f>
        <v>0</v>
      </c>
      <c r="H121" s="6" t="n">
        <f aca="false">IF(AND($D121="Yes",$B121=4),1,0)</f>
        <v>0</v>
      </c>
      <c r="I121" s="6" t="n">
        <f aca="false">IF(AND($B121=4,$D121="Yes",$Q121="Yes"),1,0)</f>
        <v>0</v>
      </c>
      <c r="J121" s="6" t="n">
        <f aca="false">IF(AND($B121=2,$D121="Yes",$Q121="Yes"),1,0)</f>
        <v>0</v>
      </c>
      <c r="K121" s="6" t="n">
        <f aca="false">IF(AND($B121=3,$D121="Yes",$Q121="Yes"),1,0)</f>
        <v>0</v>
      </c>
      <c r="L121" s="6" t="n">
        <f aca="false">IF(AND($B121=4,$D121="Yes",$Q121="Yes"),1,0)</f>
        <v>0</v>
      </c>
      <c r="M121" s="6" t="str">
        <f aca="false">IF(AND(ISNUMBER($C121),$B121=1),$C121,"")</f>
        <v/>
      </c>
      <c r="N121" s="6" t="str">
        <f aca="false">IF(AND(ISNUMBER($C121),$B121=2),$C121,"")</f>
        <v/>
      </c>
      <c r="O121" s="6" t="str">
        <f aca="false">IF(AND(ISNUMBER($C121),$B121=3),$C121,"")</f>
        <v/>
      </c>
      <c r="P121" s="6" t="str">
        <f aca="false">IF(AND(ISNUMBER($C121),$B121=4),$C121,"")</f>
        <v/>
      </c>
      <c r="Q121" s="0"/>
    </row>
    <row r="122" customFormat="false" ht="14.4" hidden="false" customHeight="false" outlineLevel="0" collapsed="false">
      <c r="C122" s="0"/>
      <c r="D122" s="6"/>
      <c r="E122" s="6" t="n">
        <f aca="false">SUM($E$2:$E$121)</f>
        <v>23</v>
      </c>
      <c r="F122" s="6" t="n">
        <f aca="false">SUM(F2:F121)</f>
        <v>21</v>
      </c>
      <c r="G122" s="6" t="n">
        <f aca="false">SUM(G2:G121)</f>
        <v>14</v>
      </c>
      <c r="H122" s="6" t="n">
        <f aca="false">SUM(H2:H101)</f>
        <v>12</v>
      </c>
      <c r="I122" s="6" t="n">
        <f aca="false">SUM(I2:I101)</f>
        <v>4</v>
      </c>
      <c r="J122" s="6" t="n">
        <f aca="false">SUM(J2:J101)</f>
        <v>16</v>
      </c>
      <c r="K122" s="6" t="n">
        <f aca="false">SUM(K2:K101)</f>
        <v>0</v>
      </c>
      <c r="L122" s="6" t="n">
        <f aca="false">SUM(L2:L101)</f>
        <v>4</v>
      </c>
      <c r="M122" s="6"/>
      <c r="N122" s="6"/>
      <c r="O122" s="6"/>
      <c r="P122" s="6"/>
      <c r="Q122" s="0"/>
    </row>
    <row r="123" customFormat="false" ht="14.4" hidden="false" customHeight="false" outlineLevel="0" collapsed="false">
      <c r="C123" s="19"/>
      <c r="E123" s="0"/>
      <c r="F123" s="0"/>
      <c r="G123" s="0"/>
      <c r="K123" s="0"/>
      <c r="L123" s="0"/>
      <c r="M123" s="0"/>
      <c r="N123" s="0"/>
      <c r="O123" s="0"/>
      <c r="Q123" s="6"/>
    </row>
    <row r="124" customFormat="false" ht="14.4" hidden="false" customHeight="false" outlineLevel="0" collapsed="false">
      <c r="C124" s="0"/>
      <c r="E124" s="0"/>
      <c r="F124" s="0"/>
      <c r="G124" s="0"/>
      <c r="K124" s="0"/>
      <c r="L124" s="0"/>
      <c r="M124" s="0"/>
      <c r="N124" s="0"/>
      <c r="O124" s="0"/>
      <c r="Q124" s="6"/>
    </row>
    <row r="125" customFormat="false" ht="14.4" hidden="false" customHeight="false" outlineLevel="0" collapsed="false">
      <c r="C125" s="0"/>
      <c r="E125" s="0"/>
      <c r="F125" s="0"/>
      <c r="G125" s="0"/>
      <c r="K125" s="0"/>
      <c r="L125" s="0"/>
      <c r="M125" s="0"/>
      <c r="N125" s="0"/>
      <c r="O125" s="0"/>
      <c r="Q125" s="6"/>
    </row>
    <row r="126" customFormat="false" ht="14.4" hidden="false" customHeight="false" outlineLevel="0" collapsed="false">
      <c r="C126" s="0"/>
      <c r="E126" s="0"/>
      <c r="F126" s="0"/>
      <c r="G126" s="0"/>
      <c r="K126" s="0"/>
      <c r="L126" s="0"/>
      <c r="M126" s="0"/>
      <c r="N126" s="0"/>
      <c r="O126" s="0"/>
      <c r="Q126" s="6"/>
    </row>
    <row r="127" customFormat="false" ht="14.4" hidden="false" customHeight="false" outlineLevel="0" collapsed="false">
      <c r="A127" s="20" t="s">
        <v>61</v>
      </c>
      <c r="B127" s="20"/>
      <c r="C127" s="20"/>
      <c r="D127" s="6" t="n">
        <f aca="false">COUNTIF($D$2:$D$121,"Yes")</f>
        <v>70</v>
      </c>
      <c r="E127" s="0"/>
      <c r="F127" s="0"/>
      <c r="G127" s="0"/>
      <c r="K127" s="0"/>
      <c r="L127" s="0"/>
      <c r="M127" s="0"/>
      <c r="N127" s="0"/>
      <c r="O127" s="0"/>
    </row>
    <row r="128" customFormat="false" ht="14.4" hidden="false" customHeight="false" outlineLevel="0" collapsed="false">
      <c r="A128" s="20" t="s">
        <v>62</v>
      </c>
      <c r="B128" s="20"/>
      <c r="C128" s="20"/>
      <c r="D128" s="6" t="n">
        <f aca="false">COUNTIF($Q$2:$Q$121,"Yes")</f>
        <v>22</v>
      </c>
      <c r="E128" s="0"/>
      <c r="F128" s="0"/>
      <c r="G128" s="0"/>
      <c r="K128" s="0"/>
      <c r="L128" s="0"/>
      <c r="M128" s="0"/>
      <c r="N128" s="0"/>
      <c r="O128" s="0"/>
    </row>
    <row r="129" customFormat="false" ht="14.4" hidden="false" customHeight="false" outlineLevel="0" collapsed="false">
      <c r="A129" s="20" t="s">
        <v>63</v>
      </c>
      <c r="B129" s="20"/>
      <c r="C129" s="20"/>
      <c r="D129" s="6" t="n">
        <f aca="false">COUNTIF($Q$2:$Q$121,"Partially")</f>
        <v>11</v>
      </c>
      <c r="E129" s="0"/>
      <c r="F129" s="0"/>
      <c r="G129" s="0"/>
      <c r="K129" s="0"/>
      <c r="L129" s="0"/>
      <c r="M129" s="0"/>
      <c r="N129" s="0"/>
      <c r="O129" s="0"/>
    </row>
    <row r="130" customFormat="false" ht="14.4" hidden="false" customHeight="false" outlineLevel="0" collapsed="false">
      <c r="A130" s="20" t="s">
        <v>64</v>
      </c>
      <c r="B130" s="20"/>
      <c r="C130" s="20"/>
      <c r="D130" s="6" t="n">
        <f aca="false">COUNTIF($Q$2:$Q$121,"No")</f>
        <v>37</v>
      </c>
      <c r="E130" s="0"/>
      <c r="F130" s="0"/>
      <c r="G130" s="0"/>
      <c r="K130" s="0"/>
      <c r="L130" s="0"/>
      <c r="M130" s="0"/>
      <c r="N130" s="0"/>
      <c r="O130" s="0"/>
    </row>
    <row r="131" customFormat="false" ht="14.4" hidden="false" customHeight="false" outlineLevel="0" collapsed="false">
      <c r="A131" s="8"/>
      <c r="B131" s="8"/>
      <c r="C131" s="0"/>
      <c r="D131" s="6"/>
      <c r="E131" s="0"/>
      <c r="F131" s="0"/>
      <c r="G131" s="0"/>
      <c r="K131" s="0"/>
      <c r="L131" s="0"/>
      <c r="M131" s="0"/>
      <c r="N131" s="0"/>
      <c r="O131" s="0"/>
    </row>
    <row r="132" customFormat="false" ht="14.4" hidden="false" customHeight="false" outlineLevel="0" collapsed="false">
      <c r="A132" s="8"/>
      <c r="B132" s="6" t="s">
        <v>65</v>
      </c>
      <c r="C132" s="2" t="s">
        <v>18</v>
      </c>
      <c r="D132" s="9" t="s">
        <v>66</v>
      </c>
      <c r="E132" s="0"/>
      <c r="F132" s="0"/>
      <c r="G132" s="0"/>
      <c r="K132" s="0"/>
      <c r="L132" s="0"/>
      <c r="M132" s="0"/>
      <c r="N132" s="0"/>
      <c r="O132" s="9"/>
    </row>
    <row r="133" customFormat="false" ht="14.4" hidden="false" customHeight="false" outlineLevel="0" collapsed="false">
      <c r="A133" s="21" t="s">
        <v>67</v>
      </c>
      <c r="B133" s="6" t="n">
        <f aca="false">SUM($E$2:$E$121)</f>
        <v>23</v>
      </c>
      <c r="C133" s="3" t="n">
        <f aca="false">AVERAGE(M$2:M$121)</f>
        <v>0.00625</v>
      </c>
      <c r="D133" s="3" t="n">
        <f aca="false">_xlfn.STDEV.S(M$2:M$121)</f>
        <v>0.00347852962473634</v>
      </c>
      <c r="E133" s="2" t="n">
        <f aca="false">9*60</f>
        <v>540</v>
      </c>
      <c r="F133" s="2" t="n">
        <f aca="false">5*60+1</f>
        <v>301</v>
      </c>
      <c r="G133" s="2" t="n">
        <f aca="false">B137/B133</f>
        <v>0.173913043478261</v>
      </c>
      <c r="K133" s="0"/>
      <c r="L133" s="0"/>
      <c r="M133" s="0"/>
      <c r="N133" s="0"/>
    </row>
    <row r="134" customFormat="false" ht="14.4" hidden="false" customHeight="false" outlineLevel="0" collapsed="false">
      <c r="A134" s="21" t="s">
        <v>68</v>
      </c>
      <c r="B134" s="6" t="n">
        <f aca="false">SUM($F$2:$F$121)</f>
        <v>21</v>
      </c>
      <c r="C134" s="3" t="n">
        <f aca="false">AVERAGE(N$2:N$121)</f>
        <v>0.00338541666666667</v>
      </c>
      <c r="D134" s="3" t="n">
        <f aca="false">_xlfn.STDEV.S(N$2:N$121)</f>
        <v>0.00284036833143704</v>
      </c>
      <c r="E134" s="2" t="n">
        <f aca="false">4*60+52</f>
        <v>292</v>
      </c>
      <c r="F134" s="2" t="n">
        <f aca="false">4*60+5</f>
        <v>245</v>
      </c>
      <c r="G134" s="2" t="n">
        <f aca="false">B138/B134</f>
        <v>0.80952380952381</v>
      </c>
      <c r="K134" s="0"/>
      <c r="L134" s="0"/>
      <c r="M134" s="0"/>
      <c r="N134" s="0"/>
    </row>
    <row r="135" customFormat="false" ht="14.4" hidden="false" customHeight="false" outlineLevel="0" collapsed="false">
      <c r="A135" s="21" t="s">
        <v>69</v>
      </c>
      <c r="B135" s="6" t="n">
        <f aca="false">SUM($G$2:$G$121)</f>
        <v>14</v>
      </c>
      <c r="C135" s="3" t="n">
        <f aca="false">AVERAGE(O$2:O$121)</f>
        <v>0.00362654320987654</v>
      </c>
      <c r="D135" s="3" t="n">
        <f aca="false">_xlfn.STDEV.S(O$2:O$121)</f>
        <v>0.0016931410692509</v>
      </c>
      <c r="E135" s="2" t="n">
        <f aca="false">5*60+13</f>
        <v>313</v>
      </c>
      <c r="F135" s="2" t="n">
        <f aca="false">2*60+26</f>
        <v>146</v>
      </c>
      <c r="G135" s="2" t="n">
        <f aca="false">B139/B135</f>
        <v>0</v>
      </c>
      <c r="K135" s="0"/>
      <c r="L135" s="0"/>
      <c r="M135" s="0"/>
      <c r="N135" s="0"/>
    </row>
    <row r="136" customFormat="false" ht="14.4" hidden="false" customHeight="false" outlineLevel="0" collapsed="false">
      <c r="A136" s="21" t="s">
        <v>70</v>
      </c>
      <c r="B136" s="6" t="n">
        <f aca="false">SUM($H$2:$H$121)</f>
        <v>12</v>
      </c>
      <c r="C136" s="3" t="n">
        <f aca="false">AVERAGE(P$2:P$121)</f>
        <v>0.00227430555555556</v>
      </c>
      <c r="D136" s="3" t="n">
        <f aca="false">_xlfn.STDEV.S(P$2:P$121)</f>
        <v>0.00141386209469142</v>
      </c>
      <c r="E136" s="2" t="n">
        <f aca="false">107</f>
        <v>107</v>
      </c>
      <c r="F136" s="2" t="n">
        <v>122</v>
      </c>
      <c r="G136" s="2" t="n">
        <f aca="false">B140/B136</f>
        <v>0.333333333333333</v>
      </c>
      <c r="K136" s="0"/>
      <c r="L136" s="0"/>
      <c r="M136" s="0"/>
      <c r="N136" s="0"/>
    </row>
    <row r="137" customFormat="false" ht="14.4" hidden="false" customHeight="false" outlineLevel="0" collapsed="false">
      <c r="A137" s="21" t="s">
        <v>71</v>
      </c>
      <c r="B137" s="6" t="n">
        <f aca="false">SUM($I$2:$I$121)</f>
        <v>4</v>
      </c>
      <c r="C137" s="22" t="n">
        <f aca="false">B137/B133</f>
        <v>0.173913043478261</v>
      </c>
      <c r="D137" s="2"/>
      <c r="F137" s="0"/>
      <c r="K137" s="0"/>
      <c r="L137" s="0"/>
      <c r="M137" s="0"/>
      <c r="N137" s="0"/>
    </row>
    <row r="138" customFormat="false" ht="14.4" hidden="false" customHeight="false" outlineLevel="0" collapsed="false">
      <c r="A138" s="21" t="s">
        <v>72</v>
      </c>
      <c r="B138" s="6" t="n">
        <f aca="false">SUM($J$2:$J$121)</f>
        <v>17</v>
      </c>
      <c r="C138" s="22" t="n">
        <f aca="false">B138/B134</f>
        <v>0.80952380952381</v>
      </c>
      <c r="D138" s="2"/>
      <c r="F138" s="0"/>
      <c r="K138" s="0"/>
      <c r="L138" s="0"/>
      <c r="M138" s="0"/>
      <c r="N138" s="0"/>
    </row>
    <row r="139" customFormat="false" ht="14.4" hidden="false" customHeight="false" outlineLevel="0" collapsed="false">
      <c r="A139" s="21" t="s">
        <v>73</v>
      </c>
      <c r="B139" s="6" t="n">
        <f aca="false">SUM($K$2:$K$121)</f>
        <v>0</v>
      </c>
      <c r="C139" s="22" t="n">
        <f aca="false">B139/B135</f>
        <v>0</v>
      </c>
      <c r="D139" s="2"/>
      <c r="F139" s="0"/>
      <c r="K139" s="0"/>
      <c r="L139" s="0"/>
      <c r="M139" s="0"/>
      <c r="N139" s="0"/>
    </row>
    <row r="140" customFormat="false" ht="14.4" hidden="false" customHeight="false" outlineLevel="0" collapsed="false">
      <c r="A140" s="21" t="s">
        <v>74</v>
      </c>
      <c r="B140" s="6" t="n">
        <f aca="false">SUM($L$2:$L$121)</f>
        <v>4</v>
      </c>
      <c r="C140" s="22" t="n">
        <f aca="false">B140/B136</f>
        <v>0.333333333333333</v>
      </c>
      <c r="D140" s="2"/>
      <c r="F140" s="0"/>
      <c r="K140" s="0"/>
      <c r="L140" s="0"/>
      <c r="M140" s="0"/>
      <c r="N140" s="0"/>
    </row>
  </sheetData>
  <mergeCells count="5">
    <mergeCell ref="A2:A5"/>
    <mergeCell ref="A127:C127"/>
    <mergeCell ref="A128:C128"/>
    <mergeCell ref="A129:C129"/>
    <mergeCell ref="A130:C13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U123"/>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07" activePane="bottomLeft" state="frozen"/>
      <selection pane="topLeft" activeCell="A1" activeCellId="0" sqref="A1"/>
      <selection pane="bottomLeft" activeCell="A146" activeCellId="0" sqref="A146"/>
    </sheetView>
  </sheetViews>
  <sheetFormatPr defaultRowHeight="14.4"/>
  <cols>
    <col collapsed="false" hidden="false" max="2" min="1" style="0" width="8.5748987854251"/>
    <col collapsed="false" hidden="false" max="3" min="3" style="8" width="11.6599190283401"/>
    <col collapsed="false" hidden="false" max="4" min="4" style="0" width="11.6599190283401"/>
    <col collapsed="false" hidden="false" max="5" min="5" style="2" width="9.11336032388664"/>
    <col collapsed="false" hidden="true" max="17" min="6" style="2" width="0"/>
    <col collapsed="false" hidden="false" max="18" min="18" style="10" width="48.331983805668"/>
    <col collapsed="false" hidden="false" max="19" min="19" style="11" width="46.331983805668"/>
    <col collapsed="false" hidden="false" max="1025" min="20" style="0" width="8.5748987854251"/>
  </cols>
  <sheetData>
    <row r="1" customFormat="false" ht="14.4" hidden="false" customHeight="false" outlineLevel="0" collapsed="false">
      <c r="A1" s="12" t="s">
        <v>16</v>
      </c>
      <c r="B1" s="12" t="s">
        <v>17</v>
      </c>
      <c r="C1" s="12" t="s">
        <v>18</v>
      </c>
      <c r="D1" s="12" t="s">
        <v>19</v>
      </c>
      <c r="E1" s="6" t="s">
        <v>28</v>
      </c>
      <c r="F1" s="6" t="s">
        <v>20</v>
      </c>
      <c r="G1" s="6" t="s">
        <v>21</v>
      </c>
      <c r="H1" s="6" t="s">
        <v>22</v>
      </c>
      <c r="I1" s="6" t="s">
        <v>23</v>
      </c>
      <c r="J1" s="6" t="s">
        <v>24</v>
      </c>
      <c r="K1" s="6" t="s">
        <v>25</v>
      </c>
      <c r="L1" s="6" t="s">
        <v>26</v>
      </c>
      <c r="M1" s="6" t="s">
        <v>27</v>
      </c>
      <c r="N1" s="6" t="s">
        <v>6</v>
      </c>
      <c r="O1" s="6" t="s">
        <v>7</v>
      </c>
      <c r="P1" s="6" t="s">
        <v>8</v>
      </c>
      <c r="Q1" s="6" t="s">
        <v>9</v>
      </c>
      <c r="R1" s="13" t="s">
        <v>29</v>
      </c>
      <c r="S1" s="14" t="s">
        <v>30</v>
      </c>
    </row>
    <row r="2" customFormat="false" ht="14.4" hidden="false" customHeight="false" outlineLevel="0" collapsed="false">
      <c r="A2" s="15" t="n">
        <v>31</v>
      </c>
      <c r="B2" s="12" t="n">
        <v>1</v>
      </c>
      <c r="C2" s="16" t="n">
        <f aca="false">'Tarefa1-FGA'!B2</f>
        <v>0</v>
      </c>
      <c r="D2" s="16" t="str">
        <f aca="false">'Tarefa1-FGA'!C2</f>
        <v>Yes</v>
      </c>
      <c r="E2" s="16" t="str">
        <f aca="false">'Tarefa1-FGA'!D2</f>
        <v>No</v>
      </c>
      <c r="F2" s="6" t="n">
        <f aca="false">IF(AND(D2="Yes",B2=1),1,0)</f>
        <v>1</v>
      </c>
      <c r="G2" s="6" t="n">
        <f aca="false">IF(AND($D2="Yes",$B2=2),1,0)</f>
        <v>0</v>
      </c>
      <c r="H2" s="6" t="n">
        <f aca="false">IF(AND($D2="Yes",$B2=3),1,0)</f>
        <v>0</v>
      </c>
      <c r="I2" s="6" t="n">
        <f aca="false">IF(AND($D2="Yes",$B2=4),1,0)</f>
        <v>0</v>
      </c>
      <c r="J2" s="6" t="n">
        <f aca="false">IF(AND($B2=4,$D2="Yes",$E2="Yes"),1,0)</f>
        <v>0</v>
      </c>
      <c r="K2" s="6" t="n">
        <f aca="false">IF(AND($B2=2,$D2="Yes",$E2="Yes"),1,0)</f>
        <v>0</v>
      </c>
      <c r="L2" s="6" t="n">
        <f aca="false">IF(AND($B2=3,$D2="Yes",$E2="Yes"),1,0)</f>
        <v>0</v>
      </c>
      <c r="M2" s="6" t="n">
        <f aca="false">IF(AND($B2=4,$D2="Yes",$E2="Yes"),1,0)</f>
        <v>0</v>
      </c>
      <c r="N2" s="6" t="n">
        <f aca="false">IF(AND(ISNUMBER($C2),$B2=1),$C2,"")</f>
        <v>0</v>
      </c>
      <c r="O2" s="6" t="str">
        <f aca="false">IF(AND(ISNUMBER($C2),$B2=2),$C2,"")</f>
        <v/>
      </c>
      <c r="P2" s="6" t="str">
        <f aca="false">IF(AND(ISNUMBER($C2),$B2=3),$C2,"")</f>
        <v/>
      </c>
      <c r="Q2" s="6" t="str">
        <f aca="false">IF(AND(ISNUMBER($C2),$B2=4),$C2,"")</f>
        <v/>
      </c>
      <c r="R2" s="23" t="str">
        <f aca="false">'Tarefa1-FGA'!E2</f>
        <v>Notify by Sound Alert</v>
      </c>
      <c r="S2" s="14"/>
    </row>
    <row r="3" customFormat="false" ht="14.4" hidden="false" customHeight="false" outlineLevel="0" collapsed="false">
      <c r="A3" s="15"/>
      <c r="B3" s="12" t="n">
        <v>2</v>
      </c>
      <c r="C3" s="16" t="n">
        <f aca="false">'Tarefa2-FGA'!B2</f>
        <v>0</v>
      </c>
      <c r="D3" s="16" t="str">
        <f aca="false">'Tarefa2-FGA'!C2</f>
        <v>No</v>
      </c>
      <c r="E3" s="16"/>
      <c r="F3" s="6" t="n">
        <f aca="false">IF(AND(D3="Yes",B3=1),1,0)</f>
        <v>0</v>
      </c>
      <c r="G3" s="6" t="n">
        <f aca="false">IF(AND($D3="Yes",$B3=2),1,0)</f>
        <v>0</v>
      </c>
      <c r="H3" s="6" t="n">
        <f aca="false">IF(AND($D3="Yes",$B3=3),1,0)</f>
        <v>0</v>
      </c>
      <c r="I3" s="6" t="n">
        <f aca="false">IF(AND($D3="Yes",$B3=4),1,0)</f>
        <v>0</v>
      </c>
      <c r="J3" s="6" t="n">
        <f aca="false">IF(AND($B3=4,$D3="Yes",$E3="Yes"),1,0)</f>
        <v>0</v>
      </c>
      <c r="K3" s="6" t="n">
        <f aca="false">IF(AND($B3=2,$D3="Yes",$E3="Yes"),1,0)</f>
        <v>0</v>
      </c>
      <c r="L3" s="6" t="n">
        <f aca="false">IF(AND($B3=3,$D3="Yes",$E3="Yes"),1,0)</f>
        <v>0</v>
      </c>
      <c r="M3" s="6" t="n">
        <f aca="false">IF(AND($B3=4,$D3="Yes",$E3="Yes"),1,0)</f>
        <v>0</v>
      </c>
      <c r="N3" s="6" t="str">
        <f aca="false">IF(AND(ISNUMBER($C3),$B3=1),$C3,"")</f>
        <v/>
      </c>
      <c r="O3" s="6" t="n">
        <f aca="false">IF(AND(ISNUMBER($C3),$B3=2),$C3,"")</f>
        <v>0</v>
      </c>
      <c r="P3" s="6" t="str">
        <f aca="false">IF(AND(ISNUMBER($C3),$B3=3),$C3,"")</f>
        <v/>
      </c>
      <c r="Q3" s="6" t="str">
        <f aca="false">IF(AND(ISNUMBER($C3),$B3=4),$C3,"")</f>
        <v/>
      </c>
      <c r="R3" s="23"/>
      <c r="S3" s="16"/>
    </row>
    <row r="4" customFormat="false" ht="14.4" hidden="false" customHeight="false" outlineLevel="0" collapsed="false">
      <c r="A4" s="15"/>
      <c r="B4" s="12" t="n">
        <v>3</v>
      </c>
      <c r="C4" s="16" t="s">
        <v>38</v>
      </c>
      <c r="D4" s="12" t="s">
        <v>32</v>
      </c>
      <c r="E4" s="6"/>
      <c r="F4" s="6" t="n">
        <f aca="false">IF(AND(D4="Yes",B4=1),1,0)</f>
        <v>0</v>
      </c>
      <c r="G4" s="6" t="n">
        <f aca="false">IF(AND($D4="Yes",$B4=2),1,0)</f>
        <v>0</v>
      </c>
      <c r="H4" s="6" t="n">
        <f aca="false">IF(AND($D4="Yes",$B4=3),1,0)</f>
        <v>0</v>
      </c>
      <c r="I4" s="6" t="n">
        <f aca="false">IF(AND($D4="Yes",$B4=4),1,0)</f>
        <v>0</v>
      </c>
      <c r="J4" s="6" t="n">
        <f aca="false">IF(AND($B4=4,$D4="Yes",$E4="Yes"),1,0)</f>
        <v>0</v>
      </c>
      <c r="K4" s="6" t="n">
        <f aca="false">IF(AND($B4=2,$D4="Yes",$E4="Yes"),1,0)</f>
        <v>0</v>
      </c>
      <c r="L4" s="6" t="n">
        <f aca="false">IF(AND($B4=3,$D4="Yes",$E4="Yes"),1,0)</f>
        <v>0</v>
      </c>
      <c r="M4" s="6" t="n">
        <f aca="false">IF(AND($B4=4,$D4="Yes",$E4="Yes"),1,0)</f>
        <v>0</v>
      </c>
      <c r="N4" s="6" t="str">
        <f aca="false">IF(AND(ISNUMBER($C4),$B4=1),$C4,"")</f>
        <v/>
      </c>
      <c r="O4" s="6" t="str">
        <f aca="false">IF(AND(ISNUMBER($C4),$B4=2),$C4,"")</f>
        <v/>
      </c>
      <c r="P4" s="6" t="str">
        <f aca="false">IF(AND(ISNUMBER($C4),$B4=3),$C4,"")</f>
        <v/>
      </c>
      <c r="Q4" s="6" t="str">
        <f aca="false">IF(AND(ISNUMBER($C4),$B4=4),$C4,"")</f>
        <v/>
      </c>
      <c r="R4" s="13"/>
      <c r="S4" s="14"/>
    </row>
    <row r="5" customFormat="false" ht="14.4" hidden="false" customHeight="false" outlineLevel="0" collapsed="false">
      <c r="A5" s="15"/>
      <c r="B5" s="12" t="n">
        <v>4</v>
      </c>
      <c r="C5" s="16" t="s">
        <v>38</v>
      </c>
      <c r="D5" s="12" t="s">
        <v>32</v>
      </c>
      <c r="E5" s="6"/>
      <c r="F5" s="6" t="n">
        <f aca="false">IF(AND(D5="Yes",B5=1),1,0)</f>
        <v>0</v>
      </c>
      <c r="G5" s="6" t="n">
        <f aca="false">IF(AND($D5="Yes",$B5=2),1,0)</f>
        <v>0</v>
      </c>
      <c r="H5" s="6" t="n">
        <f aca="false">IF(AND($D5="Yes",$B5=3),1,0)</f>
        <v>0</v>
      </c>
      <c r="I5" s="6" t="n">
        <f aca="false">IF(AND($D5="Yes",$B5=4),1,0)</f>
        <v>0</v>
      </c>
      <c r="J5" s="6" t="n">
        <f aca="false">IF(AND($B5=4,$D5="Yes",$E5="Yes"),1,0)</f>
        <v>0</v>
      </c>
      <c r="K5" s="6" t="n">
        <f aca="false">IF(AND($B5=2,$D5="Yes",$E5="Yes"),1,0)</f>
        <v>0</v>
      </c>
      <c r="L5" s="6" t="n">
        <f aca="false">IF(AND($B5=3,$D5="Yes",$E5="Yes"),1,0)</f>
        <v>0</v>
      </c>
      <c r="M5" s="6" t="n">
        <f aca="false">IF(AND($B5=4,$D5="Yes",$E5="Yes"),1,0)</f>
        <v>0</v>
      </c>
      <c r="N5" s="6" t="str">
        <f aca="false">IF(AND(ISNUMBER($C5),$B5=1),$C5,"")</f>
        <v/>
      </c>
      <c r="O5" s="6" t="str">
        <f aca="false">IF(AND(ISNUMBER($C5),$B5=2),$C5,"")</f>
        <v/>
      </c>
      <c r="P5" s="6" t="str">
        <f aca="false">IF(AND(ISNUMBER($C5),$B5=3),$C5,"")</f>
        <v/>
      </c>
      <c r="Q5" s="6" t="str">
        <f aca="false">IF(AND(ISNUMBER($C5),$B5=4),$C5,"")</f>
        <v/>
      </c>
      <c r="R5" s="13"/>
      <c r="S5" s="14"/>
    </row>
    <row r="6" customFormat="false" ht="13.95" hidden="false" customHeight="true" outlineLevel="0" collapsed="false">
      <c r="A6" s="15" t="n">
        <v>32</v>
      </c>
      <c r="B6" s="12" t="n">
        <v>1</v>
      </c>
      <c r="C6" s="16" t="n">
        <f aca="false">'Tarefa1-FGA'!B3</f>
        <v>0</v>
      </c>
      <c r="D6" s="16" t="str">
        <f aca="false">'Tarefa1-FGA'!C3</f>
        <v>Yes</v>
      </c>
      <c r="E6" s="16" t="str">
        <f aca="false">'Tarefa1-FGA'!D3</f>
        <v>No</v>
      </c>
      <c r="F6" s="6" t="n">
        <f aca="false">IF(AND(D6="Yes",B6=1),1,0)</f>
        <v>1</v>
      </c>
      <c r="G6" s="6" t="n">
        <f aca="false">IF(AND($D6="Yes",$B6=2),1,0)</f>
        <v>0</v>
      </c>
      <c r="H6" s="6" t="n">
        <f aca="false">IF(AND($D6="Yes",$B6=3),1,0)</f>
        <v>0</v>
      </c>
      <c r="I6" s="6" t="n">
        <f aca="false">IF(AND($D6="Yes",$B6=4),1,0)</f>
        <v>0</v>
      </c>
      <c r="J6" s="6" t="n">
        <f aca="false">IF(AND($B6=4,$D6="Yes",$E6="Yes"),1,0)</f>
        <v>0</v>
      </c>
      <c r="K6" s="6" t="n">
        <f aca="false">IF(AND($B6=2,$D6="Yes",$E6="Yes"),1,0)</f>
        <v>0</v>
      </c>
      <c r="L6" s="6" t="n">
        <f aca="false">IF(AND($B6=3,$D6="Yes",$E6="Yes"),1,0)</f>
        <v>0</v>
      </c>
      <c r="M6" s="6" t="n">
        <f aca="false">IF(AND($B6=4,$D6="Yes",$E6="Yes"),1,0)</f>
        <v>0</v>
      </c>
      <c r="N6" s="6" t="n">
        <f aca="false">IF(AND(ISNUMBER($C6),$B6=1),$C6,"")</f>
        <v>0</v>
      </c>
      <c r="O6" s="6" t="str">
        <f aca="false">IF(AND(ISNUMBER($C6),$B6=2),$C6,"")</f>
        <v/>
      </c>
      <c r="P6" s="6" t="str">
        <f aca="false">IF(AND(ISNUMBER($C6),$B6=3),$C6,"")</f>
        <v/>
      </c>
      <c r="Q6" s="6" t="str">
        <f aca="false">IF(AND(ISNUMBER($C6),$B6=4),$C6,"")</f>
        <v/>
      </c>
      <c r="R6" s="23" t="str">
        <f aca="false">'Tarefa1-FGA'!E3</f>
        <v>NotifySMS</v>
      </c>
      <c r="S6" s="23" t="str">
        <f aca="false">'Tarefa1-FGA'!F3</f>
        <v>"NotifyCentral  by SMS" gives 10% false positives and "Emergency is detected" requires 5% false positives under context C9</v>
      </c>
      <c r="T6" s="0" t="s">
        <v>37</v>
      </c>
      <c r="U6" s="17" t="n">
        <v>0.488194444444444</v>
      </c>
    </row>
    <row r="7" customFormat="false" ht="14.4" hidden="false" customHeight="false" outlineLevel="0" collapsed="false">
      <c r="A7" s="15"/>
      <c r="B7" s="12" t="n">
        <v>2</v>
      </c>
      <c r="C7" s="16" t="n">
        <f aca="false">'Tarefa2-FGA'!B3</f>
        <v>0</v>
      </c>
      <c r="D7" s="16" t="str">
        <f aca="false">'Tarefa2-FGA'!C3</f>
        <v>No</v>
      </c>
      <c r="E7" s="16"/>
      <c r="F7" s="6" t="n">
        <f aca="false">IF(AND(D7="Yes",B7=1),1,0)</f>
        <v>0</v>
      </c>
      <c r="G7" s="6" t="n">
        <f aca="false">IF(AND($D7="Yes",$B7=2),1,0)</f>
        <v>0</v>
      </c>
      <c r="H7" s="6" t="n">
        <f aca="false">IF(AND($D7="Yes",$B7=3),1,0)</f>
        <v>0</v>
      </c>
      <c r="I7" s="6" t="n">
        <f aca="false">IF(AND($D7="Yes",$B7=4),1,0)</f>
        <v>0</v>
      </c>
      <c r="J7" s="6" t="n">
        <f aca="false">IF(AND($B7=4,$D7="Yes",$E7="Yes"),1,0)</f>
        <v>0</v>
      </c>
      <c r="K7" s="6" t="n">
        <f aca="false">IF(AND($B7=2,$D7="Yes",$E7="Yes"),1,0)</f>
        <v>0</v>
      </c>
      <c r="L7" s="6" t="n">
        <f aca="false">IF(AND($B7=3,$D7="Yes",$E7="Yes"),1,0)</f>
        <v>0</v>
      </c>
      <c r="M7" s="6" t="n">
        <f aca="false">IF(AND($B7=4,$D7="Yes",$E7="Yes"),1,0)</f>
        <v>0</v>
      </c>
      <c r="N7" s="6" t="str">
        <f aca="false">IF(AND(ISNUMBER($C7),$B7=1),$C7,"")</f>
        <v/>
      </c>
      <c r="O7" s="6" t="n">
        <f aca="false">IF(AND(ISNUMBER($C7),$B7=2),$C7,"")</f>
        <v>0</v>
      </c>
      <c r="P7" s="6" t="str">
        <f aca="false">IF(AND(ISNUMBER($C7),$B7=3),$C7,"")</f>
        <v/>
      </c>
      <c r="Q7" s="6" t="str">
        <f aca="false">IF(AND(ISNUMBER($C7),$B7=4),$C7,"")</f>
        <v/>
      </c>
      <c r="R7" s="23"/>
      <c r="S7" s="13"/>
      <c r="U7" s="17"/>
    </row>
    <row r="8" customFormat="false" ht="14.4" hidden="false" customHeight="false" outlineLevel="0" collapsed="false">
      <c r="A8" s="15"/>
      <c r="B8" s="12" t="n">
        <v>3</v>
      </c>
      <c r="C8" s="16" t="s">
        <v>38</v>
      </c>
      <c r="D8" s="16" t="s">
        <v>32</v>
      </c>
      <c r="E8" s="6"/>
      <c r="F8" s="6" t="n">
        <f aca="false">IF(AND(D8="Yes",B8=1),1,0)</f>
        <v>0</v>
      </c>
      <c r="G8" s="6" t="n">
        <f aca="false">IF(AND($D8="Yes",$B8=2),1,0)</f>
        <v>0</v>
      </c>
      <c r="H8" s="6" t="n">
        <f aca="false">IF(AND($D8="Yes",$B8=3),1,0)</f>
        <v>0</v>
      </c>
      <c r="I8" s="6" t="n">
        <f aca="false">IF(AND($D8="Yes",$B8=4),1,0)</f>
        <v>0</v>
      </c>
      <c r="J8" s="6" t="n">
        <f aca="false">IF(AND($B8=4,$D8="Yes",$E8="Yes"),1,0)</f>
        <v>0</v>
      </c>
      <c r="K8" s="6" t="n">
        <f aca="false">IF(AND($B8=2,$D8="Yes",$E8="Yes"),1,0)</f>
        <v>0</v>
      </c>
      <c r="L8" s="6" t="n">
        <f aca="false">IF(AND($B8=3,$D8="Yes",$E8="Yes"),1,0)</f>
        <v>0</v>
      </c>
      <c r="M8" s="6" t="n">
        <f aca="false">IF(AND($B8=4,$D8="Yes",$E8="Yes"),1,0)</f>
        <v>0</v>
      </c>
      <c r="N8" s="6" t="str">
        <f aca="false">IF(AND(ISNUMBER($C8),$B8=1),$C8,"")</f>
        <v/>
      </c>
      <c r="O8" s="6" t="str">
        <f aca="false">IF(AND(ISNUMBER($C8),$B8=2),$C8,"")</f>
        <v/>
      </c>
      <c r="P8" s="6" t="str">
        <f aca="false">IF(AND(ISNUMBER($C8),$B8=3),$C8,"")</f>
        <v/>
      </c>
      <c r="Q8" s="6" t="str">
        <f aca="false">IF(AND(ISNUMBER($C8),$B8=4),$C8,"")</f>
        <v/>
      </c>
      <c r="R8" s="13"/>
      <c r="S8" s="14"/>
      <c r="U8" s="17"/>
    </row>
    <row r="9" customFormat="false" ht="14.4" hidden="false" customHeight="false" outlineLevel="0" collapsed="false">
      <c r="A9" s="15"/>
      <c r="B9" s="12" t="n">
        <v>4</v>
      </c>
      <c r="C9" s="16" t="s">
        <v>38</v>
      </c>
      <c r="D9" s="16" t="s">
        <v>32</v>
      </c>
      <c r="E9" s="6"/>
      <c r="F9" s="6" t="n">
        <f aca="false">IF(AND(D9="Yes",B9=1),1,0)</f>
        <v>0</v>
      </c>
      <c r="G9" s="6" t="n">
        <f aca="false">IF(AND($D9="Yes",$B9=2),1,0)</f>
        <v>0</v>
      </c>
      <c r="H9" s="6" t="n">
        <f aca="false">IF(AND($D9="Yes",$B9=3),1,0)</f>
        <v>0</v>
      </c>
      <c r="I9" s="6" t="n">
        <f aca="false">IF(AND($D9="Yes",$B9=4),1,0)</f>
        <v>0</v>
      </c>
      <c r="J9" s="6" t="n">
        <f aca="false">IF(AND($B9=4,$D9="Yes",$E9="Yes"),1,0)</f>
        <v>0</v>
      </c>
      <c r="K9" s="6" t="n">
        <f aca="false">IF(AND($B9=2,$D9="Yes",$E9="Yes"),1,0)</f>
        <v>0</v>
      </c>
      <c r="L9" s="6" t="n">
        <f aca="false">IF(AND($B9=3,$D9="Yes",$E9="Yes"),1,0)</f>
        <v>0</v>
      </c>
      <c r="M9" s="6" t="n">
        <f aca="false">IF(AND($B9=4,$D9="Yes",$E9="Yes"),1,0)</f>
        <v>0</v>
      </c>
      <c r="N9" s="6" t="str">
        <f aca="false">IF(AND(ISNUMBER($C9),$B9=1),$C9,"")</f>
        <v/>
      </c>
      <c r="O9" s="6" t="str">
        <f aca="false">IF(AND(ISNUMBER($C9),$B9=2),$C9,"")</f>
        <v/>
      </c>
      <c r="P9" s="6" t="str">
        <f aca="false">IF(AND(ISNUMBER($C9),$B9=3),$C9,"")</f>
        <v/>
      </c>
      <c r="Q9" s="6" t="str">
        <f aca="false">IF(AND(ISNUMBER($C9),$B9=4),$C9,"")</f>
        <v/>
      </c>
      <c r="R9" s="13"/>
      <c r="S9" s="14"/>
      <c r="U9" s="17"/>
    </row>
    <row r="10" customFormat="false" ht="14.4" hidden="false" customHeight="false" outlineLevel="0" collapsed="false">
      <c r="A10" s="15" t="n">
        <v>33</v>
      </c>
      <c r="B10" s="12" t="n">
        <v>1</v>
      </c>
      <c r="C10" s="16" t="n">
        <f aca="false">'Tarefa1-FGA'!B4</f>
        <v>0</v>
      </c>
      <c r="D10" s="16" t="str">
        <f aca="false">'Tarefa1-FGA'!C4</f>
        <v>Yes</v>
      </c>
      <c r="E10" s="16" t="str">
        <f aca="false">'Tarefa1-FGA'!D4</f>
        <v>Partially</v>
      </c>
      <c r="F10" s="6" t="n">
        <f aca="false">IF(AND(D10="Yes",B10=1),1,0)</f>
        <v>1</v>
      </c>
      <c r="G10" s="6" t="n">
        <f aca="false">IF(AND($D10="Yes",$B10=2),1,0)</f>
        <v>0</v>
      </c>
      <c r="H10" s="6" t="n">
        <f aca="false">IF(AND($D10="Yes",$B10=3),1,0)</f>
        <v>0</v>
      </c>
      <c r="I10" s="6" t="n">
        <f aca="false">IF(AND($D10="Yes",$B10=4),1,0)</f>
        <v>0</v>
      </c>
      <c r="J10" s="6" t="n">
        <f aca="false">IF(AND($B10=4,$D10="Yes",$E10="Yes"),1,0)</f>
        <v>0</v>
      </c>
      <c r="K10" s="6" t="n">
        <f aca="false">IF(AND($B10=2,$D10="Yes",$E10="Yes"),1,0)</f>
        <v>0</v>
      </c>
      <c r="L10" s="6" t="n">
        <f aca="false">IF(AND($B10=3,$D10="Yes",$E10="Yes"),1,0)</f>
        <v>0</v>
      </c>
      <c r="M10" s="6" t="n">
        <f aca="false">IF(AND($B10=4,$D10="Yes",$E10="Yes"),1,0)</f>
        <v>0</v>
      </c>
      <c r="N10" s="6" t="n">
        <f aca="false">IF(AND(ISNUMBER($C10),$B10=1),$C10,"")</f>
        <v>0</v>
      </c>
      <c r="O10" s="6" t="str">
        <f aca="false">IF(AND(ISNUMBER($C10),$B10=2),$C10,"")</f>
        <v/>
      </c>
      <c r="P10" s="6" t="str">
        <f aca="false">IF(AND(ISNUMBER($C10),$B10=3),$C10,"")</f>
        <v/>
      </c>
      <c r="Q10" s="6" t="str">
        <f aca="false">IF(AND(ISNUMBER($C10),$B10=4),$C10,"")</f>
        <v/>
      </c>
      <c r="R10" s="23" t="str">
        <f aca="false">'Tarefa1-FGA'!E4</f>
        <v>Did not elicitate how to do it</v>
      </c>
      <c r="S10" s="23"/>
      <c r="T10" s="0" t="s">
        <v>39</v>
      </c>
      <c r="U10" s="17" t="n">
        <v>0.507638888888889</v>
      </c>
    </row>
    <row r="11" customFormat="false" ht="28.8" hidden="false" customHeight="false" outlineLevel="0" collapsed="false">
      <c r="A11" s="15"/>
      <c r="B11" s="12" t="n">
        <v>2</v>
      </c>
      <c r="C11" s="16" t="n">
        <f aca="false">'Tarefa2-FGA'!B4</f>
        <v>0</v>
      </c>
      <c r="D11" s="16" t="str">
        <f aca="false">'Tarefa2-FGA'!C4</f>
        <v>Yes</v>
      </c>
      <c r="E11" s="16" t="str">
        <f aca="false">'Tarefa2-FGA'!D4</f>
        <v>No</v>
      </c>
      <c r="F11" s="6" t="n">
        <f aca="false">IF(AND(D11="Yes",B11=1),1,0)</f>
        <v>0</v>
      </c>
      <c r="G11" s="6" t="n">
        <f aca="false">IF(AND($D11="Yes",$B11=2),1,0)</f>
        <v>1</v>
      </c>
      <c r="H11" s="6" t="n">
        <f aca="false">IF(AND($D11="Yes",$B11=3),1,0)</f>
        <v>0</v>
      </c>
      <c r="I11" s="6" t="n">
        <f aca="false">IF(AND($D11="Yes",$B11=4),1,0)</f>
        <v>0</v>
      </c>
      <c r="J11" s="6" t="n">
        <f aca="false">IF(AND($B11=4,$D11="Yes",$E11="Yes"),1,0)</f>
        <v>0</v>
      </c>
      <c r="K11" s="6" t="n">
        <f aca="false">IF(AND($B11=2,$D11="Yes",$E11="Yes"),1,0)</f>
        <v>0</v>
      </c>
      <c r="L11" s="6" t="n">
        <f aca="false">IF(AND($B11=3,$D11="Yes",$E11="Yes"),1,0)</f>
        <v>0</v>
      </c>
      <c r="M11" s="6" t="n">
        <f aca="false">IF(AND($B11=4,$D11="Yes",$E11="Yes"),1,0)</f>
        <v>0</v>
      </c>
      <c r="N11" s="6" t="str">
        <f aca="false">IF(AND(ISNUMBER($C11),$B11=1),$C11,"")</f>
        <v/>
      </c>
      <c r="O11" s="6" t="n">
        <f aca="false">IF(AND(ISNUMBER($C11),$B11=2),$C11,"")</f>
        <v>0</v>
      </c>
      <c r="P11" s="6" t="str">
        <f aca="false">IF(AND(ISNUMBER($C11),$B11=3),$C11,"")</f>
        <v/>
      </c>
      <c r="Q11" s="6" t="str">
        <f aca="false">IF(AND(ISNUMBER($C11),$B11=4),$C11,"")</f>
        <v/>
      </c>
      <c r="R11" s="23" t="str">
        <f aca="false">'Tarefa2-FGA'!E4</f>
        <v>Considered QoS of a non-root goal and did not seem to take other possibilities into consideration</v>
      </c>
      <c r="S11" s="23"/>
      <c r="U11" s="17"/>
    </row>
    <row r="12" customFormat="false" ht="14.4" hidden="false" customHeight="false" outlineLevel="0" collapsed="false">
      <c r="A12" s="15"/>
      <c r="B12" s="12" t="n">
        <v>3</v>
      </c>
      <c r="C12" s="16" t="s">
        <v>38</v>
      </c>
      <c r="D12" s="16" t="s">
        <v>32</v>
      </c>
      <c r="E12" s="6"/>
      <c r="F12" s="6" t="n">
        <f aca="false">IF(AND(D12="Yes",B12=1),1,0)</f>
        <v>0</v>
      </c>
      <c r="G12" s="6" t="n">
        <f aca="false">IF(AND($D12="Yes",$B12=2),1,0)</f>
        <v>0</v>
      </c>
      <c r="H12" s="6" t="n">
        <f aca="false">IF(AND($D12="Yes",$B12=3),1,0)</f>
        <v>0</v>
      </c>
      <c r="I12" s="6" t="n">
        <f aca="false">IF(AND($D12="Yes",$B12=4),1,0)</f>
        <v>0</v>
      </c>
      <c r="J12" s="6" t="n">
        <f aca="false">IF(AND($B12=4,$D12="Yes",$E12="Yes"),1,0)</f>
        <v>0</v>
      </c>
      <c r="K12" s="6" t="n">
        <f aca="false">IF(AND($B12=2,$D12="Yes",$E12="Yes"),1,0)</f>
        <v>0</v>
      </c>
      <c r="L12" s="6" t="n">
        <f aca="false">IF(AND($B12=3,$D12="Yes",$E12="Yes"),1,0)</f>
        <v>0</v>
      </c>
      <c r="M12" s="6" t="n">
        <f aca="false">IF(AND($B12=4,$D12="Yes",$E12="Yes"),1,0)</f>
        <v>0</v>
      </c>
      <c r="N12" s="6" t="str">
        <f aca="false">IF(AND(ISNUMBER($C12),$B12=1),$C12,"")</f>
        <v/>
      </c>
      <c r="O12" s="6" t="str">
        <f aca="false">IF(AND(ISNUMBER($C12),$B12=2),$C12,"")</f>
        <v/>
      </c>
      <c r="P12" s="6" t="str">
        <f aca="false">IF(AND(ISNUMBER($C12),$B12=3),$C12,"")</f>
        <v/>
      </c>
      <c r="Q12" s="6" t="str">
        <f aca="false">IF(AND(ISNUMBER($C12),$B12=4),$C12,"")</f>
        <v/>
      </c>
      <c r="R12" s="13"/>
      <c r="S12" s="13"/>
      <c r="U12" s="17"/>
    </row>
    <row r="13" customFormat="false" ht="14.4" hidden="false" customHeight="false" outlineLevel="0" collapsed="false">
      <c r="A13" s="15"/>
      <c r="B13" s="12" t="n">
        <v>4</v>
      </c>
      <c r="C13" s="16" t="s">
        <v>38</v>
      </c>
      <c r="D13" s="16" t="s">
        <v>32</v>
      </c>
      <c r="E13" s="6"/>
      <c r="F13" s="6" t="n">
        <f aca="false">IF(AND(D13="Yes",B13=1),1,0)</f>
        <v>0</v>
      </c>
      <c r="G13" s="6" t="n">
        <f aca="false">IF(AND($D13="Yes",$B13=2),1,0)</f>
        <v>0</v>
      </c>
      <c r="H13" s="6" t="n">
        <f aca="false">IF(AND($D13="Yes",$B13=3),1,0)</f>
        <v>0</v>
      </c>
      <c r="I13" s="6" t="n">
        <f aca="false">IF(AND($D13="Yes",$B13=4),1,0)</f>
        <v>0</v>
      </c>
      <c r="J13" s="6" t="n">
        <f aca="false">IF(AND($B13=4,$D13="Yes",$E13="Yes"),1,0)</f>
        <v>0</v>
      </c>
      <c r="K13" s="6" t="n">
        <f aca="false">IF(AND($B13=2,$D13="Yes",$E13="Yes"),1,0)</f>
        <v>0</v>
      </c>
      <c r="L13" s="6" t="n">
        <f aca="false">IF(AND($B13=3,$D13="Yes",$E13="Yes"),1,0)</f>
        <v>0</v>
      </c>
      <c r="M13" s="6" t="n">
        <f aca="false">IF(AND($B13=4,$D13="Yes",$E13="Yes"),1,0)</f>
        <v>0</v>
      </c>
      <c r="N13" s="6" t="str">
        <f aca="false">IF(AND(ISNUMBER($C13),$B13=1),$C13,"")</f>
        <v/>
      </c>
      <c r="O13" s="6" t="str">
        <f aca="false">IF(AND(ISNUMBER($C13),$B13=2),$C13,"")</f>
        <v/>
      </c>
      <c r="P13" s="6" t="str">
        <f aca="false">IF(AND(ISNUMBER($C13),$B13=3),$C13,"")</f>
        <v/>
      </c>
      <c r="Q13" s="6" t="str">
        <f aca="false">IF(AND(ISNUMBER($C13),$B13=4),$C13,"")</f>
        <v/>
      </c>
      <c r="R13" s="13"/>
      <c r="S13" s="13"/>
      <c r="U13" s="17"/>
    </row>
    <row r="14" customFormat="false" ht="57.6" hidden="false" customHeight="false" outlineLevel="0" collapsed="false">
      <c r="A14" s="15" t="n">
        <v>34</v>
      </c>
      <c r="B14" s="12" t="n">
        <v>1</v>
      </c>
      <c r="C14" s="16" t="n">
        <v>0.00208333333333333</v>
      </c>
      <c r="D14" s="16" t="str">
        <f aca="false">'Tarefa1-FGA'!C5</f>
        <v>Yes</v>
      </c>
      <c r="E14" s="16" t="str">
        <f aca="false">'Tarefa1-FGA'!D5</f>
        <v>No</v>
      </c>
      <c r="F14" s="6" t="n">
        <f aca="false">IF(AND(D14="Yes",B14=1),1,0)</f>
        <v>1</v>
      </c>
      <c r="G14" s="6" t="n">
        <f aca="false">IF(AND($D14="Yes",$B14=2),1,0)</f>
        <v>0</v>
      </c>
      <c r="H14" s="6" t="n">
        <f aca="false">IF(AND($D14="Yes",$B14=3),1,0)</f>
        <v>0</v>
      </c>
      <c r="I14" s="6" t="n">
        <f aca="false">IF(AND($D14="Yes",$B14=4),1,0)</f>
        <v>0</v>
      </c>
      <c r="J14" s="6" t="n">
        <f aca="false">IF(AND($B14=4,$D14="Yes",$E14="Yes"),1,0)</f>
        <v>0</v>
      </c>
      <c r="K14" s="6" t="n">
        <f aca="false">IF(AND($B14=2,$D14="Yes",$E14="Yes"),1,0)</f>
        <v>0</v>
      </c>
      <c r="L14" s="6" t="n">
        <f aca="false">IF(AND($B14=3,$D14="Yes",$E14="Yes"),1,0)</f>
        <v>0</v>
      </c>
      <c r="M14" s="6" t="n">
        <f aca="false">IF(AND($B14=4,$D14="Yes",$E14="Yes"),1,0)</f>
        <v>0</v>
      </c>
      <c r="N14" s="6" t="n">
        <f aca="false">IF(AND(ISNUMBER($C14),$B14=1),$C14,"")</f>
        <v>0.00208333333333333</v>
      </c>
      <c r="O14" s="6" t="str">
        <f aca="false">IF(AND(ISNUMBER($C14),$B14=2),$C14,"")</f>
        <v/>
      </c>
      <c r="P14" s="6" t="str">
        <f aca="false">IF(AND(ISNUMBER($C14),$B14=3),$C14,"")</f>
        <v/>
      </c>
      <c r="Q14" s="6" t="str">
        <f aca="false">IF(AND(ISNUMBER($C14),$B14=4),$C14,"")</f>
        <v/>
      </c>
      <c r="R14" s="23" t="str">
        <f aca="false">'Tarefa1-FGA'!E5</f>
        <v>Tried to validate the presented CGM as means of reaching the root goal under each context but did not specify how. Did not seem to take interpretations and tasks' QoS into consideration as well</v>
      </c>
      <c r="S14" s="23"/>
    </row>
    <row r="15" customFormat="false" ht="14.4" hidden="false" customHeight="false" outlineLevel="0" collapsed="false">
      <c r="A15" s="15"/>
      <c r="B15" s="12" t="n">
        <v>2</v>
      </c>
      <c r="C15" s="16" t="n">
        <v>0.00138888888888889</v>
      </c>
      <c r="D15" s="16" t="str">
        <f aca="false">'Tarefa2-FGA'!C5</f>
        <v>Yes</v>
      </c>
      <c r="E15" s="16" t="str">
        <f aca="false">'Tarefa2-FGA'!D5</f>
        <v>Yes</v>
      </c>
      <c r="F15" s="6" t="n">
        <f aca="false">IF(AND(D15="Yes",B15=1),1,0)</f>
        <v>0</v>
      </c>
      <c r="G15" s="6" t="n">
        <f aca="false">IF(AND($D15="Yes",$B15=2),1,0)</f>
        <v>1</v>
      </c>
      <c r="H15" s="6" t="n">
        <f aca="false">IF(AND($D15="Yes",$B15=3),1,0)</f>
        <v>0</v>
      </c>
      <c r="I15" s="6" t="n">
        <f aca="false">IF(AND($D15="Yes",$B15=4),1,0)</f>
        <v>0</v>
      </c>
      <c r="J15" s="6" t="n">
        <f aca="false">IF(AND($B15=4,$D15="Yes",$E15="Yes"),1,0)</f>
        <v>0</v>
      </c>
      <c r="K15" s="6" t="n">
        <f aca="false">IF(AND($B15=2,$D15="Yes",$E15="Yes"),1,0)</f>
        <v>1</v>
      </c>
      <c r="L15" s="6" t="n">
        <f aca="false">IF(AND($B15=3,$D15="Yes",$E15="Yes"),1,0)</f>
        <v>0</v>
      </c>
      <c r="M15" s="6" t="n">
        <f aca="false">IF(AND($B15=4,$D15="Yes",$E15="Yes"),1,0)</f>
        <v>0</v>
      </c>
      <c r="N15" s="6" t="str">
        <f aca="false">IF(AND(ISNUMBER($C15),$B15=1),$C15,"")</f>
        <v/>
      </c>
      <c r="O15" s="6" t="n">
        <f aca="false">IF(AND(ISNUMBER($C15),$B15=2),$C15,"")</f>
        <v>0.00138888888888889</v>
      </c>
      <c r="P15" s="6" t="str">
        <f aca="false">IF(AND(ISNUMBER($C15),$B15=3),$C15,"")</f>
        <v/>
      </c>
      <c r="Q15" s="6" t="str">
        <f aca="false">IF(AND(ISNUMBER($C15),$B15=4),$C15,"")</f>
        <v/>
      </c>
      <c r="R15" s="23"/>
      <c r="S15" s="23"/>
    </row>
    <row r="16" customFormat="false" ht="14.4" hidden="false" customHeight="false" outlineLevel="0" collapsed="false">
      <c r="A16" s="15"/>
      <c r="B16" s="12" t="n">
        <v>3</v>
      </c>
      <c r="C16" s="16" t="n">
        <v>0.00138888888888889</v>
      </c>
      <c r="D16" s="16" t="s">
        <v>31</v>
      </c>
      <c r="E16" s="6" t="s">
        <v>35</v>
      </c>
      <c r="F16" s="6" t="n">
        <f aca="false">IF(AND(D16="Yes",B16=1),1,0)</f>
        <v>0</v>
      </c>
      <c r="G16" s="6" t="n">
        <f aca="false">IF(AND($D16="Yes",$B16=2),1,0)</f>
        <v>0</v>
      </c>
      <c r="H16" s="6" t="n">
        <f aca="false">IF(AND($D16="Yes",$B16=3),1,0)</f>
        <v>1</v>
      </c>
      <c r="I16" s="6" t="n">
        <f aca="false">IF(AND($D16="Yes",$B16=4),1,0)</f>
        <v>0</v>
      </c>
      <c r="J16" s="6" t="n">
        <f aca="false">IF(AND($B16=4,$D16="Yes",$E16="Yes"),1,0)</f>
        <v>0</v>
      </c>
      <c r="K16" s="6" t="n">
        <f aca="false">IF(AND($B16=2,$D16="Yes",$E16="Yes"),1,0)</f>
        <v>0</v>
      </c>
      <c r="L16" s="6" t="n">
        <f aca="false">IF(AND($B16=3,$D16="Yes",$E16="Yes"),1,0)</f>
        <v>0</v>
      </c>
      <c r="M16" s="6" t="n">
        <f aca="false">IF(AND($B16=4,$D16="Yes",$E16="Yes"),1,0)</f>
        <v>0</v>
      </c>
      <c r="N16" s="6" t="str">
        <f aca="false">IF(AND(ISNUMBER($C16),$B16=1),$C16,"")</f>
        <v/>
      </c>
      <c r="O16" s="6" t="str">
        <f aca="false">IF(AND(ISNUMBER($C16),$B16=2),$C16,"")</f>
        <v/>
      </c>
      <c r="P16" s="6" t="n">
        <f aca="false">IF(AND(ISNUMBER($C16),$B16=3),$C16,"")</f>
        <v>0.00138888888888889</v>
      </c>
      <c r="Q16" s="6" t="str">
        <f aca="false">IF(AND(ISNUMBER($C16),$B16=4),$C16,"")</f>
        <v/>
      </c>
      <c r="R16" s="13" t="s">
        <v>75</v>
      </c>
      <c r="S16" s="13"/>
    </row>
    <row r="17" customFormat="false" ht="14.4" hidden="false" customHeight="false" outlineLevel="0" collapsed="false">
      <c r="A17" s="15"/>
      <c r="B17" s="12" t="n">
        <v>4</v>
      </c>
      <c r="C17" s="16" t="n">
        <v>0.00138888888888889</v>
      </c>
      <c r="D17" s="16" t="s">
        <v>31</v>
      </c>
      <c r="E17" s="6" t="s">
        <v>32</v>
      </c>
      <c r="F17" s="6" t="n">
        <f aca="false">IF(AND(D17="Yes",B17=1),1,0)</f>
        <v>0</v>
      </c>
      <c r="G17" s="6" t="n">
        <f aca="false">IF(AND($D17="Yes",$B17=2),1,0)</f>
        <v>0</v>
      </c>
      <c r="H17" s="6" t="n">
        <f aca="false">IF(AND($D17="Yes",$B17=3),1,0)</f>
        <v>0</v>
      </c>
      <c r="I17" s="6" t="n">
        <f aca="false">IF(AND($D17="Yes",$B17=4),1,0)</f>
        <v>1</v>
      </c>
      <c r="J17" s="6" t="n">
        <f aca="false">IF(AND($B17=4,$D17="Yes",$E17="Yes"),1,0)</f>
        <v>0</v>
      </c>
      <c r="K17" s="6" t="n">
        <f aca="false">IF(AND($B17=2,$D17="Yes",$E17="Yes"),1,0)</f>
        <v>0</v>
      </c>
      <c r="L17" s="6" t="n">
        <f aca="false">IF(AND($B17=3,$D17="Yes",$E17="Yes"),1,0)</f>
        <v>0</v>
      </c>
      <c r="M17" s="6" t="n">
        <f aca="false">IF(AND($B17=4,$D17="Yes",$E17="Yes"),1,0)</f>
        <v>0</v>
      </c>
      <c r="N17" s="6" t="str">
        <f aca="false">IF(AND(ISNUMBER($C17),$B17=1),$C17,"")</f>
        <v/>
      </c>
      <c r="O17" s="6" t="str">
        <f aca="false">IF(AND(ISNUMBER($C17),$B17=2),$C17,"")</f>
        <v/>
      </c>
      <c r="P17" s="6" t="str">
        <f aca="false">IF(AND(ISNUMBER($C17),$B17=3),$C17,"")</f>
        <v/>
      </c>
      <c r="Q17" s="6" t="n">
        <f aca="false">IF(AND(ISNUMBER($C17),$B17=4),$C17,"")</f>
        <v>0.00138888888888889</v>
      </c>
      <c r="R17" s="13"/>
      <c r="S17" s="13"/>
    </row>
    <row r="18" customFormat="false" ht="28.8" hidden="false" customHeight="false" outlineLevel="0" collapsed="false">
      <c r="A18" s="15" t="n">
        <v>35</v>
      </c>
      <c r="B18" s="12" t="n">
        <v>1</v>
      </c>
      <c r="C18" s="16" t="s">
        <v>38</v>
      </c>
      <c r="D18" s="16" t="str">
        <f aca="false">'Tarefa1-FGA'!C6</f>
        <v>Yes</v>
      </c>
      <c r="E18" s="16" t="str">
        <f aca="false">'Tarefa1-FGA'!D6</f>
        <v>No</v>
      </c>
      <c r="F18" s="6" t="n">
        <f aca="false">IF(AND(D18="Yes",B18=1),1,0)</f>
        <v>1</v>
      </c>
      <c r="G18" s="6" t="n">
        <f aca="false">IF(AND($D18="Yes",$B18=2),1,0)</f>
        <v>0</v>
      </c>
      <c r="H18" s="6" t="n">
        <f aca="false">IF(AND($D18="Yes",$B18=3),1,0)</f>
        <v>0</v>
      </c>
      <c r="I18" s="6" t="n">
        <f aca="false">IF(AND($D18="Yes",$B18=4),1,0)</f>
        <v>0</v>
      </c>
      <c r="J18" s="6" t="n">
        <f aca="false">IF(AND($B18=4,$D18="Yes",$E18="Yes"),1,0)</f>
        <v>0</v>
      </c>
      <c r="K18" s="6" t="n">
        <f aca="false">IF(AND($B18=2,$D18="Yes",$E18="Yes"),1,0)</f>
        <v>0</v>
      </c>
      <c r="L18" s="6" t="n">
        <f aca="false">IF(AND($B18=3,$D18="Yes",$E18="Yes"),1,0)</f>
        <v>0</v>
      </c>
      <c r="M18" s="6" t="n">
        <f aca="false">IF(AND($B18=4,$D18="Yes",$E18="Yes"),1,0)</f>
        <v>0</v>
      </c>
      <c r="N18" s="6" t="str">
        <f aca="false">IF(AND(ISNUMBER($C18),$B18=1),$C18,"")</f>
        <v/>
      </c>
      <c r="O18" s="6" t="str">
        <f aca="false">IF(AND(ISNUMBER($C18),$B18=2),$C18,"")</f>
        <v/>
      </c>
      <c r="P18" s="6" t="str">
        <f aca="false">IF(AND(ISNUMBER($C18),$B18=3),$C18,"")</f>
        <v/>
      </c>
      <c r="Q18" s="6" t="str">
        <f aca="false">IF(AND(ISNUMBER($C18),$B18=4),$C18,"")</f>
        <v/>
      </c>
      <c r="R18" s="23" t="str">
        <f aca="false">'Tarefa1-FGA'!E6</f>
        <v>Only pointed out 1 task. Possibly hadn't finished at the end</v>
      </c>
      <c r="S18" s="23"/>
    </row>
    <row r="19" customFormat="false" ht="14.4" hidden="false" customHeight="false" outlineLevel="0" collapsed="false">
      <c r="A19" s="15"/>
      <c r="B19" s="12" t="n">
        <v>2</v>
      </c>
      <c r="C19" s="16" t="s">
        <v>38</v>
      </c>
      <c r="D19" s="16" t="str">
        <f aca="false">'Tarefa2-FGA'!C6</f>
        <v>Yes</v>
      </c>
      <c r="E19" s="16" t="str">
        <f aca="false">'Tarefa2-FGA'!D6</f>
        <v>Yes</v>
      </c>
      <c r="F19" s="6" t="n">
        <f aca="false">IF(AND(D19="Yes",B19=1),1,0)</f>
        <v>0</v>
      </c>
      <c r="G19" s="6" t="n">
        <f aca="false">IF(AND($D19="Yes",$B19=2),1,0)</f>
        <v>1</v>
      </c>
      <c r="H19" s="6" t="n">
        <f aca="false">IF(AND($D19="Yes",$B19=3),1,0)</f>
        <v>0</v>
      </c>
      <c r="I19" s="6" t="n">
        <f aca="false">IF(AND($D19="Yes",$B19=4),1,0)</f>
        <v>0</v>
      </c>
      <c r="J19" s="6" t="n">
        <f aca="false">IF(AND($B19=4,$D19="Yes",$E19="Yes"),1,0)</f>
        <v>0</v>
      </c>
      <c r="K19" s="6" t="n">
        <f aca="false">IF(AND($B19=2,$D19="Yes",$E19="Yes"),1,0)</f>
        <v>1</v>
      </c>
      <c r="L19" s="6" t="n">
        <f aca="false">IF(AND($B19=3,$D19="Yes",$E19="Yes"),1,0)</f>
        <v>0</v>
      </c>
      <c r="M19" s="6" t="n">
        <f aca="false">IF(AND($B19=4,$D19="Yes",$E19="Yes"),1,0)</f>
        <v>0</v>
      </c>
      <c r="N19" s="6" t="str">
        <f aca="false">IF(AND(ISNUMBER($C19),$B19=1),$C19,"")</f>
        <v/>
      </c>
      <c r="O19" s="6" t="str">
        <f aca="false">IF(AND(ISNUMBER($C19),$B19=2),$C19,"")</f>
        <v/>
      </c>
      <c r="P19" s="6" t="str">
        <f aca="false">IF(AND(ISNUMBER($C19),$B19=3),$C19,"")</f>
        <v/>
      </c>
      <c r="Q19" s="6" t="str">
        <f aca="false">IF(AND(ISNUMBER($C19),$B19=4),$C19,"")</f>
        <v/>
      </c>
      <c r="R19" s="23"/>
      <c r="S19" s="23"/>
    </row>
    <row r="20" customFormat="false" ht="14.4" hidden="false" customHeight="false" outlineLevel="0" collapsed="false">
      <c r="A20" s="15"/>
      <c r="B20" s="12" t="n">
        <v>3</v>
      </c>
      <c r="C20" s="16" t="s">
        <v>38</v>
      </c>
      <c r="D20" s="16" t="s">
        <v>32</v>
      </c>
      <c r="E20" s="6"/>
      <c r="F20" s="6" t="n">
        <f aca="false">IF(AND(D20="Yes",B20=1),1,0)</f>
        <v>0</v>
      </c>
      <c r="G20" s="6" t="n">
        <f aca="false">IF(AND($D20="Yes",$B20=2),1,0)</f>
        <v>0</v>
      </c>
      <c r="H20" s="6" t="n">
        <f aca="false">IF(AND($D20="Yes",$B20=3),1,0)</f>
        <v>0</v>
      </c>
      <c r="I20" s="6" t="n">
        <f aca="false">IF(AND($D20="Yes",$B20=4),1,0)</f>
        <v>0</v>
      </c>
      <c r="J20" s="6" t="n">
        <f aca="false">IF(AND($B20=4,$D20="Yes",$E20="Yes"),1,0)</f>
        <v>0</v>
      </c>
      <c r="K20" s="6" t="n">
        <f aca="false">IF(AND($B20=2,$D20="Yes",$E20="Yes"),1,0)</f>
        <v>0</v>
      </c>
      <c r="L20" s="6" t="n">
        <f aca="false">IF(AND($B20=3,$D20="Yes",$E20="Yes"),1,0)</f>
        <v>0</v>
      </c>
      <c r="M20" s="6" t="n">
        <f aca="false">IF(AND($B20=4,$D20="Yes",$E20="Yes"),1,0)</f>
        <v>0</v>
      </c>
      <c r="N20" s="6" t="str">
        <f aca="false">IF(AND(ISNUMBER($C20),$B20=1),$C20,"")</f>
        <v/>
      </c>
      <c r="O20" s="6" t="str">
        <f aca="false">IF(AND(ISNUMBER($C20),$B20=2),$C20,"")</f>
        <v/>
      </c>
      <c r="P20" s="6" t="str">
        <f aca="false">IF(AND(ISNUMBER($C20),$B20=3),$C20,"")</f>
        <v/>
      </c>
      <c r="Q20" s="6" t="str">
        <f aca="false">IF(AND(ISNUMBER($C20),$B20=4),$C20,"")</f>
        <v/>
      </c>
      <c r="R20" s="13"/>
      <c r="S20" s="13"/>
    </row>
    <row r="21" customFormat="false" ht="14.4" hidden="false" customHeight="false" outlineLevel="0" collapsed="false">
      <c r="A21" s="15"/>
      <c r="B21" s="12" t="n">
        <v>4</v>
      </c>
      <c r="C21" s="16" t="s">
        <v>38</v>
      </c>
      <c r="D21" s="16" t="s">
        <v>32</v>
      </c>
      <c r="E21" s="6"/>
      <c r="F21" s="6" t="n">
        <f aca="false">IF(AND(D21="Yes",B21=1),1,0)</f>
        <v>0</v>
      </c>
      <c r="G21" s="6" t="n">
        <f aca="false">IF(AND($D21="Yes",$B21=2),1,0)</f>
        <v>0</v>
      </c>
      <c r="H21" s="6" t="n">
        <f aca="false">IF(AND($D21="Yes",$B21=3),1,0)</f>
        <v>0</v>
      </c>
      <c r="I21" s="6" t="n">
        <f aca="false">IF(AND($D21="Yes",$B21=4),1,0)</f>
        <v>0</v>
      </c>
      <c r="J21" s="6" t="n">
        <f aca="false">IF(AND($B21=4,$D21="Yes",$E21="Yes"),1,0)</f>
        <v>0</v>
      </c>
      <c r="K21" s="6" t="n">
        <f aca="false">IF(AND($B21=2,$D21="Yes",$E21="Yes"),1,0)</f>
        <v>0</v>
      </c>
      <c r="L21" s="6" t="n">
        <f aca="false">IF(AND($B21=3,$D21="Yes",$E21="Yes"),1,0)</f>
        <v>0</v>
      </c>
      <c r="M21" s="6" t="n">
        <f aca="false">IF(AND($B21=4,$D21="Yes",$E21="Yes"),1,0)</f>
        <v>0</v>
      </c>
      <c r="N21" s="6" t="str">
        <f aca="false">IF(AND(ISNUMBER($C21),$B21=1),$C21,"")</f>
        <v/>
      </c>
      <c r="O21" s="6" t="str">
        <f aca="false">IF(AND(ISNUMBER($C21),$B21=2),$C21,"")</f>
        <v/>
      </c>
      <c r="P21" s="6" t="str">
        <f aca="false">IF(AND(ISNUMBER($C21),$B21=3),$C21,"")</f>
        <v/>
      </c>
      <c r="Q21" s="6" t="str">
        <f aca="false">IF(AND(ISNUMBER($C21),$B21=4),$C21,"")</f>
        <v/>
      </c>
      <c r="R21" s="13"/>
      <c r="S21" s="13"/>
    </row>
    <row r="22" customFormat="false" ht="28.8" hidden="false" customHeight="false" outlineLevel="0" collapsed="false">
      <c r="A22" s="15" t="n">
        <v>36</v>
      </c>
      <c r="B22" s="12" t="n">
        <v>1</v>
      </c>
      <c r="C22" s="16" t="s">
        <v>38</v>
      </c>
      <c r="D22" s="16" t="str">
        <f aca="false">'Tarefa1-FGA'!C6</f>
        <v>Yes</v>
      </c>
      <c r="E22" s="16" t="str">
        <f aca="false">'Tarefa1-FGA'!D6</f>
        <v>No</v>
      </c>
      <c r="F22" s="6" t="n">
        <f aca="false">IF(AND(D22="Yes",B22=1),1,0)</f>
        <v>1</v>
      </c>
      <c r="G22" s="6" t="n">
        <f aca="false">IF(AND($D22="Yes",$B22=2),1,0)</f>
        <v>0</v>
      </c>
      <c r="H22" s="6" t="n">
        <f aca="false">IF(AND($D22="Yes",$B22=3),1,0)</f>
        <v>0</v>
      </c>
      <c r="I22" s="6" t="n">
        <f aca="false">IF(AND($D22="Yes",$B22=4),1,0)</f>
        <v>0</v>
      </c>
      <c r="J22" s="6" t="n">
        <f aca="false">IF(AND($B22=4,$D22="Yes",$E22="Yes"),1,0)</f>
        <v>0</v>
      </c>
      <c r="K22" s="6" t="n">
        <f aca="false">IF(AND($B22=2,$D22="Yes",$E22="Yes"),1,0)</f>
        <v>0</v>
      </c>
      <c r="L22" s="6" t="n">
        <f aca="false">IF(AND($B22=3,$D22="Yes",$E22="Yes"),1,0)</f>
        <v>0</v>
      </c>
      <c r="M22" s="6" t="n">
        <f aca="false">IF(AND($B22=4,$D22="Yes",$E22="Yes"),1,0)</f>
        <v>0</v>
      </c>
      <c r="N22" s="6" t="str">
        <f aca="false">IF(AND(ISNUMBER($C22),$B22=1),$C22,"")</f>
        <v/>
      </c>
      <c r="O22" s="6" t="str">
        <f aca="false">IF(AND(ISNUMBER($C22),$B22=2),$C22,"")</f>
        <v/>
      </c>
      <c r="P22" s="6" t="str">
        <f aca="false">IF(AND(ISNUMBER($C22),$B22=3),$C22,"")</f>
        <v/>
      </c>
      <c r="Q22" s="6" t="str">
        <f aca="false">IF(AND(ISNUMBER($C22),$B22=4),$C22,"")</f>
        <v/>
      </c>
      <c r="R22" s="23" t="str">
        <f aca="false">'Tarefa1-FGA'!E6</f>
        <v>Only pointed out 1 task. Possibly hadn't finished at the end</v>
      </c>
      <c r="S22" s="23"/>
    </row>
    <row r="23" customFormat="false" ht="14.4" hidden="false" customHeight="false" outlineLevel="0" collapsed="false">
      <c r="A23" s="15"/>
      <c r="B23" s="12" t="n">
        <v>2</v>
      </c>
      <c r="C23" s="16" t="s">
        <v>38</v>
      </c>
      <c r="D23" s="16" t="str">
        <f aca="false">'Tarefa2-FGA'!C7</f>
        <v>No</v>
      </c>
      <c r="E23" s="16"/>
      <c r="F23" s="6" t="n">
        <f aca="false">IF(AND(D23="Yes",B23=1),1,0)</f>
        <v>0</v>
      </c>
      <c r="G23" s="6" t="n">
        <f aca="false">IF(AND($D23="Yes",$B23=2),1,0)</f>
        <v>0</v>
      </c>
      <c r="H23" s="6" t="n">
        <f aca="false">IF(AND($D23="Yes",$B23=3),1,0)</f>
        <v>0</v>
      </c>
      <c r="I23" s="6" t="n">
        <f aca="false">IF(AND($D23="Yes",$B23=4),1,0)</f>
        <v>0</v>
      </c>
      <c r="J23" s="6" t="n">
        <f aca="false">IF(AND($B23=4,$D23="Yes",$E23="Yes"),1,0)</f>
        <v>0</v>
      </c>
      <c r="K23" s="6" t="n">
        <f aca="false">IF(AND($B23=2,$D23="Yes",$E23="Yes"),1,0)</f>
        <v>0</v>
      </c>
      <c r="L23" s="6" t="n">
        <f aca="false">IF(AND($B23=3,$D23="Yes",$E23="Yes"),1,0)</f>
        <v>0</v>
      </c>
      <c r="M23" s="6" t="n">
        <f aca="false">IF(AND($B23=4,$D23="Yes",$E23="Yes"),1,0)</f>
        <v>0</v>
      </c>
      <c r="N23" s="6" t="str">
        <f aca="false">IF(AND(ISNUMBER($C23),$B23=1),$C23,"")</f>
        <v/>
      </c>
      <c r="O23" s="6" t="str">
        <f aca="false">IF(AND(ISNUMBER($C23),$B23=2),$C23,"")</f>
        <v/>
      </c>
      <c r="P23" s="6" t="str">
        <f aca="false">IF(AND(ISNUMBER($C23),$B23=3),$C23,"")</f>
        <v/>
      </c>
      <c r="Q23" s="6" t="str">
        <f aca="false">IF(AND(ISNUMBER($C23),$B23=4),$C23,"")</f>
        <v/>
      </c>
      <c r="R23" s="23"/>
      <c r="S23" s="23"/>
    </row>
    <row r="24" customFormat="false" ht="14.4" hidden="false" customHeight="false" outlineLevel="0" collapsed="false">
      <c r="A24" s="15"/>
      <c r="B24" s="12" t="n">
        <v>3</v>
      </c>
      <c r="C24" s="16" t="s">
        <v>38</v>
      </c>
      <c r="D24" s="16" t="s">
        <v>32</v>
      </c>
      <c r="E24" s="6"/>
      <c r="F24" s="6" t="n">
        <f aca="false">IF(AND(D24="Yes",B24=1),1,0)</f>
        <v>0</v>
      </c>
      <c r="G24" s="6" t="n">
        <f aca="false">IF(AND($D24="Yes",$B24=2),1,0)</f>
        <v>0</v>
      </c>
      <c r="H24" s="6" t="n">
        <f aca="false">IF(AND($D24="Yes",$B24=3),1,0)</f>
        <v>0</v>
      </c>
      <c r="I24" s="6" t="n">
        <f aca="false">IF(AND($D24="Yes",$B24=4),1,0)</f>
        <v>0</v>
      </c>
      <c r="J24" s="6" t="n">
        <f aca="false">IF(AND($B24=4,$D24="Yes",$E24="Yes"),1,0)</f>
        <v>0</v>
      </c>
      <c r="K24" s="6" t="n">
        <f aca="false">IF(AND($B24=2,$D24="Yes",$E24="Yes"),1,0)</f>
        <v>0</v>
      </c>
      <c r="L24" s="6" t="n">
        <f aca="false">IF(AND($B24=3,$D24="Yes",$E24="Yes"),1,0)</f>
        <v>0</v>
      </c>
      <c r="M24" s="6" t="n">
        <f aca="false">IF(AND($B24=4,$D24="Yes",$E24="Yes"),1,0)</f>
        <v>0</v>
      </c>
      <c r="N24" s="6" t="str">
        <f aca="false">IF(AND(ISNUMBER($C24),$B24=1),$C24,"")</f>
        <v/>
      </c>
      <c r="O24" s="6" t="str">
        <f aca="false">IF(AND(ISNUMBER($C24),$B24=2),$C24,"")</f>
        <v/>
      </c>
      <c r="P24" s="6" t="str">
        <f aca="false">IF(AND(ISNUMBER($C24),$B24=3),$C24,"")</f>
        <v/>
      </c>
      <c r="Q24" s="6" t="str">
        <f aca="false">IF(AND(ISNUMBER($C24),$B24=4),$C24,"")</f>
        <v/>
      </c>
      <c r="R24" s="13"/>
      <c r="S24" s="13"/>
    </row>
    <row r="25" customFormat="false" ht="14.4" hidden="false" customHeight="false" outlineLevel="0" collapsed="false">
      <c r="A25" s="15"/>
      <c r="B25" s="12" t="n">
        <v>4</v>
      </c>
      <c r="C25" s="16" t="s">
        <v>38</v>
      </c>
      <c r="D25" s="16" t="s">
        <v>32</v>
      </c>
      <c r="E25" s="6"/>
      <c r="F25" s="6" t="n">
        <f aca="false">IF(AND(D25="Yes",B25=1),1,0)</f>
        <v>0</v>
      </c>
      <c r="G25" s="6" t="n">
        <f aca="false">IF(AND($D25="Yes",$B25=2),1,0)</f>
        <v>0</v>
      </c>
      <c r="H25" s="6" t="n">
        <f aca="false">IF(AND($D25="Yes",$B25=3),1,0)</f>
        <v>0</v>
      </c>
      <c r="I25" s="6" t="n">
        <f aca="false">IF(AND($D25="Yes",$B25=4),1,0)</f>
        <v>0</v>
      </c>
      <c r="J25" s="6" t="n">
        <f aca="false">IF(AND($B25=4,$D25="Yes",$E25="Yes"),1,0)</f>
        <v>0</v>
      </c>
      <c r="K25" s="6" t="n">
        <f aca="false">IF(AND($B25=2,$D25="Yes",$E25="Yes"),1,0)</f>
        <v>0</v>
      </c>
      <c r="L25" s="6" t="n">
        <f aca="false">IF(AND($B25=3,$D25="Yes",$E25="Yes"),1,0)</f>
        <v>0</v>
      </c>
      <c r="M25" s="6" t="n">
        <f aca="false">IF(AND($B25=4,$D25="Yes",$E25="Yes"),1,0)</f>
        <v>0</v>
      </c>
      <c r="N25" s="6" t="str">
        <f aca="false">IF(AND(ISNUMBER($C25),$B25=1),$C25,"")</f>
        <v/>
      </c>
      <c r="O25" s="6" t="str">
        <f aca="false">IF(AND(ISNUMBER($C25),$B25=2),$C25,"")</f>
        <v/>
      </c>
      <c r="P25" s="6" t="str">
        <f aca="false">IF(AND(ISNUMBER($C25),$B25=3),$C25,"")</f>
        <v/>
      </c>
      <c r="Q25" s="6" t="str">
        <f aca="false">IF(AND(ISNUMBER($C25),$B25=4),$C25,"")</f>
        <v/>
      </c>
      <c r="R25" s="13"/>
      <c r="S25" s="13"/>
    </row>
    <row r="26" customFormat="false" ht="28.8" hidden="false" customHeight="false" outlineLevel="0" collapsed="false">
      <c r="A26" s="15" t="n">
        <v>37</v>
      </c>
      <c r="B26" s="12" t="n">
        <v>1</v>
      </c>
      <c r="C26" s="16" t="n">
        <v>0.0104166666666667</v>
      </c>
      <c r="D26" s="16" t="str">
        <f aca="false">'Tarefa1-FGA'!C8</f>
        <v>Yes</v>
      </c>
      <c r="E26" s="16" t="str">
        <f aca="false">'Tarefa1-FGA'!D8</f>
        <v>No</v>
      </c>
      <c r="F26" s="6" t="n">
        <f aca="false">IF(AND(D26="Yes",B26=1),1,0)</f>
        <v>1</v>
      </c>
      <c r="G26" s="6" t="n">
        <f aca="false">IF(AND($D26="Yes",$B26=2),1,0)</f>
        <v>0</v>
      </c>
      <c r="H26" s="6" t="n">
        <f aca="false">IF(AND($D26="Yes",$B26=3),1,0)</f>
        <v>0</v>
      </c>
      <c r="I26" s="6" t="n">
        <f aca="false">IF(AND($D26="Yes",$B26=4),1,0)</f>
        <v>0</v>
      </c>
      <c r="J26" s="6" t="n">
        <f aca="false">IF(AND($B26=4,$D26="Yes",$E26="Yes"),1,0)</f>
        <v>0</v>
      </c>
      <c r="K26" s="6" t="n">
        <f aca="false">IF(AND($B26=2,$D26="Yes",$E26="Yes"),1,0)</f>
        <v>0</v>
      </c>
      <c r="L26" s="6" t="n">
        <f aca="false">IF(AND($B26=3,$D26="Yes",$E26="Yes"),1,0)</f>
        <v>0</v>
      </c>
      <c r="M26" s="6" t="n">
        <f aca="false">IF(AND($B26=4,$D26="Yes",$E26="Yes"),1,0)</f>
        <v>0</v>
      </c>
      <c r="N26" s="6" t="n">
        <f aca="false">IF(AND(ISNUMBER($C26),$B26=1),$C26,"")</f>
        <v>0.0104166666666667</v>
      </c>
      <c r="O26" s="6" t="str">
        <f aca="false">IF(AND(ISNUMBER($C26),$B26=2),$C26,"")</f>
        <v/>
      </c>
      <c r="P26" s="6" t="str">
        <f aca="false">IF(AND(ISNUMBER($C26),$B26=3),$C26,"")</f>
        <v/>
      </c>
      <c r="Q26" s="6" t="str">
        <f aca="false">IF(AND(ISNUMBER($C26),$B26=4),$C26,"")</f>
        <v/>
      </c>
      <c r="R26" s="23" t="str">
        <f aca="false">'Tarefa1-FGA'!E8</f>
        <v>Incorrect matching of the QoS and Interpretation requirements</v>
      </c>
      <c r="S26" s="23"/>
    </row>
    <row r="27" customFormat="false" ht="14.4" hidden="false" customHeight="false" outlineLevel="0" collapsed="false">
      <c r="A27" s="15"/>
      <c r="B27" s="12" t="n">
        <v>2</v>
      </c>
      <c r="C27" s="16" t="s">
        <v>38</v>
      </c>
      <c r="D27" s="16" t="str">
        <f aca="false">'Tarefa2-FGA'!C8</f>
        <v>No</v>
      </c>
      <c r="E27" s="16"/>
      <c r="F27" s="6" t="n">
        <f aca="false">IF(AND(D27="Yes",B27=1),1,0)</f>
        <v>0</v>
      </c>
      <c r="G27" s="6" t="n">
        <f aca="false">IF(AND($D27="Yes",$B27=2),1,0)</f>
        <v>0</v>
      </c>
      <c r="H27" s="6" t="n">
        <f aca="false">IF(AND($D27="Yes",$B27=3),1,0)</f>
        <v>0</v>
      </c>
      <c r="I27" s="6" t="n">
        <f aca="false">IF(AND($D27="Yes",$B27=4),1,0)</f>
        <v>0</v>
      </c>
      <c r="J27" s="6" t="n">
        <f aca="false">IF(AND($B27=4,$D27="Yes",$E27="Yes"),1,0)</f>
        <v>0</v>
      </c>
      <c r="K27" s="6" t="n">
        <f aca="false">IF(AND($B27=2,$D27="Yes",$E27="Yes"),1,0)</f>
        <v>0</v>
      </c>
      <c r="L27" s="6" t="n">
        <f aca="false">IF(AND($B27=3,$D27="Yes",$E27="Yes"),1,0)</f>
        <v>0</v>
      </c>
      <c r="M27" s="6" t="n">
        <f aca="false">IF(AND($B27=4,$D27="Yes",$E27="Yes"),1,0)</f>
        <v>0</v>
      </c>
      <c r="N27" s="6" t="str">
        <f aca="false">IF(AND(ISNUMBER($C27),$B27=1),$C27,"")</f>
        <v/>
      </c>
      <c r="O27" s="6" t="str">
        <f aca="false">IF(AND(ISNUMBER($C27),$B27=2),$C27,"")</f>
        <v/>
      </c>
      <c r="P27" s="6" t="str">
        <f aca="false">IF(AND(ISNUMBER($C27),$B27=3),$C27,"")</f>
        <v/>
      </c>
      <c r="Q27" s="6" t="str">
        <f aca="false">IF(AND(ISNUMBER($C27),$B27=4),$C27,"")</f>
        <v/>
      </c>
      <c r="R27" s="23"/>
      <c r="S27" s="23"/>
    </row>
    <row r="28" customFormat="false" ht="14.4" hidden="false" customHeight="false" outlineLevel="0" collapsed="false">
      <c r="A28" s="15"/>
      <c r="B28" s="12" t="n">
        <v>3</v>
      </c>
      <c r="C28" s="16" t="s">
        <v>38</v>
      </c>
      <c r="D28" s="16" t="s">
        <v>32</v>
      </c>
      <c r="E28" s="6"/>
      <c r="F28" s="6" t="n">
        <f aca="false">IF(AND(D28="Yes",B28=1),1,0)</f>
        <v>0</v>
      </c>
      <c r="G28" s="6" t="n">
        <f aca="false">IF(AND($D28="Yes",$B28=2),1,0)</f>
        <v>0</v>
      </c>
      <c r="H28" s="6" t="n">
        <f aca="false">IF(AND($D28="Yes",$B28=3),1,0)</f>
        <v>0</v>
      </c>
      <c r="I28" s="6" t="n">
        <f aca="false">IF(AND($D28="Yes",$B28=4),1,0)</f>
        <v>0</v>
      </c>
      <c r="J28" s="6" t="n">
        <f aca="false">IF(AND($B28=4,$D28="Yes",$E28="Yes"),1,0)</f>
        <v>0</v>
      </c>
      <c r="K28" s="6" t="n">
        <f aca="false">IF(AND($B28=2,$D28="Yes",$E28="Yes"),1,0)</f>
        <v>0</v>
      </c>
      <c r="L28" s="6" t="n">
        <f aca="false">IF(AND($B28=3,$D28="Yes",$E28="Yes"),1,0)</f>
        <v>0</v>
      </c>
      <c r="M28" s="6" t="n">
        <f aca="false">IF(AND($B28=4,$D28="Yes",$E28="Yes"),1,0)</f>
        <v>0</v>
      </c>
      <c r="N28" s="6" t="str">
        <f aca="false">IF(AND(ISNUMBER($C28),$B28=1),$C28,"")</f>
        <v/>
      </c>
      <c r="O28" s="6" t="str">
        <f aca="false">IF(AND(ISNUMBER($C28),$B28=2),$C28,"")</f>
        <v/>
      </c>
      <c r="P28" s="6" t="str">
        <f aca="false">IF(AND(ISNUMBER($C28),$B28=3),$C28,"")</f>
        <v/>
      </c>
      <c r="Q28" s="6" t="str">
        <f aca="false">IF(AND(ISNUMBER($C28),$B28=4),$C28,"")</f>
        <v/>
      </c>
      <c r="R28" s="13"/>
      <c r="S28" s="13"/>
    </row>
    <row r="29" customFormat="false" ht="14.4" hidden="false" customHeight="false" outlineLevel="0" collapsed="false">
      <c r="A29" s="15"/>
      <c r="B29" s="12" t="n">
        <v>4</v>
      </c>
      <c r="C29" s="16" t="s">
        <v>38</v>
      </c>
      <c r="D29" s="16" t="s">
        <v>32</v>
      </c>
      <c r="E29" s="6"/>
      <c r="F29" s="6" t="n">
        <f aca="false">IF(AND(D29="Yes",B29=1),1,0)</f>
        <v>0</v>
      </c>
      <c r="G29" s="6" t="n">
        <f aca="false">IF(AND($D29="Yes",$B29=2),1,0)</f>
        <v>0</v>
      </c>
      <c r="H29" s="6" t="n">
        <f aca="false">IF(AND($D29="Yes",$B29=3),1,0)</f>
        <v>0</v>
      </c>
      <c r="I29" s="6" t="n">
        <f aca="false">IF(AND($D29="Yes",$B29=4),1,0)</f>
        <v>0</v>
      </c>
      <c r="J29" s="6" t="n">
        <f aca="false">IF(AND($B29=4,$D29="Yes",$E29="Yes"),1,0)</f>
        <v>0</v>
      </c>
      <c r="K29" s="6" t="n">
        <f aca="false">IF(AND($B29=2,$D29="Yes",$E29="Yes"),1,0)</f>
        <v>0</v>
      </c>
      <c r="L29" s="6" t="n">
        <f aca="false">IF(AND($B29=3,$D29="Yes",$E29="Yes"),1,0)</f>
        <v>0</v>
      </c>
      <c r="M29" s="6" t="n">
        <f aca="false">IF(AND($B29=4,$D29="Yes",$E29="Yes"),1,0)</f>
        <v>0</v>
      </c>
      <c r="N29" s="6" t="str">
        <f aca="false">IF(AND(ISNUMBER($C29),$B29=1),$C29,"")</f>
        <v/>
      </c>
      <c r="O29" s="6" t="str">
        <f aca="false">IF(AND(ISNUMBER($C29),$B29=2),$C29,"")</f>
        <v/>
      </c>
      <c r="P29" s="6" t="str">
        <f aca="false">IF(AND(ISNUMBER($C29),$B29=3),$C29,"")</f>
        <v/>
      </c>
      <c r="Q29" s="6" t="str">
        <f aca="false">IF(AND(ISNUMBER($C29),$B29=4),$C29,"")</f>
        <v/>
      </c>
      <c r="R29" s="13"/>
      <c r="S29" s="13"/>
    </row>
    <row r="30" customFormat="false" ht="14.4" hidden="false" customHeight="false" outlineLevel="0" collapsed="false">
      <c r="A30" s="15" t="n">
        <v>38</v>
      </c>
      <c r="B30" s="12" t="n">
        <v>1</v>
      </c>
      <c r="C30" s="16" t="s">
        <v>38</v>
      </c>
      <c r="D30" s="16" t="str">
        <f aca="false">'Tarefa1-FGA'!C9</f>
        <v>No</v>
      </c>
      <c r="E30" s="16"/>
      <c r="F30" s="6" t="n">
        <f aca="false">IF(AND(D30="Yes",B30=1),1,0)</f>
        <v>0</v>
      </c>
      <c r="G30" s="6" t="n">
        <f aca="false">IF(AND($D30="Yes",$B30=2),1,0)</f>
        <v>0</v>
      </c>
      <c r="H30" s="6" t="n">
        <f aca="false">IF(AND($D30="Yes",$B30=3),1,0)</f>
        <v>0</v>
      </c>
      <c r="I30" s="6" t="n">
        <f aca="false">IF(AND($D30="Yes",$B30=4),1,0)</f>
        <v>0</v>
      </c>
      <c r="J30" s="6" t="n">
        <f aca="false">IF(AND($B30=4,$D30="Yes",$E30="Yes"),1,0)</f>
        <v>0</v>
      </c>
      <c r="K30" s="6" t="n">
        <f aca="false">IF(AND($B30=2,$D30="Yes",$E30="Yes"),1,0)</f>
        <v>0</v>
      </c>
      <c r="L30" s="6" t="n">
        <f aca="false">IF(AND($B30=3,$D30="Yes",$E30="Yes"),1,0)</f>
        <v>0</v>
      </c>
      <c r="M30" s="6" t="n">
        <f aca="false">IF(AND($B30=4,$D30="Yes",$E30="Yes"),1,0)</f>
        <v>0</v>
      </c>
      <c r="N30" s="6" t="str">
        <f aca="false">IF(AND(ISNUMBER($C30),$B30=1),$C30,"")</f>
        <v/>
      </c>
      <c r="O30" s="6" t="str">
        <f aca="false">IF(AND(ISNUMBER($C30),$B30=2),$C30,"")</f>
        <v/>
      </c>
      <c r="P30" s="6" t="str">
        <f aca="false">IF(AND(ISNUMBER($C30),$B30=3),$C30,"")</f>
        <v/>
      </c>
      <c r="Q30" s="6" t="str">
        <f aca="false">IF(AND(ISNUMBER($C30),$B30=4),$C30,"")</f>
        <v/>
      </c>
      <c r="R30" s="23"/>
      <c r="S30" s="23"/>
    </row>
    <row r="31" customFormat="false" ht="14.4" hidden="false" customHeight="false" outlineLevel="0" collapsed="false">
      <c r="A31" s="15"/>
      <c r="B31" s="12" t="n">
        <v>2</v>
      </c>
      <c r="C31" s="16" t="s">
        <v>38</v>
      </c>
      <c r="D31" s="16" t="s">
        <v>32</v>
      </c>
      <c r="E31" s="16"/>
      <c r="F31" s="6" t="n">
        <f aca="false">IF(AND(D31="Yes",B31=1),1,0)</f>
        <v>0</v>
      </c>
      <c r="G31" s="6" t="n">
        <f aca="false">IF(AND($D31="Yes",$B31=2),1,0)</f>
        <v>0</v>
      </c>
      <c r="H31" s="6" t="n">
        <f aca="false">IF(AND($D31="Yes",$B31=3),1,0)</f>
        <v>0</v>
      </c>
      <c r="I31" s="6" t="n">
        <f aca="false">IF(AND($D31="Yes",$B31=4),1,0)</f>
        <v>0</v>
      </c>
      <c r="J31" s="6" t="n">
        <f aca="false">IF(AND($B31=4,$D31="Yes",$E31="Yes"),1,0)</f>
        <v>0</v>
      </c>
      <c r="K31" s="6" t="n">
        <f aca="false">IF(AND($B31=2,$D31="Yes",$E31="Yes"),1,0)</f>
        <v>0</v>
      </c>
      <c r="L31" s="6" t="n">
        <f aca="false">IF(AND($B31=3,$D31="Yes",$E31="Yes"),1,0)</f>
        <v>0</v>
      </c>
      <c r="M31" s="6" t="n">
        <f aca="false">IF(AND($B31=4,$D31="Yes",$E31="Yes"),1,0)</f>
        <v>0</v>
      </c>
      <c r="N31" s="6" t="str">
        <f aca="false">IF(AND(ISNUMBER($C31),$B31=1),$C31,"")</f>
        <v/>
      </c>
      <c r="O31" s="6" t="str">
        <f aca="false">IF(AND(ISNUMBER($C31),$B31=2),$C31,"")</f>
        <v/>
      </c>
      <c r="P31" s="6" t="str">
        <f aca="false">IF(AND(ISNUMBER($C31),$B31=3),$C31,"")</f>
        <v/>
      </c>
      <c r="Q31" s="6" t="str">
        <f aca="false">IF(AND(ISNUMBER($C31),$B31=4),$C31,"")</f>
        <v/>
      </c>
      <c r="R31" s="23"/>
      <c r="S31" s="23"/>
    </row>
    <row r="32" customFormat="false" ht="14.4" hidden="false" customHeight="false" outlineLevel="0" collapsed="false">
      <c r="A32" s="15"/>
      <c r="B32" s="12" t="n">
        <v>3</v>
      </c>
      <c r="C32" s="16" t="s">
        <v>38</v>
      </c>
      <c r="D32" s="16" t="s">
        <v>32</v>
      </c>
      <c r="E32" s="6"/>
      <c r="F32" s="6" t="n">
        <f aca="false">IF(AND(D32="Yes",B32=1),1,0)</f>
        <v>0</v>
      </c>
      <c r="G32" s="6" t="n">
        <f aca="false">IF(AND($D32="Yes",$B32=2),1,0)</f>
        <v>0</v>
      </c>
      <c r="H32" s="6" t="n">
        <f aca="false">IF(AND($D32="Yes",$B32=3),1,0)</f>
        <v>0</v>
      </c>
      <c r="I32" s="6" t="n">
        <f aca="false">IF(AND($D32="Yes",$B32=4),1,0)</f>
        <v>0</v>
      </c>
      <c r="J32" s="6" t="n">
        <f aca="false">IF(AND($B32=4,$D32="Yes",$E32="Yes"),1,0)</f>
        <v>0</v>
      </c>
      <c r="K32" s="6" t="n">
        <f aca="false">IF(AND($B32=2,$D32="Yes",$E32="Yes"),1,0)</f>
        <v>0</v>
      </c>
      <c r="L32" s="6" t="n">
        <f aca="false">IF(AND($B32=3,$D32="Yes",$E32="Yes"),1,0)</f>
        <v>0</v>
      </c>
      <c r="M32" s="6" t="n">
        <f aca="false">IF(AND($B32=4,$D32="Yes",$E32="Yes"),1,0)</f>
        <v>0</v>
      </c>
      <c r="N32" s="6" t="str">
        <f aca="false">IF(AND(ISNUMBER($C32),$B32=1),$C32,"")</f>
        <v/>
      </c>
      <c r="O32" s="6" t="str">
        <f aca="false">IF(AND(ISNUMBER($C32),$B32=2),$C32,"")</f>
        <v/>
      </c>
      <c r="P32" s="6" t="str">
        <f aca="false">IF(AND(ISNUMBER($C32),$B32=3),$C32,"")</f>
        <v/>
      </c>
      <c r="Q32" s="6" t="str">
        <f aca="false">IF(AND(ISNUMBER($C32),$B32=4),$C32,"")</f>
        <v/>
      </c>
      <c r="R32" s="13"/>
      <c r="S32" s="13"/>
    </row>
    <row r="33" customFormat="false" ht="14.4" hidden="false" customHeight="false" outlineLevel="0" collapsed="false">
      <c r="A33" s="15"/>
      <c r="B33" s="12" t="n">
        <v>4</v>
      </c>
      <c r="C33" s="16" t="s">
        <v>38</v>
      </c>
      <c r="D33" s="16" t="s">
        <v>32</v>
      </c>
      <c r="E33" s="6"/>
      <c r="F33" s="6" t="n">
        <f aca="false">IF(AND(D33="Yes",B33=1),1,0)</f>
        <v>0</v>
      </c>
      <c r="G33" s="6" t="n">
        <f aca="false">IF(AND($D33="Yes",$B33=2),1,0)</f>
        <v>0</v>
      </c>
      <c r="H33" s="6" t="n">
        <f aca="false">IF(AND($D33="Yes",$B33=3),1,0)</f>
        <v>0</v>
      </c>
      <c r="I33" s="6" t="n">
        <f aca="false">IF(AND($D33="Yes",$B33=4),1,0)</f>
        <v>0</v>
      </c>
      <c r="J33" s="6" t="n">
        <f aca="false">IF(AND($B33=4,$D33="Yes",$E33="Yes"),1,0)</f>
        <v>0</v>
      </c>
      <c r="K33" s="6" t="n">
        <f aca="false">IF(AND($B33=2,$D33="Yes",$E33="Yes"),1,0)</f>
        <v>0</v>
      </c>
      <c r="L33" s="6" t="n">
        <f aca="false">IF(AND($B33=3,$D33="Yes",$E33="Yes"),1,0)</f>
        <v>0</v>
      </c>
      <c r="M33" s="6" t="n">
        <f aca="false">IF(AND($B33=4,$D33="Yes",$E33="Yes"),1,0)</f>
        <v>0</v>
      </c>
      <c r="N33" s="6" t="str">
        <f aca="false">IF(AND(ISNUMBER($C33),$B33=1),$C33,"")</f>
        <v/>
      </c>
      <c r="O33" s="6" t="str">
        <f aca="false">IF(AND(ISNUMBER($C33),$B33=2),$C33,"")</f>
        <v/>
      </c>
      <c r="P33" s="6" t="str">
        <f aca="false">IF(AND(ISNUMBER($C33),$B33=3),$C33,"")</f>
        <v/>
      </c>
      <c r="Q33" s="6" t="str">
        <f aca="false">IF(AND(ISNUMBER($C33),$B33=4),$C33,"")</f>
        <v/>
      </c>
      <c r="R33" s="13"/>
      <c r="S33" s="13"/>
    </row>
    <row r="34" customFormat="false" ht="43.2" hidden="false" customHeight="false" outlineLevel="0" collapsed="false">
      <c r="A34" s="15" t="n">
        <v>39</v>
      </c>
      <c r="B34" s="12" t="n">
        <v>1</v>
      </c>
      <c r="C34" s="16" t="s">
        <v>38</v>
      </c>
      <c r="D34" s="16" t="str">
        <f aca="false">'Tarefa1-FGA'!C10</f>
        <v>Yes</v>
      </c>
      <c r="E34" s="16" t="str">
        <f aca="false">'Tarefa1-FGA'!D10</f>
        <v>No</v>
      </c>
      <c r="F34" s="6" t="n">
        <f aca="false">IF(AND(D34="Yes",B34=1),1,0)</f>
        <v>1</v>
      </c>
      <c r="G34" s="6" t="n">
        <f aca="false">IF(AND($D34="Yes",$B34=2),1,0)</f>
        <v>0</v>
      </c>
      <c r="H34" s="6" t="n">
        <f aca="false">IF(AND($D34="Yes",$B34=3),1,0)</f>
        <v>0</v>
      </c>
      <c r="I34" s="6" t="n">
        <f aca="false">IF(AND($D34="Yes",$B34=4),1,0)</f>
        <v>0</v>
      </c>
      <c r="J34" s="6" t="n">
        <f aca="false">IF(AND($B34=4,$D34="Yes",$E34="Yes"),1,0)</f>
        <v>0</v>
      </c>
      <c r="K34" s="6" t="n">
        <f aca="false">IF(AND($B34=2,$D34="Yes",$E34="Yes"),1,0)</f>
        <v>0</v>
      </c>
      <c r="L34" s="6" t="n">
        <f aca="false">IF(AND($B34=3,$D34="Yes",$E34="Yes"),1,0)</f>
        <v>0</v>
      </c>
      <c r="M34" s="6" t="n">
        <f aca="false">IF(AND($B34=4,$D34="Yes",$E34="Yes"),1,0)</f>
        <v>0</v>
      </c>
      <c r="N34" s="6" t="str">
        <f aca="false">IF(AND(ISNUMBER($C34),$B34=1),$C34,"")</f>
        <v/>
      </c>
      <c r="O34" s="6" t="str">
        <f aca="false">IF(AND(ISNUMBER($C34),$B34=2),$C34,"")</f>
        <v/>
      </c>
      <c r="P34" s="6" t="str">
        <f aca="false">IF(AND(ISNUMBER($C34),$B34=3),$C34,"")</f>
        <v/>
      </c>
      <c r="Q34" s="6" t="str">
        <f aca="false">IF(AND(ISNUMBER($C34),$B34=4),$C34,"")</f>
        <v/>
      </c>
      <c r="R34" s="23" t="str">
        <f aca="false">'Tarefa1-FGA'!E10</f>
        <v>Notify by Sound Alert</v>
      </c>
      <c r="S34" s="23" t="str">
        <f aca="false">'Tarefa1-FGA'!F10</f>
        <v>"Notify [p]  by Sound Alert" gives 10 dB and "[p] is notified about emergency" requires 3dB at most under context C1</v>
      </c>
    </row>
    <row r="35" customFormat="false" ht="14.4" hidden="false" customHeight="false" outlineLevel="0" collapsed="false">
      <c r="A35" s="15"/>
      <c r="B35" s="12" t="n">
        <v>2</v>
      </c>
      <c r="C35" s="16" t="s">
        <v>38</v>
      </c>
      <c r="D35" s="16" t="str">
        <f aca="false">'Tarefa2-FGA'!C10</f>
        <v>Yes</v>
      </c>
      <c r="E35" s="16" t="str">
        <f aca="false">'Tarefa2-FGA'!D10</f>
        <v>Yes</v>
      </c>
      <c r="F35" s="6" t="n">
        <f aca="false">IF(AND(D35="Yes",B35=1),1,0)</f>
        <v>0</v>
      </c>
      <c r="G35" s="6" t="n">
        <f aca="false">IF(AND($D35="Yes",$B35=2),1,0)</f>
        <v>1</v>
      </c>
      <c r="H35" s="6" t="n">
        <f aca="false">IF(AND($D35="Yes",$B35=3),1,0)</f>
        <v>0</v>
      </c>
      <c r="I35" s="6" t="n">
        <f aca="false">IF(AND($D35="Yes",$B35=4),1,0)</f>
        <v>0</v>
      </c>
      <c r="J35" s="6" t="n">
        <f aca="false">IF(AND($B35=4,$D35="Yes",$E35="Yes"),1,0)</f>
        <v>0</v>
      </c>
      <c r="K35" s="6" t="n">
        <f aca="false">IF(AND($B35=2,$D35="Yes",$E35="Yes"),1,0)</f>
        <v>1</v>
      </c>
      <c r="L35" s="6" t="n">
        <f aca="false">IF(AND($B35=3,$D35="Yes",$E35="Yes"),1,0)</f>
        <v>0</v>
      </c>
      <c r="M35" s="6" t="n">
        <f aca="false">IF(AND($B35=4,$D35="Yes",$E35="Yes"),1,0)</f>
        <v>0</v>
      </c>
      <c r="N35" s="6" t="str">
        <f aca="false">IF(AND(ISNUMBER($C35),$B35=1),$C35,"")</f>
        <v/>
      </c>
      <c r="O35" s="6" t="str">
        <f aca="false">IF(AND(ISNUMBER($C35),$B35=2),$C35,"")</f>
        <v/>
      </c>
      <c r="P35" s="6" t="str">
        <f aca="false">IF(AND(ISNUMBER($C35),$B35=3),$C35,"")</f>
        <v/>
      </c>
      <c r="Q35" s="6" t="str">
        <f aca="false">IF(AND(ISNUMBER($C35),$B35=4),$C35,"")</f>
        <v/>
      </c>
      <c r="R35" s="23"/>
      <c r="S35" s="23"/>
    </row>
    <row r="36" customFormat="false" ht="14.4" hidden="false" customHeight="false" outlineLevel="0" collapsed="false">
      <c r="A36" s="15"/>
      <c r="B36" s="12" t="n">
        <v>3</v>
      </c>
      <c r="C36" s="16" t="s">
        <v>38</v>
      </c>
      <c r="D36" s="16" t="s">
        <v>32</v>
      </c>
      <c r="E36" s="6"/>
      <c r="F36" s="6" t="n">
        <f aca="false">IF(AND(D36="Yes",B36=1),1,0)</f>
        <v>0</v>
      </c>
      <c r="G36" s="6" t="n">
        <f aca="false">IF(AND($D36="Yes",$B36=2),1,0)</f>
        <v>0</v>
      </c>
      <c r="H36" s="6" t="n">
        <f aca="false">IF(AND($D36="Yes",$B36=3),1,0)</f>
        <v>0</v>
      </c>
      <c r="I36" s="6" t="n">
        <f aca="false">IF(AND($D36="Yes",$B36=4),1,0)</f>
        <v>0</v>
      </c>
      <c r="J36" s="6" t="n">
        <f aca="false">IF(AND($B36=4,$D36="Yes",$E36="Yes"),1,0)</f>
        <v>0</v>
      </c>
      <c r="K36" s="6" t="n">
        <f aca="false">IF(AND($B36=2,$D36="Yes",$E36="Yes"),1,0)</f>
        <v>0</v>
      </c>
      <c r="L36" s="6" t="n">
        <f aca="false">IF(AND($B36=3,$D36="Yes",$E36="Yes"),1,0)</f>
        <v>0</v>
      </c>
      <c r="M36" s="6" t="n">
        <f aca="false">IF(AND($B36=4,$D36="Yes",$E36="Yes"),1,0)</f>
        <v>0</v>
      </c>
      <c r="N36" s="6" t="str">
        <f aca="false">IF(AND(ISNUMBER($C36),$B36=1),$C36,"")</f>
        <v/>
      </c>
      <c r="O36" s="6" t="str">
        <f aca="false">IF(AND(ISNUMBER($C36),$B36=2),$C36,"")</f>
        <v/>
      </c>
      <c r="P36" s="6" t="str">
        <f aca="false">IF(AND(ISNUMBER($C36),$B36=3),$C36,"")</f>
        <v/>
      </c>
      <c r="Q36" s="6" t="str">
        <f aca="false">IF(AND(ISNUMBER($C36),$B36=4),$C36,"")</f>
        <v/>
      </c>
      <c r="R36" s="13"/>
      <c r="S36" s="13"/>
    </row>
    <row r="37" customFormat="false" ht="14.4" hidden="false" customHeight="false" outlineLevel="0" collapsed="false">
      <c r="A37" s="15"/>
      <c r="B37" s="12" t="n">
        <v>4</v>
      </c>
      <c r="C37" s="16" t="s">
        <v>38</v>
      </c>
      <c r="D37" s="16" t="s">
        <v>32</v>
      </c>
      <c r="E37" s="6"/>
      <c r="F37" s="6" t="n">
        <f aca="false">IF(AND(D37="Yes",B37=1),1,0)</f>
        <v>0</v>
      </c>
      <c r="G37" s="6" t="n">
        <f aca="false">IF(AND($D37="Yes",$B37=2),1,0)</f>
        <v>0</v>
      </c>
      <c r="H37" s="6" t="n">
        <f aca="false">IF(AND($D37="Yes",$B37=3),1,0)</f>
        <v>0</v>
      </c>
      <c r="I37" s="6" t="n">
        <f aca="false">IF(AND($D37="Yes",$B37=4),1,0)</f>
        <v>0</v>
      </c>
      <c r="J37" s="6" t="n">
        <f aca="false">IF(AND($B37=4,$D37="Yes",$E37="Yes"),1,0)</f>
        <v>0</v>
      </c>
      <c r="K37" s="6" t="n">
        <f aca="false">IF(AND($B37=2,$D37="Yes",$E37="Yes"),1,0)</f>
        <v>0</v>
      </c>
      <c r="L37" s="6" t="n">
        <f aca="false">IF(AND($B37=3,$D37="Yes",$E37="Yes"),1,0)</f>
        <v>0</v>
      </c>
      <c r="M37" s="6" t="n">
        <f aca="false">IF(AND($B37=4,$D37="Yes",$E37="Yes"),1,0)</f>
        <v>0</v>
      </c>
      <c r="N37" s="6" t="str">
        <f aca="false">IF(AND(ISNUMBER($C37),$B37=1),$C37,"")</f>
        <v/>
      </c>
      <c r="O37" s="6" t="str">
        <f aca="false">IF(AND(ISNUMBER($C37),$B37=2),$C37,"")</f>
        <v/>
      </c>
      <c r="P37" s="6" t="str">
        <f aca="false">IF(AND(ISNUMBER($C37),$B37=3),$C37,"")</f>
        <v/>
      </c>
      <c r="Q37" s="6" t="str">
        <f aca="false">IF(AND(ISNUMBER($C37),$B37=4),$C37,"")</f>
        <v/>
      </c>
      <c r="R37" s="13"/>
      <c r="S37" s="13"/>
    </row>
    <row r="38" customFormat="false" ht="13.2" hidden="false" customHeight="true" outlineLevel="0" collapsed="false">
      <c r="A38" s="15" t="n">
        <v>40</v>
      </c>
      <c r="B38" s="12" t="n">
        <v>1</v>
      </c>
      <c r="C38" s="16" t="n">
        <f aca="false">'Tarefa1-FGA'!B11</f>
        <v>0</v>
      </c>
      <c r="D38" s="16" t="str">
        <f aca="false">'Tarefa1-FGA'!C11</f>
        <v>No</v>
      </c>
      <c r="E38" s="16"/>
      <c r="F38" s="6" t="n">
        <f aca="false">IF(AND(D38="Yes",B38=1),1,0)</f>
        <v>0</v>
      </c>
      <c r="G38" s="6" t="n">
        <f aca="false">IF(AND($D38="Yes",$B38=2),1,0)</f>
        <v>0</v>
      </c>
      <c r="H38" s="6" t="n">
        <f aca="false">IF(AND($D38="Yes",$B38=3),1,0)</f>
        <v>0</v>
      </c>
      <c r="I38" s="6" t="n">
        <f aca="false">IF(AND($D38="Yes",$B38=4),1,0)</f>
        <v>0</v>
      </c>
      <c r="J38" s="6" t="n">
        <f aca="false">IF(AND($B38=4,$D38="Yes",$E38="Yes"),1,0)</f>
        <v>0</v>
      </c>
      <c r="K38" s="6" t="n">
        <f aca="false">IF(AND($B38=2,$D38="Yes",$E38="Yes"),1,0)</f>
        <v>0</v>
      </c>
      <c r="L38" s="6" t="n">
        <f aca="false">IF(AND($B38=3,$D38="Yes",$E38="Yes"),1,0)</f>
        <v>0</v>
      </c>
      <c r="M38" s="6" t="n">
        <f aca="false">IF(AND($B38=4,$D38="Yes",$E38="Yes"),1,0)</f>
        <v>0</v>
      </c>
      <c r="N38" s="6" t="n">
        <f aca="false">IF(AND(ISNUMBER($C38),$B38=1),$C38,"")</f>
        <v>0</v>
      </c>
      <c r="O38" s="6" t="str">
        <f aca="false">IF(AND(ISNUMBER($C38),$B38=2),$C38,"")</f>
        <v/>
      </c>
      <c r="P38" s="6" t="str">
        <f aca="false">IF(AND(ISNUMBER($C38),$B38=3),$C38,"")</f>
        <v/>
      </c>
      <c r="Q38" s="6" t="str">
        <f aca="false">IF(AND(ISNUMBER($C38),$B38=4),$C38,"")</f>
        <v/>
      </c>
      <c r="R38" s="23"/>
      <c r="S38" s="23"/>
    </row>
    <row r="39" customFormat="false" ht="13.2" hidden="false" customHeight="true" outlineLevel="0" collapsed="false">
      <c r="A39" s="15"/>
      <c r="B39" s="12" t="n">
        <v>2</v>
      </c>
      <c r="C39" s="16" t="n">
        <f aca="false">'Tarefa2-FGA'!B11</f>
        <v>0</v>
      </c>
      <c r="D39" s="16" t="str">
        <f aca="false">'Tarefa2-FGA'!C11</f>
        <v>No</v>
      </c>
      <c r="E39" s="16"/>
      <c r="F39" s="6" t="n">
        <f aca="false">IF(AND(D39="Yes",B39=1),1,0)</f>
        <v>0</v>
      </c>
      <c r="G39" s="6" t="n">
        <f aca="false">IF(AND($D39="Yes",$B39=2),1,0)</f>
        <v>0</v>
      </c>
      <c r="H39" s="6" t="n">
        <f aca="false">IF(AND($D39="Yes",$B39=3),1,0)</f>
        <v>0</v>
      </c>
      <c r="I39" s="6" t="n">
        <f aca="false">IF(AND($D39="Yes",$B39=4),1,0)</f>
        <v>0</v>
      </c>
      <c r="J39" s="6" t="n">
        <f aca="false">IF(AND($B39=4,$D39="Yes",$E39="Yes"),1,0)</f>
        <v>0</v>
      </c>
      <c r="K39" s="6" t="n">
        <f aca="false">IF(AND($B39=2,$D39="Yes",$E39="Yes"),1,0)</f>
        <v>0</v>
      </c>
      <c r="L39" s="6" t="n">
        <f aca="false">IF(AND($B39=3,$D39="Yes",$E39="Yes"),1,0)</f>
        <v>0</v>
      </c>
      <c r="M39" s="6" t="n">
        <f aca="false">IF(AND($B39=4,$D39="Yes",$E39="Yes"),1,0)</f>
        <v>0</v>
      </c>
      <c r="N39" s="6" t="str">
        <f aca="false">IF(AND(ISNUMBER($C39),$B39=1),$C39,"")</f>
        <v/>
      </c>
      <c r="O39" s="6" t="n">
        <f aca="false">IF(AND(ISNUMBER($C39),$B39=2),$C39,"")</f>
        <v>0</v>
      </c>
      <c r="P39" s="6" t="str">
        <f aca="false">IF(AND(ISNUMBER($C39),$B39=3),$C39,"")</f>
        <v/>
      </c>
      <c r="Q39" s="6" t="str">
        <f aca="false">IF(AND(ISNUMBER($C39),$B39=4),$C39,"")</f>
        <v/>
      </c>
      <c r="R39" s="23"/>
      <c r="S39" s="23"/>
    </row>
    <row r="40" customFormat="false" ht="13.2" hidden="false" customHeight="true" outlineLevel="0" collapsed="false">
      <c r="A40" s="15"/>
      <c r="B40" s="12" t="n">
        <v>3</v>
      </c>
      <c r="C40" s="8" t="s">
        <v>38</v>
      </c>
      <c r="D40" s="16" t="s">
        <v>32</v>
      </c>
      <c r="E40" s="6"/>
      <c r="F40" s="6" t="n">
        <f aca="false">IF(AND(D40="Yes",B40=1),1,0)</f>
        <v>0</v>
      </c>
      <c r="G40" s="6" t="n">
        <f aca="false">IF(AND($D40="Yes",$B40=2),1,0)</f>
        <v>0</v>
      </c>
      <c r="H40" s="6" t="n">
        <f aca="false">IF(AND($D40="Yes",$B40=3),1,0)</f>
        <v>0</v>
      </c>
      <c r="I40" s="6" t="n">
        <f aca="false">IF(AND($D40="Yes",$B40=4),1,0)</f>
        <v>0</v>
      </c>
      <c r="J40" s="6" t="n">
        <f aca="false">IF(AND($B40=4,$D40="Yes",$E40="Yes"),1,0)</f>
        <v>0</v>
      </c>
      <c r="K40" s="6" t="n">
        <f aca="false">IF(AND($B40=2,$D40="Yes",$E40="Yes"),1,0)</f>
        <v>0</v>
      </c>
      <c r="L40" s="6" t="n">
        <f aca="false">IF(AND($B40=3,$D40="Yes",$E40="Yes"),1,0)</f>
        <v>0</v>
      </c>
      <c r="M40" s="6" t="n">
        <f aca="false">IF(AND($B40=4,$D40="Yes",$E40="Yes"),1,0)</f>
        <v>0</v>
      </c>
      <c r="N40" s="6" t="str">
        <f aca="false">IF(AND(ISNUMBER($C40),$B40=1),$C40,"")</f>
        <v/>
      </c>
      <c r="O40" s="6" t="str">
        <f aca="false">IF(AND(ISNUMBER($C40),$B40=2),$C40,"")</f>
        <v/>
      </c>
      <c r="P40" s="6" t="str">
        <f aca="false">IF(AND(ISNUMBER($C40),$B40=3),$C40,"")</f>
        <v/>
      </c>
      <c r="Q40" s="6" t="str">
        <f aca="false">IF(AND(ISNUMBER($C40),$B40=4),$C40,"")</f>
        <v/>
      </c>
      <c r="R40" s="13"/>
      <c r="S40" s="13"/>
    </row>
    <row r="41" customFormat="false" ht="13.2" hidden="false" customHeight="true" outlineLevel="0" collapsed="false">
      <c r="A41" s="15"/>
      <c r="B41" s="12" t="n">
        <v>4</v>
      </c>
      <c r="C41" s="16" t="s">
        <v>38</v>
      </c>
      <c r="D41" s="16" t="s">
        <v>32</v>
      </c>
      <c r="E41" s="6"/>
      <c r="F41" s="6" t="n">
        <f aca="false">IF(AND(D41="Yes",B41=1),1,0)</f>
        <v>0</v>
      </c>
      <c r="G41" s="6" t="n">
        <f aca="false">IF(AND($D41="Yes",$B41=2),1,0)</f>
        <v>0</v>
      </c>
      <c r="H41" s="6" t="n">
        <f aca="false">IF(AND($D41="Yes",$B41=3),1,0)</f>
        <v>0</v>
      </c>
      <c r="I41" s="6" t="n">
        <f aca="false">IF(AND($D41="Yes",$B41=4),1,0)</f>
        <v>0</v>
      </c>
      <c r="J41" s="6" t="n">
        <f aca="false">IF(AND($B41=4,$D41="Yes",$E41="Yes"),1,0)</f>
        <v>0</v>
      </c>
      <c r="K41" s="6" t="n">
        <f aca="false">IF(AND($B41=2,$D41="Yes",$E41="Yes"),1,0)</f>
        <v>0</v>
      </c>
      <c r="L41" s="6" t="n">
        <f aca="false">IF(AND($B41=3,$D41="Yes",$E41="Yes"),1,0)</f>
        <v>0</v>
      </c>
      <c r="M41" s="6" t="n">
        <f aca="false">IF(AND($B41=4,$D41="Yes",$E41="Yes"),1,0)</f>
        <v>0</v>
      </c>
      <c r="N41" s="6" t="str">
        <f aca="false">IF(AND(ISNUMBER($C41),$B41=1),$C41,"")</f>
        <v/>
      </c>
      <c r="O41" s="6" t="str">
        <f aca="false">IF(AND(ISNUMBER($C41),$B41=2),$C41,"")</f>
        <v/>
      </c>
      <c r="P41" s="6" t="str">
        <f aca="false">IF(AND(ISNUMBER($C41),$B41=3),$C41,"")</f>
        <v/>
      </c>
      <c r="Q41" s="6" t="str">
        <f aca="false">IF(AND(ISNUMBER($C41),$B41=4),$C41,"")</f>
        <v/>
      </c>
      <c r="R41" s="13"/>
      <c r="S41" s="13"/>
    </row>
    <row r="42" customFormat="false" ht="43.2" hidden="false" customHeight="false" outlineLevel="0" collapsed="false">
      <c r="A42" s="15" t="n">
        <v>41</v>
      </c>
      <c r="B42" s="12" t="n">
        <v>1</v>
      </c>
      <c r="C42" s="16" t="n">
        <v>0.0104166666666667</v>
      </c>
      <c r="D42" s="16" t="str">
        <f aca="false">'Tarefa1-FGA'!C12</f>
        <v>Yes</v>
      </c>
      <c r="E42" s="16" t="str">
        <f aca="false">'Tarefa1-FGA'!D12</f>
        <v>No</v>
      </c>
      <c r="F42" s="6" t="n">
        <f aca="false">IF(AND(D42="Yes",B42=1),1,0)</f>
        <v>1</v>
      </c>
      <c r="G42" s="6" t="n">
        <f aca="false">IF(AND($D42="Yes",$B42=2),1,0)</f>
        <v>0</v>
      </c>
      <c r="H42" s="6" t="n">
        <f aca="false">IF(AND($D42="Yes",$B42=3),1,0)</f>
        <v>0</v>
      </c>
      <c r="I42" s="6" t="n">
        <f aca="false">IF(AND($D42="Yes",$B42=4),1,0)</f>
        <v>0</v>
      </c>
      <c r="J42" s="6" t="n">
        <f aca="false">IF(AND($B42=4,$D42="Yes",$E42="Yes"),1,0)</f>
        <v>0</v>
      </c>
      <c r="K42" s="6" t="n">
        <f aca="false">IF(AND($B42=2,$D42="Yes",$E42="Yes"),1,0)</f>
        <v>0</v>
      </c>
      <c r="L42" s="6" t="n">
        <f aca="false">IF(AND($B42=3,$D42="Yes",$E42="Yes"),1,0)</f>
        <v>0</v>
      </c>
      <c r="M42" s="6" t="n">
        <f aca="false">IF(AND($B42=4,$D42="Yes",$E42="Yes"),1,0)</f>
        <v>0</v>
      </c>
      <c r="N42" s="6" t="n">
        <f aca="false">IF(AND(ISNUMBER($C42),$B42=1),$C42,"")</f>
        <v>0.0104166666666667</v>
      </c>
      <c r="O42" s="6" t="str">
        <f aca="false">IF(AND(ISNUMBER($C42),$B42=2),$C42,"")</f>
        <v/>
      </c>
      <c r="P42" s="6" t="str">
        <f aca="false">IF(AND(ISNUMBER($C42),$B42=3),$C42,"")</f>
        <v/>
      </c>
      <c r="Q42" s="6" t="str">
        <f aca="false">IF(AND(ISNUMBER($C42),$B42=4),$C42,"")</f>
        <v/>
      </c>
      <c r="R42" s="23" t="str">
        <f aca="false">'Tarefa1-FGA'!E12</f>
        <v>NotifySMS</v>
      </c>
      <c r="S42" s="23" t="str">
        <f aca="false">'Tarefa1-FGA'!F12</f>
        <v>"NotifyCentral  by SMS" gives 10% false positives and "Emergency is detected" requires 5% false positives under context C9</v>
      </c>
    </row>
    <row r="43" customFormat="false" ht="14.4" hidden="false" customHeight="false" outlineLevel="0" collapsed="false">
      <c r="A43" s="15"/>
      <c r="B43" s="12" t="n">
        <v>2</v>
      </c>
      <c r="C43" s="16" t="n">
        <f aca="false">'Tarefa2-FGA'!B12</f>
        <v>0</v>
      </c>
      <c r="D43" s="16" t="str">
        <f aca="false">'Tarefa2-FGA'!C12</f>
        <v>No</v>
      </c>
      <c r="E43" s="16"/>
      <c r="F43" s="6" t="n">
        <f aca="false">IF(AND(D43="Yes",B43=1),1,0)</f>
        <v>0</v>
      </c>
      <c r="G43" s="6" t="n">
        <f aca="false">IF(AND($D43="Yes",$B43=2),1,0)</f>
        <v>0</v>
      </c>
      <c r="H43" s="6" t="n">
        <f aca="false">IF(AND($D43="Yes",$B43=3),1,0)</f>
        <v>0</v>
      </c>
      <c r="I43" s="6" t="n">
        <f aca="false">IF(AND($D43="Yes",$B43=4),1,0)</f>
        <v>0</v>
      </c>
      <c r="J43" s="6" t="n">
        <f aca="false">IF(AND($B43=4,$D43="Yes",$E43="Yes"),1,0)</f>
        <v>0</v>
      </c>
      <c r="K43" s="6" t="n">
        <f aca="false">IF(AND($B43=2,$D43="Yes",$E43="Yes"),1,0)</f>
        <v>0</v>
      </c>
      <c r="L43" s="6" t="n">
        <f aca="false">IF(AND($B43=3,$D43="Yes",$E43="Yes"),1,0)</f>
        <v>0</v>
      </c>
      <c r="M43" s="6" t="n">
        <f aca="false">IF(AND($B43=4,$D43="Yes",$E43="Yes"),1,0)</f>
        <v>0</v>
      </c>
      <c r="N43" s="6" t="str">
        <f aca="false">IF(AND(ISNUMBER($C43),$B43=1),$C43,"")</f>
        <v/>
      </c>
      <c r="O43" s="6" t="n">
        <f aca="false">IF(AND(ISNUMBER($C43),$B43=2),$C43,"")</f>
        <v>0</v>
      </c>
      <c r="P43" s="6" t="str">
        <f aca="false">IF(AND(ISNUMBER($C43),$B43=3),$C43,"")</f>
        <v/>
      </c>
      <c r="Q43" s="6" t="str">
        <f aca="false">IF(AND(ISNUMBER($C43),$B43=4),$C43,"")</f>
        <v/>
      </c>
      <c r="R43" s="23"/>
      <c r="S43" s="23"/>
    </row>
    <row r="44" customFormat="false" ht="14.4" hidden="false" customHeight="false" outlineLevel="0" collapsed="false">
      <c r="A44" s="15"/>
      <c r="B44" s="12" t="n">
        <v>3</v>
      </c>
      <c r="C44" s="16" t="s">
        <v>38</v>
      </c>
      <c r="D44" s="16" t="s">
        <v>32</v>
      </c>
      <c r="E44" s="6"/>
      <c r="F44" s="6" t="n">
        <f aca="false">IF(AND(D44="Yes",B44=1),1,0)</f>
        <v>0</v>
      </c>
      <c r="G44" s="6" t="n">
        <f aca="false">IF(AND($D44="Yes",$B44=2),1,0)</f>
        <v>0</v>
      </c>
      <c r="H44" s="6" t="n">
        <f aca="false">IF(AND($D44="Yes",$B44=3),1,0)</f>
        <v>0</v>
      </c>
      <c r="I44" s="6" t="n">
        <f aca="false">IF(AND($D44="Yes",$B44=4),1,0)</f>
        <v>0</v>
      </c>
      <c r="J44" s="6" t="n">
        <f aca="false">IF(AND($B44=4,$D44="Yes",$E44="Yes"),1,0)</f>
        <v>0</v>
      </c>
      <c r="K44" s="6" t="n">
        <f aca="false">IF(AND($B44=2,$D44="Yes",$E44="Yes"),1,0)</f>
        <v>0</v>
      </c>
      <c r="L44" s="6" t="n">
        <f aca="false">IF(AND($B44=3,$D44="Yes",$E44="Yes"),1,0)</f>
        <v>0</v>
      </c>
      <c r="M44" s="6" t="n">
        <f aca="false">IF(AND($B44=4,$D44="Yes",$E44="Yes"),1,0)</f>
        <v>0</v>
      </c>
      <c r="N44" s="6" t="str">
        <f aca="false">IF(AND(ISNUMBER($C44),$B44=1),$C44,"")</f>
        <v/>
      </c>
      <c r="O44" s="6" t="str">
        <f aca="false">IF(AND(ISNUMBER($C44),$B44=2),$C44,"")</f>
        <v/>
      </c>
      <c r="P44" s="6" t="str">
        <f aca="false">IF(AND(ISNUMBER($C44),$B44=3),$C44,"")</f>
        <v/>
      </c>
      <c r="Q44" s="6" t="str">
        <f aca="false">IF(AND(ISNUMBER($C44),$B44=4),$C44,"")</f>
        <v/>
      </c>
      <c r="R44" s="13"/>
      <c r="S44" s="13"/>
    </row>
    <row r="45" customFormat="false" ht="14.4" hidden="false" customHeight="false" outlineLevel="0" collapsed="false">
      <c r="A45" s="15"/>
      <c r="B45" s="12" t="n">
        <v>4</v>
      </c>
      <c r="C45" s="16" t="s">
        <v>38</v>
      </c>
      <c r="D45" s="16" t="s">
        <v>32</v>
      </c>
      <c r="E45" s="6"/>
      <c r="F45" s="6" t="n">
        <f aca="false">IF(AND(D45="Yes",B45=1),1,0)</f>
        <v>0</v>
      </c>
      <c r="G45" s="6" t="n">
        <f aca="false">IF(AND($D45="Yes",$B45=2),1,0)</f>
        <v>0</v>
      </c>
      <c r="H45" s="6" t="n">
        <f aca="false">IF(AND($D45="Yes",$B45=3),1,0)</f>
        <v>0</v>
      </c>
      <c r="I45" s="6" t="n">
        <f aca="false">IF(AND($D45="Yes",$B45=4),1,0)</f>
        <v>0</v>
      </c>
      <c r="J45" s="6" t="n">
        <f aca="false">IF(AND($B45=4,$D45="Yes",$E45="Yes"),1,0)</f>
        <v>0</v>
      </c>
      <c r="K45" s="6" t="n">
        <f aca="false">IF(AND($B45=2,$D45="Yes",$E45="Yes"),1,0)</f>
        <v>0</v>
      </c>
      <c r="L45" s="6" t="n">
        <f aca="false">IF(AND($B45=3,$D45="Yes",$E45="Yes"),1,0)</f>
        <v>0</v>
      </c>
      <c r="M45" s="6" t="n">
        <f aca="false">IF(AND($B45=4,$D45="Yes",$E45="Yes"),1,0)</f>
        <v>0</v>
      </c>
      <c r="N45" s="6" t="str">
        <f aca="false">IF(AND(ISNUMBER($C45),$B45=1),$C45,"")</f>
        <v/>
      </c>
      <c r="O45" s="6" t="str">
        <f aca="false">IF(AND(ISNUMBER($C45),$B45=2),$C45,"")</f>
        <v/>
      </c>
      <c r="P45" s="6" t="str">
        <f aca="false">IF(AND(ISNUMBER($C45),$B45=3),$C45,"")</f>
        <v/>
      </c>
      <c r="Q45" s="6" t="str">
        <f aca="false">IF(AND(ISNUMBER($C45),$B45=4),$C45,"")</f>
        <v/>
      </c>
      <c r="R45" s="13"/>
      <c r="S45" s="13"/>
    </row>
    <row r="46" customFormat="false" ht="14.4" hidden="false" customHeight="false" outlineLevel="0" collapsed="false">
      <c r="A46" s="15" t="n">
        <v>42</v>
      </c>
      <c r="B46" s="12" t="n">
        <v>1</v>
      </c>
      <c r="C46" s="16" t="s">
        <v>38</v>
      </c>
      <c r="D46" s="16" t="str">
        <f aca="false">'Tarefa1-FGA'!C13</f>
        <v>No</v>
      </c>
      <c r="E46" s="16"/>
      <c r="F46" s="6" t="n">
        <f aca="false">IF(AND(D46="Yes",B46=1),1,0)</f>
        <v>0</v>
      </c>
      <c r="G46" s="6" t="n">
        <f aca="false">IF(AND($D46="Yes",$B46=2),1,0)</f>
        <v>0</v>
      </c>
      <c r="H46" s="6" t="n">
        <f aca="false">IF(AND($D46="Yes",$B46=3),1,0)</f>
        <v>0</v>
      </c>
      <c r="I46" s="6" t="n">
        <f aca="false">IF(AND($D46="Yes",$B46=4),1,0)</f>
        <v>0</v>
      </c>
      <c r="J46" s="6" t="n">
        <f aca="false">IF(AND($B46=4,$D46="Yes",$E46="Yes"),1,0)</f>
        <v>0</v>
      </c>
      <c r="K46" s="6" t="n">
        <f aca="false">IF(AND($B46=2,$D46="Yes",$E46="Yes"),1,0)</f>
        <v>0</v>
      </c>
      <c r="L46" s="6" t="n">
        <f aca="false">IF(AND($B46=3,$D46="Yes",$E46="Yes"),1,0)</f>
        <v>0</v>
      </c>
      <c r="M46" s="6" t="n">
        <f aca="false">IF(AND($B46=4,$D46="Yes",$E46="Yes"),1,0)</f>
        <v>0</v>
      </c>
      <c r="N46" s="6" t="str">
        <f aca="false">IF(AND(ISNUMBER($C46),$B46=1),$C46,"")</f>
        <v/>
      </c>
      <c r="O46" s="6" t="str">
        <f aca="false">IF(AND(ISNUMBER($C46),$B46=2),$C46,"")</f>
        <v/>
      </c>
      <c r="P46" s="6" t="str">
        <f aca="false">IF(AND(ISNUMBER($C46),$B46=3),$C46,"")</f>
        <v/>
      </c>
      <c r="Q46" s="6" t="str">
        <f aca="false">IF(AND(ISNUMBER($C46),$B46=4),$C46,"")</f>
        <v/>
      </c>
      <c r="R46" s="23"/>
      <c r="S46" s="23"/>
    </row>
    <row r="47" customFormat="false" ht="14.4" hidden="false" customHeight="false" outlineLevel="0" collapsed="false">
      <c r="A47" s="15"/>
      <c r="B47" s="12" t="n">
        <v>2</v>
      </c>
      <c r="C47" s="16" t="s">
        <v>38</v>
      </c>
      <c r="D47" s="16" t="str">
        <f aca="false">'Tarefa2-FGA'!C13</f>
        <v>No</v>
      </c>
      <c r="E47" s="16"/>
      <c r="F47" s="6" t="n">
        <f aca="false">IF(AND(D47="Yes",B47=1),1,0)</f>
        <v>0</v>
      </c>
      <c r="G47" s="6" t="n">
        <f aca="false">IF(AND($D47="Yes",$B47=2),1,0)</f>
        <v>0</v>
      </c>
      <c r="H47" s="6" t="n">
        <f aca="false">IF(AND($D47="Yes",$B47=3),1,0)</f>
        <v>0</v>
      </c>
      <c r="I47" s="6" t="n">
        <f aca="false">IF(AND($D47="Yes",$B47=4),1,0)</f>
        <v>0</v>
      </c>
      <c r="J47" s="6" t="n">
        <f aca="false">IF(AND($B47=4,$D47="Yes",$E47="Yes"),1,0)</f>
        <v>0</v>
      </c>
      <c r="K47" s="6" t="n">
        <f aca="false">IF(AND($B47=2,$D47="Yes",$E47="Yes"),1,0)</f>
        <v>0</v>
      </c>
      <c r="L47" s="6" t="n">
        <f aca="false">IF(AND($B47=3,$D47="Yes",$E47="Yes"),1,0)</f>
        <v>0</v>
      </c>
      <c r="M47" s="6" t="n">
        <f aca="false">IF(AND($B47=4,$D47="Yes",$E47="Yes"),1,0)</f>
        <v>0</v>
      </c>
      <c r="N47" s="6" t="str">
        <f aca="false">IF(AND(ISNUMBER($C47),$B47=1),$C47,"")</f>
        <v/>
      </c>
      <c r="O47" s="6" t="str">
        <f aca="false">IF(AND(ISNUMBER($C47),$B47=2),$C47,"")</f>
        <v/>
      </c>
      <c r="P47" s="6" t="str">
        <f aca="false">IF(AND(ISNUMBER($C47),$B47=3),$C47,"")</f>
        <v/>
      </c>
      <c r="Q47" s="6" t="str">
        <f aca="false">IF(AND(ISNUMBER($C47),$B47=4),$C47,"")</f>
        <v/>
      </c>
      <c r="R47" s="23"/>
      <c r="S47" s="23"/>
    </row>
    <row r="48" customFormat="false" ht="14.4" hidden="false" customHeight="false" outlineLevel="0" collapsed="false">
      <c r="A48" s="15"/>
      <c r="B48" s="12" t="n">
        <v>3</v>
      </c>
      <c r="C48" s="16" t="s">
        <v>38</v>
      </c>
      <c r="D48" s="16" t="s">
        <v>32</v>
      </c>
      <c r="E48" s="6"/>
      <c r="F48" s="6" t="n">
        <f aca="false">IF(AND(D48="Yes",B48=1),1,0)</f>
        <v>0</v>
      </c>
      <c r="G48" s="6" t="n">
        <f aca="false">IF(AND($D48="Yes",$B48=2),1,0)</f>
        <v>0</v>
      </c>
      <c r="H48" s="6" t="n">
        <f aca="false">IF(AND($D48="Yes",$B48=3),1,0)</f>
        <v>0</v>
      </c>
      <c r="I48" s="6" t="n">
        <f aca="false">IF(AND($D48="Yes",$B48=4),1,0)</f>
        <v>0</v>
      </c>
      <c r="J48" s="6" t="n">
        <f aca="false">IF(AND($B48=4,$D48="Yes",$E48="Yes"),1,0)</f>
        <v>0</v>
      </c>
      <c r="K48" s="6" t="n">
        <f aca="false">IF(AND($B48=2,$D48="Yes",$E48="Yes"),1,0)</f>
        <v>0</v>
      </c>
      <c r="L48" s="6" t="n">
        <f aca="false">IF(AND($B48=3,$D48="Yes",$E48="Yes"),1,0)</f>
        <v>0</v>
      </c>
      <c r="M48" s="6" t="n">
        <f aca="false">IF(AND($B48=4,$D48="Yes",$E48="Yes"),1,0)</f>
        <v>0</v>
      </c>
      <c r="N48" s="6" t="str">
        <f aca="false">IF(AND(ISNUMBER($C48),$B48=1),$C48,"")</f>
        <v/>
      </c>
      <c r="O48" s="6" t="str">
        <f aca="false">IF(AND(ISNUMBER($C48),$B48=2),$C48,"")</f>
        <v/>
      </c>
      <c r="P48" s="6" t="str">
        <f aca="false">IF(AND(ISNUMBER($C48),$B48=3),$C48,"")</f>
        <v/>
      </c>
      <c r="Q48" s="6" t="str">
        <f aca="false">IF(AND(ISNUMBER($C48),$B48=4),$C48,"")</f>
        <v/>
      </c>
      <c r="R48" s="13"/>
      <c r="S48" s="13"/>
    </row>
    <row r="49" customFormat="false" ht="14.4" hidden="false" customHeight="false" outlineLevel="0" collapsed="false">
      <c r="A49" s="15"/>
      <c r="B49" s="12" t="n">
        <v>4</v>
      </c>
      <c r="C49" s="16" t="s">
        <v>38</v>
      </c>
      <c r="D49" s="16" t="s">
        <v>32</v>
      </c>
      <c r="E49" s="6"/>
      <c r="F49" s="6" t="n">
        <f aca="false">IF(AND(D49="Yes",B49=1),1,0)</f>
        <v>0</v>
      </c>
      <c r="G49" s="6" t="n">
        <f aca="false">IF(AND($D49="Yes",$B49=2),1,0)</f>
        <v>0</v>
      </c>
      <c r="H49" s="6" t="n">
        <f aca="false">IF(AND($D49="Yes",$B49=3),1,0)</f>
        <v>0</v>
      </c>
      <c r="I49" s="6" t="n">
        <f aca="false">IF(AND($D49="Yes",$B49=4),1,0)</f>
        <v>0</v>
      </c>
      <c r="J49" s="6" t="n">
        <f aca="false">IF(AND($B49=4,$D49="Yes",$E49="Yes"),1,0)</f>
        <v>0</v>
      </c>
      <c r="K49" s="6" t="n">
        <f aca="false">IF(AND($B49=2,$D49="Yes",$E49="Yes"),1,0)</f>
        <v>0</v>
      </c>
      <c r="L49" s="6" t="n">
        <f aca="false">IF(AND($B49=3,$D49="Yes",$E49="Yes"),1,0)</f>
        <v>0</v>
      </c>
      <c r="M49" s="6" t="n">
        <f aca="false">IF(AND($B49=4,$D49="Yes",$E49="Yes"),1,0)</f>
        <v>0</v>
      </c>
      <c r="N49" s="6" t="str">
        <f aca="false">IF(AND(ISNUMBER($C49),$B49=1),$C49,"")</f>
        <v/>
      </c>
      <c r="O49" s="6" t="str">
        <f aca="false">IF(AND(ISNUMBER($C49),$B49=2),$C49,"")</f>
        <v/>
      </c>
      <c r="P49" s="6" t="str">
        <f aca="false">IF(AND(ISNUMBER($C49),$B49=3),$C49,"")</f>
        <v/>
      </c>
      <c r="Q49" s="6" t="str">
        <f aca="false">IF(AND(ISNUMBER($C49),$B49=4),$C49,"")</f>
        <v/>
      </c>
      <c r="R49" s="13"/>
      <c r="S49" s="13"/>
    </row>
    <row r="50" customFormat="false" ht="14.4" hidden="false" customHeight="false" outlineLevel="0" collapsed="false">
      <c r="A50" s="15" t="n">
        <v>43</v>
      </c>
      <c r="B50" s="12" t="n">
        <v>1</v>
      </c>
      <c r="C50" s="16" t="n">
        <v>0.000694444444444444</v>
      </c>
      <c r="D50" s="16" t="str">
        <f aca="false">'Tarefa1-FGA'!C14</f>
        <v>Yes</v>
      </c>
      <c r="E50" s="16" t="str">
        <f aca="false">'Tarefa1-FGA'!D14</f>
        <v>No</v>
      </c>
      <c r="F50" s="6" t="n">
        <f aca="false">IF(AND(D50="Yes",B50=1),1,0)</f>
        <v>1</v>
      </c>
      <c r="G50" s="6" t="n">
        <f aca="false">IF(AND($D50="Yes",$B50=2),1,0)</f>
        <v>0</v>
      </c>
      <c r="H50" s="6" t="n">
        <f aca="false">IF(AND($D50="Yes",$B50=3),1,0)</f>
        <v>0</v>
      </c>
      <c r="I50" s="6" t="n">
        <f aca="false">IF(AND($D50="Yes",$B50=4),1,0)</f>
        <v>0</v>
      </c>
      <c r="J50" s="6" t="n">
        <f aca="false">IF(AND($B50=4,$D50="Yes",$E50="Yes"),1,0)</f>
        <v>0</v>
      </c>
      <c r="K50" s="6" t="n">
        <f aca="false">IF(AND($B50=2,$D50="Yes",$E50="Yes"),1,0)</f>
        <v>0</v>
      </c>
      <c r="L50" s="6" t="n">
        <f aca="false">IF(AND($B50=3,$D50="Yes",$E50="Yes"),1,0)</f>
        <v>0</v>
      </c>
      <c r="M50" s="6" t="n">
        <f aca="false">IF(AND($B50=4,$D50="Yes",$E50="Yes"),1,0)</f>
        <v>0</v>
      </c>
      <c r="N50" s="6" t="n">
        <f aca="false">IF(AND(ISNUMBER($C50),$B50=1),$C50,"")</f>
        <v>0.000694444444444444</v>
      </c>
      <c r="O50" s="6" t="str">
        <f aca="false">IF(AND(ISNUMBER($C50),$B50=2),$C50,"")</f>
        <v/>
      </c>
      <c r="P50" s="6" t="str">
        <f aca="false">IF(AND(ISNUMBER($C50),$B50=3),$C50,"")</f>
        <v/>
      </c>
      <c r="Q50" s="6" t="str">
        <f aca="false">IF(AND(ISNUMBER($C50),$B50=4),$C50,"")</f>
        <v/>
      </c>
      <c r="R50" s="23" t="str">
        <f aca="false">'Tarefa1-FGA'!E14</f>
        <v>Only considered one branch of the root goal</v>
      </c>
      <c r="S50" s="23"/>
    </row>
    <row r="51" customFormat="false" ht="43.2" hidden="false" customHeight="false" outlineLevel="0" collapsed="false">
      <c r="A51" s="15"/>
      <c r="B51" s="12" t="n">
        <v>2</v>
      </c>
      <c r="C51" s="16" t="n">
        <v>0.00625</v>
      </c>
      <c r="D51" s="16" t="str">
        <f aca="false">'Tarefa2-FGA'!C14</f>
        <v>Yes</v>
      </c>
      <c r="E51" s="16" t="str">
        <f aca="false">'Tarefa2-FGA'!D14</f>
        <v>No</v>
      </c>
      <c r="F51" s="6" t="n">
        <f aca="false">IF(AND(D51="Yes",B51=1),1,0)</f>
        <v>0</v>
      </c>
      <c r="G51" s="6" t="n">
        <f aca="false">IF(AND($D51="Yes",$B51=2),1,0)</f>
        <v>1</v>
      </c>
      <c r="H51" s="6" t="n">
        <f aca="false">IF(AND($D51="Yes",$B51=3),1,0)</f>
        <v>0</v>
      </c>
      <c r="I51" s="6" t="n">
        <f aca="false">IF(AND($D51="Yes",$B51=4),1,0)</f>
        <v>0</v>
      </c>
      <c r="J51" s="6" t="n">
        <f aca="false">IF(AND($B51=4,$D51="Yes",$E51="Yes"),1,0)</f>
        <v>0</v>
      </c>
      <c r="K51" s="6" t="n">
        <f aca="false">IF(AND($B51=2,$D51="Yes",$E51="Yes"),1,0)</f>
        <v>0</v>
      </c>
      <c r="L51" s="6" t="n">
        <f aca="false">IF(AND($B51=3,$D51="Yes",$E51="Yes"),1,0)</f>
        <v>0</v>
      </c>
      <c r="M51" s="6" t="n">
        <f aca="false">IF(AND($B51=4,$D51="Yes",$E51="Yes"),1,0)</f>
        <v>0</v>
      </c>
      <c r="N51" s="6" t="str">
        <f aca="false">IF(AND(ISNUMBER($C51),$B51=1),$C51,"")</f>
        <v/>
      </c>
      <c r="O51" s="6" t="n">
        <f aca="false">IF(AND(ISNUMBER($C51),$B51=2),$C51,"")</f>
        <v>0.00625</v>
      </c>
      <c r="P51" s="6" t="str">
        <f aca="false">IF(AND(ISNUMBER($C51),$B51=3),$C51,"")</f>
        <v/>
      </c>
      <c r="Q51" s="6" t="str">
        <f aca="false">IF(AND(ISNUMBER($C51),$B51=4),$C51,"")</f>
        <v/>
      </c>
      <c r="R51" s="23" t="str">
        <f aca="false">'Tarefa2-FGA'!E14</f>
        <v>Did not achieve all root's refinements ([p] is notified and central receives [p] info are not achievable for lack of tasks)</v>
      </c>
      <c r="S51" s="23"/>
    </row>
    <row r="52" customFormat="false" ht="14.4" hidden="false" customHeight="false" outlineLevel="0" collapsed="false">
      <c r="A52" s="15"/>
      <c r="B52" s="12" t="n">
        <v>3</v>
      </c>
      <c r="C52" s="16" t="n">
        <v>0.00277777777777778</v>
      </c>
      <c r="D52" s="16" t="s">
        <v>31</v>
      </c>
      <c r="E52" s="6" t="s">
        <v>32</v>
      </c>
      <c r="F52" s="6" t="n">
        <f aca="false">IF(AND(D52="Yes",B52=1),1,0)</f>
        <v>0</v>
      </c>
      <c r="G52" s="6" t="n">
        <f aca="false">IF(AND($D52="Yes",$B52=2),1,0)</f>
        <v>0</v>
      </c>
      <c r="H52" s="6" t="n">
        <f aca="false">IF(AND($D52="Yes",$B52=3),1,0)</f>
        <v>1</v>
      </c>
      <c r="I52" s="6" t="n">
        <f aca="false">IF(AND($D52="Yes",$B52=4),1,0)</f>
        <v>0</v>
      </c>
      <c r="J52" s="6" t="n">
        <f aca="false">IF(AND($B52=4,$D52="Yes",$E52="Yes"),1,0)</f>
        <v>0</v>
      </c>
      <c r="K52" s="6" t="n">
        <f aca="false">IF(AND($B52=2,$D52="Yes",$E52="Yes"),1,0)</f>
        <v>0</v>
      </c>
      <c r="L52" s="6" t="n">
        <f aca="false">IF(AND($B52=3,$D52="Yes",$E52="Yes"),1,0)</f>
        <v>0</v>
      </c>
      <c r="M52" s="6" t="n">
        <f aca="false">IF(AND($B52=4,$D52="Yes",$E52="Yes"),1,0)</f>
        <v>0</v>
      </c>
      <c r="N52" s="6" t="str">
        <f aca="false">IF(AND(ISNUMBER($C52),$B52=1),$C52,"")</f>
        <v/>
      </c>
      <c r="O52" s="6" t="str">
        <f aca="false">IF(AND(ISNUMBER($C52),$B52=2),$C52,"")</f>
        <v/>
      </c>
      <c r="P52" s="6" t="n">
        <f aca="false">IF(AND(ISNUMBER($C52),$B52=3),$C52,"")</f>
        <v>0.00277777777777778</v>
      </c>
      <c r="Q52" s="6" t="str">
        <f aca="false">IF(AND(ISNUMBER($C52),$B52=4),$C52,"")</f>
        <v/>
      </c>
      <c r="R52" s="13" t="s">
        <v>36</v>
      </c>
      <c r="S52" s="13"/>
    </row>
    <row r="53" customFormat="false" ht="14.4" hidden="false" customHeight="false" outlineLevel="0" collapsed="false">
      <c r="A53" s="15"/>
      <c r="B53" s="12" t="n">
        <v>4</v>
      </c>
      <c r="C53" s="16" t="n">
        <v>0.00347222222222222</v>
      </c>
      <c r="D53" s="16" t="s">
        <v>31</v>
      </c>
      <c r="E53" s="6" t="s">
        <v>35</v>
      </c>
      <c r="F53" s="6" t="n">
        <f aca="false">IF(AND(D53="Yes",B53=1),1,0)</f>
        <v>0</v>
      </c>
      <c r="G53" s="6" t="n">
        <f aca="false">IF(AND($D53="Yes",$B53=2),1,0)</f>
        <v>0</v>
      </c>
      <c r="H53" s="6" t="n">
        <f aca="false">IF(AND($D53="Yes",$B53=3),1,0)</f>
        <v>0</v>
      </c>
      <c r="I53" s="6" t="n">
        <f aca="false">IF(AND($D53="Yes",$B53=4),1,0)</f>
        <v>1</v>
      </c>
      <c r="J53" s="6" t="n">
        <f aca="false">IF(AND($B53=4,$D53="Yes",$E53="Yes"),1,0)</f>
        <v>0</v>
      </c>
      <c r="K53" s="6" t="n">
        <f aca="false">IF(AND($B53=2,$D53="Yes",$E53="Yes"),1,0)</f>
        <v>0</v>
      </c>
      <c r="L53" s="6" t="n">
        <f aca="false">IF(AND($B53=3,$D53="Yes",$E53="Yes"),1,0)</f>
        <v>0</v>
      </c>
      <c r="M53" s="6" t="n">
        <f aca="false">IF(AND($B53=4,$D53="Yes",$E53="Yes"),1,0)</f>
        <v>0</v>
      </c>
      <c r="N53" s="6" t="str">
        <f aca="false">IF(AND(ISNUMBER($C53),$B53=1),$C53,"")</f>
        <v/>
      </c>
      <c r="O53" s="6" t="str">
        <f aca="false">IF(AND(ISNUMBER($C53),$B53=2),$C53,"")</f>
        <v/>
      </c>
      <c r="P53" s="6" t="str">
        <f aca="false">IF(AND(ISNUMBER($C53),$B53=3),$C53,"")</f>
        <v/>
      </c>
      <c r="Q53" s="6" t="n">
        <f aca="false">IF(AND(ISNUMBER($C53),$B53=4),$C53,"")</f>
        <v>0.00347222222222222</v>
      </c>
      <c r="R53" s="13" t="s">
        <v>75</v>
      </c>
      <c r="S53" s="13"/>
    </row>
    <row r="54" customFormat="false" ht="14.4" hidden="false" customHeight="false" outlineLevel="0" collapsed="false">
      <c r="A54" s="15" t="n">
        <v>44</v>
      </c>
      <c r="B54" s="12" t="n">
        <v>1</v>
      </c>
      <c r="C54" s="16" t="s">
        <v>38</v>
      </c>
      <c r="D54" s="16" t="str">
        <f aca="false">'Tarefa1-FGA'!C15</f>
        <v>No</v>
      </c>
      <c r="E54" s="16"/>
      <c r="F54" s="6" t="n">
        <f aca="false">IF(AND(D54="Yes",B54=1),1,0)</f>
        <v>0</v>
      </c>
      <c r="G54" s="6" t="n">
        <f aca="false">IF(AND($D54="Yes",$B54=2),1,0)</f>
        <v>0</v>
      </c>
      <c r="H54" s="6" t="n">
        <f aca="false">IF(AND($D54="Yes",$B54=3),1,0)</f>
        <v>0</v>
      </c>
      <c r="I54" s="6" t="n">
        <f aca="false">IF(AND($D54="Yes",$B54=4),1,0)</f>
        <v>0</v>
      </c>
      <c r="J54" s="6" t="n">
        <f aca="false">IF(AND($B54=4,$D54="Yes",$E54="Yes"),1,0)</f>
        <v>0</v>
      </c>
      <c r="K54" s="6" t="n">
        <f aca="false">IF(AND($B54=2,$D54="Yes",$E54="Yes"),1,0)</f>
        <v>0</v>
      </c>
      <c r="L54" s="6" t="n">
        <f aca="false">IF(AND($B54=3,$D54="Yes",$E54="Yes"),1,0)</f>
        <v>0</v>
      </c>
      <c r="M54" s="6" t="n">
        <f aca="false">IF(AND($B54=4,$D54="Yes",$E54="Yes"),1,0)</f>
        <v>0</v>
      </c>
      <c r="N54" s="6" t="str">
        <f aca="false">IF(AND(ISNUMBER($C54),$B54=1),$C54,"")</f>
        <v/>
      </c>
      <c r="O54" s="6" t="str">
        <f aca="false">IF(AND(ISNUMBER($C54),$B54=2),$C54,"")</f>
        <v/>
      </c>
      <c r="P54" s="6" t="str">
        <f aca="false">IF(AND(ISNUMBER($C54),$B54=3),$C54,"")</f>
        <v/>
      </c>
      <c r="Q54" s="6" t="str">
        <f aca="false">IF(AND(ISNUMBER($C54),$B54=4),$C54,"")</f>
        <v/>
      </c>
      <c r="R54" s="23" t="n">
        <f aca="false">'Tarefa1-FGA'!E15</f>
        <v>0</v>
      </c>
      <c r="S54" s="23"/>
    </row>
    <row r="55" customFormat="false" ht="14.4" hidden="false" customHeight="false" outlineLevel="0" collapsed="false">
      <c r="A55" s="15"/>
      <c r="B55" s="12" t="n">
        <v>2</v>
      </c>
      <c r="C55" s="16" t="s">
        <v>38</v>
      </c>
      <c r="D55" s="16" t="str">
        <f aca="false">'Tarefa2-FGA'!C15</f>
        <v>No</v>
      </c>
      <c r="E55" s="16"/>
      <c r="F55" s="6" t="n">
        <f aca="false">IF(AND(D55="Yes",B55=1),1,0)</f>
        <v>0</v>
      </c>
      <c r="G55" s="6" t="n">
        <f aca="false">IF(AND($D55="Yes",$B55=2),1,0)</f>
        <v>0</v>
      </c>
      <c r="H55" s="6" t="n">
        <f aca="false">IF(AND($D55="Yes",$B55=3),1,0)</f>
        <v>0</v>
      </c>
      <c r="I55" s="6" t="n">
        <f aca="false">IF(AND($D55="Yes",$B55=4),1,0)</f>
        <v>0</v>
      </c>
      <c r="J55" s="6" t="n">
        <f aca="false">IF(AND($B55=4,$D55="Yes",$E55="Yes"),1,0)</f>
        <v>0</v>
      </c>
      <c r="K55" s="6" t="n">
        <f aca="false">IF(AND($B55=2,$D55="Yes",$E55="Yes"),1,0)</f>
        <v>0</v>
      </c>
      <c r="L55" s="6" t="n">
        <f aca="false">IF(AND($B55=3,$D55="Yes",$E55="Yes"),1,0)</f>
        <v>0</v>
      </c>
      <c r="M55" s="6" t="n">
        <f aca="false">IF(AND($B55=4,$D55="Yes",$E55="Yes"),1,0)</f>
        <v>0</v>
      </c>
      <c r="N55" s="6" t="str">
        <f aca="false">IF(AND(ISNUMBER($C55),$B55=1),$C55,"")</f>
        <v/>
      </c>
      <c r="O55" s="6" t="str">
        <f aca="false">IF(AND(ISNUMBER($C55),$B55=2),$C55,"")</f>
        <v/>
      </c>
      <c r="P55" s="6" t="str">
        <f aca="false">IF(AND(ISNUMBER($C55),$B55=3),$C55,"")</f>
        <v/>
      </c>
      <c r="Q55" s="6" t="str">
        <f aca="false">IF(AND(ISNUMBER($C55),$B55=4),$C55,"")</f>
        <v/>
      </c>
      <c r="R55" s="23" t="n">
        <f aca="false">'Tarefa2-FGA'!E15</f>
        <v>0</v>
      </c>
      <c r="S55" s="23"/>
    </row>
    <row r="56" customFormat="false" ht="14.4" hidden="false" customHeight="false" outlineLevel="0" collapsed="false">
      <c r="A56" s="15"/>
      <c r="B56" s="12" t="n">
        <v>3</v>
      </c>
      <c r="C56" s="16" t="s">
        <v>38</v>
      </c>
      <c r="D56" s="16" t="s">
        <v>32</v>
      </c>
      <c r="E56" s="0"/>
      <c r="F56" s="6" t="n">
        <f aca="false">IF(AND(D56="Yes",B56=1),1,0)</f>
        <v>0</v>
      </c>
      <c r="G56" s="6" t="n">
        <f aca="false">IF(AND($D56="Yes",$B56=2),1,0)</f>
        <v>0</v>
      </c>
      <c r="H56" s="6" t="n">
        <f aca="false">IF(AND($D56="Yes",$B56=3),1,0)</f>
        <v>0</v>
      </c>
      <c r="I56" s="6" t="n">
        <f aca="false">IF(AND($D56="Yes",$B56=4),1,0)</f>
        <v>0</v>
      </c>
      <c r="J56" s="6" t="n">
        <f aca="false">IF(AND($B56=4,$D56="Yes",$E56="Yes"),1,0)</f>
        <v>0</v>
      </c>
      <c r="K56" s="6" t="n">
        <f aca="false">IF(AND($B56=2,$D56="Yes",$E56="Yes"),1,0)</f>
        <v>0</v>
      </c>
      <c r="L56" s="6" t="n">
        <f aca="false">IF(AND($B56=3,$D56="Yes",$E56="Yes"),1,0)</f>
        <v>0</v>
      </c>
      <c r="M56" s="6" t="n">
        <f aca="false">IF(AND($B56=4,$D56="Yes",$E56="Yes"),1,0)</f>
        <v>0</v>
      </c>
      <c r="N56" s="6" t="str">
        <f aca="false">IF(AND(ISNUMBER($C56),$B56=1),$C56,"")</f>
        <v/>
      </c>
      <c r="O56" s="6" t="str">
        <f aca="false">IF(AND(ISNUMBER($C56),$B56=2),$C56,"")</f>
        <v/>
      </c>
      <c r="P56" s="6" t="str">
        <f aca="false">IF(AND(ISNUMBER($C56),$B56=3),$C56,"")</f>
        <v/>
      </c>
      <c r="Q56" s="6" t="str">
        <f aca="false">IF(AND(ISNUMBER($C56),$B56=4),$C56,"")</f>
        <v/>
      </c>
      <c r="R56" s="0"/>
      <c r="S56" s="10"/>
    </row>
    <row r="57" customFormat="false" ht="14.4" hidden="false" customHeight="false" outlineLevel="0" collapsed="false">
      <c r="A57" s="15"/>
      <c r="B57" s="12" t="n">
        <v>4</v>
      </c>
      <c r="C57" s="16" t="s">
        <v>38</v>
      </c>
      <c r="D57" s="16" t="s">
        <v>32</v>
      </c>
      <c r="E57" s="0"/>
      <c r="F57" s="6" t="n">
        <f aca="false">IF(AND(D57="Yes",B57=1),1,0)</f>
        <v>0</v>
      </c>
      <c r="G57" s="6" t="n">
        <f aca="false">IF(AND($D57="Yes",$B57=2),1,0)</f>
        <v>0</v>
      </c>
      <c r="H57" s="6" t="n">
        <f aca="false">IF(AND($D57="Yes",$B57=3),1,0)</f>
        <v>0</v>
      </c>
      <c r="I57" s="6" t="n">
        <f aca="false">IF(AND($D57="Yes",$B57=4),1,0)</f>
        <v>0</v>
      </c>
      <c r="J57" s="6" t="n">
        <f aca="false">IF(AND($B57=4,$D57="Yes",$E57="Yes"),1,0)</f>
        <v>0</v>
      </c>
      <c r="K57" s="6" t="n">
        <f aca="false">IF(AND($B57=2,$D57="Yes",$E57="Yes"),1,0)</f>
        <v>0</v>
      </c>
      <c r="L57" s="6" t="n">
        <f aca="false">IF(AND($B57=3,$D57="Yes",$E57="Yes"),1,0)</f>
        <v>0</v>
      </c>
      <c r="M57" s="6" t="n">
        <f aca="false">IF(AND($B57=4,$D57="Yes",$E57="Yes"),1,0)</f>
        <v>0</v>
      </c>
      <c r="N57" s="6" t="str">
        <f aca="false">IF(AND(ISNUMBER($C57),$B57=1),$C57,"")</f>
        <v/>
      </c>
      <c r="O57" s="6" t="str">
        <f aca="false">IF(AND(ISNUMBER($C57),$B57=2),$C57,"")</f>
        <v/>
      </c>
      <c r="P57" s="6" t="str">
        <f aca="false">IF(AND(ISNUMBER($C57),$B57=3),$C57,"")</f>
        <v/>
      </c>
      <c r="Q57" s="6" t="str">
        <f aca="false">IF(AND(ISNUMBER($C57),$B57=4),$C57,"")</f>
        <v/>
      </c>
      <c r="R57" s="0"/>
      <c r="S57" s="10"/>
    </row>
    <row r="58" customFormat="false" ht="14.4" hidden="false" customHeight="false" outlineLevel="0" collapsed="false">
      <c r="A58" s="15" t="n">
        <v>45</v>
      </c>
      <c r="B58" s="12" t="n">
        <v>1</v>
      </c>
      <c r="C58" s="16" t="s">
        <v>38</v>
      </c>
      <c r="D58" s="16" t="str">
        <f aca="false">'Tarefa1-FGA'!C16</f>
        <v>No</v>
      </c>
      <c r="E58" s="16"/>
      <c r="F58" s="6" t="n">
        <f aca="false">IF(AND(D58="Yes",B58=1),1,0)</f>
        <v>0</v>
      </c>
      <c r="G58" s="6" t="n">
        <f aca="false">IF(AND($D58="Yes",$B58=2),1,0)</f>
        <v>0</v>
      </c>
      <c r="H58" s="6" t="n">
        <f aca="false">IF(AND($D58="Yes",$B58=3),1,0)</f>
        <v>0</v>
      </c>
      <c r="I58" s="6" t="n">
        <f aca="false">IF(AND($D58="Yes",$B58=4),1,0)</f>
        <v>0</v>
      </c>
      <c r="J58" s="6" t="n">
        <f aca="false">IF(AND($B58=4,$D58="Yes",$E58="Yes"),1,0)</f>
        <v>0</v>
      </c>
      <c r="K58" s="6" t="n">
        <f aca="false">IF(AND($B58=2,$D58="Yes",$E58="Yes"),1,0)</f>
        <v>0</v>
      </c>
      <c r="L58" s="6" t="n">
        <f aca="false">IF(AND($B58=3,$D58="Yes",$E58="Yes"),1,0)</f>
        <v>0</v>
      </c>
      <c r="M58" s="6" t="n">
        <f aca="false">IF(AND($B58=4,$D58="Yes",$E58="Yes"),1,0)</f>
        <v>0</v>
      </c>
      <c r="N58" s="6" t="str">
        <f aca="false">IF(AND(ISNUMBER($C58),$B58=1),$C58,"")</f>
        <v/>
      </c>
      <c r="O58" s="6" t="str">
        <f aca="false">IF(AND(ISNUMBER($C58),$B58=2),$C58,"")</f>
        <v/>
      </c>
      <c r="P58" s="6" t="str">
        <f aca="false">IF(AND(ISNUMBER($C58),$B58=3),$C58,"")</f>
        <v/>
      </c>
      <c r="Q58" s="6" t="str">
        <f aca="false">IF(AND(ISNUMBER($C58),$B58=4),$C58,"")</f>
        <v/>
      </c>
      <c r="R58" s="23"/>
      <c r="S58" s="23"/>
    </row>
    <row r="59" customFormat="false" ht="14.4" hidden="false" customHeight="false" outlineLevel="0" collapsed="false">
      <c r="A59" s="15"/>
      <c r="B59" s="12" t="n">
        <v>2</v>
      </c>
      <c r="C59" s="16" t="s">
        <v>38</v>
      </c>
      <c r="D59" s="16" t="str">
        <f aca="false">'Tarefa2-FGA'!C16</f>
        <v>No</v>
      </c>
      <c r="E59" s="16"/>
      <c r="F59" s="6" t="n">
        <f aca="false">IF(AND(D59="Yes",B59=1),1,0)</f>
        <v>0</v>
      </c>
      <c r="G59" s="6" t="n">
        <f aca="false">IF(AND($D59="Yes",$B59=2),1,0)</f>
        <v>0</v>
      </c>
      <c r="H59" s="6" t="n">
        <f aca="false">IF(AND($D59="Yes",$B59=3),1,0)</f>
        <v>0</v>
      </c>
      <c r="I59" s="6" t="n">
        <f aca="false">IF(AND($D59="Yes",$B59=4),1,0)</f>
        <v>0</v>
      </c>
      <c r="J59" s="6" t="n">
        <f aca="false">IF(AND($B59=4,$D59="Yes",$E59="Yes"),1,0)</f>
        <v>0</v>
      </c>
      <c r="K59" s="6" t="n">
        <f aca="false">IF(AND($B59=2,$D59="Yes",$E59="Yes"),1,0)</f>
        <v>0</v>
      </c>
      <c r="L59" s="6" t="n">
        <f aca="false">IF(AND($B59=3,$D59="Yes",$E59="Yes"),1,0)</f>
        <v>0</v>
      </c>
      <c r="M59" s="6" t="n">
        <f aca="false">IF(AND($B59=4,$D59="Yes",$E59="Yes"),1,0)</f>
        <v>0</v>
      </c>
      <c r="N59" s="6" t="str">
        <f aca="false">IF(AND(ISNUMBER($C59),$B59=1),$C59,"")</f>
        <v/>
      </c>
      <c r="O59" s="6" t="str">
        <f aca="false">IF(AND(ISNUMBER($C59),$B59=2),$C59,"")</f>
        <v/>
      </c>
      <c r="P59" s="6" t="str">
        <f aca="false">IF(AND(ISNUMBER($C59),$B59=3),$C59,"")</f>
        <v/>
      </c>
      <c r="Q59" s="6" t="str">
        <f aca="false">IF(AND(ISNUMBER($C59),$B59=4),$C59,"")</f>
        <v/>
      </c>
      <c r="R59" s="23"/>
      <c r="S59" s="23"/>
    </row>
    <row r="60" customFormat="false" ht="14.4" hidden="false" customHeight="false" outlineLevel="0" collapsed="false">
      <c r="A60" s="15"/>
      <c r="B60" s="12" t="n">
        <v>3</v>
      </c>
      <c r="C60" s="8" t="s">
        <v>38</v>
      </c>
      <c r="D60" s="16" t="s">
        <v>32</v>
      </c>
      <c r="E60" s="0"/>
      <c r="F60" s="6" t="n">
        <f aca="false">IF(AND(D60="Yes",B60=1),1,0)</f>
        <v>0</v>
      </c>
      <c r="G60" s="6" t="n">
        <f aca="false">IF(AND($D60="Yes",$B60=2),1,0)</f>
        <v>0</v>
      </c>
      <c r="H60" s="6" t="n">
        <f aca="false">IF(AND($D60="Yes",$B60=3),1,0)</f>
        <v>0</v>
      </c>
      <c r="I60" s="6" t="n">
        <f aca="false">IF(AND($D60="Yes",$B60=4),1,0)</f>
        <v>0</v>
      </c>
      <c r="J60" s="6" t="n">
        <f aca="false">IF(AND($B60=4,$D60="Yes",$E60="Yes"),1,0)</f>
        <v>0</v>
      </c>
      <c r="K60" s="6" t="n">
        <f aca="false">IF(AND($B60=2,$D60="Yes",$E60="Yes"),1,0)</f>
        <v>0</v>
      </c>
      <c r="L60" s="6" t="n">
        <f aca="false">IF(AND($B60=3,$D60="Yes",$E60="Yes"),1,0)</f>
        <v>0</v>
      </c>
      <c r="M60" s="6" t="n">
        <f aca="false">IF(AND($B60=4,$D60="Yes",$E60="Yes"),1,0)</f>
        <v>0</v>
      </c>
      <c r="N60" s="6" t="str">
        <f aca="false">IF(AND(ISNUMBER($C60),$B60=1),$C60,"")</f>
        <v/>
      </c>
      <c r="O60" s="6" t="str">
        <f aca="false">IF(AND(ISNUMBER($C60),$B60=2),$C60,"")</f>
        <v/>
      </c>
      <c r="P60" s="6" t="str">
        <f aca="false">IF(AND(ISNUMBER($C60),$B60=3),$C60,"")</f>
        <v/>
      </c>
      <c r="Q60" s="6" t="str">
        <f aca="false">IF(AND(ISNUMBER($C60),$B60=4),$C60,"")</f>
        <v/>
      </c>
      <c r="R60" s="0"/>
      <c r="S60" s="10"/>
    </row>
    <row r="61" customFormat="false" ht="14.4" hidden="false" customHeight="false" outlineLevel="0" collapsed="false">
      <c r="A61" s="15"/>
      <c r="B61" s="12" t="n">
        <v>4</v>
      </c>
      <c r="C61" s="16" t="s">
        <v>38</v>
      </c>
      <c r="D61" s="16" t="s">
        <v>32</v>
      </c>
      <c r="E61" s="0"/>
      <c r="F61" s="6" t="n">
        <f aca="false">IF(AND(D61="Yes",B61=1),1,0)</f>
        <v>0</v>
      </c>
      <c r="G61" s="6" t="n">
        <f aca="false">IF(AND($D61="Yes",$B61=2),1,0)</f>
        <v>0</v>
      </c>
      <c r="H61" s="6" t="n">
        <f aca="false">IF(AND($D61="Yes",$B61=3),1,0)</f>
        <v>0</v>
      </c>
      <c r="I61" s="6" t="n">
        <f aca="false">IF(AND($D61="Yes",$B61=4),1,0)</f>
        <v>0</v>
      </c>
      <c r="J61" s="6" t="n">
        <f aca="false">IF(AND($B61=4,$D61="Yes",$E61="Yes"),1,0)</f>
        <v>0</v>
      </c>
      <c r="K61" s="6" t="n">
        <f aca="false">IF(AND($B61=2,$D61="Yes",$E61="Yes"),1,0)</f>
        <v>0</v>
      </c>
      <c r="L61" s="6" t="n">
        <f aca="false">IF(AND($B61=3,$D61="Yes",$E61="Yes"),1,0)</f>
        <v>0</v>
      </c>
      <c r="M61" s="6" t="n">
        <f aca="false">IF(AND($B61=4,$D61="Yes",$E61="Yes"),1,0)</f>
        <v>0</v>
      </c>
      <c r="N61" s="6" t="str">
        <f aca="false">IF(AND(ISNUMBER($C61),$B61=1),$C61,"")</f>
        <v/>
      </c>
      <c r="O61" s="6" t="str">
        <f aca="false">IF(AND(ISNUMBER($C61),$B61=2),$C61,"")</f>
        <v/>
      </c>
      <c r="P61" s="6" t="str">
        <f aca="false">IF(AND(ISNUMBER($C61),$B61=3),$C61,"")</f>
        <v/>
      </c>
      <c r="Q61" s="6" t="str">
        <f aca="false">IF(AND(ISNUMBER($C61),$B61=4),$C61,"")</f>
        <v/>
      </c>
      <c r="R61" s="0"/>
      <c r="S61" s="10"/>
    </row>
    <row r="62" customFormat="false" ht="14.4" hidden="false" customHeight="false" outlineLevel="0" collapsed="false">
      <c r="A62" s="15" t="n">
        <v>46</v>
      </c>
      <c r="B62" s="12" t="n">
        <v>1</v>
      </c>
      <c r="C62" s="16" t="n">
        <v>0.0118055555555556</v>
      </c>
      <c r="D62" s="16" t="str">
        <f aca="false">'Tarefa1-FGA'!C17</f>
        <v>Yes</v>
      </c>
      <c r="E62" s="16" t="str">
        <f aca="false">'Tarefa1-FGA'!D17</f>
        <v>No</v>
      </c>
      <c r="F62" s="6" t="n">
        <f aca="false">IF(AND(D62="Yes",B62=1),1,0)</f>
        <v>1</v>
      </c>
      <c r="G62" s="6" t="n">
        <f aca="false">IF(AND($D62="Yes",$B62=2),1,0)</f>
        <v>0</v>
      </c>
      <c r="H62" s="6" t="n">
        <f aca="false">IF(AND($D62="Yes",$B62=3),1,0)</f>
        <v>0</v>
      </c>
      <c r="I62" s="6" t="n">
        <f aca="false">IF(AND($D62="Yes",$B62=4),1,0)</f>
        <v>0</v>
      </c>
      <c r="J62" s="6" t="n">
        <f aca="false">IF(AND($B62=4,$D62="Yes",$E62="Yes"),1,0)</f>
        <v>0</v>
      </c>
      <c r="K62" s="6" t="n">
        <f aca="false">IF(AND($B62=2,$D62="Yes",$E62="Yes"),1,0)</f>
        <v>0</v>
      </c>
      <c r="L62" s="6" t="n">
        <f aca="false">IF(AND($B62=3,$D62="Yes",$E62="Yes"),1,0)</f>
        <v>0</v>
      </c>
      <c r="M62" s="6" t="n">
        <f aca="false">IF(AND($B62=4,$D62="Yes",$E62="Yes"),1,0)</f>
        <v>0</v>
      </c>
      <c r="N62" s="6" t="n">
        <f aca="false">IF(AND(ISNUMBER($C62),$B62=1),$C62,"")</f>
        <v>0.0118055555555556</v>
      </c>
      <c r="O62" s="6" t="str">
        <f aca="false">IF(AND(ISNUMBER($C62),$B62=2),$C62,"")</f>
        <v/>
      </c>
      <c r="P62" s="6" t="str">
        <f aca="false">IF(AND(ISNUMBER($C62),$B62=3),$C62,"")</f>
        <v/>
      </c>
      <c r="Q62" s="6" t="str">
        <f aca="false">IF(AND(ISNUMBER($C62),$B62=4),$C62,"")</f>
        <v/>
      </c>
      <c r="R62" s="23" t="str">
        <f aca="false">'Tarefa1-FGA'!E17</f>
        <v>Only considered one branch of the root goal</v>
      </c>
      <c r="S62" s="23"/>
    </row>
    <row r="63" customFormat="false" ht="14.4" hidden="false" customHeight="false" outlineLevel="0" collapsed="false">
      <c r="A63" s="15"/>
      <c r="B63" s="12" t="n">
        <v>2</v>
      </c>
      <c r="C63" s="16" t="s">
        <v>38</v>
      </c>
      <c r="D63" s="16" t="s">
        <v>32</v>
      </c>
      <c r="E63" s="16"/>
      <c r="F63" s="6" t="n">
        <f aca="false">IF(AND(D63="Yes",B63=1),1,0)</f>
        <v>0</v>
      </c>
      <c r="G63" s="6" t="n">
        <f aca="false">IF(AND($D63="Yes",$B63=2),1,0)</f>
        <v>0</v>
      </c>
      <c r="H63" s="6" t="n">
        <f aca="false">IF(AND($D63="Yes",$B63=3),1,0)</f>
        <v>0</v>
      </c>
      <c r="I63" s="6" t="n">
        <f aca="false">IF(AND($D63="Yes",$B63=4),1,0)</f>
        <v>0</v>
      </c>
      <c r="J63" s="6" t="n">
        <f aca="false">IF(AND($B63=4,$D63="Yes",$E63="Yes"),1,0)</f>
        <v>0</v>
      </c>
      <c r="K63" s="6" t="n">
        <f aca="false">IF(AND($B63=2,$D63="Yes",$E63="Yes"),1,0)</f>
        <v>0</v>
      </c>
      <c r="L63" s="6" t="n">
        <f aca="false">IF(AND($B63=3,$D63="Yes",$E63="Yes"),1,0)</f>
        <v>0</v>
      </c>
      <c r="M63" s="6" t="n">
        <f aca="false">IF(AND($B63=4,$D63="Yes",$E63="Yes"),1,0)</f>
        <v>0</v>
      </c>
      <c r="N63" s="6" t="str">
        <f aca="false">IF(AND(ISNUMBER($C63),$B63=1),$C63,"")</f>
        <v/>
      </c>
      <c r="O63" s="6" t="str">
        <f aca="false">IF(AND(ISNUMBER($C63),$B63=2),$C63,"")</f>
        <v/>
      </c>
      <c r="P63" s="6" t="str">
        <f aca="false">IF(AND(ISNUMBER($C63),$B63=3),$C63,"")</f>
        <v/>
      </c>
      <c r="Q63" s="6" t="str">
        <f aca="false">IF(AND(ISNUMBER($C63),$B63=4),$C63,"")</f>
        <v/>
      </c>
      <c r="R63" s="23"/>
      <c r="S63" s="23"/>
    </row>
    <row r="64" customFormat="false" ht="14.4" hidden="false" customHeight="false" outlineLevel="0" collapsed="false">
      <c r="A64" s="15"/>
      <c r="B64" s="12" t="n">
        <v>3</v>
      </c>
      <c r="C64" s="8" t="s">
        <v>38</v>
      </c>
      <c r="D64" s="16" t="s">
        <v>32</v>
      </c>
      <c r="E64" s="0"/>
      <c r="F64" s="6" t="n">
        <f aca="false">IF(AND(D64="Yes",B64=1),1,0)</f>
        <v>0</v>
      </c>
      <c r="G64" s="6" t="n">
        <f aca="false">IF(AND($D64="Yes",$B64=2),1,0)</f>
        <v>0</v>
      </c>
      <c r="H64" s="6" t="n">
        <f aca="false">IF(AND($D64="Yes",$B64=3),1,0)</f>
        <v>0</v>
      </c>
      <c r="I64" s="6" t="n">
        <f aca="false">IF(AND($D64="Yes",$B64=4),1,0)</f>
        <v>0</v>
      </c>
      <c r="J64" s="6" t="n">
        <f aca="false">IF(AND($B64=4,$D64="Yes",$E64="Yes"),1,0)</f>
        <v>0</v>
      </c>
      <c r="K64" s="6" t="n">
        <f aca="false">IF(AND($B64=2,$D64="Yes",$E64="Yes"),1,0)</f>
        <v>0</v>
      </c>
      <c r="L64" s="6" t="n">
        <f aca="false">IF(AND($B64=3,$D64="Yes",$E64="Yes"),1,0)</f>
        <v>0</v>
      </c>
      <c r="M64" s="6" t="n">
        <f aca="false">IF(AND($B64=4,$D64="Yes",$E64="Yes"),1,0)</f>
        <v>0</v>
      </c>
      <c r="N64" s="6" t="str">
        <f aca="false">IF(AND(ISNUMBER($C64),$B64=1),$C64,"")</f>
        <v/>
      </c>
      <c r="O64" s="6" t="str">
        <f aca="false">IF(AND(ISNUMBER($C64),$B64=2),$C64,"")</f>
        <v/>
      </c>
      <c r="P64" s="6" t="str">
        <f aca="false">IF(AND(ISNUMBER($C64),$B64=3),$C64,"")</f>
        <v/>
      </c>
      <c r="Q64" s="6" t="str">
        <f aca="false">IF(AND(ISNUMBER($C64),$B64=4),$C64,"")</f>
        <v/>
      </c>
      <c r="R64" s="0"/>
      <c r="S64" s="10"/>
    </row>
    <row r="65" customFormat="false" ht="14.4" hidden="false" customHeight="false" outlineLevel="0" collapsed="false">
      <c r="A65" s="15"/>
      <c r="B65" s="12" t="n">
        <v>4</v>
      </c>
      <c r="C65" s="16" t="s">
        <v>38</v>
      </c>
      <c r="D65" s="16" t="s">
        <v>32</v>
      </c>
      <c r="E65" s="0"/>
      <c r="F65" s="6" t="n">
        <f aca="false">IF(AND(D65="Yes",B65=1),1,0)</f>
        <v>0</v>
      </c>
      <c r="G65" s="6" t="n">
        <f aca="false">IF(AND($D65="Yes",$B65=2),1,0)</f>
        <v>0</v>
      </c>
      <c r="H65" s="6" t="n">
        <f aca="false">IF(AND($D65="Yes",$B65=3),1,0)</f>
        <v>0</v>
      </c>
      <c r="I65" s="6" t="n">
        <f aca="false">IF(AND($D65="Yes",$B65=4),1,0)</f>
        <v>0</v>
      </c>
      <c r="J65" s="6" t="n">
        <f aca="false">IF(AND($B65=4,$D65="Yes",$E65="Yes"),1,0)</f>
        <v>0</v>
      </c>
      <c r="K65" s="6" t="n">
        <f aca="false">IF(AND($B65=2,$D65="Yes",$E65="Yes"),1,0)</f>
        <v>0</v>
      </c>
      <c r="L65" s="6" t="n">
        <f aca="false">IF(AND($B65=3,$D65="Yes",$E65="Yes"),1,0)</f>
        <v>0</v>
      </c>
      <c r="M65" s="6" t="n">
        <f aca="false">IF(AND($B65=4,$D65="Yes",$E65="Yes"),1,0)</f>
        <v>0</v>
      </c>
      <c r="N65" s="6" t="str">
        <f aca="false">IF(AND(ISNUMBER($C65),$B65=1),$C65,"")</f>
        <v/>
      </c>
      <c r="O65" s="6" t="str">
        <f aca="false">IF(AND(ISNUMBER($C65),$B65=2),$C65,"")</f>
        <v/>
      </c>
      <c r="P65" s="6" t="str">
        <f aca="false">IF(AND(ISNUMBER($C65),$B65=3),$C65,"")</f>
        <v/>
      </c>
      <c r="Q65" s="6" t="str">
        <f aca="false">IF(AND(ISNUMBER($C65),$B65=4),$C65,"")</f>
        <v/>
      </c>
      <c r="R65" s="0"/>
      <c r="S65" s="10"/>
    </row>
    <row r="66" customFormat="false" ht="43.2" hidden="false" customHeight="false" outlineLevel="0" collapsed="false">
      <c r="A66" s="15" t="n">
        <v>47</v>
      </c>
      <c r="B66" s="12" t="n">
        <v>1</v>
      </c>
      <c r="C66" s="16" t="n">
        <v>0.000694444444444444</v>
      </c>
      <c r="D66" s="16" t="str">
        <f aca="false">'Tarefa1-FGA'!C18</f>
        <v>Yes</v>
      </c>
      <c r="E66" s="16" t="str">
        <f aca="false">'Tarefa1-FGA'!D18</f>
        <v>No</v>
      </c>
      <c r="F66" s="6" t="n">
        <f aca="false">IF(AND(D66="Yes",B66=1),1,0)</f>
        <v>1</v>
      </c>
      <c r="G66" s="6" t="n">
        <f aca="false">IF(AND($D66="Yes",$B66=2),1,0)</f>
        <v>0</v>
      </c>
      <c r="H66" s="6" t="n">
        <f aca="false">IF(AND($D66="Yes",$B66=3),1,0)</f>
        <v>0</v>
      </c>
      <c r="I66" s="6" t="n">
        <f aca="false">IF(AND($D66="Yes",$B66=4),1,0)</f>
        <v>0</v>
      </c>
      <c r="J66" s="6" t="n">
        <f aca="false">IF(AND($B66=4,$D66="Yes",$E66="Yes"),1,0)</f>
        <v>0</v>
      </c>
      <c r="K66" s="6" t="n">
        <f aca="false">IF(AND($B66=2,$D66="Yes",$E66="Yes"),1,0)</f>
        <v>0</v>
      </c>
      <c r="L66" s="6" t="n">
        <f aca="false">IF(AND($B66=3,$D66="Yes",$E66="Yes"),1,0)</f>
        <v>0</v>
      </c>
      <c r="M66" s="6" t="n">
        <f aca="false">IF(AND($B66=4,$D66="Yes",$E66="Yes"),1,0)</f>
        <v>0</v>
      </c>
      <c r="N66" s="6" t="n">
        <f aca="false">IF(AND(ISNUMBER($C66),$B66=1),$C66,"")</f>
        <v>0.000694444444444444</v>
      </c>
      <c r="O66" s="6" t="str">
        <f aca="false">IF(AND(ISNUMBER($C66),$B66=2),$C66,"")</f>
        <v/>
      </c>
      <c r="P66" s="6" t="str">
        <f aca="false">IF(AND(ISNUMBER($C66),$B66=3),$C66,"")</f>
        <v/>
      </c>
      <c r="Q66" s="6" t="str">
        <f aca="false">IF(AND(ISNUMBER($C66),$B66=4),$C66,"")</f>
        <v/>
      </c>
      <c r="R66" s="23" t="str">
        <f aca="false">'Tarefa1-FGA'!E18</f>
        <v>NotifySMS</v>
      </c>
      <c r="S66" s="23" t="str">
        <f aca="false">'Tarefa1-FGA'!F18</f>
        <v>"NotifyCentral  by SMS" gives 10% false positives and "Emergency is detected" requires 5% false positives under context C9</v>
      </c>
    </row>
    <row r="67" customFormat="false" ht="14.4" hidden="false" customHeight="false" outlineLevel="0" collapsed="false">
      <c r="A67" s="15"/>
      <c r="B67" s="12" t="n">
        <v>2</v>
      </c>
      <c r="C67" s="16" t="n">
        <v>0.00208333333333333</v>
      </c>
      <c r="D67" s="16" t="str">
        <f aca="false">'Tarefa2-FGA'!C18</f>
        <v>Yes</v>
      </c>
      <c r="E67" s="16" t="str">
        <f aca="false">'Tarefa2-FGA'!D18</f>
        <v>Yes</v>
      </c>
      <c r="F67" s="6" t="n">
        <f aca="false">IF(AND(D67="Yes",B67=1),1,0)</f>
        <v>0</v>
      </c>
      <c r="G67" s="6" t="n">
        <f aca="false">IF(AND($D67="Yes",$B67=2),1,0)</f>
        <v>1</v>
      </c>
      <c r="H67" s="6" t="n">
        <f aca="false">IF(AND($D67="Yes",$B67=3),1,0)</f>
        <v>0</v>
      </c>
      <c r="I67" s="6" t="n">
        <f aca="false">IF(AND($D67="Yes",$B67=4),1,0)</f>
        <v>0</v>
      </c>
      <c r="J67" s="6" t="n">
        <f aca="false">IF(AND($B67=4,$D67="Yes",$E67="Yes"),1,0)</f>
        <v>0</v>
      </c>
      <c r="K67" s="6" t="n">
        <f aca="false">IF(AND($B67=2,$D67="Yes",$E67="Yes"),1,0)</f>
        <v>1</v>
      </c>
      <c r="L67" s="6" t="n">
        <f aca="false">IF(AND($B67=3,$D67="Yes",$E67="Yes"),1,0)</f>
        <v>0</v>
      </c>
      <c r="M67" s="6" t="n">
        <f aca="false">IF(AND($B67=4,$D67="Yes",$E67="Yes"),1,0)</f>
        <v>0</v>
      </c>
      <c r="N67" s="6" t="str">
        <f aca="false">IF(AND(ISNUMBER($C67),$B67=1),$C67,"")</f>
        <v/>
      </c>
      <c r="O67" s="6" t="n">
        <f aca="false">IF(AND(ISNUMBER($C67),$B67=2),$C67,"")</f>
        <v>0.00208333333333333</v>
      </c>
      <c r="P67" s="6" t="str">
        <f aca="false">IF(AND(ISNUMBER($C67),$B67=3),$C67,"")</f>
        <v/>
      </c>
      <c r="Q67" s="6" t="str">
        <f aca="false">IF(AND(ISNUMBER($C67),$B67=4),$C67,"")</f>
        <v/>
      </c>
      <c r="R67" s="23"/>
      <c r="S67" s="23"/>
    </row>
    <row r="68" customFormat="false" ht="14.4" hidden="false" customHeight="false" outlineLevel="0" collapsed="false">
      <c r="A68" s="15"/>
      <c r="B68" s="12" t="n">
        <v>3</v>
      </c>
      <c r="C68" s="18" t="n">
        <v>0.00138888888888889</v>
      </c>
      <c r="D68" s="16" t="s">
        <v>31</v>
      </c>
      <c r="E68" s="6" t="s">
        <v>35</v>
      </c>
      <c r="F68" s="6" t="n">
        <f aca="false">IF(AND(D68="Yes",B68=1),1,0)</f>
        <v>0</v>
      </c>
      <c r="G68" s="6" t="n">
        <f aca="false">IF(AND($D68="Yes",$B68=2),1,0)</f>
        <v>0</v>
      </c>
      <c r="H68" s="6" t="n">
        <f aca="false">IF(AND($D68="Yes",$B68=3),1,0)</f>
        <v>1</v>
      </c>
      <c r="I68" s="6" t="n">
        <f aca="false">IF(AND($D68="Yes",$B68=4),1,0)</f>
        <v>0</v>
      </c>
      <c r="J68" s="6" t="n">
        <f aca="false">IF(AND($B68=4,$D68="Yes",$E68="Yes"),1,0)</f>
        <v>0</v>
      </c>
      <c r="K68" s="6" t="n">
        <f aca="false">IF(AND($B68=2,$D68="Yes",$E68="Yes"),1,0)</f>
        <v>0</v>
      </c>
      <c r="L68" s="6" t="n">
        <f aca="false">IF(AND($B68=3,$D68="Yes",$E68="Yes"),1,0)</f>
        <v>0</v>
      </c>
      <c r="M68" s="6" t="n">
        <f aca="false">IF(AND($B68=4,$D68="Yes",$E68="Yes"),1,0)</f>
        <v>0</v>
      </c>
      <c r="N68" s="6" t="str">
        <f aca="false">IF(AND(ISNUMBER($C68),$B68=1),$C68,"")</f>
        <v/>
      </c>
      <c r="O68" s="6" t="str">
        <f aca="false">IF(AND(ISNUMBER($C68),$B68=2),$C68,"")</f>
        <v/>
      </c>
      <c r="P68" s="6" t="n">
        <f aca="false">IF(AND(ISNUMBER($C68),$B68=3),$C68,"")</f>
        <v>0.00138888888888889</v>
      </c>
      <c r="Q68" s="6" t="str">
        <f aca="false">IF(AND(ISNUMBER($C68),$B68=4),$C68,"")</f>
        <v/>
      </c>
      <c r="R68" s="13" t="s">
        <v>36</v>
      </c>
      <c r="S68" s="13"/>
    </row>
    <row r="69" customFormat="false" ht="43.2" hidden="false" customHeight="false" outlineLevel="0" collapsed="false">
      <c r="A69" s="15"/>
      <c r="B69" s="12" t="n">
        <v>4</v>
      </c>
      <c r="C69" s="18" t="n">
        <v>0.00138888888888889</v>
      </c>
      <c r="D69" s="16" t="s">
        <v>31</v>
      </c>
      <c r="E69" s="6" t="s">
        <v>32</v>
      </c>
      <c r="F69" s="6" t="n">
        <f aca="false">IF(AND(D69="Yes",B69=1),1,0)</f>
        <v>0</v>
      </c>
      <c r="G69" s="6" t="n">
        <f aca="false">IF(AND($D69="Yes",$B69=2),1,0)</f>
        <v>0</v>
      </c>
      <c r="H69" s="6" t="n">
        <f aca="false">IF(AND($D69="Yes",$B69=3),1,0)</f>
        <v>0</v>
      </c>
      <c r="I69" s="6" t="n">
        <f aca="false">IF(AND($D69="Yes",$B69=4),1,0)</f>
        <v>1</v>
      </c>
      <c r="J69" s="6" t="n">
        <f aca="false">IF(AND($B69=4,$D69="Yes",$E69="Yes"),1,0)</f>
        <v>0</v>
      </c>
      <c r="K69" s="6" t="n">
        <f aca="false">IF(AND($B69=2,$D69="Yes",$E69="Yes"),1,0)</f>
        <v>0</v>
      </c>
      <c r="L69" s="6" t="n">
        <f aca="false">IF(AND($B69=3,$D69="Yes",$E69="Yes"),1,0)</f>
        <v>0</v>
      </c>
      <c r="M69" s="6" t="n">
        <f aca="false">IF(AND($B69=4,$D69="Yes",$E69="Yes"),1,0)</f>
        <v>0</v>
      </c>
      <c r="N69" s="6" t="str">
        <f aca="false">IF(AND(ISNUMBER($C69),$B69=1),$C69,"")</f>
        <v/>
      </c>
      <c r="O69" s="6" t="str">
        <f aca="false">IF(AND(ISNUMBER($C69),$B69=2),$C69,"")</f>
        <v/>
      </c>
      <c r="P69" s="6" t="str">
        <f aca="false">IF(AND(ISNUMBER($C69),$B69=3),$C69,"")</f>
        <v/>
      </c>
      <c r="Q69" s="6" t="n">
        <f aca="false">IF(AND(ISNUMBER($C69),$B69=4),$C69,"")</f>
        <v>0.00138888888888889</v>
      </c>
      <c r="R69" s="13" t="s">
        <v>76</v>
      </c>
      <c r="S69" s="13" t="s">
        <v>77</v>
      </c>
    </row>
    <row r="70" customFormat="false" ht="14.4" hidden="false" customHeight="false" outlineLevel="0" collapsed="false">
      <c r="A70" s="15" t="n">
        <v>48</v>
      </c>
      <c r="B70" s="12" t="n">
        <v>1</v>
      </c>
      <c r="C70" s="16" t="n">
        <v>0.00625</v>
      </c>
      <c r="D70" s="16" t="s">
        <v>31</v>
      </c>
      <c r="E70" s="16" t="s">
        <v>78</v>
      </c>
      <c r="F70" s="6" t="n">
        <f aca="false">IF(AND(D70="Yes",B70=1),1,0)</f>
        <v>1</v>
      </c>
      <c r="G70" s="6" t="n">
        <f aca="false">IF(AND($D70="Yes",$B70=2),1,0)</f>
        <v>0</v>
      </c>
      <c r="H70" s="6" t="n">
        <f aca="false">IF(AND($D70="Yes",$B70=3),1,0)</f>
        <v>0</v>
      </c>
      <c r="I70" s="6" t="n">
        <f aca="false">IF(AND($D70="Yes",$B70=4),1,0)</f>
        <v>0</v>
      </c>
      <c r="J70" s="6" t="n">
        <f aca="false">IF(AND($B70=4,$D70="Yes",$E70="Yes"),1,0)</f>
        <v>0</v>
      </c>
      <c r="K70" s="6" t="n">
        <f aca="false">IF(AND($B70=2,$D70="Yes",$E70="Yes"),1,0)</f>
        <v>0</v>
      </c>
      <c r="L70" s="6" t="n">
        <f aca="false">IF(AND($B70=3,$D70="Yes",$E70="Yes"),1,0)</f>
        <v>0</v>
      </c>
      <c r="M70" s="6" t="n">
        <f aca="false">IF(AND($B70=4,$D70="Yes",$E70="Yes"),1,0)</f>
        <v>0</v>
      </c>
      <c r="N70" s="6" t="n">
        <f aca="false">IF(AND(ISNUMBER($C70),$B70=1),$C70,"")</f>
        <v>0.00625</v>
      </c>
      <c r="O70" s="6" t="str">
        <f aca="false">IF(AND(ISNUMBER($C70),$B70=2),$C70,"")</f>
        <v/>
      </c>
      <c r="P70" s="6" t="str">
        <f aca="false">IF(AND(ISNUMBER($C70),$B70=3),$C70,"")</f>
        <v/>
      </c>
      <c r="Q70" s="6" t="str">
        <f aca="false">IF(AND(ISNUMBER($C70),$B70=4),$C70,"")</f>
        <v/>
      </c>
      <c r="R70" s="23"/>
      <c r="S70" s="23"/>
    </row>
    <row r="71" customFormat="false" ht="14.4" hidden="false" customHeight="false" outlineLevel="0" collapsed="false">
      <c r="A71" s="15"/>
      <c r="B71" s="12" t="n">
        <v>2</v>
      </c>
      <c r="C71" s="16" t="s">
        <v>38</v>
      </c>
      <c r="D71" s="16" t="str">
        <f aca="false">'Tarefa2-FGA'!C19</f>
        <v>No</v>
      </c>
      <c r="E71" s="16"/>
      <c r="F71" s="6" t="n">
        <f aca="false">IF(AND(D71="Yes",B71=1),1,0)</f>
        <v>0</v>
      </c>
      <c r="G71" s="6" t="n">
        <f aca="false">IF(AND($D71="Yes",$B71=2),1,0)</f>
        <v>0</v>
      </c>
      <c r="H71" s="6" t="n">
        <f aca="false">IF(AND($D71="Yes",$B71=3),1,0)</f>
        <v>0</v>
      </c>
      <c r="I71" s="6" t="n">
        <f aca="false">IF(AND($D71="Yes",$B71=4),1,0)</f>
        <v>0</v>
      </c>
      <c r="J71" s="6" t="n">
        <f aca="false">IF(AND($B71=4,$D71="Yes",$E71="Yes"),1,0)</f>
        <v>0</v>
      </c>
      <c r="K71" s="6" t="n">
        <f aca="false">IF(AND($B71=2,$D71="Yes",$E71="Yes"),1,0)</f>
        <v>0</v>
      </c>
      <c r="L71" s="6" t="n">
        <f aca="false">IF(AND($B71=3,$D71="Yes",$E71="Yes"),1,0)</f>
        <v>0</v>
      </c>
      <c r="M71" s="6" t="n">
        <f aca="false">IF(AND($B71=4,$D71="Yes",$E71="Yes"),1,0)</f>
        <v>0</v>
      </c>
      <c r="N71" s="6" t="str">
        <f aca="false">IF(AND(ISNUMBER($C71),$B71=1),$C71,"")</f>
        <v/>
      </c>
      <c r="O71" s="6" t="str">
        <f aca="false">IF(AND(ISNUMBER($C71),$B71=2),$C71,"")</f>
        <v/>
      </c>
      <c r="P71" s="6" t="str">
        <f aca="false">IF(AND(ISNUMBER($C71),$B71=3),$C71,"")</f>
        <v/>
      </c>
      <c r="Q71" s="6" t="str">
        <f aca="false">IF(AND(ISNUMBER($C71),$B71=4),$C71,"")</f>
        <v/>
      </c>
      <c r="R71" s="23"/>
      <c r="S71" s="23"/>
    </row>
    <row r="72" customFormat="false" ht="14.4" hidden="false" customHeight="false" outlineLevel="0" collapsed="false">
      <c r="A72" s="15"/>
      <c r="B72" s="12" t="n">
        <v>3</v>
      </c>
      <c r="C72" s="18" t="s">
        <v>38</v>
      </c>
      <c r="D72" s="16" t="s">
        <v>32</v>
      </c>
      <c r="E72" s="6"/>
      <c r="F72" s="6" t="n">
        <f aca="false">IF(AND(D72="Yes",B72=1),1,0)</f>
        <v>0</v>
      </c>
      <c r="G72" s="6" t="n">
        <f aca="false">IF(AND($D72="Yes",$B72=2),1,0)</f>
        <v>0</v>
      </c>
      <c r="H72" s="6" t="n">
        <f aca="false">IF(AND($D72="Yes",$B72=3),1,0)</f>
        <v>0</v>
      </c>
      <c r="I72" s="6" t="n">
        <f aca="false">IF(AND($D72="Yes",$B72=4),1,0)</f>
        <v>0</v>
      </c>
      <c r="J72" s="6" t="n">
        <f aca="false">IF(AND($B72=4,$D72="Yes",$E72="Yes"),1,0)</f>
        <v>0</v>
      </c>
      <c r="K72" s="6" t="n">
        <f aca="false">IF(AND($B72=2,$D72="Yes",$E72="Yes"),1,0)</f>
        <v>0</v>
      </c>
      <c r="L72" s="6" t="n">
        <f aca="false">IF(AND($B72=3,$D72="Yes",$E72="Yes"),1,0)</f>
        <v>0</v>
      </c>
      <c r="M72" s="6" t="n">
        <f aca="false">IF(AND($B72=4,$D72="Yes",$E72="Yes"),1,0)</f>
        <v>0</v>
      </c>
      <c r="N72" s="6" t="str">
        <f aca="false">IF(AND(ISNUMBER($C72),$B72=1),$C72,"")</f>
        <v/>
      </c>
      <c r="O72" s="6" t="str">
        <f aca="false">IF(AND(ISNUMBER($C72),$B72=2),$C72,"")</f>
        <v/>
      </c>
      <c r="P72" s="6" t="str">
        <f aca="false">IF(AND(ISNUMBER($C72),$B72=3),$C72,"")</f>
        <v/>
      </c>
      <c r="Q72" s="6" t="str">
        <f aca="false">IF(AND(ISNUMBER($C72),$B72=4),$C72,"")</f>
        <v/>
      </c>
      <c r="R72" s="13"/>
      <c r="S72" s="13"/>
    </row>
    <row r="73" customFormat="false" ht="14.4" hidden="false" customHeight="false" outlineLevel="0" collapsed="false">
      <c r="A73" s="15"/>
      <c r="B73" s="12" t="n">
        <v>4</v>
      </c>
      <c r="C73" s="18" t="s">
        <v>38</v>
      </c>
      <c r="D73" s="16" t="s">
        <v>32</v>
      </c>
      <c r="E73" s="6"/>
      <c r="F73" s="6" t="n">
        <f aca="false">IF(AND(D73="Yes",B73=1),1,0)</f>
        <v>0</v>
      </c>
      <c r="G73" s="6" t="n">
        <f aca="false">IF(AND($D73="Yes",$B73=2),1,0)</f>
        <v>0</v>
      </c>
      <c r="H73" s="6" t="n">
        <f aca="false">IF(AND($D73="Yes",$B73=3),1,0)</f>
        <v>0</v>
      </c>
      <c r="I73" s="6" t="n">
        <f aca="false">IF(AND($D73="Yes",$B73=4),1,0)</f>
        <v>0</v>
      </c>
      <c r="J73" s="6" t="n">
        <f aca="false">IF(AND($B73=4,$D73="Yes",$E73="Yes"),1,0)</f>
        <v>0</v>
      </c>
      <c r="K73" s="6" t="n">
        <f aca="false">IF(AND($B73=2,$D73="Yes",$E73="Yes"),1,0)</f>
        <v>0</v>
      </c>
      <c r="L73" s="6" t="n">
        <f aca="false">IF(AND($B73=3,$D73="Yes",$E73="Yes"),1,0)</f>
        <v>0</v>
      </c>
      <c r="M73" s="6" t="n">
        <f aca="false">IF(AND($B73=4,$D73="Yes",$E73="Yes"),1,0)</f>
        <v>0</v>
      </c>
      <c r="N73" s="6" t="str">
        <f aca="false">IF(AND(ISNUMBER($C73),$B73=1),$C73,"")</f>
        <v/>
      </c>
      <c r="O73" s="6" t="str">
        <f aca="false">IF(AND(ISNUMBER($C73),$B73=2),$C73,"")</f>
        <v/>
      </c>
      <c r="P73" s="6" t="str">
        <f aca="false">IF(AND(ISNUMBER($C73),$B73=3),$C73,"")</f>
        <v/>
      </c>
      <c r="Q73" s="6" t="str">
        <f aca="false">IF(AND(ISNUMBER($C73),$B73=4),$C73,"")</f>
        <v/>
      </c>
      <c r="R73" s="13"/>
      <c r="S73" s="13"/>
    </row>
    <row r="74" customFormat="false" ht="14.4" hidden="false" customHeight="false" outlineLevel="0" collapsed="false">
      <c r="A74" s="15" t="n">
        <v>49</v>
      </c>
      <c r="B74" s="12" t="n">
        <v>1</v>
      </c>
      <c r="C74" s="16" t="s">
        <v>38</v>
      </c>
      <c r="D74" s="16" t="str">
        <f aca="false">'Tarefa1-FGA'!C20</f>
        <v>No</v>
      </c>
      <c r="E74" s="16"/>
      <c r="F74" s="6" t="n">
        <f aca="false">IF(AND(D74="Yes",B74=1),1,0)</f>
        <v>0</v>
      </c>
      <c r="G74" s="6" t="n">
        <f aca="false">IF(AND($D74="Yes",$B74=2),1,0)</f>
        <v>0</v>
      </c>
      <c r="H74" s="6" t="n">
        <f aca="false">IF(AND($D74="Yes",$B74=3),1,0)</f>
        <v>0</v>
      </c>
      <c r="I74" s="6" t="n">
        <f aca="false">IF(AND($D74="Yes",$B74=4),1,0)</f>
        <v>0</v>
      </c>
      <c r="J74" s="6" t="n">
        <f aca="false">IF(AND($B74=4,$D74="Yes",$E74="Yes"),1,0)</f>
        <v>0</v>
      </c>
      <c r="K74" s="6" t="n">
        <f aca="false">IF(AND($B74=2,$D74="Yes",$E74="Yes"),1,0)</f>
        <v>0</v>
      </c>
      <c r="L74" s="6" t="n">
        <f aca="false">IF(AND($B74=3,$D74="Yes",$E74="Yes"),1,0)</f>
        <v>0</v>
      </c>
      <c r="M74" s="6" t="n">
        <f aca="false">IF(AND($B74=4,$D74="Yes",$E74="Yes"),1,0)</f>
        <v>0</v>
      </c>
      <c r="N74" s="6" t="str">
        <f aca="false">IF(AND(ISNUMBER($C74),$B74=1),$C74,"")</f>
        <v/>
      </c>
      <c r="O74" s="6" t="str">
        <f aca="false">IF(AND(ISNUMBER($C74),$B74=2),$C74,"")</f>
        <v/>
      </c>
      <c r="P74" s="6" t="str">
        <f aca="false">IF(AND(ISNUMBER($C74),$B74=3),$C74,"")</f>
        <v/>
      </c>
      <c r="Q74" s="6" t="str">
        <f aca="false">IF(AND(ISNUMBER($C74),$B74=4),$C74,"")</f>
        <v/>
      </c>
      <c r="R74" s="23"/>
      <c r="S74" s="23"/>
    </row>
    <row r="75" customFormat="false" ht="14.4" hidden="false" customHeight="false" outlineLevel="0" collapsed="false">
      <c r="A75" s="15"/>
      <c r="B75" s="12" t="n">
        <v>2</v>
      </c>
      <c r="C75" s="16" t="s">
        <v>38</v>
      </c>
      <c r="D75" s="16" t="str">
        <f aca="false">'Tarefa2-FGA'!C20</f>
        <v>No</v>
      </c>
      <c r="E75" s="16"/>
      <c r="F75" s="6" t="n">
        <f aca="false">IF(AND(D75="Yes",B75=1),1,0)</f>
        <v>0</v>
      </c>
      <c r="G75" s="6" t="n">
        <f aca="false">IF(AND($D75="Yes",$B75=2),1,0)</f>
        <v>0</v>
      </c>
      <c r="H75" s="6" t="n">
        <f aca="false">IF(AND($D75="Yes",$B75=3),1,0)</f>
        <v>0</v>
      </c>
      <c r="I75" s="6" t="n">
        <f aca="false">IF(AND($D75="Yes",$B75=4),1,0)</f>
        <v>0</v>
      </c>
      <c r="J75" s="6" t="n">
        <f aca="false">IF(AND($B75=4,$D75="Yes",$E75="Yes"),1,0)</f>
        <v>0</v>
      </c>
      <c r="K75" s="6" t="n">
        <f aca="false">IF(AND($B75=2,$D75="Yes",$E75="Yes"),1,0)</f>
        <v>0</v>
      </c>
      <c r="L75" s="6" t="n">
        <f aca="false">IF(AND($B75=3,$D75="Yes",$E75="Yes"),1,0)</f>
        <v>0</v>
      </c>
      <c r="M75" s="6" t="n">
        <f aca="false">IF(AND($B75=4,$D75="Yes",$E75="Yes"),1,0)</f>
        <v>0</v>
      </c>
      <c r="N75" s="6" t="str">
        <f aca="false">IF(AND(ISNUMBER($C75),$B75=1),$C75,"")</f>
        <v/>
      </c>
      <c r="O75" s="6" t="str">
        <f aca="false">IF(AND(ISNUMBER($C75),$B75=2),$C75,"")</f>
        <v/>
      </c>
      <c r="P75" s="6" t="str">
        <f aca="false">IF(AND(ISNUMBER($C75),$B75=3),$C75,"")</f>
        <v/>
      </c>
      <c r="Q75" s="6" t="str">
        <f aca="false">IF(AND(ISNUMBER($C75),$B75=4),$C75,"")</f>
        <v/>
      </c>
      <c r="R75" s="23"/>
      <c r="S75" s="23"/>
    </row>
    <row r="76" customFormat="false" ht="14.4" hidden="false" customHeight="false" outlineLevel="0" collapsed="false">
      <c r="A76" s="15"/>
      <c r="B76" s="12" t="n">
        <v>3</v>
      </c>
      <c r="C76" s="18" t="s">
        <v>38</v>
      </c>
      <c r="D76" s="16" t="s">
        <v>32</v>
      </c>
      <c r="E76" s="6"/>
      <c r="F76" s="6" t="n">
        <f aca="false">IF(AND(D76="Yes",B76=1),1,0)</f>
        <v>0</v>
      </c>
      <c r="G76" s="6" t="n">
        <f aca="false">IF(AND($D76="Yes",$B76=2),1,0)</f>
        <v>0</v>
      </c>
      <c r="H76" s="6" t="n">
        <f aca="false">IF(AND($D76="Yes",$B76=3),1,0)</f>
        <v>0</v>
      </c>
      <c r="I76" s="6" t="n">
        <f aca="false">IF(AND($D76="Yes",$B76=4),1,0)</f>
        <v>0</v>
      </c>
      <c r="J76" s="6" t="n">
        <f aca="false">IF(AND($B76=4,$D76="Yes",$E76="Yes"),1,0)</f>
        <v>0</v>
      </c>
      <c r="K76" s="6" t="n">
        <f aca="false">IF(AND($B76=2,$D76="Yes",$E76="Yes"),1,0)</f>
        <v>0</v>
      </c>
      <c r="L76" s="6" t="n">
        <f aca="false">IF(AND($B76=3,$D76="Yes",$E76="Yes"),1,0)</f>
        <v>0</v>
      </c>
      <c r="M76" s="6" t="n">
        <f aca="false">IF(AND($B76=4,$D76="Yes",$E76="Yes"),1,0)</f>
        <v>0</v>
      </c>
      <c r="N76" s="6" t="str">
        <f aca="false">IF(AND(ISNUMBER($C76),$B76=1),$C76,"")</f>
        <v/>
      </c>
      <c r="O76" s="6" t="str">
        <f aca="false">IF(AND(ISNUMBER($C76),$B76=2),$C76,"")</f>
        <v/>
      </c>
      <c r="P76" s="6" t="str">
        <f aca="false">IF(AND(ISNUMBER($C76),$B76=3),$C76,"")</f>
        <v/>
      </c>
      <c r="Q76" s="6" t="str">
        <f aca="false">IF(AND(ISNUMBER($C76),$B76=4),$C76,"")</f>
        <v/>
      </c>
      <c r="R76" s="13"/>
      <c r="S76" s="13"/>
    </row>
    <row r="77" customFormat="false" ht="14.4" hidden="false" customHeight="false" outlineLevel="0" collapsed="false">
      <c r="A77" s="15"/>
      <c r="B77" s="12" t="n">
        <v>4</v>
      </c>
      <c r="C77" s="18" t="s">
        <v>38</v>
      </c>
      <c r="D77" s="16" t="s">
        <v>32</v>
      </c>
      <c r="E77" s="6"/>
      <c r="F77" s="6" t="n">
        <f aca="false">IF(AND(D77="Yes",B77=1),1,0)</f>
        <v>0</v>
      </c>
      <c r="G77" s="6" t="n">
        <f aca="false">IF(AND($D77="Yes",$B77=2),1,0)</f>
        <v>0</v>
      </c>
      <c r="H77" s="6" t="n">
        <f aca="false">IF(AND($D77="Yes",$B77=3),1,0)</f>
        <v>0</v>
      </c>
      <c r="I77" s="6" t="n">
        <f aca="false">IF(AND($D77="Yes",$B77=4),1,0)</f>
        <v>0</v>
      </c>
      <c r="J77" s="6" t="n">
        <f aca="false">IF(AND($B77=4,$D77="Yes",$E77="Yes"),1,0)</f>
        <v>0</v>
      </c>
      <c r="K77" s="6" t="n">
        <f aca="false">IF(AND($B77=2,$D77="Yes",$E77="Yes"),1,0)</f>
        <v>0</v>
      </c>
      <c r="L77" s="6" t="n">
        <f aca="false">IF(AND($B77=3,$D77="Yes",$E77="Yes"),1,0)</f>
        <v>0</v>
      </c>
      <c r="M77" s="6" t="n">
        <f aca="false">IF(AND($B77=4,$D77="Yes",$E77="Yes"),1,0)</f>
        <v>0</v>
      </c>
      <c r="N77" s="6" t="str">
        <f aca="false">IF(AND(ISNUMBER($C77),$B77=1),$C77,"")</f>
        <v/>
      </c>
      <c r="O77" s="6" t="str">
        <f aca="false">IF(AND(ISNUMBER($C77),$B77=2),$C77,"")</f>
        <v/>
      </c>
      <c r="P77" s="6" t="str">
        <f aca="false">IF(AND(ISNUMBER($C77),$B77=3),$C77,"")</f>
        <v/>
      </c>
      <c r="Q77" s="6" t="str">
        <f aca="false">IF(AND(ISNUMBER($C77),$B77=4),$C77,"")</f>
        <v/>
      </c>
      <c r="R77" s="13"/>
      <c r="S77" s="13"/>
    </row>
    <row r="78" customFormat="false" ht="14.4" hidden="false" customHeight="false" outlineLevel="0" collapsed="false">
      <c r="A78" s="15" t="n">
        <v>50</v>
      </c>
      <c r="B78" s="12" t="n">
        <v>1</v>
      </c>
      <c r="C78" s="16" t="s">
        <v>38</v>
      </c>
      <c r="D78" s="16" t="s">
        <v>32</v>
      </c>
      <c r="E78" s="16"/>
      <c r="F78" s="6" t="n">
        <f aca="false">IF(AND(D78="Yes",B78=1),1,0)</f>
        <v>0</v>
      </c>
      <c r="G78" s="6" t="n">
        <f aca="false">IF(AND($D78="Yes",$B78=2),1,0)</f>
        <v>0</v>
      </c>
      <c r="H78" s="6" t="n">
        <f aca="false">IF(AND($D78="Yes",$B78=3),1,0)</f>
        <v>0</v>
      </c>
      <c r="I78" s="6" t="n">
        <f aca="false">IF(AND($D78="Yes",$B78=4),1,0)</f>
        <v>0</v>
      </c>
      <c r="J78" s="6" t="n">
        <f aca="false">IF(AND($B78=4,$D78="Yes",$E78="Yes"),1,0)</f>
        <v>0</v>
      </c>
      <c r="K78" s="6" t="n">
        <f aca="false">IF(AND($B78=2,$D78="Yes",$E78="Yes"),1,0)</f>
        <v>0</v>
      </c>
      <c r="L78" s="6" t="n">
        <f aca="false">IF(AND($B78=3,$D78="Yes",$E78="Yes"),1,0)</f>
        <v>0</v>
      </c>
      <c r="M78" s="6" t="n">
        <f aca="false">IF(AND($B78=4,$D78="Yes",$E78="Yes"),1,0)</f>
        <v>0</v>
      </c>
      <c r="N78" s="6" t="str">
        <f aca="false">IF(AND(ISNUMBER($C78),$B78=1),$C78,"")</f>
        <v/>
      </c>
      <c r="O78" s="6" t="str">
        <f aca="false">IF(AND(ISNUMBER($C78),$B78=2),$C78,"")</f>
        <v/>
      </c>
      <c r="P78" s="6" t="str">
        <f aca="false">IF(AND(ISNUMBER($C78),$B78=3),$C78,"")</f>
        <v/>
      </c>
      <c r="Q78" s="6" t="str">
        <f aca="false">IF(AND(ISNUMBER($C78),$B78=4),$C78,"")</f>
        <v/>
      </c>
      <c r="R78" s="23"/>
      <c r="S78" s="23"/>
    </row>
    <row r="79" customFormat="false" ht="14.4" hidden="false" customHeight="false" outlineLevel="0" collapsed="false">
      <c r="A79" s="15"/>
      <c r="B79" s="12" t="n">
        <v>2</v>
      </c>
      <c r="C79" s="16" t="s">
        <v>38</v>
      </c>
      <c r="D79" s="16" t="str">
        <f aca="false">'Tarefa2-FGA'!C21</f>
        <v>No</v>
      </c>
      <c r="E79" s="16"/>
      <c r="F79" s="6" t="n">
        <f aca="false">IF(AND(D79="Yes",B79=1),1,0)</f>
        <v>0</v>
      </c>
      <c r="G79" s="6" t="n">
        <f aca="false">IF(AND($D79="Yes",$B79=2),1,0)</f>
        <v>0</v>
      </c>
      <c r="H79" s="6" t="n">
        <f aca="false">IF(AND($D79="Yes",$B79=3),1,0)</f>
        <v>0</v>
      </c>
      <c r="I79" s="6" t="n">
        <f aca="false">IF(AND($D79="Yes",$B79=4),1,0)</f>
        <v>0</v>
      </c>
      <c r="J79" s="6" t="n">
        <f aca="false">IF(AND($B79=4,$D79="Yes",$E79="Yes"),1,0)</f>
        <v>0</v>
      </c>
      <c r="K79" s="6" t="n">
        <f aca="false">IF(AND($B79=2,$D79="Yes",$E79="Yes"),1,0)</f>
        <v>0</v>
      </c>
      <c r="L79" s="6" t="n">
        <f aca="false">IF(AND($B79=3,$D79="Yes",$E79="Yes"),1,0)</f>
        <v>0</v>
      </c>
      <c r="M79" s="6" t="n">
        <f aca="false">IF(AND($B79=4,$D79="Yes",$E79="Yes"),1,0)</f>
        <v>0</v>
      </c>
      <c r="N79" s="6" t="str">
        <f aca="false">IF(AND(ISNUMBER($C79),$B79=1),$C79,"")</f>
        <v/>
      </c>
      <c r="O79" s="6" t="str">
        <f aca="false">IF(AND(ISNUMBER($C79),$B79=2),$C79,"")</f>
        <v/>
      </c>
      <c r="P79" s="6" t="str">
        <f aca="false">IF(AND(ISNUMBER($C79),$B79=3),$C79,"")</f>
        <v/>
      </c>
      <c r="Q79" s="6" t="str">
        <f aca="false">IF(AND(ISNUMBER($C79),$B79=4),$C79,"")</f>
        <v/>
      </c>
      <c r="R79" s="23"/>
      <c r="S79" s="23"/>
    </row>
    <row r="80" customFormat="false" ht="14.4" hidden="false" customHeight="false" outlineLevel="0" collapsed="false">
      <c r="A80" s="15"/>
      <c r="B80" s="12" t="n">
        <v>3</v>
      </c>
      <c r="C80" s="18" t="s">
        <v>38</v>
      </c>
      <c r="D80" s="16" t="s">
        <v>32</v>
      </c>
      <c r="E80" s="0"/>
      <c r="F80" s="6" t="n">
        <f aca="false">IF(AND(D80="Yes",B80=1),1,0)</f>
        <v>0</v>
      </c>
      <c r="G80" s="6" t="n">
        <f aca="false">IF(AND($D80="Yes",$B80=2),1,0)</f>
        <v>0</v>
      </c>
      <c r="H80" s="6" t="n">
        <f aca="false">IF(AND($D80="Yes",$B80=3),1,0)</f>
        <v>0</v>
      </c>
      <c r="I80" s="6" t="n">
        <f aca="false">IF(AND($D80="Yes",$B80=4),1,0)</f>
        <v>0</v>
      </c>
      <c r="J80" s="6" t="n">
        <f aca="false">IF(AND($B80=4,$D80="Yes",$E80="Yes"),1,0)</f>
        <v>0</v>
      </c>
      <c r="K80" s="6" t="n">
        <f aca="false">IF(AND($B80=2,$D80="Yes",$E80="Yes"),1,0)</f>
        <v>0</v>
      </c>
      <c r="L80" s="6" t="n">
        <f aca="false">IF(AND($B80=3,$D80="Yes",$E80="Yes"),1,0)</f>
        <v>0</v>
      </c>
      <c r="M80" s="6" t="n">
        <f aca="false">IF(AND($B80=4,$D80="Yes",$E80="Yes"),1,0)</f>
        <v>0</v>
      </c>
      <c r="N80" s="6" t="str">
        <f aca="false">IF(AND(ISNUMBER($C80),$B80=1),$C80,"")</f>
        <v/>
      </c>
      <c r="O80" s="6" t="str">
        <f aca="false">IF(AND(ISNUMBER($C80),$B80=2),$C80,"")</f>
        <v/>
      </c>
      <c r="P80" s="6" t="str">
        <f aca="false">IF(AND(ISNUMBER($C80),$B80=3),$C80,"")</f>
        <v/>
      </c>
      <c r="Q80" s="6" t="str">
        <f aca="false">IF(AND(ISNUMBER($C80),$B80=4),$C80,"")</f>
        <v/>
      </c>
      <c r="R80" s="0"/>
      <c r="S80" s="10"/>
    </row>
    <row r="81" customFormat="false" ht="14.4" hidden="false" customHeight="false" outlineLevel="0" collapsed="false">
      <c r="A81" s="15"/>
      <c r="B81" s="12" t="n">
        <v>4</v>
      </c>
      <c r="C81" s="18" t="s">
        <v>38</v>
      </c>
      <c r="D81" s="16" t="s">
        <v>32</v>
      </c>
      <c r="E81" s="0"/>
      <c r="F81" s="6" t="n">
        <f aca="false">IF(AND(D81="Yes",B81=1),1,0)</f>
        <v>0</v>
      </c>
      <c r="G81" s="6" t="n">
        <f aca="false">IF(AND($D81="Yes",$B81=2),1,0)</f>
        <v>0</v>
      </c>
      <c r="H81" s="6" t="n">
        <f aca="false">IF(AND($D81="Yes",$B81=3),1,0)</f>
        <v>0</v>
      </c>
      <c r="I81" s="6" t="n">
        <f aca="false">IF(AND($D81="Yes",$B81=4),1,0)</f>
        <v>0</v>
      </c>
      <c r="J81" s="6" t="n">
        <f aca="false">IF(AND($B81=4,$D81="Yes",$E81="Yes"),1,0)</f>
        <v>0</v>
      </c>
      <c r="K81" s="6" t="n">
        <f aca="false">IF(AND($B81=2,$D81="Yes",$E81="Yes"),1,0)</f>
        <v>0</v>
      </c>
      <c r="L81" s="6" t="n">
        <f aca="false">IF(AND($B81=3,$D81="Yes",$E81="Yes"),1,0)</f>
        <v>0</v>
      </c>
      <c r="M81" s="6" t="n">
        <f aca="false">IF(AND($B81=4,$D81="Yes",$E81="Yes"),1,0)</f>
        <v>0</v>
      </c>
      <c r="N81" s="6" t="str">
        <f aca="false">IF(AND(ISNUMBER($C81),$B81=1),$C81,"")</f>
        <v/>
      </c>
      <c r="O81" s="6" t="str">
        <f aca="false">IF(AND(ISNUMBER($C81),$B81=2),$C81,"")</f>
        <v/>
      </c>
      <c r="P81" s="6" t="str">
        <f aca="false">IF(AND(ISNUMBER($C81),$B81=3),$C81,"")</f>
        <v/>
      </c>
      <c r="Q81" s="6" t="str">
        <f aca="false">IF(AND(ISNUMBER($C81),$B81=4),$C81,"")</f>
        <v/>
      </c>
      <c r="R81" s="0"/>
      <c r="S81" s="10"/>
    </row>
    <row r="82" customFormat="false" ht="57.6" hidden="false" customHeight="false" outlineLevel="0" collapsed="false">
      <c r="A82" s="15" t="n">
        <v>51</v>
      </c>
      <c r="B82" s="12" t="n">
        <v>1</v>
      </c>
      <c r="C82" s="16" t="n">
        <v>0.00902777777777778</v>
      </c>
      <c r="D82" s="16" t="str">
        <f aca="false">'Tarefa1-FGA'!C22</f>
        <v>Yes</v>
      </c>
      <c r="E82" s="16" t="str">
        <f aca="false">'Tarefa1-FGA'!D22</f>
        <v>No</v>
      </c>
      <c r="F82" s="6" t="n">
        <f aca="false">IF(AND(D82="Yes",B82=1),1,0)</f>
        <v>1</v>
      </c>
      <c r="G82" s="6" t="n">
        <f aca="false">IF(AND($D82="Yes",$B82=2),1,0)</f>
        <v>0</v>
      </c>
      <c r="H82" s="6" t="n">
        <f aca="false">IF(AND($D82="Yes",$B82=3),1,0)</f>
        <v>0</v>
      </c>
      <c r="I82" s="6" t="n">
        <f aca="false">IF(AND($D82="Yes",$B82=4),1,0)</f>
        <v>0</v>
      </c>
      <c r="J82" s="6" t="n">
        <f aca="false">IF(AND($B82=4,$D82="Yes",$E82="Yes"),1,0)</f>
        <v>0</v>
      </c>
      <c r="K82" s="6" t="n">
        <f aca="false">IF(AND($B82=2,$D82="Yes",$E82="Yes"),1,0)</f>
        <v>0</v>
      </c>
      <c r="L82" s="6" t="n">
        <f aca="false">IF(AND($B82=3,$D82="Yes",$E82="Yes"),1,0)</f>
        <v>0</v>
      </c>
      <c r="M82" s="6" t="n">
        <f aca="false">IF(AND($B82=4,$D82="Yes",$E82="Yes"),1,0)</f>
        <v>0</v>
      </c>
      <c r="N82" s="6" t="n">
        <f aca="false">IF(AND(ISNUMBER($C82),$B82=1),$C82,"")</f>
        <v>0.00902777777777778</v>
      </c>
      <c r="O82" s="6" t="str">
        <f aca="false">IF(AND(ISNUMBER($C82),$B82=2),$C82,"")</f>
        <v/>
      </c>
      <c r="P82" s="6" t="str">
        <f aca="false">IF(AND(ISNUMBER($C82),$B82=3),$C82,"")</f>
        <v/>
      </c>
      <c r="Q82" s="6" t="str">
        <f aca="false">IF(AND(ISNUMBER($C82),$B82=4),$C82,"")</f>
        <v/>
      </c>
      <c r="R82" s="23" t="str">
        <f aca="false">'Tarefa1-FGA'!E22</f>
        <v>Consider Last Location of P</v>
      </c>
      <c r="S82" s="23" t="str">
        <f aca="false">'Tarefa1-FGA'!F22</f>
        <v>None of the "identify location" refinements can provide 20 meters precision in under 20 seconds as required by "[p] location is identified" under contexts C5 and C10</v>
      </c>
    </row>
    <row r="83" customFormat="false" ht="43.2" hidden="false" customHeight="false" outlineLevel="0" collapsed="false">
      <c r="A83" s="15"/>
      <c r="B83" s="12" t="n">
        <v>2</v>
      </c>
      <c r="C83" s="16" t="n">
        <v>0.00347222222222222</v>
      </c>
      <c r="D83" s="16" t="str">
        <f aca="false">'Tarefa2-FGA'!C22</f>
        <v>Yes</v>
      </c>
      <c r="E83" s="16" t="str">
        <f aca="false">'Tarefa2-FGA'!D22</f>
        <v>No</v>
      </c>
      <c r="F83" s="6" t="n">
        <f aca="false">IF(AND(D83="Yes",B83=1),1,0)</f>
        <v>0</v>
      </c>
      <c r="G83" s="6" t="n">
        <f aca="false">IF(AND($D83="Yes",$B83=2),1,0)</f>
        <v>1</v>
      </c>
      <c r="H83" s="6" t="n">
        <f aca="false">IF(AND($D83="Yes",$B83=3),1,0)</f>
        <v>0</v>
      </c>
      <c r="I83" s="6" t="n">
        <f aca="false">IF(AND($D83="Yes",$B83=4),1,0)</f>
        <v>0</v>
      </c>
      <c r="J83" s="6" t="n">
        <f aca="false">IF(AND($B83=4,$D83="Yes",$E83="Yes"),1,0)</f>
        <v>0</v>
      </c>
      <c r="K83" s="6" t="n">
        <f aca="false">IF(AND($B83=2,$D83="Yes",$E83="Yes"),1,0)</f>
        <v>0</v>
      </c>
      <c r="L83" s="6" t="n">
        <f aca="false">IF(AND($B83=3,$D83="Yes",$E83="Yes"),1,0)</f>
        <v>0</v>
      </c>
      <c r="M83" s="6" t="n">
        <f aca="false">IF(AND($B83=4,$D83="Yes",$E83="Yes"),1,0)</f>
        <v>0</v>
      </c>
      <c r="N83" s="6" t="str">
        <f aca="false">IF(AND(ISNUMBER($C83),$B83=1),$C83,"")</f>
        <v/>
      </c>
      <c r="O83" s="6" t="n">
        <f aca="false">IF(AND(ISNUMBER($C83),$B83=2),$C83,"")</f>
        <v>0.00347222222222222</v>
      </c>
      <c r="P83" s="6" t="str">
        <f aca="false">IF(AND(ISNUMBER($C83),$B83=3),$C83,"")</f>
        <v/>
      </c>
      <c r="Q83" s="6" t="str">
        <f aca="false">IF(AND(ISNUMBER($C83),$B83=4),$C83,"")</f>
        <v/>
      </c>
      <c r="R83" s="23" t="str">
        <f aca="false">'Tarefa2-FGA'!E22</f>
        <v>Did not achieve all root's refinements ([p] is notified and central receives [p] info are not achievable for lack of tasks)</v>
      </c>
      <c r="S83" s="23"/>
    </row>
    <row r="84" customFormat="false" ht="14.4" hidden="false" customHeight="false" outlineLevel="0" collapsed="false">
      <c r="A84" s="15"/>
      <c r="B84" s="12" t="n">
        <v>3</v>
      </c>
      <c r="C84" s="18" t="s">
        <v>38</v>
      </c>
      <c r="D84" s="16" t="s">
        <v>32</v>
      </c>
      <c r="E84" s="0"/>
      <c r="F84" s="6" t="n">
        <f aca="false">IF(AND(D84="Yes",B84=1),1,0)</f>
        <v>0</v>
      </c>
      <c r="G84" s="6" t="n">
        <f aca="false">IF(AND($D84="Yes",$B84=2),1,0)</f>
        <v>0</v>
      </c>
      <c r="H84" s="6" t="n">
        <f aca="false">IF(AND($D84="Yes",$B84=3),1,0)</f>
        <v>0</v>
      </c>
      <c r="I84" s="6" t="n">
        <f aca="false">IF(AND($D84="Yes",$B84=4),1,0)</f>
        <v>0</v>
      </c>
      <c r="J84" s="6" t="n">
        <f aca="false">IF(AND($B84=4,$D84="Yes",$E84="Yes"),1,0)</f>
        <v>0</v>
      </c>
      <c r="K84" s="6" t="n">
        <f aca="false">IF(AND($B84=2,$D84="Yes",$E84="Yes"),1,0)</f>
        <v>0</v>
      </c>
      <c r="L84" s="6" t="n">
        <f aca="false">IF(AND($B84=3,$D84="Yes",$E84="Yes"),1,0)</f>
        <v>0</v>
      </c>
      <c r="M84" s="6" t="n">
        <f aca="false">IF(AND($B84=4,$D84="Yes",$E84="Yes"),1,0)</f>
        <v>0</v>
      </c>
      <c r="N84" s="6" t="str">
        <f aca="false">IF(AND(ISNUMBER($C84),$B84=1),$C84,"")</f>
        <v/>
      </c>
      <c r="O84" s="6" t="str">
        <f aca="false">IF(AND(ISNUMBER($C84),$B84=2),$C84,"")</f>
        <v/>
      </c>
      <c r="P84" s="6" t="str">
        <f aca="false">IF(AND(ISNUMBER($C84),$B84=3),$C84,"")</f>
        <v/>
      </c>
      <c r="Q84" s="6" t="str">
        <f aca="false">IF(AND(ISNUMBER($C84),$B84=4),$C84,"")</f>
        <v/>
      </c>
      <c r="R84" s="0"/>
      <c r="S84" s="0"/>
    </row>
    <row r="85" customFormat="false" ht="14.4" hidden="false" customHeight="false" outlineLevel="0" collapsed="false">
      <c r="A85" s="15"/>
      <c r="B85" s="12" t="n">
        <v>4</v>
      </c>
      <c r="C85" s="18" t="s">
        <v>38</v>
      </c>
      <c r="D85" s="16" t="s">
        <v>32</v>
      </c>
      <c r="E85" s="0"/>
      <c r="F85" s="6" t="n">
        <f aca="false">IF(AND(D85="Yes",B85=1),1,0)</f>
        <v>0</v>
      </c>
      <c r="G85" s="6" t="n">
        <f aca="false">IF(AND($D85="Yes",$B85=2),1,0)</f>
        <v>0</v>
      </c>
      <c r="H85" s="6" t="n">
        <f aca="false">IF(AND($D85="Yes",$B85=3),1,0)</f>
        <v>0</v>
      </c>
      <c r="I85" s="6" t="n">
        <f aca="false">IF(AND($D85="Yes",$B85=4),1,0)</f>
        <v>0</v>
      </c>
      <c r="J85" s="6" t="n">
        <f aca="false">IF(AND($B85=4,$D85="Yes",$E85="Yes"),1,0)</f>
        <v>0</v>
      </c>
      <c r="K85" s="6" t="n">
        <f aca="false">IF(AND($B85=2,$D85="Yes",$E85="Yes"),1,0)</f>
        <v>0</v>
      </c>
      <c r="L85" s="6" t="n">
        <f aca="false">IF(AND($B85=3,$D85="Yes",$E85="Yes"),1,0)</f>
        <v>0</v>
      </c>
      <c r="M85" s="6" t="n">
        <f aca="false">IF(AND($B85=4,$D85="Yes",$E85="Yes"),1,0)</f>
        <v>0</v>
      </c>
      <c r="N85" s="6" t="str">
        <f aca="false">IF(AND(ISNUMBER($C85),$B85=1),$C85,"")</f>
        <v/>
      </c>
      <c r="O85" s="6" t="str">
        <f aca="false">IF(AND(ISNUMBER($C85),$B85=2),$C85,"")</f>
        <v/>
      </c>
      <c r="P85" s="6" t="str">
        <f aca="false">IF(AND(ISNUMBER($C85),$B85=3),$C85,"")</f>
        <v/>
      </c>
      <c r="Q85" s="6" t="str">
        <f aca="false">IF(AND(ISNUMBER($C85),$B85=4),$C85,"")</f>
        <v/>
      </c>
      <c r="R85" s="0"/>
      <c r="S85" s="0"/>
    </row>
    <row r="86" customFormat="false" ht="14.4" hidden="false" customHeight="false" outlineLevel="0" collapsed="false">
      <c r="A86" s="15" t="n">
        <v>52</v>
      </c>
      <c r="B86" s="12" t="n">
        <v>1</v>
      </c>
      <c r="C86" s="16" t="s">
        <v>38</v>
      </c>
      <c r="D86" s="16" t="str">
        <f aca="false">'Tarefa1-FGA'!C23</f>
        <v>No</v>
      </c>
      <c r="E86" s="16"/>
      <c r="F86" s="6" t="n">
        <f aca="false">IF(AND(D86="Yes",B86=1),1,0)</f>
        <v>0</v>
      </c>
      <c r="G86" s="6" t="n">
        <f aca="false">IF(AND($D86="Yes",$B86=2),1,0)</f>
        <v>0</v>
      </c>
      <c r="H86" s="6" t="n">
        <f aca="false">IF(AND($D86="Yes",$B86=3),1,0)</f>
        <v>0</v>
      </c>
      <c r="I86" s="6" t="n">
        <f aca="false">IF(AND($D86="Yes",$B86=4),1,0)</f>
        <v>0</v>
      </c>
      <c r="J86" s="6" t="n">
        <f aca="false">IF(AND($B86=4,$D86="Yes",$E86="Yes"),1,0)</f>
        <v>0</v>
      </c>
      <c r="K86" s="6" t="n">
        <f aca="false">IF(AND($B86=2,$D86="Yes",$E86="Yes"),1,0)</f>
        <v>0</v>
      </c>
      <c r="L86" s="6" t="n">
        <f aca="false">IF(AND($B86=3,$D86="Yes",$E86="Yes"),1,0)</f>
        <v>0</v>
      </c>
      <c r="M86" s="6" t="n">
        <f aca="false">IF(AND($B86=4,$D86="Yes",$E86="Yes"),1,0)</f>
        <v>0</v>
      </c>
      <c r="N86" s="6" t="str">
        <f aca="false">IF(AND(ISNUMBER($C86),$B86=1),$C86,"")</f>
        <v/>
      </c>
      <c r="O86" s="6" t="str">
        <f aca="false">IF(AND(ISNUMBER($C86),$B86=2),$C86,"")</f>
        <v/>
      </c>
      <c r="P86" s="6" t="str">
        <f aca="false">IF(AND(ISNUMBER($C86),$B86=3),$C86,"")</f>
        <v/>
      </c>
      <c r="Q86" s="6" t="str">
        <f aca="false">IF(AND(ISNUMBER($C86),$B86=4),$C86,"")</f>
        <v/>
      </c>
      <c r="R86" s="23"/>
      <c r="S86" s="0"/>
    </row>
    <row r="87" customFormat="false" ht="14.4" hidden="false" customHeight="false" outlineLevel="0" collapsed="false">
      <c r="A87" s="15"/>
      <c r="B87" s="12" t="n">
        <v>2</v>
      </c>
      <c r="C87" s="16" t="s">
        <v>38</v>
      </c>
      <c r="D87" s="16" t="str">
        <f aca="false">'Tarefa2-FGA'!C23</f>
        <v>No</v>
      </c>
      <c r="E87" s="16"/>
      <c r="F87" s="6" t="n">
        <f aca="false">IF(AND(D87="Yes",B87=1),1,0)</f>
        <v>0</v>
      </c>
      <c r="G87" s="6" t="n">
        <f aca="false">IF(AND($D87="Yes",$B87=2),1,0)</f>
        <v>0</v>
      </c>
      <c r="H87" s="6" t="n">
        <f aca="false">IF(AND($D87="Yes",$B87=3),1,0)</f>
        <v>0</v>
      </c>
      <c r="I87" s="6" t="n">
        <f aca="false">IF(AND($D87="Yes",$B87=4),1,0)</f>
        <v>0</v>
      </c>
      <c r="J87" s="6" t="n">
        <f aca="false">IF(AND($B87=4,$D87="Yes",$E87="Yes"),1,0)</f>
        <v>0</v>
      </c>
      <c r="K87" s="6" t="n">
        <f aca="false">IF(AND($B87=2,$D87="Yes",$E87="Yes"),1,0)</f>
        <v>0</v>
      </c>
      <c r="L87" s="6" t="n">
        <f aca="false">IF(AND($B87=3,$D87="Yes",$E87="Yes"),1,0)</f>
        <v>0</v>
      </c>
      <c r="M87" s="6" t="n">
        <f aca="false">IF(AND($B87=4,$D87="Yes",$E87="Yes"),1,0)</f>
        <v>0</v>
      </c>
      <c r="N87" s="6" t="str">
        <f aca="false">IF(AND(ISNUMBER($C87),$B87=1),$C87,"")</f>
        <v/>
      </c>
      <c r="O87" s="6" t="str">
        <f aca="false">IF(AND(ISNUMBER($C87),$B87=2),$C87,"")</f>
        <v/>
      </c>
      <c r="P87" s="6" t="str">
        <f aca="false">IF(AND(ISNUMBER($C87),$B87=3),$C87,"")</f>
        <v/>
      </c>
      <c r="Q87" s="6" t="str">
        <f aca="false">IF(AND(ISNUMBER($C87),$B87=4),$C87,"")</f>
        <v/>
      </c>
      <c r="R87" s="23"/>
      <c r="S87" s="0"/>
    </row>
    <row r="88" customFormat="false" ht="14.4" hidden="false" customHeight="false" outlineLevel="0" collapsed="false">
      <c r="A88" s="15"/>
      <c r="B88" s="12" t="n">
        <v>3</v>
      </c>
      <c r="C88" s="18" t="s">
        <v>38</v>
      </c>
      <c r="D88" s="16" t="s">
        <v>32</v>
      </c>
      <c r="E88" s="0"/>
      <c r="F88" s="6" t="n">
        <f aca="false">IF(AND(D88="Yes",B88=1),1,0)</f>
        <v>0</v>
      </c>
      <c r="G88" s="6" t="n">
        <f aca="false">IF(AND($D88="Yes",$B88=2),1,0)</f>
        <v>0</v>
      </c>
      <c r="H88" s="6" t="n">
        <f aca="false">IF(AND($D88="Yes",$B88=3),1,0)</f>
        <v>0</v>
      </c>
      <c r="I88" s="6" t="n">
        <f aca="false">IF(AND($D88="Yes",$B88=4),1,0)</f>
        <v>0</v>
      </c>
      <c r="J88" s="6" t="n">
        <f aca="false">IF(AND($B88=4,$D88="Yes",$E88="Yes"),1,0)</f>
        <v>0</v>
      </c>
      <c r="K88" s="6" t="n">
        <f aca="false">IF(AND($B88=2,$D88="Yes",$E88="Yes"),1,0)</f>
        <v>0</v>
      </c>
      <c r="L88" s="6" t="n">
        <f aca="false">IF(AND($B88=3,$D88="Yes",$E88="Yes"),1,0)</f>
        <v>0</v>
      </c>
      <c r="M88" s="6" t="n">
        <f aca="false">IF(AND($B88=4,$D88="Yes",$E88="Yes"),1,0)</f>
        <v>0</v>
      </c>
      <c r="N88" s="6" t="str">
        <f aca="false">IF(AND(ISNUMBER($C88),$B88=1),$C88,"")</f>
        <v/>
      </c>
      <c r="O88" s="6" t="str">
        <f aca="false">IF(AND(ISNUMBER($C88),$B88=2),$C88,"")</f>
        <v/>
      </c>
      <c r="P88" s="6" t="str">
        <f aca="false">IF(AND(ISNUMBER($C88),$B88=3),$C88,"")</f>
        <v/>
      </c>
      <c r="Q88" s="6" t="str">
        <f aca="false">IF(AND(ISNUMBER($C88),$B88=4),$C88,"")</f>
        <v/>
      </c>
      <c r="R88" s="0"/>
      <c r="S88" s="0"/>
    </row>
    <row r="89" customFormat="false" ht="14.4" hidden="false" customHeight="false" outlineLevel="0" collapsed="false">
      <c r="A89" s="15"/>
      <c r="B89" s="12" t="n">
        <v>4</v>
      </c>
      <c r="C89" s="18" t="s">
        <v>38</v>
      </c>
      <c r="D89" s="16" t="s">
        <v>32</v>
      </c>
      <c r="E89" s="0"/>
      <c r="F89" s="6" t="n">
        <f aca="false">IF(AND(D89="Yes",B89=1),1,0)</f>
        <v>0</v>
      </c>
      <c r="G89" s="6" t="n">
        <f aca="false">IF(AND($D89="Yes",$B89=2),1,0)</f>
        <v>0</v>
      </c>
      <c r="H89" s="6" t="n">
        <f aca="false">IF(AND($D89="Yes",$B89=3),1,0)</f>
        <v>0</v>
      </c>
      <c r="I89" s="6" t="n">
        <f aca="false">IF(AND($D89="Yes",$B89=4),1,0)</f>
        <v>0</v>
      </c>
      <c r="J89" s="6" t="n">
        <f aca="false">IF(AND($B89=4,$D89="Yes",$E89="Yes"),1,0)</f>
        <v>0</v>
      </c>
      <c r="K89" s="6" t="n">
        <f aca="false">IF(AND($B89=2,$D89="Yes",$E89="Yes"),1,0)</f>
        <v>0</v>
      </c>
      <c r="L89" s="6" t="n">
        <f aca="false">IF(AND($B89=3,$D89="Yes",$E89="Yes"),1,0)</f>
        <v>0</v>
      </c>
      <c r="M89" s="6" t="n">
        <f aca="false">IF(AND($B89=4,$D89="Yes",$E89="Yes"),1,0)</f>
        <v>0</v>
      </c>
      <c r="N89" s="6" t="str">
        <f aca="false">IF(AND(ISNUMBER($C89),$B89=1),$C89,"")</f>
        <v/>
      </c>
      <c r="O89" s="6" t="str">
        <f aca="false">IF(AND(ISNUMBER($C89),$B89=2),$C89,"")</f>
        <v/>
      </c>
      <c r="P89" s="6" t="str">
        <f aca="false">IF(AND(ISNUMBER($C89),$B89=3),$C89,"")</f>
        <v/>
      </c>
      <c r="Q89" s="6" t="str">
        <f aca="false">IF(AND(ISNUMBER($C89),$B89=4),$C89,"")</f>
        <v/>
      </c>
      <c r="R89" s="0"/>
      <c r="S89" s="0"/>
    </row>
    <row r="90" customFormat="false" ht="14.4" hidden="false" customHeight="false" outlineLevel="0" collapsed="false">
      <c r="A90" s="15" t="n">
        <v>53</v>
      </c>
      <c r="B90" s="12" t="n">
        <v>1</v>
      </c>
      <c r="C90" s="18" t="s">
        <v>38</v>
      </c>
      <c r="D90" s="18" t="str">
        <f aca="false">'Tarefa1-FGA'!C24</f>
        <v>No</v>
      </c>
      <c r="E90" s="18"/>
      <c r="F90" s="6" t="n">
        <f aca="false">IF(AND(D90="Yes",B90=1),1,0)</f>
        <v>0</v>
      </c>
      <c r="G90" s="6" t="n">
        <f aca="false">IF(AND($D90="Yes",$B90=2),1,0)</f>
        <v>0</v>
      </c>
      <c r="H90" s="6" t="n">
        <f aca="false">IF(AND($D90="Yes",$B90=3),1,0)</f>
        <v>0</v>
      </c>
      <c r="I90" s="6" t="n">
        <f aca="false">IF(AND($D90="Yes",$B90=4),1,0)</f>
        <v>0</v>
      </c>
      <c r="J90" s="6" t="n">
        <f aca="false">IF(AND($B90=4,$D90="Yes",$E90="Yes"),1,0)</f>
        <v>0</v>
      </c>
      <c r="K90" s="6" t="n">
        <f aca="false">IF(AND($B90=2,$D90="Yes",$E90="Yes"),1,0)</f>
        <v>0</v>
      </c>
      <c r="L90" s="6" t="n">
        <f aca="false">IF(AND($B90=3,$D90="Yes",$E90="Yes"),1,0)</f>
        <v>0</v>
      </c>
      <c r="M90" s="6" t="n">
        <f aca="false">IF(AND($B90=4,$D90="Yes",$E90="Yes"),1,0)</f>
        <v>0</v>
      </c>
      <c r="N90" s="6" t="str">
        <f aca="false">IF(AND(ISNUMBER($C90),$B90=1),$C90,"")</f>
        <v/>
      </c>
      <c r="O90" s="6" t="str">
        <f aca="false">IF(AND(ISNUMBER($C90),$B90=2),$C90,"")</f>
        <v/>
      </c>
      <c r="P90" s="6" t="str">
        <f aca="false">IF(AND(ISNUMBER($C90),$B90=3),$C90,"")</f>
        <v/>
      </c>
      <c r="Q90" s="6" t="str">
        <f aca="false">IF(AND(ISNUMBER($C90),$B90=4),$C90,"")</f>
        <v/>
      </c>
      <c r="R90" s="24"/>
      <c r="S90" s="14"/>
    </row>
    <row r="91" customFormat="false" ht="14.4" hidden="false" customHeight="false" outlineLevel="0" collapsed="false">
      <c r="A91" s="15"/>
      <c r="B91" s="12" t="n">
        <v>2</v>
      </c>
      <c r="C91" s="18" t="s">
        <v>38</v>
      </c>
      <c r="D91" s="18" t="s">
        <v>32</v>
      </c>
      <c r="E91" s="18"/>
      <c r="F91" s="6" t="n">
        <f aca="false">IF(AND(D91="Yes",B91=1),1,0)</f>
        <v>0</v>
      </c>
      <c r="G91" s="6" t="n">
        <f aca="false">IF(AND($D91="Yes",$B91=2),1,0)</f>
        <v>0</v>
      </c>
      <c r="H91" s="6" t="n">
        <f aca="false">IF(AND($D91="Yes",$B91=3),1,0)</f>
        <v>0</v>
      </c>
      <c r="I91" s="6" t="n">
        <f aca="false">IF(AND($D91="Yes",$B91=4),1,0)</f>
        <v>0</v>
      </c>
      <c r="J91" s="6" t="n">
        <f aca="false">IF(AND($B91=4,$D91="Yes",$E91="Yes"),1,0)</f>
        <v>0</v>
      </c>
      <c r="K91" s="6" t="n">
        <f aca="false">IF(AND($B91=2,$D91="Yes",$E91="Yes"),1,0)</f>
        <v>0</v>
      </c>
      <c r="L91" s="6" t="n">
        <f aca="false">IF(AND($B91=3,$D91="Yes",$E91="Yes"),1,0)</f>
        <v>0</v>
      </c>
      <c r="M91" s="6" t="n">
        <f aca="false">IF(AND($B91=4,$D91="Yes",$E91="Yes"),1,0)</f>
        <v>0</v>
      </c>
      <c r="N91" s="6" t="str">
        <f aca="false">IF(AND(ISNUMBER($C91),$B91=1),$C91,"")</f>
        <v/>
      </c>
      <c r="O91" s="6" t="str">
        <f aca="false">IF(AND(ISNUMBER($C91),$B91=2),$C91,"")</f>
        <v/>
      </c>
      <c r="P91" s="6" t="str">
        <f aca="false">IF(AND(ISNUMBER($C91),$B91=3),$C91,"")</f>
        <v/>
      </c>
      <c r="Q91" s="6" t="str">
        <f aca="false">IF(AND(ISNUMBER($C91),$B91=4),$C91,"")</f>
        <v/>
      </c>
      <c r="R91" s="24"/>
      <c r="S91" s="0"/>
    </row>
    <row r="92" customFormat="false" ht="14.4" hidden="false" customHeight="false" outlineLevel="0" collapsed="false">
      <c r="A92" s="15"/>
      <c r="B92" s="12" t="n">
        <v>3</v>
      </c>
      <c r="C92" s="8" t="s">
        <v>38</v>
      </c>
      <c r="D92" s="16" t="s">
        <v>32</v>
      </c>
      <c r="E92" s="0"/>
      <c r="F92" s="6" t="n">
        <f aca="false">IF(AND(D92="Yes",B92=1),1,0)</f>
        <v>0</v>
      </c>
      <c r="G92" s="6" t="n">
        <f aca="false">IF(AND($D92="Yes",$B92=2),1,0)</f>
        <v>0</v>
      </c>
      <c r="H92" s="6" t="n">
        <f aca="false">IF(AND($D92="Yes",$B92=3),1,0)</f>
        <v>0</v>
      </c>
      <c r="I92" s="6" t="n">
        <f aca="false">IF(AND($D92="Yes",$B92=4),1,0)</f>
        <v>0</v>
      </c>
      <c r="J92" s="6" t="n">
        <f aca="false">IF(AND($B92=4,$D92="Yes",$E92="Yes"),1,0)</f>
        <v>0</v>
      </c>
      <c r="K92" s="6" t="n">
        <f aca="false">IF(AND($B92=2,$D92="Yes",$E92="Yes"),1,0)</f>
        <v>0</v>
      </c>
      <c r="L92" s="6" t="n">
        <f aca="false">IF(AND($B92=3,$D92="Yes",$E92="Yes"),1,0)</f>
        <v>0</v>
      </c>
      <c r="M92" s="6" t="n">
        <f aca="false">IF(AND($B92=4,$D92="Yes",$E92="Yes"),1,0)</f>
        <v>0</v>
      </c>
      <c r="N92" s="6" t="str">
        <f aca="false">IF(AND(ISNUMBER($C92),$B92=1),$C92,"")</f>
        <v/>
      </c>
      <c r="O92" s="6" t="str">
        <f aca="false">IF(AND(ISNUMBER($C92),$B92=2),$C92,"")</f>
        <v/>
      </c>
      <c r="P92" s="6" t="str">
        <f aca="false">IF(AND(ISNUMBER($C92),$B92=3),$C92,"")</f>
        <v/>
      </c>
      <c r="Q92" s="6" t="str">
        <f aca="false">IF(AND(ISNUMBER($C92),$B92=4),$C92,"")</f>
        <v/>
      </c>
      <c r="R92" s="0"/>
      <c r="S92" s="0"/>
    </row>
    <row r="93" customFormat="false" ht="14.4" hidden="false" customHeight="false" outlineLevel="0" collapsed="false">
      <c r="A93" s="15"/>
      <c r="B93" s="12" t="n">
        <v>4</v>
      </c>
      <c r="C93" s="8" t="s">
        <v>38</v>
      </c>
      <c r="D93" s="16" t="s">
        <v>32</v>
      </c>
      <c r="E93" s="0"/>
      <c r="F93" s="6" t="n">
        <f aca="false">IF(AND(D93="Yes",B93=1),1,0)</f>
        <v>0</v>
      </c>
      <c r="G93" s="6" t="n">
        <f aca="false">IF(AND($D93="Yes",$B93=2),1,0)</f>
        <v>0</v>
      </c>
      <c r="H93" s="6" t="n">
        <f aca="false">IF(AND($D93="Yes",$B93=3),1,0)</f>
        <v>0</v>
      </c>
      <c r="I93" s="6" t="n">
        <f aca="false">IF(AND($D93="Yes",$B93=4),1,0)</f>
        <v>0</v>
      </c>
      <c r="J93" s="6" t="n">
        <f aca="false">IF(AND($B93=4,$D93="Yes",$E93="Yes"),1,0)</f>
        <v>0</v>
      </c>
      <c r="K93" s="6" t="n">
        <f aca="false">IF(AND($B93=2,$D93="Yes",$E93="Yes"),1,0)</f>
        <v>0</v>
      </c>
      <c r="L93" s="6" t="n">
        <f aca="false">IF(AND($B93=3,$D93="Yes",$E93="Yes"),1,0)</f>
        <v>0</v>
      </c>
      <c r="M93" s="6" t="n">
        <f aca="false">IF(AND($B93=4,$D93="Yes",$E93="Yes"),1,0)</f>
        <v>0</v>
      </c>
      <c r="N93" s="6" t="str">
        <f aca="false">IF(AND(ISNUMBER($C93),$B93=1),$C93,"")</f>
        <v/>
      </c>
      <c r="O93" s="6" t="str">
        <f aca="false">IF(AND(ISNUMBER($C93),$B93=2),$C93,"")</f>
        <v/>
      </c>
      <c r="P93" s="6" t="str">
        <f aca="false">IF(AND(ISNUMBER($C93),$B93=3),$C93,"")</f>
        <v/>
      </c>
      <c r="Q93" s="6" t="str">
        <f aca="false">IF(AND(ISNUMBER($C93),$B93=4),$C93,"")</f>
        <v/>
      </c>
      <c r="R93" s="0"/>
      <c r="S93" s="0"/>
    </row>
    <row r="94" customFormat="false" ht="14.4" hidden="false" customHeight="false" outlineLevel="0" collapsed="false">
      <c r="A94" s="15" t="n">
        <v>54</v>
      </c>
      <c r="B94" s="12" t="n">
        <v>1</v>
      </c>
      <c r="C94" s="18" t="s">
        <v>38</v>
      </c>
      <c r="D94" s="18" t="str">
        <f aca="false">'Tarefa1-FGA'!C25</f>
        <v>No</v>
      </c>
      <c r="E94" s="18"/>
      <c r="F94" s="6" t="n">
        <f aca="false">IF(AND(D94="Yes",B94=1),1,0)</f>
        <v>0</v>
      </c>
      <c r="G94" s="6" t="n">
        <f aca="false">IF(AND($D94="Yes",$B94=2),1,0)</f>
        <v>0</v>
      </c>
      <c r="H94" s="6" t="n">
        <f aca="false">IF(AND($D94="Yes",$B94=3),1,0)</f>
        <v>0</v>
      </c>
      <c r="I94" s="6" t="n">
        <f aca="false">IF(AND($D94="Yes",$B94=4),1,0)</f>
        <v>0</v>
      </c>
      <c r="J94" s="6" t="n">
        <f aca="false">IF(AND($B94=4,$D94="Yes",$E94="Yes"),1,0)</f>
        <v>0</v>
      </c>
      <c r="K94" s="6" t="n">
        <f aca="false">IF(AND($B94=2,$D94="Yes",$E94="Yes"),1,0)</f>
        <v>0</v>
      </c>
      <c r="L94" s="6" t="n">
        <f aca="false">IF(AND($B94=3,$D94="Yes",$E94="Yes"),1,0)</f>
        <v>0</v>
      </c>
      <c r="M94" s="6" t="n">
        <f aca="false">IF(AND($B94=4,$D94="Yes",$E94="Yes"),1,0)</f>
        <v>0</v>
      </c>
      <c r="N94" s="6" t="str">
        <f aca="false">IF(AND(ISNUMBER($C94),$B94=1),$C94,"")</f>
        <v/>
      </c>
      <c r="O94" s="6" t="str">
        <f aca="false">IF(AND(ISNUMBER($C94),$B94=2),$C94,"")</f>
        <v/>
      </c>
      <c r="P94" s="6" t="str">
        <f aca="false">IF(AND(ISNUMBER($C94),$B94=3),$C94,"")</f>
        <v/>
      </c>
      <c r="Q94" s="6" t="str">
        <f aca="false">IF(AND(ISNUMBER($C94),$B94=4),$C94,"")</f>
        <v/>
      </c>
      <c r="R94" s="24"/>
      <c r="S94" s="14"/>
    </row>
    <row r="95" customFormat="false" ht="14.4" hidden="false" customHeight="false" outlineLevel="0" collapsed="false">
      <c r="A95" s="15"/>
      <c r="B95" s="12" t="n">
        <v>2</v>
      </c>
      <c r="C95" s="18" t="s">
        <v>38</v>
      </c>
      <c r="D95" s="18" t="str">
        <f aca="false">'Tarefa2-FGA'!C25</f>
        <v>No</v>
      </c>
      <c r="E95" s="18"/>
      <c r="F95" s="6" t="n">
        <f aca="false">IF(AND(D95="Yes",B95=1),1,0)</f>
        <v>0</v>
      </c>
      <c r="G95" s="6" t="n">
        <f aca="false">IF(AND($D95="Yes",$B95=2),1,0)</f>
        <v>0</v>
      </c>
      <c r="H95" s="6" t="n">
        <f aca="false">IF(AND($D95="Yes",$B95=3),1,0)</f>
        <v>0</v>
      </c>
      <c r="I95" s="6" t="n">
        <f aca="false">IF(AND($D95="Yes",$B95=4),1,0)</f>
        <v>0</v>
      </c>
      <c r="J95" s="6" t="n">
        <f aca="false">IF(AND($B95=4,$D95="Yes",$E95="Yes"),1,0)</f>
        <v>0</v>
      </c>
      <c r="K95" s="6" t="n">
        <f aca="false">IF(AND($B95=2,$D95="Yes",$E95="Yes"),1,0)</f>
        <v>0</v>
      </c>
      <c r="L95" s="6" t="n">
        <f aca="false">IF(AND($B95=3,$D95="Yes",$E95="Yes"),1,0)</f>
        <v>0</v>
      </c>
      <c r="M95" s="6" t="n">
        <f aca="false">IF(AND($B95=4,$D95="Yes",$E95="Yes"),1,0)</f>
        <v>0</v>
      </c>
      <c r="N95" s="6" t="str">
        <f aca="false">IF(AND(ISNUMBER($C95),$B95=1),$C95,"")</f>
        <v/>
      </c>
      <c r="O95" s="6" t="str">
        <f aca="false">IF(AND(ISNUMBER($C95),$B95=2),$C95,"")</f>
        <v/>
      </c>
      <c r="P95" s="6" t="str">
        <f aca="false">IF(AND(ISNUMBER($C95),$B95=3),$C95,"")</f>
        <v/>
      </c>
      <c r="Q95" s="6" t="str">
        <f aca="false">IF(AND(ISNUMBER($C95),$B95=4),$C95,"")</f>
        <v/>
      </c>
      <c r="R95" s="24"/>
      <c r="S95" s="0"/>
    </row>
    <row r="96" customFormat="false" ht="14.4" hidden="false" customHeight="false" outlineLevel="0" collapsed="false">
      <c r="A96" s="15"/>
      <c r="B96" s="12" t="n">
        <v>3</v>
      </c>
      <c r="C96" s="8" t="s">
        <v>38</v>
      </c>
      <c r="D96" s="16" t="s">
        <v>32</v>
      </c>
      <c r="E96" s="0"/>
      <c r="F96" s="6" t="n">
        <f aca="false">IF(AND(D96="Yes",B96=1),1,0)</f>
        <v>0</v>
      </c>
      <c r="G96" s="6" t="n">
        <f aca="false">IF(AND($D96="Yes",$B96=2),1,0)</f>
        <v>0</v>
      </c>
      <c r="H96" s="6" t="n">
        <f aca="false">IF(AND($D96="Yes",$B96=3),1,0)</f>
        <v>0</v>
      </c>
      <c r="I96" s="6" t="n">
        <f aca="false">IF(AND($D96="Yes",$B96=4),1,0)</f>
        <v>0</v>
      </c>
      <c r="J96" s="6" t="n">
        <f aca="false">IF(AND($B96=4,$D96="Yes",$E96="Yes"),1,0)</f>
        <v>0</v>
      </c>
      <c r="K96" s="6" t="n">
        <f aca="false">IF(AND($B96=2,$D96="Yes",$E96="Yes"),1,0)</f>
        <v>0</v>
      </c>
      <c r="L96" s="6" t="n">
        <f aca="false">IF(AND($B96=3,$D96="Yes",$E96="Yes"),1,0)</f>
        <v>0</v>
      </c>
      <c r="M96" s="6" t="n">
        <f aca="false">IF(AND($B96=4,$D96="Yes",$E96="Yes"),1,0)</f>
        <v>0</v>
      </c>
      <c r="N96" s="6" t="str">
        <f aca="false">IF(AND(ISNUMBER($C96),$B96=1),$C96,"")</f>
        <v/>
      </c>
      <c r="O96" s="6" t="str">
        <f aca="false">IF(AND(ISNUMBER($C96),$B96=2),$C96,"")</f>
        <v/>
      </c>
      <c r="P96" s="6" t="str">
        <f aca="false">IF(AND(ISNUMBER($C96),$B96=3),$C96,"")</f>
        <v/>
      </c>
      <c r="Q96" s="6" t="str">
        <f aca="false">IF(AND(ISNUMBER($C96),$B96=4),$C96,"")</f>
        <v/>
      </c>
      <c r="R96" s="0"/>
      <c r="S96" s="0"/>
    </row>
    <row r="97" customFormat="false" ht="14.4" hidden="false" customHeight="false" outlineLevel="0" collapsed="false">
      <c r="A97" s="15"/>
      <c r="B97" s="12" t="n">
        <v>4</v>
      </c>
      <c r="C97" s="8" t="s">
        <v>38</v>
      </c>
      <c r="D97" s="16" t="s">
        <v>32</v>
      </c>
      <c r="E97" s="0"/>
      <c r="F97" s="6" t="n">
        <f aca="false">IF(AND(D97="Yes",B97=1),1,0)</f>
        <v>0</v>
      </c>
      <c r="G97" s="6" t="n">
        <f aca="false">IF(AND($D97="Yes",$B97=2),1,0)</f>
        <v>0</v>
      </c>
      <c r="H97" s="6" t="n">
        <f aca="false">IF(AND($D97="Yes",$B97=3),1,0)</f>
        <v>0</v>
      </c>
      <c r="I97" s="6" t="n">
        <f aca="false">IF(AND($D97="Yes",$B97=4),1,0)</f>
        <v>0</v>
      </c>
      <c r="J97" s="6" t="n">
        <f aca="false">IF(AND($B97=4,$D97="Yes",$E97="Yes"),1,0)</f>
        <v>0</v>
      </c>
      <c r="K97" s="6" t="n">
        <f aca="false">IF(AND($B97=2,$D97="Yes",$E97="Yes"),1,0)</f>
        <v>0</v>
      </c>
      <c r="L97" s="6" t="n">
        <f aca="false">IF(AND($B97=3,$D97="Yes",$E97="Yes"),1,0)</f>
        <v>0</v>
      </c>
      <c r="M97" s="6" t="n">
        <f aca="false">IF(AND($B97=4,$D97="Yes",$E97="Yes"),1,0)</f>
        <v>0</v>
      </c>
      <c r="N97" s="6" t="str">
        <f aca="false">IF(AND(ISNUMBER($C97),$B97=1),$C97,"")</f>
        <v/>
      </c>
      <c r="O97" s="6" t="str">
        <f aca="false">IF(AND(ISNUMBER($C97),$B97=2),$C97,"")</f>
        <v/>
      </c>
      <c r="P97" s="6" t="str">
        <f aca="false">IF(AND(ISNUMBER($C97),$B97=3),$C97,"")</f>
        <v/>
      </c>
      <c r="Q97" s="6" t="str">
        <f aca="false">IF(AND(ISNUMBER($C97),$B97=4),$C97,"")</f>
        <v/>
      </c>
      <c r="R97" s="0"/>
      <c r="S97" s="0"/>
    </row>
    <row r="98" customFormat="false" ht="14.4" hidden="false" customHeight="false" outlineLevel="0" collapsed="false">
      <c r="A98" s="15" t="n">
        <v>55</v>
      </c>
      <c r="B98" s="12" t="n">
        <v>1</v>
      </c>
      <c r="C98" s="16" t="s">
        <v>38</v>
      </c>
      <c r="D98" s="16" t="str">
        <f aca="false">'Tarefa1-FGA'!C26</f>
        <v>No</v>
      </c>
      <c r="E98" s="16"/>
      <c r="F98" s="6" t="n">
        <f aca="false">IF(AND(D98="Yes",B98=1),1,0)</f>
        <v>0</v>
      </c>
      <c r="G98" s="6" t="n">
        <f aca="false">IF(AND($D98="Yes",$B98=2),1,0)</f>
        <v>0</v>
      </c>
      <c r="H98" s="6" t="n">
        <f aca="false">IF(AND($D98="Yes",$B98=3),1,0)</f>
        <v>0</v>
      </c>
      <c r="I98" s="6" t="n">
        <f aca="false">IF(AND($D98="Yes",$B98=4),1,0)</f>
        <v>0</v>
      </c>
      <c r="J98" s="6" t="n">
        <f aca="false">IF(AND($B98=4,$D98="Yes",$E98="Yes"),1,0)</f>
        <v>0</v>
      </c>
      <c r="K98" s="6" t="n">
        <f aca="false">IF(AND($B98=2,$D98="Yes",$E98="Yes"),1,0)</f>
        <v>0</v>
      </c>
      <c r="L98" s="6" t="n">
        <f aca="false">IF(AND($B98=3,$D98="Yes",$E98="Yes"),1,0)</f>
        <v>0</v>
      </c>
      <c r="M98" s="6" t="n">
        <f aca="false">IF(AND($B98=4,$D98="Yes",$E98="Yes"),1,0)</f>
        <v>0</v>
      </c>
      <c r="N98" s="6" t="str">
        <f aca="false">IF(AND(ISNUMBER($C98),$B98=1),$C98,"")</f>
        <v/>
      </c>
      <c r="O98" s="6" t="str">
        <f aca="false">IF(AND(ISNUMBER($C98),$B98=2),$C98,"")</f>
        <v/>
      </c>
      <c r="P98" s="6" t="str">
        <f aca="false">IF(AND(ISNUMBER($C98),$B98=3),$C98,"")</f>
        <v/>
      </c>
      <c r="Q98" s="6" t="str">
        <f aca="false">IF(AND(ISNUMBER($C98),$B98=4),$C98,"")</f>
        <v/>
      </c>
      <c r="R98" s="23"/>
      <c r="S98" s="14"/>
    </row>
    <row r="99" customFormat="false" ht="14.4" hidden="false" customHeight="false" outlineLevel="0" collapsed="false">
      <c r="A99" s="15"/>
      <c r="B99" s="12" t="n">
        <v>2</v>
      </c>
      <c r="C99" s="16" t="s">
        <v>38</v>
      </c>
      <c r="D99" s="16" t="str">
        <f aca="false">'Tarefa2-FGA'!C26</f>
        <v>No</v>
      </c>
      <c r="E99" s="16"/>
      <c r="F99" s="6" t="n">
        <f aca="false">IF(AND(D99="Yes",B99=1),1,0)</f>
        <v>0</v>
      </c>
      <c r="G99" s="6" t="n">
        <f aca="false">IF(AND($D99="Yes",$B99=2),1,0)</f>
        <v>0</v>
      </c>
      <c r="H99" s="6" t="n">
        <f aca="false">IF(AND($D99="Yes",$B99=3),1,0)</f>
        <v>0</v>
      </c>
      <c r="I99" s="6" t="n">
        <f aca="false">IF(AND($D99="Yes",$B99=4),1,0)</f>
        <v>0</v>
      </c>
      <c r="J99" s="6" t="n">
        <f aca="false">IF(AND($B99=4,$D99="Yes",$E99="Yes"),1,0)</f>
        <v>0</v>
      </c>
      <c r="K99" s="6" t="n">
        <f aca="false">IF(AND($B99=2,$D99="Yes",$E99="Yes"),1,0)</f>
        <v>0</v>
      </c>
      <c r="L99" s="6" t="n">
        <f aca="false">IF(AND($B99=3,$D99="Yes",$E99="Yes"),1,0)</f>
        <v>0</v>
      </c>
      <c r="M99" s="6" t="n">
        <f aca="false">IF(AND($B99=4,$D99="Yes",$E99="Yes"),1,0)</f>
        <v>0</v>
      </c>
      <c r="N99" s="6" t="str">
        <f aca="false">IF(AND(ISNUMBER($C99),$B99=1),$C99,"")</f>
        <v/>
      </c>
      <c r="O99" s="6" t="str">
        <f aca="false">IF(AND(ISNUMBER($C99),$B99=2),$C99,"")</f>
        <v/>
      </c>
      <c r="P99" s="6" t="str">
        <f aca="false">IF(AND(ISNUMBER($C99),$B99=3),$C99,"")</f>
        <v/>
      </c>
      <c r="Q99" s="6" t="str">
        <f aca="false">IF(AND(ISNUMBER($C99),$B99=4),$C99,"")</f>
        <v/>
      </c>
      <c r="R99" s="23"/>
      <c r="S99" s="0"/>
    </row>
    <row r="100" customFormat="false" ht="14.4" hidden="false" customHeight="false" outlineLevel="0" collapsed="false">
      <c r="A100" s="15"/>
      <c r="B100" s="12" t="n">
        <v>3</v>
      </c>
      <c r="C100" s="18" t="s">
        <v>38</v>
      </c>
      <c r="D100" s="16" t="s">
        <v>32</v>
      </c>
      <c r="E100" s="0"/>
      <c r="F100" s="6" t="n">
        <f aca="false">IF(AND(D100="Yes",B100=1),1,0)</f>
        <v>0</v>
      </c>
      <c r="G100" s="6" t="n">
        <f aca="false">IF(AND($D100="Yes",$B100=2),1,0)</f>
        <v>0</v>
      </c>
      <c r="H100" s="6" t="n">
        <f aca="false">IF(AND($D100="Yes",$B100=3),1,0)</f>
        <v>0</v>
      </c>
      <c r="I100" s="6" t="n">
        <f aca="false">IF(AND($D100="Yes",$B100=4),1,0)</f>
        <v>0</v>
      </c>
      <c r="J100" s="6" t="n">
        <f aca="false">IF(AND($B100=4,$D100="Yes",$E100="Yes"),1,0)</f>
        <v>0</v>
      </c>
      <c r="K100" s="6" t="n">
        <f aca="false">IF(AND($B100=2,$D100="Yes",$E100="Yes"),1,0)</f>
        <v>0</v>
      </c>
      <c r="L100" s="6" t="n">
        <f aca="false">IF(AND($B100=3,$D100="Yes",$E100="Yes"),1,0)</f>
        <v>0</v>
      </c>
      <c r="M100" s="6" t="n">
        <f aca="false">IF(AND($B100=4,$D100="Yes",$E100="Yes"),1,0)</f>
        <v>0</v>
      </c>
      <c r="N100" s="6" t="str">
        <f aca="false">IF(AND(ISNUMBER($C100),$B100=1),$C100,"")</f>
        <v/>
      </c>
      <c r="O100" s="6" t="str">
        <f aca="false">IF(AND(ISNUMBER($C100),$B100=2),$C100,"")</f>
        <v/>
      </c>
      <c r="P100" s="6" t="str">
        <f aca="false">IF(AND(ISNUMBER($C100),$B100=3),$C100,"")</f>
        <v/>
      </c>
      <c r="Q100" s="6" t="str">
        <f aca="false">IF(AND(ISNUMBER($C100),$B100=4),$C100,"")</f>
        <v/>
      </c>
      <c r="R100" s="0"/>
      <c r="S100" s="0"/>
    </row>
    <row r="101" customFormat="false" ht="14.4" hidden="false" customHeight="false" outlineLevel="0" collapsed="false">
      <c r="A101" s="15"/>
      <c r="B101" s="12" t="n">
        <v>4</v>
      </c>
      <c r="C101" s="18" t="s">
        <v>38</v>
      </c>
      <c r="D101" s="16" t="s">
        <v>32</v>
      </c>
      <c r="E101" s="0"/>
      <c r="F101" s="6" t="n">
        <f aca="false">IF(AND(D101="Yes",B101=1),1,0)</f>
        <v>0</v>
      </c>
      <c r="G101" s="6" t="n">
        <f aca="false">IF(AND($D101="Yes",$B101=2),1,0)</f>
        <v>0</v>
      </c>
      <c r="H101" s="6" t="n">
        <f aca="false">IF(AND($D101="Yes",$B101=3),1,0)</f>
        <v>0</v>
      </c>
      <c r="I101" s="6" t="n">
        <f aca="false">IF(AND($D101="Yes",$B101=4),1,0)</f>
        <v>0</v>
      </c>
      <c r="J101" s="6" t="n">
        <f aca="false">IF(AND($B101=4,$D101="Yes",$E101="Yes"),1,0)</f>
        <v>0</v>
      </c>
      <c r="K101" s="6" t="n">
        <f aca="false">IF(AND($B101=2,$D101="Yes",$E101="Yes"),1,0)</f>
        <v>0</v>
      </c>
      <c r="L101" s="6" t="n">
        <f aca="false">IF(AND($B101=3,$D101="Yes",$E101="Yes"),1,0)</f>
        <v>0</v>
      </c>
      <c r="M101" s="6" t="n">
        <f aca="false">IF(AND($B101=4,$D101="Yes",$E101="Yes"),1,0)</f>
        <v>0</v>
      </c>
      <c r="N101" s="6" t="str">
        <f aca="false">IF(AND(ISNUMBER($C101),$B101=1),$C101,"")</f>
        <v/>
      </c>
      <c r="O101" s="6" t="str">
        <f aca="false">IF(AND(ISNUMBER($C101),$B101=2),$C101,"")</f>
        <v/>
      </c>
      <c r="P101" s="6" t="str">
        <f aca="false">IF(AND(ISNUMBER($C101),$B101=3),$C101,"")</f>
        <v/>
      </c>
      <c r="Q101" s="6" t="str">
        <f aca="false">IF(AND(ISNUMBER($C101),$B101=4),$C101,"")</f>
        <v/>
      </c>
      <c r="R101" s="0"/>
      <c r="S101" s="0"/>
    </row>
    <row r="102" customFormat="false" ht="14.4" hidden="false" customHeight="false" outlineLevel="0" collapsed="false">
      <c r="A102" s="12"/>
      <c r="B102" s="12"/>
      <c r="C102" s="16"/>
      <c r="D102" s="6" t="n">
        <f aca="false">COUNTIF(D2:D101,"Yes")</f>
        <v>27</v>
      </c>
      <c r="E102" s="6" t="n">
        <f aca="false">COUNTIF(E$2:E$101,"Yes")</f>
        <v>4</v>
      </c>
      <c r="F102" s="6" t="n">
        <f aca="false">SUM(F2:F101)</f>
        <v>14</v>
      </c>
      <c r="G102" s="6" t="n">
        <f aca="false">SUM(G2:G101)</f>
        <v>7</v>
      </c>
      <c r="H102" s="6" t="n">
        <f aca="false">SUM(H2:H101)</f>
        <v>3</v>
      </c>
      <c r="I102" s="6" t="n">
        <f aca="false">SUM(I2:I101)</f>
        <v>3</v>
      </c>
      <c r="J102" s="6" t="n">
        <f aca="false">SUM(J2:J101)</f>
        <v>0</v>
      </c>
      <c r="K102" s="6" t="n">
        <f aca="false">SUM(K2:K101)</f>
        <v>4</v>
      </c>
      <c r="L102" s="6" t="n">
        <f aca="false">SUM(L2:L101)</f>
        <v>0</v>
      </c>
      <c r="M102" s="6" t="n">
        <f aca="false">SUM(M2:M101)</f>
        <v>0</v>
      </c>
      <c r="N102" s="6" t="str">
        <f aca="false">IF(AND(ISNUMBER($C102),$B102=1),$C102,"")</f>
        <v/>
      </c>
      <c r="O102" s="6" t="str">
        <f aca="false">IF(AND(ISNUMBER($C102),$B102=2),$C102,"")</f>
        <v/>
      </c>
      <c r="P102" s="6" t="str">
        <f aca="false">IF(AND(ISNUMBER($C102),$B102=3),$C102,"")</f>
        <v/>
      </c>
      <c r="Q102" s="6" t="str">
        <f aca="false">IF(AND(ISNUMBER($C102),$B102=4),$C102,"")</f>
        <v/>
      </c>
      <c r="R102" s="13"/>
      <c r="S102" s="14"/>
    </row>
    <row r="103" customFormat="false" ht="14.4" hidden="false" customHeight="false" outlineLevel="0" collapsed="false">
      <c r="B103" s="12"/>
      <c r="C103" s="16"/>
      <c r="D103" s="6"/>
      <c r="E103" s="0"/>
      <c r="N103" s="6" t="str">
        <f aca="false">IF(AND(ISNUMBER($C103),$B103=1),$C103,"")</f>
        <v/>
      </c>
      <c r="O103" s="6" t="str">
        <f aca="false">IF(AND(ISNUMBER($C103),$B103=2),$C103,"")</f>
        <v/>
      </c>
      <c r="P103" s="6" t="str">
        <f aca="false">IF(AND(ISNUMBER($C103),$B103=3),$C103,"")</f>
        <v/>
      </c>
      <c r="Q103" s="6" t="str">
        <f aca="false">IF(AND(ISNUMBER($C103),$B103=4),$C103,"")</f>
        <v/>
      </c>
      <c r="R103" s="23"/>
      <c r="S103" s="0"/>
    </row>
    <row r="104" customFormat="false" ht="14.4" hidden="false" customHeight="false" outlineLevel="0" collapsed="false">
      <c r="B104" s="12"/>
      <c r="C104" s="0"/>
      <c r="D104" s="16"/>
      <c r="E104" s="6" t="n">
        <f aca="false">COUNTIF(E$2:E$101,"Partially")</f>
        <v>4</v>
      </c>
      <c r="N104" s="6" t="str">
        <f aca="false">IF(AND(ISNUMBER($C104),$B104=1),$C104,"")</f>
        <v/>
      </c>
      <c r="O104" s="6" t="str">
        <f aca="false">IF(AND(ISNUMBER($C104),$B104=2),$C104,"")</f>
        <v/>
      </c>
      <c r="P104" s="6" t="str">
        <f aca="false">IF(AND(ISNUMBER($C104),$B104=3),$C104,"")</f>
        <v/>
      </c>
      <c r="Q104" s="6" t="str">
        <f aca="false">IF(AND(ISNUMBER($C104),$B104=4),$C104,"")</f>
        <v/>
      </c>
      <c r="R104" s="0"/>
      <c r="S104" s="0"/>
    </row>
    <row r="105" customFormat="false" ht="14.4" hidden="false" customHeight="false" outlineLevel="0" collapsed="false">
      <c r="B105" s="12"/>
      <c r="C105" s="0"/>
      <c r="D105" s="16"/>
      <c r="E105" s="6" t="n">
        <f aca="false">COUNTIF(E$2:E$101,"No")</f>
        <v>18</v>
      </c>
      <c r="N105" s="6" t="str">
        <f aca="false">IF(AND(ISNUMBER($C105),$B105=1),$C105,"")</f>
        <v/>
      </c>
      <c r="O105" s="6" t="str">
        <f aca="false">IF(AND(ISNUMBER($C105),$B105=2),$C105,"")</f>
        <v/>
      </c>
      <c r="P105" s="6" t="str">
        <f aca="false">IF(AND(ISNUMBER($C105),$B105=3),$C105,"")</f>
        <v/>
      </c>
      <c r="Q105" s="6" t="str">
        <f aca="false">IF(AND(ISNUMBER($C105),$B105=4),$C105,"")</f>
        <v/>
      </c>
      <c r="R105" s="0"/>
      <c r="S105" s="0"/>
    </row>
    <row r="106" customFormat="false" ht="14.4" hidden="false" customHeight="false" outlineLevel="0" collapsed="false">
      <c r="A106" s="12"/>
      <c r="B106" s="12"/>
      <c r="C106" s="16"/>
      <c r="D106" s="16"/>
      <c r="E106" s="6"/>
      <c r="N106" s="6" t="str">
        <f aca="false">IF(AND(ISNUMBER($C106),$B106=1),$C106,"")</f>
        <v/>
      </c>
      <c r="O106" s="6" t="str">
        <f aca="false">IF(AND(ISNUMBER($C106),$B106=2),$C106,"")</f>
        <v/>
      </c>
      <c r="P106" s="6" t="str">
        <f aca="false">IF(AND(ISNUMBER($C106),$B106=3),$C106,"")</f>
        <v/>
      </c>
      <c r="Q106" s="6" t="str">
        <f aca="false">IF(AND(ISNUMBER($C106),$B106=4),$C106,"")</f>
        <v/>
      </c>
      <c r="R106" s="13"/>
      <c r="S106" s="14"/>
    </row>
    <row r="107" customFormat="false" ht="14.4" hidden="false" customHeight="false" outlineLevel="0" collapsed="false">
      <c r="B107" s="12"/>
      <c r="C107" s="16"/>
      <c r="D107" s="16"/>
      <c r="E107" s="16"/>
      <c r="N107" s="6" t="str">
        <f aca="false">IF(AND(ISNUMBER($C107),$B107=1),$C107,"")</f>
        <v/>
      </c>
      <c r="O107" s="6" t="str">
        <f aca="false">IF(AND(ISNUMBER($C107),$B107=2),$C107,"")</f>
        <v/>
      </c>
      <c r="P107" s="6" t="str">
        <f aca="false">IF(AND(ISNUMBER($C107),$B107=3),$C107,"")</f>
        <v/>
      </c>
      <c r="Q107" s="6" t="str">
        <f aca="false">IF(AND(ISNUMBER($C107),$B107=4),$C107,"")</f>
        <v/>
      </c>
      <c r="R107" s="23"/>
      <c r="S107" s="0"/>
    </row>
    <row r="108" customFormat="false" ht="14.4" hidden="false" customHeight="false" outlineLevel="0" collapsed="false">
      <c r="B108" s="12"/>
      <c r="C108" s="0"/>
      <c r="D108" s="16"/>
      <c r="E108" s="0"/>
      <c r="N108" s="6" t="str">
        <f aca="false">IF(AND(ISNUMBER($C108),$B108=1),$C108,"")</f>
        <v/>
      </c>
      <c r="O108" s="6" t="str">
        <f aca="false">IF(AND(ISNUMBER($C108),$B108=2),$C108,"")</f>
        <v/>
      </c>
      <c r="P108" s="6" t="str">
        <f aca="false">IF(AND(ISNUMBER($C108),$B108=3),$C108,"")</f>
        <v/>
      </c>
      <c r="Q108" s="6" t="str">
        <f aca="false">IF(AND(ISNUMBER($C108),$B108=4),$C108,"")</f>
        <v/>
      </c>
      <c r="R108" s="0"/>
      <c r="S108" s="0"/>
    </row>
    <row r="109" customFormat="false" ht="14.4" hidden="false" customHeight="false" outlineLevel="0" collapsed="false">
      <c r="A109" s="8" t="s">
        <v>61</v>
      </c>
      <c r="B109" s="6" t="n">
        <f aca="false">D102</f>
        <v>27</v>
      </c>
      <c r="C109" s="2"/>
      <c r="D109" s="2"/>
      <c r="E109" s="0"/>
      <c r="N109" s="6" t="str">
        <f aca="false">IF(AND(ISNUMBER(#REF!),$A109=1),#REF!,"")</f>
        <v/>
      </c>
      <c r="O109" s="6" t="str">
        <f aca="false">IF(AND(ISNUMBER(#REF!),$A109=2),#REF!,"")</f>
        <v/>
      </c>
      <c r="P109" s="6" t="str">
        <f aca="false">IF(AND(ISNUMBER(#REF!),$A109=3),#REF!,"")</f>
        <v/>
      </c>
      <c r="Q109" s="6" t="str">
        <f aca="false">IF(AND(ISNUMBER(#REF!),$A109=4),#REF!,"")</f>
        <v/>
      </c>
      <c r="R109" s="0"/>
      <c r="S109" s="0"/>
    </row>
    <row r="110" customFormat="false" ht="14.4" hidden="false" customHeight="false" outlineLevel="0" collapsed="false">
      <c r="A110" s="8" t="s">
        <v>62</v>
      </c>
      <c r="B110" s="6" t="n">
        <f aca="false">E102</f>
        <v>4</v>
      </c>
      <c r="C110" s="2"/>
      <c r="D110" s="2"/>
      <c r="E110" s="0"/>
      <c r="N110" s="6" t="inlineStr">
        <f aca="false">IF(AND(ISNUMBER(#REF!),$A110=1),#REF!,"")</f>
        <is>
          <t/>
        </is>
      </c>
      <c r="O110" s="6" t="inlineStr">
        <f aca="false">IF(AND(ISNUMBER(#REF!),$A110=2),#REF!,"")</f>
        <is>
          <t/>
        </is>
      </c>
      <c r="P110" s="6" t="inlineStr">
        <f aca="false">IF(AND(ISNUMBER(#REF!),$A110=3),#REF!,"")</f>
        <is>
          <t/>
        </is>
      </c>
      <c r="Q110" s="6" t="inlineStr">
        <f aca="false">IF(AND(ISNUMBER(#REF!),$A110=4),#REF!,"")</f>
        <is>
          <t/>
        </is>
      </c>
      <c r="R110" s="13"/>
      <c r="S110" s="14"/>
    </row>
    <row r="111" customFormat="false" ht="14.4" hidden="false" customHeight="false" outlineLevel="0" collapsed="false">
      <c r="A111" s="8"/>
      <c r="B111" s="6"/>
      <c r="C111" s="2"/>
      <c r="D111" s="2"/>
      <c r="E111" s="0"/>
      <c r="N111" s="6"/>
      <c r="O111" s="6"/>
      <c r="P111" s="6"/>
      <c r="Q111" s="6"/>
      <c r="R111" s="13"/>
      <c r="S111" s="14"/>
    </row>
    <row r="112" customFormat="false" ht="14.4" hidden="false" customHeight="false" outlineLevel="0" collapsed="false">
      <c r="A112" s="8"/>
      <c r="B112" s="6"/>
      <c r="C112" s="2" t="s">
        <v>18</v>
      </c>
      <c r="D112" s="9" t="s">
        <v>66</v>
      </c>
      <c r="E112" s="0"/>
      <c r="N112" s="6"/>
      <c r="O112" s="6"/>
      <c r="P112" s="6"/>
      <c r="Q112" s="6"/>
      <c r="R112" s="13"/>
      <c r="S112" s="14"/>
    </row>
    <row r="113" customFormat="false" ht="14.4" hidden="false" customHeight="false" outlineLevel="0" collapsed="false">
      <c r="A113" s="8" t="s">
        <v>67</v>
      </c>
      <c r="B113" s="6" t="n">
        <f aca="false">F102</f>
        <v>14</v>
      </c>
      <c r="C113" s="3" t="n">
        <f aca="false">AVERAGE($N$2:$N$101)</f>
        <v>0.00428240740740741</v>
      </c>
      <c r="D113" s="3" t="n">
        <f aca="false">_xlfn.STDEV.S(N$2:N$101)</f>
        <v>0.00488210952898939</v>
      </c>
      <c r="E113" s="0"/>
      <c r="N113" s="6" t="str">
        <f aca="false">IF(AND(ISNUMBER(#REF!),$A113=1),#REF!,"")</f>
        <v/>
      </c>
      <c r="O113" s="6" t="str">
        <f aca="false">IF(AND(ISNUMBER(#REF!),$A113=2),#REF!,"")</f>
        <v/>
      </c>
      <c r="P113" s="6" t="str">
        <f aca="false">IF(AND(ISNUMBER(#REF!),$A113=3),#REF!,"")</f>
        <v/>
      </c>
      <c r="Q113" s="6" t="str">
        <f aca="false">IF(AND(ISNUMBER(#REF!),$A113=4),#REF!,"")</f>
        <v/>
      </c>
      <c r="R113" s="23"/>
      <c r="S113" s="14"/>
    </row>
    <row r="114" customFormat="false" ht="14.4" hidden="false" customHeight="false" outlineLevel="0" collapsed="false">
      <c r="A114" s="8" t="s">
        <v>68</v>
      </c>
      <c r="B114" s="6" t="n">
        <f aca="false">G102</f>
        <v>7</v>
      </c>
      <c r="C114" s="3" t="n">
        <f aca="false">AVERAGE($O$2:$O$101)</f>
        <v>0.00146604938271605</v>
      </c>
      <c r="D114" s="3" t="n">
        <f aca="false">_xlfn.STDEV.S(O$2:O$101)</f>
        <v>0.00218072264831213</v>
      </c>
      <c r="E114" s="0"/>
      <c r="N114" s="6" t="inlineStr">
        <f aca="false">IF(AND(ISNUMBER(#REF!),$A114=1),#REF!,"")</f>
        <is>
          <t/>
        </is>
      </c>
      <c r="O114" s="6" t="inlineStr">
        <f aca="false">IF(AND(ISNUMBER(#REF!),$A114=2),#REF!,"")</f>
        <is>
          <t/>
        </is>
      </c>
      <c r="P114" s="6" t="inlineStr">
        <f aca="false">IF(AND(ISNUMBER(#REF!),$A114=3),#REF!,"")</f>
        <is>
          <t/>
        </is>
      </c>
      <c r="Q114" s="6" t="inlineStr">
        <f aca="false">IF(AND(ISNUMBER(#REF!),$A114=4),#REF!,"")</f>
        <is>
          <t/>
        </is>
      </c>
      <c r="R114" s="0"/>
      <c r="S114" s="14"/>
    </row>
    <row r="115" customFormat="false" ht="14.4" hidden="false" customHeight="false" outlineLevel="0" collapsed="false">
      <c r="A115" s="8" t="s">
        <v>69</v>
      </c>
      <c r="B115" s="6" t="n">
        <f aca="false">H102</f>
        <v>3</v>
      </c>
      <c r="C115" s="3" t="n">
        <f aca="false">AVERAGE($P$2:$P$101)</f>
        <v>0.00185185185185185</v>
      </c>
      <c r="D115" s="3" t="n">
        <f aca="false">_xlfn.STDEV.S(P$2:P$101)</f>
        <v>0.00080187537387448</v>
      </c>
      <c r="E115" s="0"/>
      <c r="N115" s="6" t="inlineStr">
        <f aca="false">IF(AND(ISNUMBER(#REF!),$A115=1),#REF!,"")</f>
        <is>
          <t/>
        </is>
      </c>
      <c r="O115" s="6" t="inlineStr">
        <f aca="false">IF(AND(ISNUMBER(#REF!),$A115=2),#REF!,"")</f>
        <is>
          <t/>
        </is>
      </c>
      <c r="P115" s="6" t="inlineStr">
        <f aca="false">IF(AND(ISNUMBER(#REF!),$A115=3),#REF!,"")</f>
        <is>
          <t/>
        </is>
      </c>
      <c r="Q115" s="6" t="inlineStr">
        <f aca="false">IF(AND(ISNUMBER(#REF!),$A115=4),#REF!,"")</f>
        <is>
          <t/>
        </is>
      </c>
      <c r="R115" s="0"/>
      <c r="S115" s="0"/>
    </row>
    <row r="116" customFormat="false" ht="14.4" hidden="false" customHeight="false" outlineLevel="0" collapsed="false">
      <c r="A116" s="8" t="s">
        <v>70</v>
      </c>
      <c r="B116" s="6" t="n">
        <f aca="false">I102</f>
        <v>3</v>
      </c>
      <c r="C116" s="3" t="n">
        <f aca="false">AVERAGE($Q$2:$Q$101)</f>
        <v>0.00208333333333333</v>
      </c>
      <c r="D116" s="3" t="n">
        <f aca="false">_xlfn.STDEV.S(Q$2:Q$101)</f>
        <v>0.00120281306081172</v>
      </c>
      <c r="E116" s="0"/>
      <c r="N116" s="6" t="inlineStr">
        <f aca="false">IF(AND(ISNUMBER(#REF!),$A116=1),#REF!,"")</f>
        <is>
          <t/>
        </is>
      </c>
      <c r="O116" s="6" t="inlineStr">
        <f aca="false">IF(AND(ISNUMBER(#REF!),$A116=2),#REF!,"")</f>
        <is>
          <t/>
        </is>
      </c>
      <c r="P116" s="6" t="inlineStr">
        <f aca="false">IF(AND(ISNUMBER(#REF!),$A116=3),#REF!,"")</f>
        <is>
          <t/>
        </is>
      </c>
      <c r="Q116" s="6" t="inlineStr">
        <f aca="false">IF(AND(ISNUMBER(#REF!),$A116=4),#REF!,"")</f>
        <is>
          <t/>
        </is>
      </c>
      <c r="R116" s="0"/>
      <c r="S116" s="0"/>
    </row>
    <row r="117" customFormat="false" ht="14.4" hidden="false" customHeight="false" outlineLevel="0" collapsed="false">
      <c r="A117" s="8" t="s">
        <v>71</v>
      </c>
      <c r="B117" s="6" t="n">
        <f aca="false">J102</f>
        <v>0</v>
      </c>
      <c r="C117" s="22" t="n">
        <f aca="false">B117/B113</f>
        <v>0</v>
      </c>
      <c r="D117" s="2"/>
      <c r="E117" s="0"/>
      <c r="N117" s="6" t="inlineStr">
        <f aca="false">IF(AND(ISNUMBER(#REF!),$A117=1),#REF!,"")</f>
        <is>
          <t/>
        </is>
      </c>
      <c r="O117" s="6" t="inlineStr">
        <f aca="false">IF(AND(ISNUMBER(#REF!),$A117=2),#REF!,"")</f>
        <is>
          <t/>
        </is>
      </c>
      <c r="P117" s="6" t="inlineStr">
        <f aca="false">IF(AND(ISNUMBER(#REF!),$A117=3),#REF!,"")</f>
        <is>
          <t/>
        </is>
      </c>
      <c r="Q117" s="6" t="inlineStr">
        <f aca="false">IF(AND(ISNUMBER(#REF!),$A117=4),#REF!,"")</f>
        <is>
          <t/>
        </is>
      </c>
      <c r="R117" s="23"/>
      <c r="S117" s="0"/>
    </row>
    <row r="118" customFormat="false" ht="14.4" hidden="false" customHeight="false" outlineLevel="0" collapsed="false">
      <c r="A118" s="8" t="s">
        <v>72</v>
      </c>
      <c r="B118" s="6" t="n">
        <f aca="false">K102</f>
        <v>4</v>
      </c>
      <c r="C118" s="22" t="n">
        <f aca="false">B118/B114</f>
        <v>0.571428571428571</v>
      </c>
      <c r="D118" s="2"/>
      <c r="E118" s="0"/>
      <c r="N118" s="6" t="inlineStr">
        <f aca="false">IF(AND(ISNUMBER(#REF!),$A118=1),#REF!,"")</f>
        <is>
          <t/>
        </is>
      </c>
      <c r="O118" s="6" t="inlineStr">
        <f aca="false">IF(AND(ISNUMBER(#REF!),$A118=2),#REF!,"")</f>
        <is>
          <t/>
        </is>
      </c>
      <c r="P118" s="6" t="inlineStr">
        <f aca="false">IF(AND(ISNUMBER(#REF!),$A118=3),#REF!,"")</f>
        <is>
          <t/>
        </is>
      </c>
      <c r="Q118" s="6" t="inlineStr">
        <f aca="false">IF(AND(ISNUMBER(#REF!),$A118=4),#REF!,"")</f>
        <is>
          <t/>
        </is>
      </c>
      <c r="R118" s="0"/>
      <c r="S118" s="0"/>
    </row>
    <row r="119" customFormat="false" ht="14.4" hidden="false" customHeight="false" outlineLevel="0" collapsed="false">
      <c r="A119" s="8" t="s">
        <v>73</v>
      </c>
      <c r="B119" s="6" t="n">
        <f aca="false">L102</f>
        <v>0</v>
      </c>
      <c r="C119" s="22" t="n">
        <f aca="false">B119/B115</f>
        <v>0</v>
      </c>
      <c r="D119" s="2"/>
      <c r="E119" s="0"/>
      <c r="N119" s="6" t="inlineStr">
        <f aca="false">IF(AND(ISNUMBER(#REF!),$A119=1),#REF!,"")</f>
        <is>
          <t/>
        </is>
      </c>
      <c r="O119" s="6" t="inlineStr">
        <f aca="false">IF(AND(ISNUMBER(#REF!),$A119=2),#REF!,"")</f>
        <is>
          <t/>
        </is>
      </c>
      <c r="P119" s="6" t="inlineStr">
        <f aca="false">IF(AND(ISNUMBER(#REF!),$A119=3),#REF!,"")</f>
        <is>
          <t/>
        </is>
      </c>
      <c r="Q119" s="6" t="inlineStr">
        <f aca="false">IF(AND(ISNUMBER(#REF!),$A119=4),#REF!,"")</f>
        <is>
          <t/>
        </is>
      </c>
      <c r="R119" s="0"/>
      <c r="S119" s="0"/>
    </row>
    <row r="120" customFormat="false" ht="14.4" hidden="false" customHeight="false" outlineLevel="0" collapsed="false">
      <c r="A120" s="8" t="s">
        <v>74</v>
      </c>
      <c r="B120" s="6" t="n">
        <f aca="false">M102</f>
        <v>0</v>
      </c>
      <c r="C120" s="22" t="n">
        <f aca="false">B120/B116</f>
        <v>0</v>
      </c>
      <c r="D120" s="2"/>
      <c r="E120" s="0"/>
      <c r="N120" s="6" t="inlineStr">
        <f aca="false">IF(AND(ISNUMBER(#REF!),$A120=1),#REF!,"")</f>
        <is>
          <t/>
        </is>
      </c>
      <c r="O120" s="6" t="inlineStr">
        <f aca="false">IF(AND(ISNUMBER(#REF!),$A120=2),#REF!,"")</f>
        <is>
          <t/>
        </is>
      </c>
      <c r="P120" s="6" t="inlineStr">
        <f aca="false">IF(AND(ISNUMBER(#REF!),$A120=3),#REF!,"")</f>
        <is>
          <t/>
        </is>
      </c>
      <c r="Q120" s="6" t="inlineStr">
        <f aca="false">IF(AND(ISNUMBER(#REF!),$A120=4),#REF!,"")</f>
        <is>
          <t/>
        </is>
      </c>
      <c r="R120" s="13"/>
      <c r="S120" s="0"/>
    </row>
    <row r="121" customFormat="false" ht="14.4" hidden="false" customHeight="false" outlineLevel="0" collapsed="false">
      <c r="B121" s="12"/>
      <c r="C121" s="16"/>
      <c r="D121" s="16"/>
      <c r="E121" s="16"/>
      <c r="N121" s="6" t="str">
        <f aca="false">IF(AND(ISNUMBER($C121),$B121=1),$C121,"")</f>
        <v/>
      </c>
      <c r="O121" s="6" t="str">
        <f aca="false">IF(AND(ISNUMBER($C121),$B121=2),$C121,"")</f>
        <v/>
      </c>
      <c r="P121" s="6" t="str">
        <f aca="false">IF(AND(ISNUMBER($C121),$B121=3),$C121,"")</f>
        <v/>
      </c>
      <c r="Q121" s="6" t="str">
        <f aca="false">IF(AND(ISNUMBER($C121),$B121=4),$C121,"")</f>
        <v/>
      </c>
      <c r="R121" s="23"/>
      <c r="S121" s="16"/>
    </row>
    <row r="122" customFormat="false" ht="14.4" hidden="false" customHeight="false" outlineLevel="0" collapsed="false">
      <c r="B122" s="12"/>
      <c r="D122" s="16"/>
      <c r="N122" s="6" t="str">
        <f aca="false">IF(AND(ISNUMBER($C122),$B122=1),$C122,"")</f>
        <v/>
      </c>
      <c r="O122" s="6" t="str">
        <f aca="false">IF(AND(ISNUMBER($C122),$B122=2),$C122,"")</f>
        <v/>
      </c>
      <c r="P122" s="6" t="str">
        <f aca="false">IF(AND(ISNUMBER($C122),$B122=3),$C122,"")</f>
        <v/>
      </c>
      <c r="Q122" s="6" t="str">
        <f aca="false">IF(AND(ISNUMBER($C122),$B122=4),$C122,"")</f>
        <v/>
      </c>
    </row>
    <row r="123" customFormat="false" ht="14.4" hidden="false" customHeight="false" outlineLevel="0" collapsed="false">
      <c r="B123" s="12"/>
      <c r="D123" s="16"/>
      <c r="N123" s="6" t="str">
        <f aca="false">IF(AND(ISNUMBER($C123),$B123=1),$C123,"")</f>
        <v/>
      </c>
      <c r="O123" s="6" t="str">
        <f aca="false">IF(AND(ISNUMBER($C123),$B123=2),$C123,"")</f>
        <v/>
      </c>
      <c r="P123" s="6" t="str">
        <f aca="false">IF(AND(ISNUMBER($C123),$B123=3),$C123,"")</f>
        <v/>
      </c>
      <c r="Q123" s="6" t="str">
        <f aca="false">IF(AND(ISNUMBER($C123),$B123=4),$C123,"")</f>
        <v/>
      </c>
    </row>
  </sheetData>
  <mergeCells count="25">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62:A65"/>
    <mergeCell ref="A66:A69"/>
    <mergeCell ref="A70:A73"/>
    <mergeCell ref="A74:A77"/>
    <mergeCell ref="A78:A81"/>
    <mergeCell ref="A82:A85"/>
    <mergeCell ref="A86:A89"/>
    <mergeCell ref="A90:A93"/>
    <mergeCell ref="A94:A97"/>
    <mergeCell ref="A98:A10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tabColor rgb="00FFFFFF"/>
    <pageSetUpPr fitToPage="false"/>
  </sheetPr>
  <dimension ref="A1:G124"/>
  <sheetViews>
    <sheetView windowProtection="false" showFormulas="false" showGridLines="true" showRowColHeaders="true" showZeros="true" rightToLeft="false" tabSelected="false" showOutlineSymbols="true" defaultGridColor="true" view="normal" topLeftCell="A94" colorId="64" zoomScale="100" zoomScaleNormal="100" zoomScalePageLayoutView="100" workbookViewId="0">
      <selection pane="topLeft" activeCell="E125" activeCellId="0" sqref="E125"/>
    </sheetView>
  </sheetViews>
  <sheetFormatPr defaultRowHeight="14.4"/>
  <cols>
    <col collapsed="false" hidden="false" max="2" min="1" style="0" width="8.5748987854251"/>
    <col collapsed="false" hidden="false" max="3" min="3" style="8" width="11.6599190283401"/>
    <col collapsed="false" hidden="false" max="4" min="4" style="0" width="11.6599190283401"/>
    <col collapsed="false" hidden="false" max="5" min="5" style="6" width="8.88259109311741"/>
    <col collapsed="false" hidden="false" max="1025" min="6" style="0" width="8.5748987854251"/>
  </cols>
  <sheetData>
    <row r="1" customFormat="false" ht="14.4" hidden="false" customHeight="false" outlineLevel="0" collapsed="false">
      <c r="A1" s="12" t="s">
        <v>16</v>
      </c>
      <c r="B1" s="12" t="s">
        <v>17</v>
      </c>
      <c r="C1" s="12" t="s">
        <v>18</v>
      </c>
      <c r="D1" s="12" t="s">
        <v>19</v>
      </c>
      <c r="E1" s="6" t="s">
        <v>28</v>
      </c>
    </row>
    <row r="2" customFormat="false" ht="14.4" hidden="false" customHeight="false" outlineLevel="0" collapsed="false">
      <c r="A2" s="15" t="n">
        <v>1</v>
      </c>
      <c r="B2" s="12" t="n">
        <v>11</v>
      </c>
      <c r="C2" s="8" t="s">
        <v>38</v>
      </c>
      <c r="D2" s="16" t="s">
        <v>32</v>
      </c>
      <c r="E2" s="0"/>
    </row>
    <row r="3" customFormat="false" ht="14.4" hidden="false" customHeight="false" outlineLevel="0" collapsed="false">
      <c r="A3" s="15"/>
      <c r="B3" s="12" t="n">
        <v>12</v>
      </c>
      <c r="C3" s="8" t="s">
        <v>38</v>
      </c>
      <c r="D3" s="16" t="s">
        <v>32</v>
      </c>
      <c r="E3" s="16"/>
    </row>
    <row r="4" customFormat="false" ht="14.4" hidden="false" customHeight="false" outlineLevel="0" collapsed="false">
      <c r="A4" s="15"/>
      <c r="B4" s="12" t="n">
        <v>13</v>
      </c>
      <c r="C4" s="8" t="s">
        <v>38</v>
      </c>
      <c r="D4" s="16" t="s">
        <v>32</v>
      </c>
      <c r="E4" s="0"/>
    </row>
    <row r="5" customFormat="false" ht="14.4" hidden="false" customHeight="false" outlineLevel="0" collapsed="false">
      <c r="A5" s="15"/>
      <c r="B5" s="12" t="n">
        <v>14</v>
      </c>
      <c r="C5" s="8" t="s">
        <v>38</v>
      </c>
      <c r="D5" s="16" t="s">
        <v>32</v>
      </c>
      <c r="E5" s="0"/>
    </row>
    <row r="6" customFormat="false" ht="13.95" hidden="false" customHeight="true" outlineLevel="0" collapsed="false">
      <c r="A6" s="15" t="n">
        <v>2</v>
      </c>
      <c r="B6" s="12" t="n">
        <v>11</v>
      </c>
      <c r="C6" s="8" t="s">
        <v>38</v>
      </c>
      <c r="D6" s="16" t="s">
        <v>32</v>
      </c>
      <c r="E6" s="0"/>
      <c r="F6" s="0" t="s">
        <v>37</v>
      </c>
      <c r="G6" s="17" t="n">
        <v>0.488194444444444</v>
      </c>
    </row>
    <row r="7" customFormat="false" ht="14.4" hidden="false" customHeight="false" outlineLevel="0" collapsed="false">
      <c r="A7" s="15"/>
      <c r="B7" s="12" t="n">
        <v>12</v>
      </c>
      <c r="C7" s="8" t="s">
        <v>38</v>
      </c>
      <c r="D7" s="16" t="s">
        <v>32</v>
      </c>
      <c r="E7" s="0"/>
      <c r="G7" s="17"/>
    </row>
    <row r="8" customFormat="false" ht="14.4" hidden="false" customHeight="false" outlineLevel="0" collapsed="false">
      <c r="A8" s="15"/>
      <c r="B8" s="12" t="n">
        <v>13</v>
      </c>
      <c r="C8" s="8" t="s">
        <v>38</v>
      </c>
      <c r="D8" s="16" t="s">
        <v>32</v>
      </c>
      <c r="E8" s="0"/>
      <c r="G8" s="17"/>
    </row>
    <row r="9" customFormat="false" ht="14.4" hidden="false" customHeight="false" outlineLevel="0" collapsed="false">
      <c r="A9" s="15"/>
      <c r="B9" s="12" t="n">
        <v>14</v>
      </c>
      <c r="C9" s="8" t="s">
        <v>38</v>
      </c>
      <c r="D9" s="16" t="s">
        <v>32</v>
      </c>
      <c r="E9" s="0"/>
      <c r="G9" s="17"/>
    </row>
    <row r="10" customFormat="false" ht="14.4" hidden="false" customHeight="false" outlineLevel="0" collapsed="false">
      <c r="A10" s="15" t="n">
        <v>3</v>
      </c>
      <c r="B10" s="12" t="n">
        <v>11</v>
      </c>
      <c r="C10" s="8" t="s">
        <v>38</v>
      </c>
      <c r="D10" s="16" t="s">
        <v>32</v>
      </c>
      <c r="E10" s="0"/>
      <c r="F10" s="0" t="s">
        <v>39</v>
      </c>
      <c r="G10" s="17" t="n">
        <v>0.507638888888889</v>
      </c>
    </row>
    <row r="11" customFormat="false" ht="14.4" hidden="false" customHeight="false" outlineLevel="0" collapsed="false">
      <c r="A11" s="15"/>
      <c r="B11" s="12" t="n">
        <v>12</v>
      </c>
      <c r="C11" s="8" t="s">
        <v>38</v>
      </c>
      <c r="D11" s="16" t="s">
        <v>32</v>
      </c>
      <c r="E11" s="16"/>
      <c r="G11" s="17"/>
    </row>
    <row r="12" customFormat="false" ht="14.4" hidden="false" customHeight="false" outlineLevel="0" collapsed="false">
      <c r="A12" s="15"/>
      <c r="B12" s="12" t="n">
        <v>13</v>
      </c>
      <c r="C12" s="8" t="s">
        <v>38</v>
      </c>
      <c r="D12" s="16" t="s">
        <v>32</v>
      </c>
      <c r="E12" s="0"/>
      <c r="G12" s="17"/>
    </row>
    <row r="13" customFormat="false" ht="14.4" hidden="false" customHeight="false" outlineLevel="0" collapsed="false">
      <c r="A13" s="15"/>
      <c r="B13" s="12" t="n">
        <v>14</v>
      </c>
      <c r="C13" s="8" t="s">
        <v>38</v>
      </c>
      <c r="D13" s="16" t="s">
        <v>32</v>
      </c>
      <c r="E13" s="0"/>
      <c r="G13" s="17"/>
    </row>
    <row r="14" customFormat="false" ht="14.4" hidden="false" customHeight="false" outlineLevel="0" collapsed="false">
      <c r="A14" s="15" t="n">
        <v>4</v>
      </c>
      <c r="B14" s="12" t="n">
        <v>11</v>
      </c>
      <c r="C14" s="8" t="s">
        <v>38</v>
      </c>
      <c r="D14" s="16" t="s">
        <v>32</v>
      </c>
      <c r="E14" s="0"/>
    </row>
    <row r="15" customFormat="false" ht="14.4" hidden="false" customHeight="false" outlineLevel="0" collapsed="false">
      <c r="A15" s="15"/>
      <c r="B15" s="12" t="n">
        <v>12</v>
      </c>
      <c r="C15" s="8" t="s">
        <v>38</v>
      </c>
      <c r="D15" s="16" t="s">
        <v>32</v>
      </c>
      <c r="E15" s="0"/>
    </row>
    <row r="16" customFormat="false" ht="14.4" hidden="false" customHeight="false" outlineLevel="0" collapsed="false">
      <c r="A16" s="15"/>
      <c r="B16" s="12" t="n">
        <v>13</v>
      </c>
      <c r="C16" s="8" t="s">
        <v>38</v>
      </c>
      <c r="D16" s="16" t="s">
        <v>32</v>
      </c>
      <c r="E16" s="0"/>
    </row>
    <row r="17" customFormat="false" ht="14.4" hidden="false" customHeight="false" outlineLevel="0" collapsed="false">
      <c r="A17" s="15"/>
      <c r="B17" s="12" t="n">
        <v>14</v>
      </c>
      <c r="C17" s="8" t="s">
        <v>38</v>
      </c>
      <c r="D17" s="16" t="s">
        <v>32</v>
      </c>
      <c r="E17" s="0"/>
    </row>
    <row r="18" customFormat="false" ht="14.4" hidden="false" customHeight="false" outlineLevel="0" collapsed="false">
      <c r="A18" s="15" t="n">
        <v>5</v>
      </c>
      <c r="B18" s="12" t="n">
        <v>11</v>
      </c>
      <c r="C18" s="8" t="s">
        <v>38</v>
      </c>
      <c r="D18" s="16" t="s">
        <v>32</v>
      </c>
      <c r="E18" s="0"/>
    </row>
    <row r="19" customFormat="false" ht="14.4" hidden="false" customHeight="false" outlineLevel="0" collapsed="false">
      <c r="A19" s="15"/>
      <c r="B19" s="12" t="n">
        <v>12</v>
      </c>
      <c r="C19" s="8" t="s">
        <v>38</v>
      </c>
      <c r="D19" s="16" t="s">
        <v>32</v>
      </c>
      <c r="E19" s="0"/>
    </row>
    <row r="20" customFormat="false" ht="14.4" hidden="false" customHeight="false" outlineLevel="0" collapsed="false">
      <c r="A20" s="15"/>
      <c r="B20" s="12" t="n">
        <v>13</v>
      </c>
      <c r="C20" s="8" t="s">
        <v>38</v>
      </c>
      <c r="D20" s="16" t="s">
        <v>32</v>
      </c>
      <c r="E20" s="0"/>
    </row>
    <row r="21" customFormat="false" ht="14.4" hidden="false" customHeight="false" outlineLevel="0" collapsed="false">
      <c r="A21" s="15"/>
      <c r="B21" s="12" t="n">
        <v>14</v>
      </c>
      <c r="C21" s="8" t="s">
        <v>38</v>
      </c>
      <c r="D21" s="16" t="s">
        <v>32</v>
      </c>
      <c r="E21" s="0"/>
    </row>
    <row r="22" customFormat="false" ht="14.4" hidden="false" customHeight="false" outlineLevel="0" collapsed="false">
      <c r="A22" s="15" t="n">
        <v>6</v>
      </c>
      <c r="B22" s="12" t="n">
        <v>11</v>
      </c>
      <c r="C22" s="8" t="s">
        <v>38</v>
      </c>
      <c r="D22" s="16" t="s">
        <v>32</v>
      </c>
      <c r="E22" s="0"/>
    </row>
    <row r="23" customFormat="false" ht="14.4" hidden="false" customHeight="false" outlineLevel="0" collapsed="false">
      <c r="A23" s="15"/>
      <c r="B23" s="12" t="n">
        <v>12</v>
      </c>
      <c r="C23" s="8" t="s">
        <v>38</v>
      </c>
      <c r="D23" s="16" t="s">
        <v>32</v>
      </c>
      <c r="E23" s="0"/>
    </row>
    <row r="24" customFormat="false" ht="14.4" hidden="false" customHeight="false" outlineLevel="0" collapsed="false">
      <c r="A24" s="15"/>
      <c r="B24" s="12" t="n">
        <v>13</v>
      </c>
      <c r="C24" s="8" t="s">
        <v>38</v>
      </c>
      <c r="D24" s="16" t="s">
        <v>32</v>
      </c>
      <c r="E24" s="0"/>
    </row>
    <row r="25" customFormat="false" ht="14.4" hidden="false" customHeight="false" outlineLevel="0" collapsed="false">
      <c r="A25" s="15"/>
      <c r="B25" s="12" t="n">
        <v>14</v>
      </c>
      <c r="C25" s="8" t="s">
        <v>38</v>
      </c>
      <c r="D25" s="16" t="s">
        <v>32</v>
      </c>
      <c r="E25" s="0"/>
    </row>
    <row r="26" customFormat="false" ht="14.4" hidden="false" customHeight="false" outlineLevel="0" collapsed="false">
      <c r="A26" s="15" t="n">
        <v>7</v>
      </c>
      <c r="B26" s="12" t="n">
        <v>11</v>
      </c>
      <c r="C26" s="8" t="s">
        <v>38</v>
      </c>
      <c r="D26" s="16" t="s">
        <v>32</v>
      </c>
      <c r="E26" s="0"/>
    </row>
    <row r="27" customFormat="false" ht="14.4" hidden="false" customHeight="false" outlineLevel="0" collapsed="false">
      <c r="A27" s="15"/>
      <c r="B27" s="12" t="n">
        <v>12</v>
      </c>
      <c r="C27" s="8" t="s">
        <v>38</v>
      </c>
      <c r="D27" s="16" t="s">
        <v>32</v>
      </c>
      <c r="E27" s="0"/>
    </row>
    <row r="28" customFormat="false" ht="14.4" hidden="false" customHeight="false" outlineLevel="0" collapsed="false">
      <c r="A28" s="15"/>
      <c r="B28" s="12" t="n">
        <v>13</v>
      </c>
      <c r="C28" s="8" t="s">
        <v>38</v>
      </c>
      <c r="D28" s="16" t="s">
        <v>32</v>
      </c>
      <c r="E28" s="0"/>
    </row>
    <row r="29" customFormat="false" ht="14.4" hidden="false" customHeight="false" outlineLevel="0" collapsed="false">
      <c r="A29" s="15"/>
      <c r="B29" s="12" t="n">
        <v>14</v>
      </c>
      <c r="C29" s="8" t="s">
        <v>38</v>
      </c>
      <c r="D29" s="16" t="s">
        <v>32</v>
      </c>
      <c r="E29" s="0"/>
    </row>
    <row r="30" customFormat="false" ht="14.4" hidden="false" customHeight="false" outlineLevel="0" collapsed="false">
      <c r="A30" s="15" t="n">
        <v>8</v>
      </c>
      <c r="B30" s="12" t="n">
        <v>11</v>
      </c>
      <c r="C30" s="8" t="s">
        <v>38</v>
      </c>
      <c r="D30" s="16" t="s">
        <v>32</v>
      </c>
      <c r="E30" s="0"/>
    </row>
    <row r="31" customFormat="false" ht="14.4" hidden="false" customHeight="false" outlineLevel="0" collapsed="false">
      <c r="A31" s="15"/>
      <c r="B31" s="12" t="n">
        <v>12</v>
      </c>
      <c r="C31" s="8" t="s">
        <v>38</v>
      </c>
      <c r="D31" s="16" t="s">
        <v>32</v>
      </c>
      <c r="E31" s="16"/>
    </row>
    <row r="32" customFormat="false" ht="14.4" hidden="false" customHeight="false" outlineLevel="0" collapsed="false">
      <c r="A32" s="15"/>
      <c r="B32" s="12" t="n">
        <v>13</v>
      </c>
      <c r="C32" s="8" t="s">
        <v>38</v>
      </c>
      <c r="D32" s="16" t="s">
        <v>32</v>
      </c>
      <c r="E32" s="0"/>
    </row>
    <row r="33" customFormat="false" ht="14.4" hidden="false" customHeight="false" outlineLevel="0" collapsed="false">
      <c r="A33" s="15"/>
      <c r="B33" s="12" t="n">
        <v>14</v>
      </c>
      <c r="C33" s="8" t="s">
        <v>38</v>
      </c>
      <c r="D33" s="16" t="s">
        <v>32</v>
      </c>
      <c r="E33" s="0"/>
    </row>
    <row r="34" customFormat="false" ht="14.4" hidden="false" customHeight="false" outlineLevel="0" collapsed="false">
      <c r="A34" s="15" t="n">
        <v>9</v>
      </c>
      <c r="B34" s="12" t="n">
        <v>11</v>
      </c>
      <c r="C34" s="8" t="s">
        <v>38</v>
      </c>
      <c r="D34" s="16" t="s">
        <v>32</v>
      </c>
      <c r="E34" s="0"/>
    </row>
    <row r="35" customFormat="false" ht="14.4" hidden="false" customHeight="false" outlineLevel="0" collapsed="false">
      <c r="A35" s="15"/>
      <c r="B35" s="12" t="n">
        <v>12</v>
      </c>
      <c r="C35" s="8" t="s">
        <v>38</v>
      </c>
      <c r="D35" s="16" t="s">
        <v>32</v>
      </c>
      <c r="E35" s="16"/>
    </row>
    <row r="36" customFormat="false" ht="14.4" hidden="false" customHeight="false" outlineLevel="0" collapsed="false">
      <c r="A36" s="15"/>
      <c r="B36" s="12" t="n">
        <v>13</v>
      </c>
      <c r="C36" s="8" t="s">
        <v>38</v>
      </c>
      <c r="D36" s="16" t="s">
        <v>32</v>
      </c>
      <c r="E36" s="0"/>
    </row>
    <row r="37" customFormat="false" ht="14.4" hidden="false" customHeight="false" outlineLevel="0" collapsed="false">
      <c r="A37" s="15"/>
      <c r="B37" s="12" t="n">
        <v>14</v>
      </c>
      <c r="C37" s="8" t="s">
        <v>38</v>
      </c>
      <c r="D37" s="16" t="s">
        <v>32</v>
      </c>
      <c r="E37" s="0"/>
    </row>
    <row r="38" customFormat="false" ht="13.2" hidden="false" customHeight="true" outlineLevel="0" collapsed="false">
      <c r="A38" s="15" t="n">
        <v>10</v>
      </c>
      <c r="B38" s="12" t="n">
        <v>11</v>
      </c>
      <c r="C38" s="8" t="s">
        <v>38</v>
      </c>
      <c r="D38" s="16" t="s">
        <v>32</v>
      </c>
      <c r="E38" s="0"/>
    </row>
    <row r="39" customFormat="false" ht="13.2" hidden="false" customHeight="true" outlineLevel="0" collapsed="false">
      <c r="A39" s="15"/>
      <c r="B39" s="12" t="n">
        <v>12</v>
      </c>
      <c r="C39" s="8" t="s">
        <v>38</v>
      </c>
      <c r="D39" s="16" t="s">
        <v>32</v>
      </c>
      <c r="E39" s="16"/>
    </row>
    <row r="40" customFormat="false" ht="13.2" hidden="false" customHeight="true" outlineLevel="0" collapsed="false">
      <c r="A40" s="15"/>
      <c r="B40" s="12" t="n">
        <v>13</v>
      </c>
      <c r="C40" s="8" t="s">
        <v>38</v>
      </c>
      <c r="D40" s="16" t="s">
        <v>32</v>
      </c>
      <c r="E40" s="0"/>
    </row>
    <row r="41" customFormat="false" ht="13.2" hidden="false" customHeight="true" outlineLevel="0" collapsed="false">
      <c r="A41" s="15"/>
      <c r="B41" s="12" t="n">
        <v>14</v>
      </c>
      <c r="C41" s="8" t="s">
        <v>38</v>
      </c>
      <c r="D41" s="16" t="s">
        <v>32</v>
      </c>
      <c r="E41" s="0"/>
    </row>
    <row r="42" customFormat="false" ht="14.4" hidden="false" customHeight="false" outlineLevel="0" collapsed="false">
      <c r="A42" s="15" t="n">
        <v>11</v>
      </c>
      <c r="B42" s="12" t="n">
        <v>11</v>
      </c>
      <c r="C42" s="8" t="s">
        <v>38</v>
      </c>
      <c r="D42" s="16" t="s">
        <v>32</v>
      </c>
      <c r="E42" s="0"/>
    </row>
    <row r="43" customFormat="false" ht="14.4" hidden="false" customHeight="false" outlineLevel="0" collapsed="false">
      <c r="A43" s="15"/>
      <c r="B43" s="12" t="n">
        <v>12</v>
      </c>
      <c r="C43" s="8" t="s">
        <v>38</v>
      </c>
      <c r="D43" s="16" t="s">
        <v>32</v>
      </c>
      <c r="E43" s="16"/>
    </row>
    <row r="44" customFormat="false" ht="14.4" hidden="false" customHeight="false" outlineLevel="0" collapsed="false">
      <c r="A44" s="15"/>
      <c r="B44" s="12" t="n">
        <v>13</v>
      </c>
      <c r="C44" s="8" t="s">
        <v>38</v>
      </c>
      <c r="D44" s="16" t="s">
        <v>32</v>
      </c>
      <c r="E44" s="16"/>
    </row>
    <row r="45" customFormat="false" ht="14.4" hidden="false" customHeight="false" outlineLevel="0" collapsed="false">
      <c r="A45" s="15"/>
      <c r="B45" s="12" t="n">
        <v>14</v>
      </c>
      <c r="C45" s="8" t="s">
        <v>38</v>
      </c>
      <c r="D45" s="16" t="s">
        <v>32</v>
      </c>
      <c r="E45" s="0"/>
    </row>
    <row r="46" customFormat="false" ht="14.4" hidden="false" customHeight="false" outlineLevel="0" collapsed="false">
      <c r="A46" s="15" t="n">
        <v>12</v>
      </c>
      <c r="B46" s="12" t="n">
        <v>11</v>
      </c>
      <c r="C46" s="8" t="s">
        <v>38</v>
      </c>
      <c r="D46" s="16" t="s">
        <v>32</v>
      </c>
      <c r="E46" s="0"/>
    </row>
    <row r="47" customFormat="false" ht="14.4" hidden="false" customHeight="false" outlineLevel="0" collapsed="false">
      <c r="A47" s="15"/>
      <c r="B47" s="12" t="n">
        <v>12</v>
      </c>
      <c r="C47" s="8" t="s">
        <v>38</v>
      </c>
      <c r="D47" s="16" t="s">
        <v>32</v>
      </c>
      <c r="E47" s="16"/>
    </row>
    <row r="48" customFormat="false" ht="14.4" hidden="false" customHeight="false" outlineLevel="0" collapsed="false">
      <c r="A48" s="15"/>
      <c r="B48" s="12" t="n">
        <v>13</v>
      </c>
      <c r="C48" s="8" t="s">
        <v>38</v>
      </c>
      <c r="D48" s="16" t="s">
        <v>32</v>
      </c>
      <c r="E48" s="0"/>
    </row>
    <row r="49" customFormat="false" ht="14.4" hidden="false" customHeight="false" outlineLevel="0" collapsed="false">
      <c r="A49" s="15"/>
      <c r="B49" s="12" t="n">
        <v>14</v>
      </c>
      <c r="C49" s="8" t="s">
        <v>38</v>
      </c>
      <c r="D49" s="16" t="s">
        <v>32</v>
      </c>
      <c r="E49" s="0"/>
    </row>
    <row r="50" customFormat="false" ht="14.4" hidden="false" customHeight="false" outlineLevel="0" collapsed="false">
      <c r="A50" s="15" t="n">
        <v>13</v>
      </c>
      <c r="B50" s="12" t="n">
        <v>11</v>
      </c>
      <c r="C50" s="8" t="s">
        <v>38</v>
      </c>
      <c r="D50" s="16" t="s">
        <v>32</v>
      </c>
      <c r="E50" s="0"/>
    </row>
    <row r="51" customFormat="false" ht="14.4" hidden="false" customHeight="false" outlineLevel="0" collapsed="false">
      <c r="A51" s="15"/>
      <c r="B51" s="12" t="n">
        <v>12</v>
      </c>
      <c r="C51" s="8" t="s">
        <v>38</v>
      </c>
      <c r="D51" s="16" t="s">
        <v>32</v>
      </c>
      <c r="E51" s="16"/>
    </row>
    <row r="52" customFormat="false" ht="14.4" hidden="false" customHeight="false" outlineLevel="0" collapsed="false">
      <c r="A52" s="15"/>
      <c r="B52" s="12" t="n">
        <v>13</v>
      </c>
      <c r="C52" s="8" t="s">
        <v>38</v>
      </c>
      <c r="D52" s="16" t="s">
        <v>32</v>
      </c>
      <c r="E52" s="0"/>
    </row>
    <row r="53" customFormat="false" ht="14.4" hidden="false" customHeight="false" outlineLevel="0" collapsed="false">
      <c r="A53" s="15"/>
      <c r="B53" s="12" t="n">
        <v>14</v>
      </c>
      <c r="C53" s="8" t="s">
        <v>38</v>
      </c>
      <c r="D53" s="16" t="s">
        <v>32</v>
      </c>
      <c r="E53" s="0"/>
    </row>
    <row r="54" customFormat="false" ht="14.4" hidden="false" customHeight="false" outlineLevel="0" collapsed="false">
      <c r="A54" s="15" t="n">
        <v>14</v>
      </c>
      <c r="B54" s="12" t="n">
        <v>11</v>
      </c>
      <c r="C54" s="8" t="s">
        <v>38</v>
      </c>
      <c r="D54" s="16" t="s">
        <v>32</v>
      </c>
      <c r="E54" s="0"/>
    </row>
    <row r="55" customFormat="false" ht="14.4" hidden="false" customHeight="false" outlineLevel="0" collapsed="false">
      <c r="A55" s="15"/>
      <c r="B55" s="12" t="n">
        <v>12</v>
      </c>
      <c r="C55" s="8" t="s">
        <v>38</v>
      </c>
      <c r="D55" s="16" t="s">
        <v>32</v>
      </c>
      <c r="E55" s="16"/>
    </row>
    <row r="56" customFormat="false" ht="14.4" hidden="false" customHeight="false" outlineLevel="0" collapsed="false">
      <c r="A56" s="15"/>
      <c r="B56" s="12" t="n">
        <v>13</v>
      </c>
      <c r="C56" s="8" t="s">
        <v>38</v>
      </c>
      <c r="D56" s="16" t="s">
        <v>32</v>
      </c>
      <c r="E56" s="0"/>
    </row>
    <row r="57" customFormat="false" ht="14.4" hidden="false" customHeight="false" outlineLevel="0" collapsed="false">
      <c r="A57" s="15"/>
      <c r="B57" s="12" t="n">
        <v>14</v>
      </c>
      <c r="C57" s="8" t="s">
        <v>38</v>
      </c>
      <c r="D57" s="16" t="s">
        <v>32</v>
      </c>
      <c r="E57" s="0"/>
    </row>
    <row r="58" customFormat="false" ht="14.4" hidden="false" customHeight="false" outlineLevel="0" collapsed="false">
      <c r="A58" s="15" t="n">
        <v>15</v>
      </c>
      <c r="B58" s="12" t="n">
        <v>11</v>
      </c>
      <c r="C58" s="8" t="s">
        <v>38</v>
      </c>
      <c r="D58" s="16" t="s">
        <v>32</v>
      </c>
      <c r="E58" s="0"/>
    </row>
    <row r="59" customFormat="false" ht="14.4" hidden="false" customHeight="false" outlineLevel="0" collapsed="false">
      <c r="A59" s="15"/>
      <c r="B59" s="12" t="n">
        <v>12</v>
      </c>
      <c r="C59" s="8" t="s">
        <v>38</v>
      </c>
      <c r="D59" s="16" t="s">
        <v>32</v>
      </c>
      <c r="E59" s="16"/>
    </row>
    <row r="60" customFormat="false" ht="14.4" hidden="false" customHeight="false" outlineLevel="0" collapsed="false">
      <c r="A60" s="15"/>
      <c r="B60" s="12" t="n">
        <v>13</v>
      </c>
      <c r="C60" s="8" t="s">
        <v>38</v>
      </c>
      <c r="D60" s="16" t="s">
        <v>32</v>
      </c>
      <c r="E60" s="0"/>
    </row>
    <row r="61" customFormat="false" ht="14.4" hidden="false" customHeight="false" outlineLevel="0" collapsed="false">
      <c r="A61" s="15"/>
      <c r="B61" s="12" t="n">
        <v>14</v>
      </c>
      <c r="C61" s="8" t="s">
        <v>38</v>
      </c>
      <c r="D61" s="16" t="s">
        <v>32</v>
      </c>
      <c r="E61" s="0"/>
    </row>
    <row r="62" customFormat="false" ht="14.4" hidden="false" customHeight="false" outlineLevel="0" collapsed="false">
      <c r="A62" s="15" t="n">
        <v>16</v>
      </c>
      <c r="B62" s="12" t="n">
        <v>11</v>
      </c>
      <c r="C62" s="8" t="s">
        <v>38</v>
      </c>
      <c r="D62" s="16" t="s">
        <v>32</v>
      </c>
      <c r="E62" s="0"/>
    </row>
    <row r="63" customFormat="false" ht="14.4" hidden="false" customHeight="false" outlineLevel="0" collapsed="false">
      <c r="A63" s="15"/>
      <c r="B63" s="12" t="n">
        <v>12</v>
      </c>
      <c r="C63" s="8" t="s">
        <v>38</v>
      </c>
      <c r="D63" s="16" t="s">
        <v>32</v>
      </c>
      <c r="E63" s="16"/>
    </row>
    <row r="64" customFormat="false" ht="14.4" hidden="false" customHeight="false" outlineLevel="0" collapsed="false">
      <c r="A64" s="15"/>
      <c r="B64" s="12" t="n">
        <v>13</v>
      </c>
      <c r="C64" s="8" t="s">
        <v>38</v>
      </c>
      <c r="D64" s="16" t="s">
        <v>32</v>
      </c>
      <c r="E64" s="0"/>
    </row>
    <row r="65" customFormat="false" ht="14.4" hidden="false" customHeight="false" outlineLevel="0" collapsed="false">
      <c r="A65" s="15"/>
      <c r="B65" s="12" t="n">
        <v>14</v>
      </c>
      <c r="C65" s="8" t="s">
        <v>38</v>
      </c>
      <c r="D65" s="16" t="s">
        <v>32</v>
      </c>
      <c r="E65" s="0"/>
    </row>
    <row r="66" customFormat="false" ht="14.4" hidden="false" customHeight="false" outlineLevel="0" collapsed="false">
      <c r="A66" s="15" t="n">
        <v>17</v>
      </c>
      <c r="B66" s="12" t="n">
        <v>11</v>
      </c>
      <c r="C66" s="8" t="s">
        <v>38</v>
      </c>
      <c r="D66" s="16" t="s">
        <v>32</v>
      </c>
      <c r="E66" s="0"/>
    </row>
    <row r="67" customFormat="false" ht="14.4" hidden="false" customHeight="false" outlineLevel="0" collapsed="false">
      <c r="A67" s="15"/>
      <c r="B67" s="12" t="n">
        <v>12</v>
      </c>
      <c r="C67" s="8" t="s">
        <v>38</v>
      </c>
      <c r="D67" s="16" t="s">
        <v>32</v>
      </c>
      <c r="E67" s="16"/>
    </row>
    <row r="68" customFormat="false" ht="14.4" hidden="false" customHeight="false" outlineLevel="0" collapsed="false">
      <c r="A68" s="15"/>
      <c r="B68" s="12" t="n">
        <v>13</v>
      </c>
      <c r="C68" s="8" t="s">
        <v>38</v>
      </c>
      <c r="D68" s="16" t="s">
        <v>32</v>
      </c>
      <c r="E68" s="0"/>
    </row>
    <row r="69" customFormat="false" ht="14.4" hidden="false" customHeight="false" outlineLevel="0" collapsed="false">
      <c r="A69" s="15"/>
      <c r="B69" s="12" t="n">
        <v>14</v>
      </c>
      <c r="C69" s="8" t="s">
        <v>38</v>
      </c>
      <c r="D69" s="16" t="s">
        <v>32</v>
      </c>
      <c r="E69" s="0"/>
    </row>
    <row r="70" customFormat="false" ht="14.4" hidden="false" customHeight="false" outlineLevel="0" collapsed="false">
      <c r="A70" s="15" t="n">
        <v>18</v>
      </c>
      <c r="B70" s="12" t="n">
        <v>11</v>
      </c>
      <c r="C70" s="8" t="s">
        <v>38</v>
      </c>
      <c r="D70" s="16" t="s">
        <v>32</v>
      </c>
      <c r="E70" s="0"/>
    </row>
    <row r="71" customFormat="false" ht="14.4" hidden="false" customHeight="false" outlineLevel="0" collapsed="false">
      <c r="A71" s="15"/>
      <c r="B71" s="12" t="n">
        <v>12</v>
      </c>
      <c r="C71" s="8" t="s">
        <v>38</v>
      </c>
      <c r="D71" s="16" t="s">
        <v>32</v>
      </c>
      <c r="E71" s="16"/>
    </row>
    <row r="72" customFormat="false" ht="14.4" hidden="false" customHeight="false" outlineLevel="0" collapsed="false">
      <c r="A72" s="15"/>
      <c r="B72" s="12" t="n">
        <v>13</v>
      </c>
      <c r="C72" s="8" t="s">
        <v>38</v>
      </c>
      <c r="D72" s="16" t="s">
        <v>32</v>
      </c>
      <c r="E72" s="0"/>
    </row>
    <row r="73" customFormat="false" ht="14.4" hidden="false" customHeight="false" outlineLevel="0" collapsed="false">
      <c r="A73" s="15"/>
      <c r="B73" s="12" t="n">
        <v>14</v>
      </c>
      <c r="C73" s="8" t="s">
        <v>38</v>
      </c>
      <c r="D73" s="16" t="s">
        <v>32</v>
      </c>
      <c r="E73" s="0"/>
    </row>
    <row r="74" customFormat="false" ht="14.4" hidden="false" customHeight="false" outlineLevel="0" collapsed="false">
      <c r="A74" s="15" t="n">
        <v>19</v>
      </c>
      <c r="B74" s="12" t="n">
        <v>11</v>
      </c>
      <c r="C74" s="8" t="s">
        <v>38</v>
      </c>
      <c r="D74" s="16" t="s">
        <v>32</v>
      </c>
      <c r="E74" s="0"/>
    </row>
    <row r="75" customFormat="false" ht="14.4" hidden="false" customHeight="false" outlineLevel="0" collapsed="false">
      <c r="A75" s="15"/>
      <c r="B75" s="12" t="n">
        <v>12</v>
      </c>
      <c r="C75" s="8" t="s">
        <v>38</v>
      </c>
      <c r="D75" s="16" t="s">
        <v>32</v>
      </c>
      <c r="E75" s="16"/>
    </row>
    <row r="76" customFormat="false" ht="14.4" hidden="false" customHeight="false" outlineLevel="0" collapsed="false">
      <c r="A76" s="15"/>
      <c r="B76" s="12" t="n">
        <v>13</v>
      </c>
      <c r="C76" s="8" t="s">
        <v>38</v>
      </c>
      <c r="D76" s="16" t="s">
        <v>32</v>
      </c>
      <c r="E76" s="0"/>
    </row>
    <row r="77" customFormat="false" ht="14.4" hidden="false" customHeight="false" outlineLevel="0" collapsed="false">
      <c r="A77" s="15"/>
      <c r="B77" s="12" t="n">
        <v>14</v>
      </c>
      <c r="C77" s="8" t="s">
        <v>38</v>
      </c>
      <c r="D77" s="16" t="s">
        <v>32</v>
      </c>
      <c r="E77" s="0"/>
    </row>
    <row r="78" customFormat="false" ht="14.4" hidden="false" customHeight="false" outlineLevel="0" collapsed="false">
      <c r="A78" s="15" t="n">
        <v>20</v>
      </c>
      <c r="B78" s="12" t="n">
        <v>11</v>
      </c>
      <c r="C78" s="8" t="s">
        <v>38</v>
      </c>
      <c r="D78" s="16" t="s">
        <v>32</v>
      </c>
      <c r="E78" s="0"/>
    </row>
    <row r="79" customFormat="false" ht="14.4" hidden="false" customHeight="false" outlineLevel="0" collapsed="false">
      <c r="A79" s="15"/>
      <c r="B79" s="12" t="n">
        <v>12</v>
      </c>
      <c r="C79" s="8" t="s">
        <v>38</v>
      </c>
      <c r="D79" s="16" t="s">
        <v>32</v>
      </c>
      <c r="E79" s="16"/>
    </row>
    <row r="80" customFormat="false" ht="14.4" hidden="false" customHeight="false" outlineLevel="0" collapsed="false">
      <c r="A80" s="15"/>
      <c r="B80" s="12" t="n">
        <v>13</v>
      </c>
      <c r="C80" s="8" t="s">
        <v>38</v>
      </c>
      <c r="D80" s="16" t="s">
        <v>32</v>
      </c>
      <c r="E80" s="0"/>
    </row>
    <row r="81" customFormat="false" ht="14.4" hidden="false" customHeight="false" outlineLevel="0" collapsed="false">
      <c r="A81" s="15"/>
      <c r="B81" s="12" t="n">
        <v>14</v>
      </c>
      <c r="C81" s="8" t="s">
        <v>38</v>
      </c>
      <c r="D81" s="16" t="s">
        <v>32</v>
      </c>
      <c r="E81" s="0"/>
    </row>
    <row r="82" customFormat="false" ht="14.4" hidden="false" customHeight="false" outlineLevel="0" collapsed="false">
      <c r="A82" s="15" t="n">
        <v>21</v>
      </c>
      <c r="B82" s="12" t="n">
        <v>11</v>
      </c>
      <c r="C82" s="8" t="s">
        <v>38</v>
      </c>
      <c r="D82" s="16" t="s">
        <v>32</v>
      </c>
      <c r="E82" s="0"/>
    </row>
    <row r="83" customFormat="false" ht="14.4" hidden="false" customHeight="false" outlineLevel="0" collapsed="false">
      <c r="A83" s="15"/>
      <c r="B83" s="12" t="n">
        <v>12</v>
      </c>
      <c r="C83" s="8" t="s">
        <v>38</v>
      </c>
      <c r="D83" s="16" t="s">
        <v>32</v>
      </c>
      <c r="E83" s="16"/>
    </row>
    <row r="84" customFormat="false" ht="14.4" hidden="false" customHeight="false" outlineLevel="0" collapsed="false">
      <c r="A84" s="15"/>
      <c r="B84" s="12" t="n">
        <v>13</v>
      </c>
      <c r="C84" s="8" t="s">
        <v>38</v>
      </c>
      <c r="D84" s="16" t="s">
        <v>32</v>
      </c>
      <c r="E84" s="0"/>
    </row>
    <row r="85" customFormat="false" ht="14.4" hidden="false" customHeight="false" outlineLevel="0" collapsed="false">
      <c r="A85" s="15"/>
      <c r="B85" s="12" t="n">
        <v>14</v>
      </c>
      <c r="C85" s="8" t="s">
        <v>38</v>
      </c>
      <c r="D85" s="16" t="s">
        <v>32</v>
      </c>
      <c r="E85" s="0"/>
    </row>
    <row r="86" customFormat="false" ht="14.4" hidden="false" customHeight="false" outlineLevel="0" collapsed="false">
      <c r="A86" s="15" t="n">
        <v>22</v>
      </c>
      <c r="B86" s="12" t="n">
        <v>11</v>
      </c>
      <c r="C86" s="18" t="n">
        <v>0.00138888888888889</v>
      </c>
      <c r="D86" s="16" t="s">
        <v>31</v>
      </c>
      <c r="E86" s="6" t="s">
        <v>32</v>
      </c>
    </row>
    <row r="87" customFormat="false" ht="14.4" hidden="false" customHeight="false" outlineLevel="0" collapsed="false">
      <c r="A87" s="15"/>
      <c r="B87" s="12" t="n">
        <v>12</v>
      </c>
      <c r="C87" s="18" t="n">
        <v>0.000694444444444444</v>
      </c>
      <c r="D87" s="16" t="s">
        <v>31</v>
      </c>
      <c r="E87" s="16" t="s">
        <v>31</v>
      </c>
    </row>
    <row r="88" customFormat="false" ht="14.4" hidden="false" customHeight="false" outlineLevel="0" collapsed="false">
      <c r="A88" s="15"/>
      <c r="B88" s="12" t="n">
        <v>13</v>
      </c>
      <c r="C88" s="18" t="n">
        <v>0.000694444444444444</v>
      </c>
      <c r="D88" s="16" t="s">
        <v>31</v>
      </c>
      <c r="E88" s="6" t="s">
        <v>32</v>
      </c>
    </row>
    <row r="89" customFormat="false" ht="14.4" hidden="false" customHeight="false" outlineLevel="0" collapsed="false">
      <c r="A89" s="15"/>
      <c r="B89" s="12" t="n">
        <v>14</v>
      </c>
      <c r="C89" s="18" t="n">
        <v>0.000694444444444444</v>
      </c>
      <c r="D89" s="16" t="s">
        <v>31</v>
      </c>
      <c r="E89" s="6" t="s">
        <v>31</v>
      </c>
    </row>
    <row r="90" customFormat="false" ht="14.4" hidden="false" customHeight="false" outlineLevel="0" collapsed="false">
      <c r="A90" s="15"/>
      <c r="B90" s="12" t="n">
        <v>15</v>
      </c>
      <c r="C90" s="18" t="n">
        <v>0.000694444444444444</v>
      </c>
      <c r="D90" s="16" t="s">
        <v>31</v>
      </c>
      <c r="E90" s="6" t="s">
        <v>31</v>
      </c>
    </row>
    <row r="91" customFormat="false" ht="14.4" hidden="false" customHeight="false" outlineLevel="0" collapsed="false">
      <c r="A91" s="15" t="n">
        <v>23</v>
      </c>
      <c r="B91" s="12" t="n">
        <v>11</v>
      </c>
      <c r="C91" s="8" t="s">
        <v>38</v>
      </c>
      <c r="D91" s="16" t="s">
        <v>32</v>
      </c>
      <c r="E91" s="0"/>
    </row>
    <row r="92" customFormat="false" ht="14.4" hidden="false" customHeight="false" outlineLevel="0" collapsed="false">
      <c r="A92" s="15"/>
      <c r="B92" s="12" t="n">
        <v>12</v>
      </c>
      <c r="C92" s="8" t="s">
        <v>38</v>
      </c>
      <c r="D92" s="16" t="s">
        <v>32</v>
      </c>
      <c r="E92" s="16"/>
    </row>
    <row r="93" customFormat="false" ht="14.4" hidden="false" customHeight="false" outlineLevel="0" collapsed="false">
      <c r="A93" s="15"/>
      <c r="B93" s="12" t="n">
        <v>13</v>
      </c>
      <c r="C93" s="8" t="s">
        <v>38</v>
      </c>
      <c r="D93" s="16" t="s">
        <v>32</v>
      </c>
      <c r="E93" s="0"/>
    </row>
    <row r="94" customFormat="false" ht="14.4" hidden="false" customHeight="false" outlineLevel="0" collapsed="false">
      <c r="A94" s="15"/>
      <c r="B94" s="12" t="n">
        <v>14</v>
      </c>
      <c r="C94" s="8" t="s">
        <v>38</v>
      </c>
      <c r="D94" s="16" t="s">
        <v>32</v>
      </c>
      <c r="E94" s="0"/>
    </row>
    <row r="95" customFormat="false" ht="14.4" hidden="false" customHeight="false" outlineLevel="0" collapsed="false">
      <c r="A95" s="15" t="n">
        <v>24</v>
      </c>
      <c r="B95" s="12" t="n">
        <v>11</v>
      </c>
      <c r="C95" s="8" t="s">
        <v>38</v>
      </c>
      <c r="D95" s="16" t="s">
        <v>32</v>
      </c>
      <c r="E95" s="0"/>
    </row>
    <row r="96" customFormat="false" ht="14.4" hidden="false" customHeight="false" outlineLevel="0" collapsed="false">
      <c r="A96" s="15"/>
      <c r="B96" s="12" t="n">
        <v>12</v>
      </c>
      <c r="C96" s="8" t="s">
        <v>38</v>
      </c>
      <c r="D96" s="16" t="s">
        <v>32</v>
      </c>
      <c r="E96" s="16"/>
    </row>
    <row r="97" customFormat="false" ht="14.4" hidden="false" customHeight="false" outlineLevel="0" collapsed="false">
      <c r="A97" s="15"/>
      <c r="B97" s="12" t="n">
        <v>13</v>
      </c>
      <c r="C97" s="8" t="s">
        <v>38</v>
      </c>
      <c r="D97" s="16" t="s">
        <v>32</v>
      </c>
      <c r="E97" s="0"/>
    </row>
    <row r="98" customFormat="false" ht="14.4" hidden="false" customHeight="false" outlineLevel="0" collapsed="false">
      <c r="A98" s="15"/>
      <c r="B98" s="12" t="n">
        <v>14</v>
      </c>
      <c r="C98" s="8" t="s">
        <v>38</v>
      </c>
      <c r="D98" s="16" t="s">
        <v>32</v>
      </c>
      <c r="E98" s="0"/>
    </row>
    <row r="99" customFormat="false" ht="14.4" hidden="false" customHeight="false" outlineLevel="0" collapsed="false">
      <c r="A99" s="15" t="n">
        <v>25</v>
      </c>
      <c r="B99" s="12" t="n">
        <v>11</v>
      </c>
      <c r="C99" s="8" t="s">
        <v>38</v>
      </c>
      <c r="D99" s="16" t="s">
        <v>32</v>
      </c>
      <c r="E99" s="0"/>
    </row>
    <row r="100" customFormat="false" ht="14.4" hidden="false" customHeight="false" outlineLevel="0" collapsed="false">
      <c r="A100" s="15"/>
      <c r="B100" s="12" t="n">
        <v>12</v>
      </c>
      <c r="C100" s="8" t="s">
        <v>38</v>
      </c>
      <c r="D100" s="16" t="s">
        <v>32</v>
      </c>
      <c r="E100" s="16"/>
    </row>
    <row r="101" customFormat="false" ht="14.4" hidden="false" customHeight="false" outlineLevel="0" collapsed="false">
      <c r="A101" s="15"/>
      <c r="B101" s="12" t="n">
        <v>13</v>
      </c>
      <c r="C101" s="8" t="s">
        <v>38</v>
      </c>
      <c r="D101" s="16" t="s">
        <v>32</v>
      </c>
      <c r="E101" s="0"/>
    </row>
    <row r="102" customFormat="false" ht="14.4" hidden="false" customHeight="false" outlineLevel="0" collapsed="false">
      <c r="A102" s="15"/>
      <c r="B102" s="12" t="n">
        <v>14</v>
      </c>
      <c r="C102" s="8" t="s">
        <v>38</v>
      </c>
      <c r="D102" s="16" t="s">
        <v>32</v>
      </c>
      <c r="E102" s="0"/>
    </row>
    <row r="103" customFormat="false" ht="14.4" hidden="false" customHeight="false" outlineLevel="0" collapsed="false">
      <c r="A103" s="15" t="n">
        <v>26</v>
      </c>
      <c r="B103" s="12" t="n">
        <v>11</v>
      </c>
      <c r="C103" s="8" t="s">
        <v>38</v>
      </c>
      <c r="D103" s="16" t="s">
        <v>32</v>
      </c>
      <c r="E103" s="0"/>
    </row>
    <row r="104" customFormat="false" ht="14.4" hidden="false" customHeight="false" outlineLevel="0" collapsed="false">
      <c r="A104" s="15"/>
      <c r="B104" s="12" t="n">
        <v>12</v>
      </c>
      <c r="C104" s="8" t="s">
        <v>38</v>
      </c>
      <c r="D104" s="16" t="s">
        <v>32</v>
      </c>
      <c r="E104" s="16"/>
    </row>
    <row r="105" customFormat="false" ht="14.4" hidden="false" customHeight="false" outlineLevel="0" collapsed="false">
      <c r="A105" s="15"/>
      <c r="B105" s="12" t="n">
        <v>13</v>
      </c>
      <c r="C105" s="8" t="s">
        <v>38</v>
      </c>
      <c r="D105" s="16" t="s">
        <v>32</v>
      </c>
      <c r="E105" s="0"/>
    </row>
    <row r="106" customFormat="false" ht="14.4" hidden="false" customHeight="false" outlineLevel="0" collapsed="false">
      <c r="A106" s="15"/>
      <c r="B106" s="12" t="n">
        <v>14</v>
      </c>
      <c r="C106" s="8" t="s">
        <v>38</v>
      </c>
      <c r="D106" s="16" t="s">
        <v>32</v>
      </c>
      <c r="E106" s="0"/>
    </row>
    <row r="107" customFormat="false" ht="14.4" hidden="false" customHeight="false" outlineLevel="0" collapsed="false">
      <c r="A107" s="15" t="n">
        <v>27</v>
      </c>
      <c r="B107" s="12" t="n">
        <v>11</v>
      </c>
      <c r="C107" s="8" t="s">
        <v>38</v>
      </c>
      <c r="D107" s="16" t="s">
        <v>32</v>
      </c>
      <c r="E107" s="0"/>
    </row>
    <row r="108" customFormat="false" ht="14.4" hidden="false" customHeight="false" outlineLevel="0" collapsed="false">
      <c r="A108" s="15"/>
      <c r="B108" s="12" t="n">
        <v>12</v>
      </c>
      <c r="C108" s="8" t="s">
        <v>38</v>
      </c>
      <c r="D108" s="16" t="s">
        <v>32</v>
      </c>
      <c r="E108" s="16"/>
    </row>
    <row r="109" customFormat="false" ht="14.4" hidden="false" customHeight="false" outlineLevel="0" collapsed="false">
      <c r="A109" s="15"/>
      <c r="B109" s="12" t="n">
        <v>13</v>
      </c>
      <c r="C109" s="8" t="s">
        <v>38</v>
      </c>
      <c r="D109" s="16" t="s">
        <v>32</v>
      </c>
      <c r="E109" s="0"/>
    </row>
    <row r="110" customFormat="false" ht="14.4" hidden="false" customHeight="false" outlineLevel="0" collapsed="false">
      <c r="A110" s="15"/>
      <c r="B110" s="12" t="n">
        <v>14</v>
      </c>
      <c r="C110" s="8" t="s">
        <v>38</v>
      </c>
      <c r="D110" s="16" t="s">
        <v>32</v>
      </c>
      <c r="E110" s="0"/>
    </row>
    <row r="111" customFormat="false" ht="14.4" hidden="false" customHeight="false" outlineLevel="0" collapsed="false">
      <c r="A111" s="15" t="n">
        <v>28</v>
      </c>
      <c r="B111" s="12" t="n">
        <v>11</v>
      </c>
      <c r="C111" s="8" t="s">
        <v>38</v>
      </c>
      <c r="D111" s="16" t="s">
        <v>32</v>
      </c>
      <c r="E111" s="0"/>
    </row>
    <row r="112" customFormat="false" ht="14.4" hidden="false" customHeight="false" outlineLevel="0" collapsed="false">
      <c r="A112" s="15"/>
      <c r="B112" s="12" t="n">
        <v>12</v>
      </c>
      <c r="C112" s="8" t="s">
        <v>38</v>
      </c>
      <c r="D112" s="16" t="s">
        <v>32</v>
      </c>
      <c r="E112" s="16"/>
    </row>
    <row r="113" customFormat="false" ht="14.4" hidden="false" customHeight="false" outlineLevel="0" collapsed="false">
      <c r="A113" s="15"/>
      <c r="B113" s="12" t="n">
        <v>13</v>
      </c>
      <c r="C113" s="8" t="s">
        <v>38</v>
      </c>
      <c r="D113" s="16" t="s">
        <v>32</v>
      </c>
      <c r="E113" s="0"/>
    </row>
    <row r="114" customFormat="false" ht="14.4" hidden="false" customHeight="false" outlineLevel="0" collapsed="false">
      <c r="A114" s="15"/>
      <c r="B114" s="12" t="n">
        <v>14</v>
      </c>
      <c r="C114" s="8" t="s">
        <v>38</v>
      </c>
      <c r="D114" s="16" t="s">
        <v>32</v>
      </c>
      <c r="E114" s="0"/>
    </row>
    <row r="115" customFormat="false" ht="14.4" hidden="false" customHeight="false" outlineLevel="0" collapsed="false">
      <c r="A115" s="15" t="n">
        <v>29</v>
      </c>
      <c r="B115" s="12" t="n">
        <v>11</v>
      </c>
      <c r="C115" s="8" t="s">
        <v>38</v>
      </c>
      <c r="D115" s="16" t="s">
        <v>32</v>
      </c>
      <c r="E115" s="0"/>
    </row>
    <row r="116" customFormat="false" ht="14.4" hidden="false" customHeight="false" outlineLevel="0" collapsed="false">
      <c r="A116" s="15"/>
      <c r="B116" s="12" t="n">
        <v>12</v>
      </c>
      <c r="C116" s="8" t="s">
        <v>38</v>
      </c>
      <c r="D116" s="16" t="s">
        <v>32</v>
      </c>
      <c r="E116" s="16"/>
    </row>
    <row r="117" customFormat="false" ht="14.4" hidden="false" customHeight="false" outlineLevel="0" collapsed="false">
      <c r="A117" s="15"/>
      <c r="B117" s="12" t="n">
        <v>13</v>
      </c>
      <c r="C117" s="8" t="s">
        <v>38</v>
      </c>
      <c r="D117" s="16" t="s">
        <v>32</v>
      </c>
      <c r="E117" s="0"/>
    </row>
    <row r="118" customFormat="false" ht="14.4" hidden="false" customHeight="false" outlineLevel="0" collapsed="false">
      <c r="A118" s="15"/>
      <c r="B118" s="12" t="n">
        <v>14</v>
      </c>
      <c r="C118" s="8" t="s">
        <v>38</v>
      </c>
      <c r="D118" s="16" t="s">
        <v>32</v>
      </c>
      <c r="E118" s="0"/>
    </row>
    <row r="119" customFormat="false" ht="14.4" hidden="false" customHeight="false" outlineLevel="0" collapsed="false">
      <c r="A119" s="15" t="n">
        <v>30</v>
      </c>
      <c r="B119" s="12" t="n">
        <v>11</v>
      </c>
      <c r="C119" s="8" t="s">
        <v>38</v>
      </c>
      <c r="D119" s="16" t="s">
        <v>32</v>
      </c>
      <c r="E119" s="0"/>
    </row>
    <row r="120" customFormat="false" ht="14.4" hidden="false" customHeight="false" outlineLevel="0" collapsed="false">
      <c r="A120" s="15"/>
      <c r="B120" s="12" t="n">
        <v>12</v>
      </c>
      <c r="C120" s="8" t="s">
        <v>38</v>
      </c>
      <c r="D120" s="16" t="s">
        <v>32</v>
      </c>
      <c r="E120" s="16"/>
    </row>
    <row r="121" customFormat="false" ht="14.4" hidden="false" customHeight="false" outlineLevel="0" collapsed="false">
      <c r="A121" s="15"/>
      <c r="B121" s="12" t="n">
        <v>13</v>
      </c>
      <c r="C121" s="8" t="s">
        <v>38</v>
      </c>
      <c r="D121" s="16" t="s">
        <v>32</v>
      </c>
      <c r="E121" s="0"/>
    </row>
    <row r="122" customFormat="false" ht="14.4" hidden="false" customHeight="false" outlineLevel="0" collapsed="false">
      <c r="A122" s="15"/>
      <c r="B122" s="12" t="n">
        <v>14</v>
      </c>
      <c r="C122" s="8" t="s">
        <v>38</v>
      </c>
      <c r="D122" s="16" t="s">
        <v>32</v>
      </c>
      <c r="E122" s="0"/>
    </row>
    <row r="123" customFormat="false" ht="14.4" hidden="false" customHeight="false" outlineLevel="0" collapsed="false">
      <c r="E123" s="6" t="n">
        <f aca="false">COUNTIF(E$1:E$122,"Yes")</f>
        <v>3</v>
      </c>
    </row>
    <row r="124" customFormat="false" ht="14.4" hidden="false" customHeight="false" outlineLevel="0" collapsed="false">
      <c r="E124" s="6" t="n">
        <f aca="false">COUNTIF(E$2:E$122,"No")</f>
        <v>2</v>
      </c>
    </row>
  </sheetData>
  <mergeCells count="30">
    <mergeCell ref="A2:A5"/>
    <mergeCell ref="A6:A9"/>
    <mergeCell ref="A10:A13"/>
    <mergeCell ref="A14:A17"/>
    <mergeCell ref="A18:A21"/>
    <mergeCell ref="A22:A25"/>
    <mergeCell ref="A26:A29"/>
    <mergeCell ref="A30:A33"/>
    <mergeCell ref="A34:A37"/>
    <mergeCell ref="A38:A41"/>
    <mergeCell ref="A42:A45"/>
    <mergeCell ref="A46:A49"/>
    <mergeCell ref="A50:A53"/>
    <mergeCell ref="A54:A57"/>
    <mergeCell ref="A58:A61"/>
    <mergeCell ref="A62:A65"/>
    <mergeCell ref="A66:A69"/>
    <mergeCell ref="A70:A73"/>
    <mergeCell ref="A74:A77"/>
    <mergeCell ref="A78:A81"/>
    <mergeCell ref="A82:A85"/>
    <mergeCell ref="A86:A90"/>
    <mergeCell ref="A91:A94"/>
    <mergeCell ref="A95:A98"/>
    <mergeCell ref="A99:A102"/>
    <mergeCell ref="A103:A106"/>
    <mergeCell ref="A107:A110"/>
    <mergeCell ref="A111:A114"/>
    <mergeCell ref="A115:A118"/>
    <mergeCell ref="A119:A12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tabColor rgb="00FFFFFF"/>
    <pageSetUpPr fitToPage="false"/>
  </sheetPr>
  <dimension ref="A1:G105"/>
  <sheetViews>
    <sheetView windowProtection="false" showFormulas="false" showGridLines="true" showRowColHeaders="true" showZeros="true" rightToLeft="false" tabSelected="false" showOutlineSymbols="true" defaultGridColor="true" view="normal" topLeftCell="A91" colorId="64" zoomScale="100" zoomScaleNormal="100" zoomScalePageLayoutView="100" workbookViewId="0">
      <selection pane="topLeft" activeCell="E105" activeCellId="0" sqref="E105"/>
    </sheetView>
  </sheetViews>
  <sheetFormatPr defaultRowHeight="14.4"/>
  <cols>
    <col collapsed="false" hidden="false" max="2" min="1" style="0" width="8.5748987854251"/>
    <col collapsed="false" hidden="false" max="3" min="3" style="8" width="11.6599190283401"/>
    <col collapsed="false" hidden="false" max="4" min="4" style="0" width="11.6599190283401"/>
    <col collapsed="false" hidden="false" max="5" min="5" style="6" width="8.88259109311741"/>
    <col collapsed="false" hidden="false" max="1025" min="6" style="0" width="8.5748987854251"/>
  </cols>
  <sheetData>
    <row r="1" customFormat="false" ht="14.4" hidden="false" customHeight="false" outlineLevel="0" collapsed="false">
      <c r="A1" s="12" t="s">
        <v>16</v>
      </c>
      <c r="B1" s="12" t="s">
        <v>17</v>
      </c>
      <c r="C1" s="12" t="s">
        <v>18</v>
      </c>
      <c r="D1" s="12" t="s">
        <v>19</v>
      </c>
      <c r="E1" s="6" t="s">
        <v>28</v>
      </c>
    </row>
    <row r="2" customFormat="false" ht="14.4" hidden="false" customHeight="false" outlineLevel="0" collapsed="false">
      <c r="A2" s="15" t="n">
        <v>31</v>
      </c>
      <c r="B2" s="12" t="n">
        <v>11</v>
      </c>
      <c r="C2" s="8" t="s">
        <v>38</v>
      </c>
      <c r="D2" s="16" t="s">
        <v>32</v>
      </c>
      <c r="E2" s="0"/>
    </row>
    <row r="3" customFormat="false" ht="14.4" hidden="false" customHeight="false" outlineLevel="0" collapsed="false">
      <c r="A3" s="15"/>
      <c r="B3" s="12" t="n">
        <v>12</v>
      </c>
      <c r="C3" s="8" t="s">
        <v>38</v>
      </c>
      <c r="D3" s="16" t="s">
        <v>32</v>
      </c>
      <c r="E3" s="16"/>
    </row>
    <row r="4" customFormat="false" ht="14.4" hidden="false" customHeight="false" outlineLevel="0" collapsed="false">
      <c r="A4" s="15"/>
      <c r="B4" s="12" t="n">
        <v>13</v>
      </c>
      <c r="C4" s="8" t="s">
        <v>38</v>
      </c>
      <c r="D4" s="16" t="s">
        <v>32</v>
      </c>
      <c r="E4" s="0"/>
    </row>
    <row r="5" customFormat="false" ht="14.4" hidden="false" customHeight="false" outlineLevel="0" collapsed="false">
      <c r="A5" s="15"/>
      <c r="B5" s="12" t="n">
        <v>14</v>
      </c>
      <c r="C5" s="8" t="s">
        <v>38</v>
      </c>
      <c r="D5" s="16" t="s">
        <v>32</v>
      </c>
      <c r="E5" s="0"/>
    </row>
    <row r="6" customFormat="false" ht="13.95" hidden="false" customHeight="true" outlineLevel="0" collapsed="false">
      <c r="A6" s="15" t="n">
        <v>32</v>
      </c>
      <c r="B6" s="12" t="n">
        <v>11</v>
      </c>
      <c r="C6" s="8" t="s">
        <v>38</v>
      </c>
      <c r="D6" s="16" t="s">
        <v>32</v>
      </c>
      <c r="E6" s="0"/>
      <c r="F6" s="0" t="s">
        <v>37</v>
      </c>
      <c r="G6" s="17" t="n">
        <v>0.488194444444444</v>
      </c>
    </row>
    <row r="7" customFormat="false" ht="14.4" hidden="false" customHeight="false" outlineLevel="0" collapsed="false">
      <c r="A7" s="15"/>
      <c r="B7" s="12" t="n">
        <v>12</v>
      </c>
      <c r="C7" s="8" t="s">
        <v>38</v>
      </c>
      <c r="D7" s="16" t="s">
        <v>32</v>
      </c>
      <c r="E7" s="0"/>
      <c r="G7" s="17"/>
    </row>
    <row r="8" customFormat="false" ht="14.4" hidden="false" customHeight="false" outlineLevel="0" collapsed="false">
      <c r="A8" s="15"/>
      <c r="B8" s="12" t="n">
        <v>13</v>
      </c>
      <c r="C8" s="8" t="s">
        <v>38</v>
      </c>
      <c r="D8" s="16" t="s">
        <v>32</v>
      </c>
      <c r="E8" s="0"/>
      <c r="G8" s="17"/>
    </row>
    <row r="9" customFormat="false" ht="14.4" hidden="false" customHeight="false" outlineLevel="0" collapsed="false">
      <c r="A9" s="15"/>
      <c r="B9" s="12" t="n">
        <v>14</v>
      </c>
      <c r="C9" s="8" t="s">
        <v>38</v>
      </c>
      <c r="D9" s="16" t="s">
        <v>32</v>
      </c>
      <c r="E9" s="0"/>
      <c r="G9" s="17"/>
    </row>
    <row r="10" customFormat="false" ht="14.4" hidden="false" customHeight="false" outlineLevel="0" collapsed="false">
      <c r="A10" s="15" t="n">
        <v>33</v>
      </c>
      <c r="B10" s="12" t="n">
        <v>11</v>
      </c>
      <c r="C10" s="8" t="s">
        <v>38</v>
      </c>
      <c r="D10" s="16" t="s">
        <v>32</v>
      </c>
      <c r="E10" s="0"/>
      <c r="F10" s="0" t="s">
        <v>39</v>
      </c>
      <c r="G10" s="17" t="n">
        <v>0.507638888888889</v>
      </c>
    </row>
    <row r="11" customFormat="false" ht="14.4" hidden="false" customHeight="false" outlineLevel="0" collapsed="false">
      <c r="A11" s="15"/>
      <c r="B11" s="12" t="n">
        <v>12</v>
      </c>
      <c r="C11" s="8" t="s">
        <v>38</v>
      </c>
      <c r="D11" s="16" t="s">
        <v>32</v>
      </c>
      <c r="E11" s="16"/>
      <c r="G11" s="17"/>
    </row>
    <row r="12" customFormat="false" ht="14.4" hidden="false" customHeight="false" outlineLevel="0" collapsed="false">
      <c r="A12" s="15"/>
      <c r="B12" s="12" t="n">
        <v>13</v>
      </c>
      <c r="C12" s="8" t="s">
        <v>38</v>
      </c>
      <c r="D12" s="16" t="s">
        <v>32</v>
      </c>
      <c r="E12" s="0"/>
      <c r="G12" s="17"/>
    </row>
    <row r="13" customFormat="false" ht="14.4" hidden="false" customHeight="false" outlineLevel="0" collapsed="false">
      <c r="A13" s="15"/>
      <c r="B13" s="12" t="n">
        <v>14</v>
      </c>
      <c r="C13" s="8" t="s">
        <v>38</v>
      </c>
      <c r="D13" s="16" t="s">
        <v>32</v>
      </c>
      <c r="E13" s="0"/>
      <c r="G13" s="17"/>
    </row>
    <row r="14" customFormat="false" ht="14.4" hidden="false" customHeight="false" outlineLevel="0" collapsed="false">
      <c r="A14" s="15" t="n">
        <v>34</v>
      </c>
      <c r="B14" s="12" t="n">
        <v>11</v>
      </c>
      <c r="C14" s="8" t="s">
        <v>38</v>
      </c>
      <c r="D14" s="16" t="s">
        <v>31</v>
      </c>
      <c r="E14" s="6" t="s">
        <v>31</v>
      </c>
    </row>
    <row r="15" customFormat="false" ht="14.4" hidden="false" customHeight="false" outlineLevel="0" collapsed="false">
      <c r="A15" s="15"/>
      <c r="B15" s="12" t="n">
        <v>12</v>
      </c>
      <c r="C15" s="8" t="s">
        <v>38</v>
      </c>
      <c r="D15" s="16" t="s">
        <v>31</v>
      </c>
      <c r="E15" s="6" t="s">
        <v>31</v>
      </c>
    </row>
    <row r="16" customFormat="false" ht="14.4" hidden="false" customHeight="false" outlineLevel="0" collapsed="false">
      <c r="A16" s="15"/>
      <c r="B16" s="12" t="n">
        <v>13</v>
      </c>
      <c r="C16" s="8" t="s">
        <v>38</v>
      </c>
      <c r="D16" s="16" t="s">
        <v>31</v>
      </c>
      <c r="E16" s="6" t="s">
        <v>31</v>
      </c>
    </row>
    <row r="17" customFormat="false" ht="14.4" hidden="false" customHeight="false" outlineLevel="0" collapsed="false">
      <c r="A17" s="15"/>
      <c r="B17" s="12" t="n">
        <v>14</v>
      </c>
      <c r="C17" s="8" t="s">
        <v>38</v>
      </c>
      <c r="D17" s="16" t="s">
        <v>31</v>
      </c>
      <c r="E17" s="6" t="s">
        <v>31</v>
      </c>
    </row>
    <row r="18" customFormat="false" ht="14.4" hidden="false" customHeight="false" outlineLevel="0" collapsed="false">
      <c r="A18" s="15"/>
      <c r="B18" s="12" t="n">
        <v>15</v>
      </c>
      <c r="C18" s="8" t="s">
        <v>38</v>
      </c>
      <c r="D18" s="16" t="s">
        <v>31</v>
      </c>
      <c r="E18" s="6" t="s">
        <v>32</v>
      </c>
    </row>
    <row r="19" customFormat="false" ht="14.4" hidden="false" customHeight="false" outlineLevel="0" collapsed="false">
      <c r="A19" s="15" t="n">
        <v>35</v>
      </c>
      <c r="B19" s="12" t="n">
        <v>11</v>
      </c>
      <c r="C19" s="8" t="s">
        <v>38</v>
      </c>
      <c r="D19" s="16" t="s">
        <v>32</v>
      </c>
      <c r="E19" s="0"/>
    </row>
    <row r="20" customFormat="false" ht="14.4" hidden="false" customHeight="false" outlineLevel="0" collapsed="false">
      <c r="A20" s="15"/>
      <c r="B20" s="12" t="n">
        <v>12</v>
      </c>
      <c r="C20" s="8" t="s">
        <v>38</v>
      </c>
      <c r="D20" s="16" t="s">
        <v>32</v>
      </c>
      <c r="E20" s="0"/>
    </row>
    <row r="21" customFormat="false" ht="14.4" hidden="false" customHeight="false" outlineLevel="0" collapsed="false">
      <c r="A21" s="15"/>
      <c r="B21" s="12" t="n">
        <v>13</v>
      </c>
      <c r="C21" s="8" t="s">
        <v>38</v>
      </c>
      <c r="D21" s="16" t="s">
        <v>32</v>
      </c>
      <c r="E21" s="0"/>
    </row>
    <row r="22" customFormat="false" ht="14.4" hidden="false" customHeight="false" outlineLevel="0" collapsed="false">
      <c r="A22" s="15"/>
      <c r="B22" s="12" t="n">
        <v>14</v>
      </c>
      <c r="C22" s="8" t="s">
        <v>38</v>
      </c>
      <c r="D22" s="16" t="s">
        <v>32</v>
      </c>
      <c r="E22" s="0"/>
    </row>
    <row r="23" customFormat="false" ht="14.4" hidden="false" customHeight="false" outlineLevel="0" collapsed="false">
      <c r="A23" s="15" t="n">
        <v>36</v>
      </c>
      <c r="B23" s="12" t="n">
        <v>11</v>
      </c>
      <c r="C23" s="8" t="s">
        <v>38</v>
      </c>
      <c r="D23" s="16" t="s">
        <v>32</v>
      </c>
      <c r="E23" s="0"/>
    </row>
    <row r="24" customFormat="false" ht="14.4" hidden="false" customHeight="false" outlineLevel="0" collapsed="false">
      <c r="A24" s="15"/>
      <c r="B24" s="12" t="n">
        <v>12</v>
      </c>
      <c r="C24" s="8" t="s">
        <v>38</v>
      </c>
      <c r="D24" s="16" t="s">
        <v>32</v>
      </c>
      <c r="E24" s="0"/>
    </row>
    <row r="25" customFormat="false" ht="14.4" hidden="false" customHeight="false" outlineLevel="0" collapsed="false">
      <c r="A25" s="15"/>
      <c r="B25" s="12" t="n">
        <v>13</v>
      </c>
      <c r="C25" s="8" t="s">
        <v>38</v>
      </c>
      <c r="D25" s="16" t="s">
        <v>32</v>
      </c>
      <c r="E25" s="0"/>
    </row>
    <row r="26" customFormat="false" ht="14.4" hidden="false" customHeight="false" outlineLevel="0" collapsed="false">
      <c r="A26" s="15"/>
      <c r="B26" s="12" t="n">
        <v>14</v>
      </c>
      <c r="C26" s="8" t="s">
        <v>38</v>
      </c>
      <c r="D26" s="16" t="s">
        <v>32</v>
      </c>
      <c r="E26" s="0"/>
    </row>
    <row r="27" customFormat="false" ht="14.4" hidden="false" customHeight="false" outlineLevel="0" collapsed="false">
      <c r="A27" s="15" t="n">
        <v>37</v>
      </c>
      <c r="B27" s="12" t="n">
        <v>11</v>
      </c>
      <c r="C27" s="8" t="s">
        <v>38</v>
      </c>
      <c r="D27" s="16" t="s">
        <v>32</v>
      </c>
      <c r="E27" s="0"/>
    </row>
    <row r="28" customFormat="false" ht="14.4" hidden="false" customHeight="false" outlineLevel="0" collapsed="false">
      <c r="A28" s="15"/>
      <c r="B28" s="12" t="n">
        <v>12</v>
      </c>
      <c r="C28" s="8" t="s">
        <v>38</v>
      </c>
      <c r="D28" s="16" t="s">
        <v>32</v>
      </c>
      <c r="E28" s="0"/>
    </row>
    <row r="29" customFormat="false" ht="14.4" hidden="false" customHeight="false" outlineLevel="0" collapsed="false">
      <c r="A29" s="15"/>
      <c r="B29" s="12" t="n">
        <v>13</v>
      </c>
      <c r="C29" s="8" t="s">
        <v>38</v>
      </c>
      <c r="D29" s="16" t="s">
        <v>32</v>
      </c>
      <c r="E29" s="0"/>
    </row>
    <row r="30" customFormat="false" ht="14.4" hidden="false" customHeight="false" outlineLevel="0" collapsed="false">
      <c r="A30" s="15"/>
      <c r="B30" s="12" t="n">
        <v>14</v>
      </c>
      <c r="C30" s="8" t="s">
        <v>38</v>
      </c>
      <c r="D30" s="16" t="s">
        <v>32</v>
      </c>
      <c r="E30" s="0"/>
    </row>
    <row r="31" customFormat="false" ht="14.4" hidden="false" customHeight="false" outlineLevel="0" collapsed="false">
      <c r="A31" s="15" t="n">
        <v>38</v>
      </c>
      <c r="B31" s="12" t="n">
        <v>11</v>
      </c>
      <c r="C31" s="8" t="s">
        <v>38</v>
      </c>
      <c r="D31" s="16" t="s">
        <v>32</v>
      </c>
      <c r="E31" s="0"/>
    </row>
    <row r="32" customFormat="false" ht="14.4" hidden="false" customHeight="false" outlineLevel="0" collapsed="false">
      <c r="A32" s="15"/>
      <c r="B32" s="12" t="n">
        <v>12</v>
      </c>
      <c r="C32" s="8" t="s">
        <v>38</v>
      </c>
      <c r="D32" s="16" t="s">
        <v>32</v>
      </c>
      <c r="E32" s="16"/>
    </row>
    <row r="33" customFormat="false" ht="14.4" hidden="false" customHeight="false" outlineLevel="0" collapsed="false">
      <c r="A33" s="15"/>
      <c r="B33" s="12" t="n">
        <v>13</v>
      </c>
      <c r="C33" s="8" t="s">
        <v>38</v>
      </c>
      <c r="D33" s="16" t="s">
        <v>32</v>
      </c>
      <c r="E33" s="0"/>
    </row>
    <row r="34" customFormat="false" ht="14.4" hidden="false" customHeight="false" outlineLevel="0" collapsed="false">
      <c r="A34" s="15"/>
      <c r="B34" s="12" t="n">
        <v>14</v>
      </c>
      <c r="C34" s="8" t="s">
        <v>38</v>
      </c>
      <c r="D34" s="16" t="s">
        <v>32</v>
      </c>
      <c r="E34" s="0"/>
    </row>
    <row r="35" customFormat="false" ht="14.4" hidden="false" customHeight="false" outlineLevel="0" collapsed="false">
      <c r="A35" s="15" t="n">
        <v>39</v>
      </c>
      <c r="B35" s="12" t="n">
        <v>11</v>
      </c>
      <c r="C35" s="8" t="s">
        <v>38</v>
      </c>
      <c r="D35" s="16" t="s">
        <v>32</v>
      </c>
      <c r="E35" s="0"/>
    </row>
    <row r="36" customFormat="false" ht="14.4" hidden="false" customHeight="false" outlineLevel="0" collapsed="false">
      <c r="A36" s="15"/>
      <c r="B36" s="12" t="n">
        <v>12</v>
      </c>
      <c r="C36" s="8" t="s">
        <v>38</v>
      </c>
      <c r="D36" s="16" t="s">
        <v>32</v>
      </c>
      <c r="E36" s="16"/>
    </row>
    <row r="37" customFormat="false" ht="14.4" hidden="false" customHeight="false" outlineLevel="0" collapsed="false">
      <c r="A37" s="15"/>
      <c r="B37" s="12" t="n">
        <v>13</v>
      </c>
      <c r="C37" s="8" t="s">
        <v>38</v>
      </c>
      <c r="D37" s="16" t="s">
        <v>32</v>
      </c>
      <c r="E37" s="0"/>
    </row>
    <row r="38" customFormat="false" ht="14.4" hidden="false" customHeight="false" outlineLevel="0" collapsed="false">
      <c r="A38" s="15"/>
      <c r="B38" s="12" t="n">
        <v>14</v>
      </c>
      <c r="C38" s="8" t="s">
        <v>38</v>
      </c>
      <c r="D38" s="16" t="s">
        <v>32</v>
      </c>
      <c r="E38" s="0"/>
    </row>
    <row r="39" customFormat="false" ht="13.2" hidden="false" customHeight="true" outlineLevel="0" collapsed="false">
      <c r="A39" s="15" t="n">
        <v>40</v>
      </c>
      <c r="B39" s="12" t="n">
        <v>11</v>
      </c>
      <c r="C39" s="8" t="s">
        <v>38</v>
      </c>
      <c r="D39" s="16" t="s">
        <v>32</v>
      </c>
      <c r="E39" s="0"/>
    </row>
    <row r="40" customFormat="false" ht="13.2" hidden="false" customHeight="true" outlineLevel="0" collapsed="false">
      <c r="A40" s="15"/>
      <c r="B40" s="12" t="n">
        <v>12</v>
      </c>
      <c r="C40" s="8" t="s">
        <v>38</v>
      </c>
      <c r="D40" s="16" t="s">
        <v>32</v>
      </c>
      <c r="E40" s="16"/>
    </row>
    <row r="41" customFormat="false" ht="13.2" hidden="false" customHeight="true" outlineLevel="0" collapsed="false">
      <c r="A41" s="15"/>
      <c r="B41" s="12" t="n">
        <v>13</v>
      </c>
      <c r="C41" s="8" t="s">
        <v>38</v>
      </c>
      <c r="D41" s="16" t="s">
        <v>32</v>
      </c>
      <c r="E41" s="0"/>
    </row>
    <row r="42" customFormat="false" ht="13.2" hidden="false" customHeight="true" outlineLevel="0" collapsed="false">
      <c r="A42" s="15"/>
      <c r="B42" s="12" t="n">
        <v>14</v>
      </c>
      <c r="C42" s="8" t="s">
        <v>38</v>
      </c>
      <c r="D42" s="16" t="s">
        <v>32</v>
      </c>
      <c r="E42" s="0"/>
    </row>
    <row r="43" customFormat="false" ht="14.4" hidden="false" customHeight="false" outlineLevel="0" collapsed="false">
      <c r="A43" s="15" t="n">
        <v>41</v>
      </c>
      <c r="B43" s="12" t="n">
        <v>11</v>
      </c>
      <c r="C43" s="8" t="s">
        <v>38</v>
      </c>
      <c r="D43" s="16" t="s">
        <v>32</v>
      </c>
      <c r="E43" s="0"/>
    </row>
    <row r="44" customFormat="false" ht="14.4" hidden="false" customHeight="false" outlineLevel="0" collapsed="false">
      <c r="A44" s="15"/>
      <c r="B44" s="12" t="n">
        <v>12</v>
      </c>
      <c r="C44" s="8" t="s">
        <v>38</v>
      </c>
      <c r="D44" s="16" t="s">
        <v>32</v>
      </c>
      <c r="E44" s="16"/>
    </row>
    <row r="45" customFormat="false" ht="14.4" hidden="false" customHeight="false" outlineLevel="0" collapsed="false">
      <c r="A45" s="15"/>
      <c r="B45" s="12" t="n">
        <v>13</v>
      </c>
      <c r="C45" s="8" t="s">
        <v>38</v>
      </c>
      <c r="D45" s="16" t="s">
        <v>32</v>
      </c>
      <c r="E45" s="16"/>
    </row>
    <row r="46" customFormat="false" ht="14.4" hidden="false" customHeight="false" outlineLevel="0" collapsed="false">
      <c r="A46" s="15"/>
      <c r="B46" s="12" t="n">
        <v>14</v>
      </c>
      <c r="C46" s="8" t="s">
        <v>38</v>
      </c>
      <c r="D46" s="16" t="s">
        <v>32</v>
      </c>
      <c r="E46" s="0"/>
    </row>
    <row r="47" customFormat="false" ht="14.4" hidden="false" customHeight="false" outlineLevel="0" collapsed="false">
      <c r="A47" s="15" t="n">
        <v>42</v>
      </c>
      <c r="B47" s="12" t="n">
        <v>11</v>
      </c>
      <c r="C47" s="8" t="s">
        <v>38</v>
      </c>
      <c r="D47" s="16" t="s">
        <v>32</v>
      </c>
      <c r="E47" s="0"/>
    </row>
    <row r="48" customFormat="false" ht="14.4" hidden="false" customHeight="false" outlineLevel="0" collapsed="false">
      <c r="A48" s="15"/>
      <c r="B48" s="12" t="n">
        <v>12</v>
      </c>
      <c r="C48" s="8" t="s">
        <v>38</v>
      </c>
      <c r="D48" s="16" t="s">
        <v>32</v>
      </c>
      <c r="E48" s="16"/>
    </row>
    <row r="49" customFormat="false" ht="14.4" hidden="false" customHeight="false" outlineLevel="0" collapsed="false">
      <c r="A49" s="15"/>
      <c r="B49" s="12" t="n">
        <v>13</v>
      </c>
      <c r="C49" s="8" t="s">
        <v>38</v>
      </c>
      <c r="D49" s="16" t="s">
        <v>32</v>
      </c>
      <c r="E49" s="0"/>
    </row>
    <row r="50" customFormat="false" ht="14.4" hidden="false" customHeight="false" outlineLevel="0" collapsed="false">
      <c r="A50" s="15"/>
      <c r="B50" s="12" t="n">
        <v>14</v>
      </c>
      <c r="C50" s="8" t="s">
        <v>38</v>
      </c>
      <c r="D50" s="16" t="s">
        <v>32</v>
      </c>
      <c r="E50" s="0"/>
    </row>
    <row r="51" customFormat="false" ht="14.4" hidden="false" customHeight="false" outlineLevel="0" collapsed="false">
      <c r="A51" s="15" t="n">
        <v>43</v>
      </c>
      <c r="B51" s="12" t="n">
        <v>11</v>
      </c>
      <c r="C51" s="8" t="s">
        <v>38</v>
      </c>
      <c r="D51" s="16" t="s">
        <v>32</v>
      </c>
      <c r="E51" s="0"/>
    </row>
    <row r="52" customFormat="false" ht="14.4" hidden="false" customHeight="false" outlineLevel="0" collapsed="false">
      <c r="A52" s="15"/>
      <c r="B52" s="12" t="n">
        <v>12</v>
      </c>
      <c r="C52" s="8" t="s">
        <v>38</v>
      </c>
      <c r="D52" s="16" t="s">
        <v>32</v>
      </c>
      <c r="E52" s="16"/>
    </row>
    <row r="53" customFormat="false" ht="14.4" hidden="false" customHeight="false" outlineLevel="0" collapsed="false">
      <c r="A53" s="15"/>
      <c r="B53" s="12" t="n">
        <v>13</v>
      </c>
      <c r="C53" s="8" t="s">
        <v>38</v>
      </c>
      <c r="D53" s="16" t="s">
        <v>32</v>
      </c>
      <c r="E53" s="0"/>
    </row>
    <row r="54" customFormat="false" ht="14.4" hidden="false" customHeight="false" outlineLevel="0" collapsed="false">
      <c r="A54" s="15"/>
      <c r="B54" s="12" t="n">
        <v>14</v>
      </c>
      <c r="C54" s="8" t="s">
        <v>38</v>
      </c>
      <c r="D54" s="16" t="s">
        <v>32</v>
      </c>
      <c r="E54" s="0"/>
    </row>
    <row r="55" customFormat="false" ht="14.4" hidden="false" customHeight="false" outlineLevel="0" collapsed="false">
      <c r="A55" s="15" t="n">
        <v>44</v>
      </c>
      <c r="B55" s="12" t="n">
        <v>11</v>
      </c>
      <c r="C55" s="18" t="n">
        <v>0.000694444444444444</v>
      </c>
      <c r="D55" s="16" t="s">
        <v>31</v>
      </c>
      <c r="E55" s="6" t="s">
        <v>32</v>
      </c>
    </row>
    <row r="56" customFormat="false" ht="14.4" hidden="false" customHeight="false" outlineLevel="0" collapsed="false">
      <c r="A56" s="15"/>
      <c r="B56" s="12" t="n">
        <v>12</v>
      </c>
      <c r="C56" s="18" t="n">
        <v>0.000694444444444444</v>
      </c>
      <c r="D56" s="16" t="s">
        <v>31</v>
      </c>
      <c r="E56" s="16" t="s">
        <v>31</v>
      </c>
    </row>
    <row r="57" customFormat="false" ht="14.4" hidden="false" customHeight="false" outlineLevel="0" collapsed="false">
      <c r="A57" s="15"/>
      <c r="B57" s="12" t="n">
        <v>13</v>
      </c>
      <c r="C57" s="18" t="n">
        <v>0.000694444444444444</v>
      </c>
      <c r="D57" s="16" t="s">
        <v>31</v>
      </c>
      <c r="E57" s="6" t="s">
        <v>31</v>
      </c>
    </row>
    <row r="58" customFormat="false" ht="14.4" hidden="false" customHeight="false" outlineLevel="0" collapsed="false">
      <c r="A58" s="15"/>
      <c r="B58" s="12" t="n">
        <v>14</v>
      </c>
      <c r="C58" s="8" t="s">
        <v>38</v>
      </c>
      <c r="D58" s="16" t="s">
        <v>32</v>
      </c>
      <c r="E58" s="0"/>
    </row>
    <row r="59" customFormat="false" ht="14.4" hidden="false" customHeight="false" outlineLevel="0" collapsed="false">
      <c r="A59" s="15"/>
      <c r="B59" s="12" t="n">
        <v>14</v>
      </c>
      <c r="C59" s="8" t="s">
        <v>38</v>
      </c>
      <c r="D59" s="16" t="s">
        <v>32</v>
      </c>
      <c r="E59" s="0"/>
    </row>
    <row r="60" customFormat="false" ht="14.4" hidden="false" customHeight="false" outlineLevel="0" collapsed="false">
      <c r="A60" s="15" t="n">
        <v>45</v>
      </c>
      <c r="B60" s="12" t="n">
        <v>11</v>
      </c>
      <c r="C60" s="18" t="n">
        <v>0.000694444444444444</v>
      </c>
      <c r="D60" s="16" t="s">
        <v>31</v>
      </c>
      <c r="E60" s="6" t="s">
        <v>32</v>
      </c>
    </row>
    <row r="61" customFormat="false" ht="14.4" hidden="false" customHeight="false" outlineLevel="0" collapsed="false">
      <c r="A61" s="15"/>
      <c r="B61" s="12" t="n">
        <v>12</v>
      </c>
      <c r="C61" s="18" t="n">
        <v>0.000694444444444444</v>
      </c>
      <c r="D61" s="16" t="s">
        <v>31</v>
      </c>
      <c r="E61" s="16" t="s">
        <v>31</v>
      </c>
    </row>
    <row r="62" customFormat="false" ht="14.4" hidden="false" customHeight="false" outlineLevel="0" collapsed="false">
      <c r="A62" s="15"/>
      <c r="B62" s="12" t="n">
        <v>13</v>
      </c>
      <c r="C62" s="8" t="s">
        <v>38</v>
      </c>
      <c r="D62" s="16" t="s">
        <v>32</v>
      </c>
      <c r="E62" s="0"/>
    </row>
    <row r="63" customFormat="false" ht="14.4" hidden="false" customHeight="false" outlineLevel="0" collapsed="false">
      <c r="A63" s="15"/>
      <c r="B63" s="12" t="n">
        <v>14</v>
      </c>
      <c r="C63" s="8" t="s">
        <v>38</v>
      </c>
      <c r="D63" s="16" t="s">
        <v>32</v>
      </c>
      <c r="E63" s="0"/>
    </row>
    <row r="64" customFormat="false" ht="14.4" hidden="false" customHeight="false" outlineLevel="0" collapsed="false">
      <c r="A64" s="15" t="n">
        <v>46</v>
      </c>
      <c r="B64" s="12" t="n">
        <v>11</v>
      </c>
      <c r="C64" s="8" t="s">
        <v>38</v>
      </c>
      <c r="D64" s="16" t="s">
        <v>31</v>
      </c>
      <c r="E64" s="6" t="s">
        <v>32</v>
      </c>
    </row>
    <row r="65" customFormat="false" ht="14.4" hidden="false" customHeight="false" outlineLevel="0" collapsed="false">
      <c r="A65" s="15"/>
      <c r="B65" s="12" t="n">
        <v>12</v>
      </c>
      <c r="C65" s="8" t="s">
        <v>38</v>
      </c>
      <c r="D65" s="16" t="s">
        <v>32</v>
      </c>
      <c r="E65" s="16"/>
    </row>
    <row r="66" customFormat="false" ht="14.4" hidden="false" customHeight="false" outlineLevel="0" collapsed="false">
      <c r="A66" s="15"/>
      <c r="B66" s="12" t="n">
        <v>13</v>
      </c>
      <c r="C66" s="8" t="s">
        <v>38</v>
      </c>
      <c r="D66" s="16" t="s">
        <v>32</v>
      </c>
      <c r="E66" s="0"/>
    </row>
    <row r="67" customFormat="false" ht="14.4" hidden="false" customHeight="false" outlineLevel="0" collapsed="false">
      <c r="A67" s="15"/>
      <c r="B67" s="12" t="n">
        <v>14</v>
      </c>
      <c r="C67" s="8" t="s">
        <v>38</v>
      </c>
      <c r="D67" s="16" t="s">
        <v>32</v>
      </c>
      <c r="E67" s="0"/>
    </row>
    <row r="68" customFormat="false" ht="14.4" hidden="false" customHeight="false" outlineLevel="0" collapsed="false">
      <c r="A68" s="15" t="n">
        <v>47</v>
      </c>
      <c r="B68" s="12" t="n">
        <v>11</v>
      </c>
      <c r="C68" s="18" t="n">
        <v>0.00277777777777778</v>
      </c>
      <c r="D68" s="16" t="s">
        <v>31</v>
      </c>
      <c r="E68" s="6" t="s">
        <v>32</v>
      </c>
    </row>
    <row r="69" customFormat="false" ht="14.4" hidden="false" customHeight="false" outlineLevel="0" collapsed="false">
      <c r="A69" s="15"/>
      <c r="B69" s="12" t="n">
        <v>12</v>
      </c>
      <c r="C69" s="8" t="s">
        <v>38</v>
      </c>
      <c r="D69" s="16" t="s">
        <v>32</v>
      </c>
      <c r="E69" s="16"/>
    </row>
    <row r="70" customFormat="false" ht="14.4" hidden="false" customHeight="false" outlineLevel="0" collapsed="false">
      <c r="A70" s="15"/>
      <c r="B70" s="12" t="n">
        <v>13</v>
      </c>
      <c r="C70" s="8" t="s">
        <v>38</v>
      </c>
      <c r="D70" s="16" t="s">
        <v>32</v>
      </c>
      <c r="E70" s="0"/>
    </row>
    <row r="71" customFormat="false" ht="14.4" hidden="false" customHeight="false" outlineLevel="0" collapsed="false">
      <c r="A71" s="15"/>
      <c r="B71" s="12" t="n">
        <v>14</v>
      </c>
      <c r="C71" s="8" t="s">
        <v>38</v>
      </c>
      <c r="D71" s="16" t="s">
        <v>32</v>
      </c>
      <c r="E71" s="0"/>
    </row>
    <row r="72" customFormat="false" ht="14.4" hidden="false" customHeight="false" outlineLevel="0" collapsed="false">
      <c r="A72" s="15" t="n">
        <v>48</v>
      </c>
      <c r="B72" s="12" t="n">
        <v>11</v>
      </c>
      <c r="C72" s="8" t="s">
        <v>38</v>
      </c>
      <c r="D72" s="16" t="s">
        <v>32</v>
      </c>
      <c r="E72" s="0"/>
    </row>
    <row r="73" customFormat="false" ht="14.4" hidden="false" customHeight="false" outlineLevel="0" collapsed="false">
      <c r="A73" s="15"/>
      <c r="B73" s="12" t="n">
        <v>12</v>
      </c>
      <c r="C73" s="8" t="s">
        <v>38</v>
      </c>
      <c r="D73" s="16" t="s">
        <v>32</v>
      </c>
      <c r="E73" s="16"/>
    </row>
    <row r="74" customFormat="false" ht="14.4" hidden="false" customHeight="false" outlineLevel="0" collapsed="false">
      <c r="A74" s="15"/>
      <c r="B74" s="12" t="n">
        <v>13</v>
      </c>
      <c r="C74" s="8" t="s">
        <v>38</v>
      </c>
      <c r="D74" s="16" t="s">
        <v>32</v>
      </c>
      <c r="E74" s="0"/>
    </row>
    <row r="75" customFormat="false" ht="14.4" hidden="false" customHeight="false" outlineLevel="0" collapsed="false">
      <c r="A75" s="15"/>
      <c r="B75" s="12" t="n">
        <v>14</v>
      </c>
      <c r="C75" s="8" t="s">
        <v>38</v>
      </c>
      <c r="D75" s="16" t="s">
        <v>32</v>
      </c>
      <c r="E75" s="0"/>
    </row>
    <row r="76" customFormat="false" ht="14.4" hidden="false" customHeight="false" outlineLevel="0" collapsed="false">
      <c r="A76" s="15" t="n">
        <v>49</v>
      </c>
      <c r="B76" s="12" t="n">
        <v>11</v>
      </c>
      <c r="C76" s="8" t="s">
        <v>38</v>
      </c>
      <c r="D76" s="16" t="s">
        <v>31</v>
      </c>
      <c r="E76" s="6" t="s">
        <v>31</v>
      </c>
    </row>
    <row r="77" customFormat="false" ht="14.4" hidden="false" customHeight="false" outlineLevel="0" collapsed="false">
      <c r="A77" s="15"/>
      <c r="B77" s="12" t="n">
        <v>12</v>
      </c>
      <c r="C77" s="18" t="n">
        <v>0.00138888888888889</v>
      </c>
      <c r="D77" s="16" t="s">
        <v>31</v>
      </c>
      <c r="E77" s="16" t="s">
        <v>31</v>
      </c>
    </row>
    <row r="78" customFormat="false" ht="14.4" hidden="false" customHeight="false" outlineLevel="0" collapsed="false">
      <c r="A78" s="15"/>
      <c r="B78" s="12" t="n">
        <v>13</v>
      </c>
      <c r="C78" s="18" t="n">
        <v>0.000694444444444444</v>
      </c>
      <c r="D78" s="16" t="s">
        <v>31</v>
      </c>
      <c r="E78" s="6" t="s">
        <v>32</v>
      </c>
    </row>
    <row r="79" customFormat="false" ht="14.4" hidden="false" customHeight="false" outlineLevel="0" collapsed="false">
      <c r="A79" s="15"/>
      <c r="B79" s="12" t="n">
        <v>14</v>
      </c>
      <c r="C79" s="8" t="s">
        <v>38</v>
      </c>
      <c r="D79" s="16" t="s">
        <v>32</v>
      </c>
      <c r="E79" s="0"/>
    </row>
    <row r="80" customFormat="false" ht="14.4" hidden="false" customHeight="false" outlineLevel="0" collapsed="false">
      <c r="A80" s="15" t="n">
        <v>50</v>
      </c>
      <c r="B80" s="12" t="n">
        <v>11</v>
      </c>
      <c r="C80" s="8" t="s">
        <v>38</v>
      </c>
      <c r="D80" s="16" t="s">
        <v>31</v>
      </c>
      <c r="E80" s="6" t="s">
        <v>31</v>
      </c>
    </row>
    <row r="81" customFormat="false" ht="14.4" hidden="false" customHeight="false" outlineLevel="0" collapsed="false">
      <c r="A81" s="15"/>
      <c r="B81" s="12" t="n">
        <v>12</v>
      </c>
      <c r="C81" s="18" t="n">
        <v>0.00138888888888889</v>
      </c>
      <c r="D81" s="16" t="s">
        <v>31</v>
      </c>
      <c r="E81" s="16" t="s">
        <v>31</v>
      </c>
    </row>
    <row r="82" customFormat="false" ht="14.4" hidden="false" customHeight="false" outlineLevel="0" collapsed="false">
      <c r="A82" s="15"/>
      <c r="B82" s="12" t="n">
        <v>13</v>
      </c>
      <c r="C82" s="18" t="n">
        <v>0.000694444444444444</v>
      </c>
      <c r="D82" s="16" t="s">
        <v>31</v>
      </c>
      <c r="E82" s="6" t="s">
        <v>32</v>
      </c>
    </row>
    <row r="83" customFormat="false" ht="14.4" hidden="false" customHeight="false" outlineLevel="0" collapsed="false">
      <c r="A83" s="15"/>
      <c r="B83" s="12" t="n">
        <v>14</v>
      </c>
      <c r="C83" s="18" t="n">
        <v>0.00138888888888889</v>
      </c>
      <c r="D83" s="16" t="s">
        <v>31</v>
      </c>
      <c r="E83" s="6" t="s">
        <v>31</v>
      </c>
    </row>
    <row r="84" customFormat="false" ht="14.4" hidden="false" customHeight="false" outlineLevel="0" collapsed="false">
      <c r="A84" s="15" t="n">
        <v>51</v>
      </c>
      <c r="B84" s="12" t="n">
        <v>11</v>
      </c>
      <c r="C84" s="8" t="s">
        <v>38</v>
      </c>
      <c r="D84" s="16" t="s">
        <v>32</v>
      </c>
      <c r="E84" s="0"/>
    </row>
    <row r="85" customFormat="false" ht="14.4" hidden="false" customHeight="false" outlineLevel="0" collapsed="false">
      <c r="A85" s="15"/>
      <c r="B85" s="12" t="n">
        <v>12</v>
      </c>
      <c r="C85" s="8" t="s">
        <v>38</v>
      </c>
      <c r="D85" s="16" t="s">
        <v>32</v>
      </c>
      <c r="E85" s="16"/>
    </row>
    <row r="86" customFormat="false" ht="14.4" hidden="false" customHeight="false" outlineLevel="0" collapsed="false">
      <c r="A86" s="15"/>
      <c r="B86" s="12" t="n">
        <v>13</v>
      </c>
      <c r="C86" s="8" t="s">
        <v>38</v>
      </c>
      <c r="D86" s="16" t="s">
        <v>32</v>
      </c>
      <c r="E86" s="0"/>
    </row>
    <row r="87" customFormat="false" ht="14.4" hidden="false" customHeight="false" outlineLevel="0" collapsed="false">
      <c r="A87" s="15"/>
      <c r="B87" s="12" t="n">
        <v>14</v>
      </c>
      <c r="C87" s="8" t="s">
        <v>38</v>
      </c>
      <c r="D87" s="16" t="s">
        <v>32</v>
      </c>
      <c r="E87" s="0"/>
    </row>
    <row r="88" customFormat="false" ht="14.4" hidden="false" customHeight="false" outlineLevel="0" collapsed="false">
      <c r="A88" s="15" t="n">
        <v>52</v>
      </c>
      <c r="B88" s="12" t="n">
        <v>11</v>
      </c>
      <c r="C88" s="8" t="s">
        <v>38</v>
      </c>
      <c r="D88" s="16" t="s">
        <v>32</v>
      </c>
      <c r="E88" s="0"/>
    </row>
    <row r="89" customFormat="false" ht="14.4" hidden="false" customHeight="false" outlineLevel="0" collapsed="false">
      <c r="A89" s="15"/>
      <c r="B89" s="12" t="n">
        <v>12</v>
      </c>
      <c r="C89" s="8" t="s">
        <v>38</v>
      </c>
      <c r="D89" s="16" t="s">
        <v>32</v>
      </c>
      <c r="E89" s="16"/>
    </row>
    <row r="90" customFormat="false" ht="14.4" hidden="false" customHeight="false" outlineLevel="0" collapsed="false">
      <c r="A90" s="15"/>
      <c r="B90" s="12" t="n">
        <v>13</v>
      </c>
      <c r="C90" s="8" t="s">
        <v>38</v>
      </c>
      <c r="D90" s="16" t="s">
        <v>32</v>
      </c>
      <c r="E90" s="0"/>
    </row>
    <row r="91" customFormat="false" ht="14.4" hidden="false" customHeight="false" outlineLevel="0" collapsed="false">
      <c r="A91" s="15"/>
      <c r="B91" s="12" t="n">
        <v>14</v>
      </c>
      <c r="C91" s="8" t="s">
        <v>38</v>
      </c>
      <c r="D91" s="16" t="s">
        <v>32</v>
      </c>
      <c r="E91" s="0"/>
    </row>
    <row r="92" customFormat="false" ht="14.4" hidden="false" customHeight="false" outlineLevel="0" collapsed="false">
      <c r="A92" s="15" t="n">
        <v>53</v>
      </c>
      <c r="B92" s="12" t="n">
        <v>11</v>
      </c>
      <c r="C92" s="8" t="s">
        <v>38</v>
      </c>
      <c r="D92" s="16" t="s">
        <v>32</v>
      </c>
      <c r="E92" s="0"/>
    </row>
    <row r="93" customFormat="false" ht="14.4" hidden="false" customHeight="false" outlineLevel="0" collapsed="false">
      <c r="A93" s="15"/>
      <c r="B93" s="12" t="n">
        <v>12</v>
      </c>
      <c r="C93" s="8" t="s">
        <v>38</v>
      </c>
      <c r="D93" s="16" t="s">
        <v>32</v>
      </c>
      <c r="E93" s="16"/>
    </row>
    <row r="94" customFormat="false" ht="14.4" hidden="false" customHeight="false" outlineLevel="0" collapsed="false">
      <c r="A94" s="15"/>
      <c r="B94" s="12" t="n">
        <v>13</v>
      </c>
      <c r="C94" s="8" t="s">
        <v>38</v>
      </c>
      <c r="D94" s="16" t="s">
        <v>32</v>
      </c>
      <c r="E94" s="0"/>
    </row>
    <row r="95" customFormat="false" ht="14.4" hidden="false" customHeight="false" outlineLevel="0" collapsed="false">
      <c r="A95" s="15"/>
      <c r="B95" s="12" t="n">
        <v>14</v>
      </c>
      <c r="C95" s="8" t="s">
        <v>38</v>
      </c>
      <c r="D95" s="16" t="s">
        <v>32</v>
      </c>
      <c r="E95" s="0"/>
    </row>
    <row r="96" customFormat="false" ht="14.4" hidden="false" customHeight="false" outlineLevel="0" collapsed="false">
      <c r="A96" s="15" t="n">
        <v>54</v>
      </c>
      <c r="B96" s="12" t="n">
        <v>11</v>
      </c>
      <c r="C96" s="8" t="s">
        <v>38</v>
      </c>
      <c r="D96" s="16" t="s">
        <v>32</v>
      </c>
      <c r="E96" s="0"/>
    </row>
    <row r="97" customFormat="false" ht="14.4" hidden="false" customHeight="false" outlineLevel="0" collapsed="false">
      <c r="A97" s="15"/>
      <c r="B97" s="12" t="n">
        <v>12</v>
      </c>
      <c r="C97" s="8" t="s">
        <v>38</v>
      </c>
      <c r="D97" s="16" t="s">
        <v>32</v>
      </c>
      <c r="E97" s="16"/>
    </row>
    <row r="98" customFormat="false" ht="14.4" hidden="false" customHeight="false" outlineLevel="0" collapsed="false">
      <c r="A98" s="15"/>
      <c r="B98" s="12" t="n">
        <v>13</v>
      </c>
      <c r="C98" s="8" t="s">
        <v>38</v>
      </c>
      <c r="D98" s="16" t="s">
        <v>32</v>
      </c>
      <c r="E98" s="0"/>
    </row>
    <row r="99" customFormat="false" ht="14.4" hidden="false" customHeight="false" outlineLevel="0" collapsed="false">
      <c r="A99" s="15"/>
      <c r="B99" s="12" t="n">
        <v>14</v>
      </c>
      <c r="C99" s="8" t="s">
        <v>38</v>
      </c>
      <c r="D99" s="16" t="s">
        <v>32</v>
      </c>
      <c r="E99" s="0"/>
    </row>
    <row r="100" customFormat="false" ht="14.4" hidden="false" customHeight="false" outlineLevel="0" collapsed="false">
      <c r="A100" s="15" t="n">
        <v>55</v>
      </c>
      <c r="B100" s="12" t="n">
        <v>11</v>
      </c>
      <c r="C100" s="8" t="s">
        <v>38</v>
      </c>
      <c r="D100" s="16" t="s">
        <v>31</v>
      </c>
      <c r="E100" s="6" t="s">
        <v>31</v>
      </c>
    </row>
    <row r="101" customFormat="false" ht="14.4" hidden="false" customHeight="false" outlineLevel="0" collapsed="false">
      <c r="A101" s="15"/>
      <c r="B101" s="12" t="n">
        <v>12</v>
      </c>
      <c r="C101" s="8" t="s">
        <v>38</v>
      </c>
      <c r="D101" s="16" t="s">
        <v>32</v>
      </c>
      <c r="E101" s="16"/>
    </row>
    <row r="102" customFormat="false" ht="14.4" hidden="false" customHeight="false" outlineLevel="0" collapsed="false">
      <c r="A102" s="15"/>
      <c r="B102" s="12" t="n">
        <v>13</v>
      </c>
      <c r="C102" s="8" t="s">
        <v>38</v>
      </c>
      <c r="D102" s="16" t="s">
        <v>32</v>
      </c>
      <c r="E102" s="0"/>
    </row>
    <row r="103" customFormat="false" ht="14.4" hidden="false" customHeight="false" outlineLevel="0" collapsed="false">
      <c r="A103" s="15"/>
      <c r="B103" s="12" t="n">
        <v>14</v>
      </c>
      <c r="C103" s="8" t="s">
        <v>38</v>
      </c>
      <c r="D103" s="16" t="s">
        <v>32</v>
      </c>
      <c r="E103" s="0"/>
    </row>
    <row r="104" customFormat="false" ht="14.4" hidden="false" customHeight="false" outlineLevel="0" collapsed="false">
      <c r="E104" s="6" t="n">
        <f aca="false">COUNTIF(E$1:E$103,"Yes")</f>
        <v>13</v>
      </c>
    </row>
    <row r="105" customFormat="false" ht="14.4" hidden="false" customHeight="false" outlineLevel="0" collapsed="false">
      <c r="E105" s="6" t="n">
        <f aca="false">COUNTIF(E$2:E$103,"No")</f>
        <v>7</v>
      </c>
    </row>
  </sheetData>
  <mergeCells count="25">
    <mergeCell ref="A2:A5"/>
    <mergeCell ref="A6:A9"/>
    <mergeCell ref="A10:A13"/>
    <mergeCell ref="A14:A18"/>
    <mergeCell ref="A19:A22"/>
    <mergeCell ref="A23:A26"/>
    <mergeCell ref="A27:A30"/>
    <mergeCell ref="A31:A34"/>
    <mergeCell ref="A35:A38"/>
    <mergeCell ref="A39:A42"/>
    <mergeCell ref="A43:A46"/>
    <mergeCell ref="A47:A50"/>
    <mergeCell ref="A51:A54"/>
    <mergeCell ref="A55:A59"/>
    <mergeCell ref="A60:A63"/>
    <mergeCell ref="A64:A67"/>
    <mergeCell ref="A68:A71"/>
    <mergeCell ref="A72:A75"/>
    <mergeCell ref="A76:A79"/>
    <mergeCell ref="A80:A83"/>
    <mergeCell ref="A84:A87"/>
    <mergeCell ref="A88:A91"/>
    <mergeCell ref="A92:A95"/>
    <mergeCell ref="A96:A99"/>
    <mergeCell ref="A100:A10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00FFFFFF"/>
    <pageSetUpPr fitToPage="false"/>
  </sheetPr>
  <dimension ref="A1:H63"/>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H57" activeCellId="0" sqref="H57"/>
    </sheetView>
  </sheetViews>
  <sheetFormatPr defaultRowHeight="14.4"/>
  <cols>
    <col collapsed="false" hidden="false" max="1" min="1" style="0" width="8"/>
    <col collapsed="false" hidden="false" max="2" min="2" style="0" width="9.66396761133603"/>
    <col collapsed="false" hidden="false" max="3" min="3" style="0" width="13.5546558704453"/>
    <col collapsed="false" hidden="false" max="4" min="4" style="0" width="12.8906882591093"/>
    <col collapsed="false" hidden="false" max="1025" min="5" style="0" width="8.5748987854251"/>
  </cols>
  <sheetData>
    <row r="1" customFormat="false" ht="14.4" hidden="false" customHeight="false" outlineLevel="0" collapsed="false">
      <c r="A1" s="0" t="s">
        <v>16</v>
      </c>
      <c r="B1" s="0" t="s">
        <v>79</v>
      </c>
      <c r="C1" s="0" t="s">
        <v>80</v>
      </c>
      <c r="D1" s="0" t="s">
        <v>81</v>
      </c>
    </row>
    <row r="2" customFormat="false" ht="14.4" hidden="false" customHeight="false" outlineLevel="0" collapsed="false">
      <c r="A2" s="0" t="n">
        <v>1</v>
      </c>
      <c r="B2" s="17" t="n">
        <v>0.488194444444444</v>
      </c>
      <c r="C2" s="0" t="s">
        <v>38</v>
      </c>
      <c r="D2" s="25"/>
    </row>
    <row r="3" customFormat="false" ht="14.4" hidden="false" customHeight="false" outlineLevel="0" collapsed="false">
      <c r="A3" s="0" t="n">
        <v>2</v>
      </c>
      <c r="B3" s="17" t="n">
        <v>0.488194444444444</v>
      </c>
      <c r="C3" s="17" t="n">
        <v>0.496527777777778</v>
      </c>
      <c r="D3" s="25" t="n">
        <f aca="false">C3-B3</f>
        <v>0.0083333333333333</v>
      </c>
    </row>
    <row r="4" customFormat="false" ht="14.4" hidden="false" customHeight="false" outlineLevel="0" collapsed="false">
      <c r="A4" s="0" t="n">
        <v>3</v>
      </c>
      <c r="B4" s="17" t="n">
        <v>0.488194444444444</v>
      </c>
      <c r="C4" s="0" t="s">
        <v>38</v>
      </c>
      <c r="D4" s="25"/>
    </row>
    <row r="5" customFormat="false" ht="14.4" hidden="false" customHeight="false" outlineLevel="0" collapsed="false">
      <c r="A5" s="0" t="n">
        <v>4</v>
      </c>
      <c r="B5" s="17" t="n">
        <v>0.488194444444444</v>
      </c>
      <c r="C5" s="0" t="s">
        <v>38</v>
      </c>
      <c r="D5" s="25"/>
    </row>
    <row r="6" customFormat="false" ht="14.4" hidden="false" customHeight="false" outlineLevel="0" collapsed="false">
      <c r="A6" s="0" t="n">
        <v>5</v>
      </c>
      <c r="B6" s="17" t="n">
        <v>0.488194444444444</v>
      </c>
      <c r="C6" s="17" t="n">
        <v>0.498611111111111</v>
      </c>
      <c r="D6" s="25" t="n">
        <f aca="false">C6-B6</f>
        <v>0.0104166666666667</v>
      </c>
    </row>
    <row r="7" customFormat="false" ht="14.4" hidden="false" customHeight="false" outlineLevel="0" collapsed="false">
      <c r="A7" s="0" t="n">
        <v>6</v>
      </c>
      <c r="B7" s="17" t="n">
        <v>0.488194444444444</v>
      </c>
      <c r="C7" s="0" t="s">
        <v>38</v>
      </c>
      <c r="D7" s="25"/>
    </row>
    <row r="8" customFormat="false" ht="14.4" hidden="false" customHeight="false" outlineLevel="0" collapsed="false">
      <c r="A8" s="0" t="n">
        <v>7</v>
      </c>
      <c r="B8" s="17" t="n">
        <v>0.488194444444444</v>
      </c>
      <c r="C8" s="17" t="n">
        <v>0.491666666666667</v>
      </c>
      <c r="D8" s="25" t="n">
        <f aca="false">C8-B8</f>
        <v>0.00347222222222227</v>
      </c>
    </row>
    <row r="9" customFormat="false" ht="14.4" hidden="false" customHeight="false" outlineLevel="0" collapsed="false">
      <c r="A9" s="0" t="n">
        <v>8</v>
      </c>
      <c r="B9" s="17" t="n">
        <v>0.488194444444444</v>
      </c>
      <c r="C9" s="0" t="s">
        <v>38</v>
      </c>
      <c r="D9" s="25"/>
    </row>
    <row r="10" customFormat="false" ht="14.4" hidden="false" customHeight="false" outlineLevel="0" collapsed="false">
      <c r="A10" s="0" t="n">
        <v>9</v>
      </c>
      <c r="B10" s="17" t="n">
        <v>0.488194444444444</v>
      </c>
      <c r="C10" s="17" t="s">
        <v>38</v>
      </c>
      <c r="D10" s="25"/>
    </row>
    <row r="11" customFormat="false" ht="14.4" hidden="false" customHeight="false" outlineLevel="0" collapsed="false">
      <c r="A11" s="0" t="n">
        <v>10</v>
      </c>
      <c r="B11" s="17" t="n">
        <v>0.488194444444444</v>
      </c>
      <c r="C11" s="0" t="s">
        <v>38</v>
      </c>
      <c r="D11" s="25"/>
    </row>
    <row r="12" customFormat="false" ht="14.4" hidden="false" customHeight="false" outlineLevel="0" collapsed="false">
      <c r="A12" s="0" t="n">
        <v>11</v>
      </c>
      <c r="B12" s="17" t="n">
        <v>0.488194444444444</v>
      </c>
      <c r="C12" s="17" t="s">
        <v>38</v>
      </c>
      <c r="D12" s="25"/>
    </row>
    <row r="13" customFormat="false" ht="14.4" hidden="false" customHeight="false" outlineLevel="0" collapsed="false">
      <c r="A13" s="0" t="n">
        <v>12</v>
      </c>
      <c r="B13" s="17" t="n">
        <v>0.488194444444444</v>
      </c>
      <c r="C13" s="17" t="n">
        <v>0.497222222222222</v>
      </c>
      <c r="D13" s="25" t="n">
        <f aca="false">C13-B13</f>
        <v>0.00902777777777786</v>
      </c>
    </row>
    <row r="14" customFormat="false" ht="14.4" hidden="false" customHeight="false" outlineLevel="0" collapsed="false">
      <c r="A14" s="0" t="n">
        <v>13</v>
      </c>
      <c r="B14" s="17" t="n">
        <v>0.488194444444444</v>
      </c>
      <c r="C14" s="17" t="s">
        <v>38</v>
      </c>
      <c r="D14" s="25"/>
    </row>
    <row r="15" customFormat="false" ht="14.4" hidden="false" customHeight="false" outlineLevel="0" collapsed="false">
      <c r="A15" s="0" t="n">
        <v>14</v>
      </c>
      <c r="B15" s="17" t="n">
        <v>0.488194444444444</v>
      </c>
      <c r="C15" s="17" t="s">
        <v>38</v>
      </c>
      <c r="D15" s="25"/>
    </row>
    <row r="16" customFormat="false" ht="14.4" hidden="false" customHeight="false" outlineLevel="0" collapsed="false">
      <c r="A16" s="0" t="n">
        <v>15</v>
      </c>
      <c r="B16" s="17" t="n">
        <v>0.488194444444444</v>
      </c>
      <c r="C16" s="17" t="s">
        <v>38</v>
      </c>
      <c r="D16" s="25"/>
    </row>
    <row r="17" customFormat="false" ht="14.4" hidden="false" customHeight="false" outlineLevel="0" collapsed="false">
      <c r="A17" s="0" t="n">
        <v>16</v>
      </c>
      <c r="B17" s="17" t="n">
        <v>0.488194444444444</v>
      </c>
      <c r="C17" s="17" t="n">
        <v>0.492361111111111</v>
      </c>
      <c r="D17" s="25" t="n">
        <f aca="false">C17-B17</f>
        <v>0.00416666666666671</v>
      </c>
    </row>
    <row r="18" customFormat="false" ht="14.4" hidden="false" customHeight="false" outlineLevel="0" collapsed="false">
      <c r="A18" s="0" t="n">
        <v>17</v>
      </c>
      <c r="B18" s="17" t="n">
        <v>0.488194444444444</v>
      </c>
      <c r="C18" s="17" t="s">
        <v>38</v>
      </c>
      <c r="D18" s="25"/>
    </row>
    <row r="19" customFormat="false" ht="14.4" hidden="false" customHeight="false" outlineLevel="0" collapsed="false">
      <c r="A19" s="0" t="n">
        <v>18</v>
      </c>
      <c r="B19" s="17" t="n">
        <v>0.488194444444444</v>
      </c>
      <c r="C19" s="17" t="n">
        <v>0.495138888888889</v>
      </c>
      <c r="D19" s="25" t="n">
        <f aca="false">C19-B19</f>
        <v>0.00694444444444448</v>
      </c>
    </row>
    <row r="20" customFormat="false" ht="14.4" hidden="false" customHeight="false" outlineLevel="0" collapsed="false">
      <c r="A20" s="0" t="n">
        <v>19</v>
      </c>
      <c r="B20" s="17" t="n">
        <v>0.488194444444444</v>
      </c>
      <c r="C20" s="17" t="s">
        <v>38</v>
      </c>
      <c r="D20" s="25"/>
    </row>
    <row r="21" customFormat="false" ht="14.4" hidden="false" customHeight="false" outlineLevel="0" collapsed="false">
      <c r="A21" s="0" t="n">
        <v>20</v>
      </c>
      <c r="B21" s="17" t="n">
        <v>0.488194444444444</v>
      </c>
      <c r="C21" s="17" t="n">
        <v>0.497916666666667</v>
      </c>
      <c r="D21" s="25" t="n">
        <f aca="false">C21-B21</f>
        <v>0.00972222222222219</v>
      </c>
    </row>
    <row r="22" customFormat="false" ht="14.4" hidden="false" customHeight="false" outlineLevel="0" collapsed="false">
      <c r="A22" s="0" t="n">
        <v>21</v>
      </c>
      <c r="B22" s="17" t="n">
        <v>0.488194444444444</v>
      </c>
      <c r="C22" s="17" t="n">
        <v>0.489583333333333</v>
      </c>
      <c r="D22" s="25" t="n">
        <f aca="false">C22-B22</f>
        <v>0.00138888888888888</v>
      </c>
    </row>
    <row r="23" customFormat="false" ht="14.4" hidden="false" customHeight="false" outlineLevel="0" collapsed="false">
      <c r="A23" s="0" t="n">
        <v>22</v>
      </c>
      <c r="B23" s="17" t="n">
        <v>0.488194444444444</v>
      </c>
      <c r="C23" s="17" t="n">
        <v>0.495138888888889</v>
      </c>
      <c r="D23" s="25" t="n">
        <f aca="false">C23-B23</f>
        <v>0.00694444444444448</v>
      </c>
    </row>
    <row r="24" customFormat="false" ht="14.4" hidden="false" customHeight="false" outlineLevel="0" collapsed="false">
      <c r="A24" s="0" t="n">
        <v>23</v>
      </c>
      <c r="B24" s="17" t="n">
        <v>0.488194444444444</v>
      </c>
      <c r="C24" s="17" t="n">
        <v>-1</v>
      </c>
      <c r="D24" s="25"/>
    </row>
    <row r="25" customFormat="false" ht="14.4" hidden="false" customHeight="false" outlineLevel="0" collapsed="false">
      <c r="A25" s="0" t="n">
        <v>24</v>
      </c>
      <c r="B25" s="17" t="n">
        <v>0.488194444444444</v>
      </c>
      <c r="C25" s="17" t="n">
        <v>-1</v>
      </c>
      <c r="D25" s="25"/>
    </row>
    <row r="26" customFormat="false" ht="14.4" hidden="false" customHeight="false" outlineLevel="0" collapsed="false">
      <c r="A26" s="0" t="n">
        <v>25</v>
      </c>
      <c r="B26" s="17" t="n">
        <v>0.488194444444444</v>
      </c>
      <c r="C26" s="17" t="n">
        <v>0.489583333333333</v>
      </c>
      <c r="D26" s="25" t="n">
        <f aca="false">C26-B26</f>
        <v>0.00138888888888888</v>
      </c>
    </row>
    <row r="27" customFormat="false" ht="14.4" hidden="false" customHeight="false" outlineLevel="0" collapsed="false">
      <c r="A27" s="0" t="n">
        <v>26</v>
      </c>
      <c r="B27" s="17" t="n">
        <v>0.488194444444444</v>
      </c>
      <c r="C27" s="17" t="n">
        <v>-1</v>
      </c>
      <c r="D27" s="25"/>
    </row>
    <row r="28" customFormat="false" ht="14.4" hidden="false" customHeight="false" outlineLevel="0" collapsed="false">
      <c r="A28" s="0" t="n">
        <v>27</v>
      </c>
      <c r="B28" s="17" t="n">
        <v>0.488194444444444</v>
      </c>
      <c r="C28" s="17" t="n">
        <v>0.495833333333333</v>
      </c>
      <c r="D28" s="25" t="n">
        <f aca="false">C28-B28</f>
        <v>0.00763888888888897</v>
      </c>
    </row>
    <row r="29" customFormat="false" ht="14.4" hidden="false" customHeight="false" outlineLevel="0" collapsed="false">
      <c r="A29" s="0" t="n">
        <v>28</v>
      </c>
      <c r="B29" s="17" t="n">
        <v>0.488194444444444</v>
      </c>
      <c r="C29" s="17" t="n">
        <v>0.496527777777778</v>
      </c>
      <c r="D29" s="25" t="n">
        <f aca="false">C29-B29</f>
        <v>0.0083333333333333</v>
      </c>
    </row>
    <row r="30" customFormat="false" ht="14.4" hidden="false" customHeight="false" outlineLevel="0" collapsed="false">
      <c r="A30" s="0" t="n">
        <v>29</v>
      </c>
      <c r="B30" s="17" t="n">
        <v>0.488194444444444</v>
      </c>
      <c r="C30" s="17" t="n">
        <v>-1</v>
      </c>
      <c r="D30" s="25"/>
    </row>
    <row r="31" customFormat="false" ht="14.4" hidden="false" customHeight="false" outlineLevel="0" collapsed="false">
      <c r="A31" s="0" t="n">
        <v>30</v>
      </c>
      <c r="B31" s="17" t="n">
        <v>0.399305555555556</v>
      </c>
      <c r="C31" s="0" t="s">
        <v>38</v>
      </c>
      <c r="D31" s="25"/>
    </row>
    <row r="32" customFormat="false" ht="14.4" hidden="false" customHeight="false" outlineLevel="0" collapsed="false">
      <c r="A32" s="0" t="n">
        <v>31</v>
      </c>
      <c r="B32" s="17" t="n">
        <v>0.399305555555556</v>
      </c>
      <c r="C32" s="0" t="s">
        <v>38</v>
      </c>
      <c r="D32" s="25"/>
    </row>
    <row r="33" customFormat="false" ht="14.4" hidden="false" customHeight="false" outlineLevel="0" collapsed="false">
      <c r="A33" s="0" t="n">
        <v>32</v>
      </c>
      <c r="B33" s="17" t="n">
        <v>0.399305555555556</v>
      </c>
      <c r="C33" s="17" t="n">
        <v>-1</v>
      </c>
      <c r="D33" s="25"/>
    </row>
    <row r="34" customFormat="false" ht="14.4" hidden="false" customHeight="false" outlineLevel="0" collapsed="false">
      <c r="A34" s="0" t="n">
        <v>33</v>
      </c>
      <c r="B34" s="17" t="n">
        <v>0.399305555555556</v>
      </c>
      <c r="C34" s="0" t="s">
        <v>38</v>
      </c>
      <c r="D34" s="25"/>
    </row>
    <row r="35" customFormat="false" ht="14.4" hidden="false" customHeight="false" outlineLevel="0" collapsed="false">
      <c r="A35" s="0" t="n">
        <v>34</v>
      </c>
      <c r="B35" s="17" t="n">
        <v>0.399305555555556</v>
      </c>
      <c r="C35" s="17" t="n">
        <v>0.406944444444444</v>
      </c>
      <c r="D35" s="25" t="n">
        <f aca="false">C35-B35</f>
        <v>0.00763888888888886</v>
      </c>
    </row>
    <row r="36" customFormat="false" ht="14.4" hidden="false" customHeight="false" outlineLevel="0" collapsed="false">
      <c r="A36" s="0" t="n">
        <v>35</v>
      </c>
      <c r="B36" s="17" t="n">
        <v>0.399305555555556</v>
      </c>
      <c r="C36" s="0" t="s">
        <v>38</v>
      </c>
      <c r="D36" s="25"/>
    </row>
    <row r="37" customFormat="false" ht="14.4" hidden="false" customHeight="false" outlineLevel="0" collapsed="false">
      <c r="A37" s="0" t="n">
        <v>36</v>
      </c>
      <c r="B37" s="17" t="n">
        <v>0.399305555555556</v>
      </c>
      <c r="C37" s="17" t="s">
        <v>38</v>
      </c>
      <c r="D37" s="25"/>
    </row>
    <row r="38" customFormat="false" ht="14.4" hidden="false" customHeight="false" outlineLevel="0" collapsed="false">
      <c r="A38" s="0" t="n">
        <v>37</v>
      </c>
      <c r="B38" s="17" t="n">
        <v>0.399305555555556</v>
      </c>
      <c r="C38" s="17" t="n">
        <v>0.415277777777778</v>
      </c>
      <c r="D38" s="25" t="n">
        <f aca="false">C38-B38</f>
        <v>0.0159722222222222</v>
      </c>
    </row>
    <row r="39" customFormat="false" ht="14.4" hidden="false" customHeight="false" outlineLevel="0" collapsed="false">
      <c r="A39" s="0" t="n">
        <v>38</v>
      </c>
      <c r="B39" s="17" t="n">
        <v>0.399305555555556</v>
      </c>
      <c r="C39" s="17" t="n">
        <v>-1</v>
      </c>
      <c r="D39" s="25"/>
    </row>
    <row r="40" customFormat="false" ht="14.4" hidden="false" customHeight="false" outlineLevel="0" collapsed="false">
      <c r="A40" s="0" t="n">
        <v>39</v>
      </c>
      <c r="B40" s="17" t="n">
        <v>0.399305555555556</v>
      </c>
      <c r="C40" s="0" t="s">
        <v>38</v>
      </c>
      <c r="D40" s="25"/>
    </row>
    <row r="41" customFormat="false" ht="14.4" hidden="false" customHeight="false" outlineLevel="0" collapsed="false">
      <c r="A41" s="0" t="n">
        <v>40</v>
      </c>
      <c r="B41" s="17" t="n">
        <v>0.399305555555556</v>
      </c>
      <c r="C41" s="17" t="n">
        <v>-1</v>
      </c>
      <c r="D41" s="25"/>
    </row>
    <row r="42" customFormat="false" ht="14.4" hidden="false" customHeight="false" outlineLevel="0" collapsed="false">
      <c r="A42" s="0" t="n">
        <v>41</v>
      </c>
      <c r="B42" s="17" t="n">
        <v>0.399305555555556</v>
      </c>
      <c r="C42" s="17" t="n">
        <v>0.415277777777778</v>
      </c>
      <c r="D42" s="25" t="n">
        <f aca="false">C42-B42</f>
        <v>0.0159722222222222</v>
      </c>
    </row>
    <row r="43" customFormat="false" ht="14.4" hidden="false" customHeight="false" outlineLevel="0" collapsed="false">
      <c r="A43" s="0" t="n">
        <v>42</v>
      </c>
      <c r="B43" s="17" t="n">
        <v>0.399305555555556</v>
      </c>
      <c r="C43" s="17" t="n">
        <v>-1</v>
      </c>
      <c r="D43" s="25"/>
    </row>
    <row r="44" customFormat="false" ht="14.4" hidden="false" customHeight="false" outlineLevel="0" collapsed="false">
      <c r="A44" s="0" t="n">
        <v>43</v>
      </c>
      <c r="B44" s="17" t="n">
        <v>0.399305555555556</v>
      </c>
      <c r="C44" s="17" t="n">
        <v>0.405555555555555</v>
      </c>
      <c r="D44" s="25" t="n">
        <f aca="false">C44-B44</f>
        <v>0.00624999999999987</v>
      </c>
    </row>
    <row r="45" customFormat="false" ht="14.4" hidden="false" customHeight="false" outlineLevel="0" collapsed="false">
      <c r="A45" s="0" t="n">
        <v>44</v>
      </c>
      <c r="B45" s="17" t="n">
        <v>0.399305555555556</v>
      </c>
      <c r="C45" s="17" t="n">
        <v>0.415972222222222</v>
      </c>
      <c r="D45" s="25" t="n">
        <f aca="false">C45-B45</f>
        <v>0.0166666666666666</v>
      </c>
    </row>
    <row r="46" customFormat="false" ht="14.4" hidden="false" customHeight="false" outlineLevel="0" collapsed="false">
      <c r="A46" s="0" t="n">
        <v>45</v>
      </c>
      <c r="B46" s="17" t="n">
        <v>0.399305555555556</v>
      </c>
      <c r="C46" s="17" t="n">
        <v>0.415972222222222</v>
      </c>
      <c r="D46" s="25" t="n">
        <f aca="false">C46-B46</f>
        <v>0.0166666666666666</v>
      </c>
    </row>
    <row r="47" customFormat="false" ht="14.4" hidden="false" customHeight="false" outlineLevel="0" collapsed="false">
      <c r="A47" s="0" t="n">
        <v>46</v>
      </c>
      <c r="B47" s="17" t="n">
        <v>0.399305555555556</v>
      </c>
      <c r="C47" s="17" t="n">
        <v>0.416666666666667</v>
      </c>
      <c r="D47" s="25" t="n">
        <f aca="false">C47-B47</f>
        <v>0.0173611111111111</v>
      </c>
    </row>
    <row r="48" customFormat="false" ht="14.4" hidden="false" customHeight="false" outlineLevel="0" collapsed="false">
      <c r="A48" s="0" t="n">
        <v>47</v>
      </c>
      <c r="B48" s="17" t="n">
        <v>0.399305555555556</v>
      </c>
      <c r="C48" s="17" t="n">
        <v>0.405555555555555</v>
      </c>
      <c r="D48" s="25" t="n">
        <f aca="false">C48-B48</f>
        <v>0.00624999999999987</v>
      </c>
    </row>
    <row r="49" customFormat="false" ht="14.4" hidden="false" customHeight="false" outlineLevel="0" collapsed="false">
      <c r="A49" s="0" t="n">
        <v>48</v>
      </c>
      <c r="B49" s="17" t="n">
        <v>0.399305555555556</v>
      </c>
      <c r="C49" s="17" t="n">
        <v>0.4125</v>
      </c>
      <c r="D49" s="25" t="n">
        <f aca="false">C49-B49</f>
        <v>0.0131944444444444</v>
      </c>
    </row>
    <row r="50" customFormat="false" ht="14.4" hidden="false" customHeight="false" outlineLevel="0" collapsed="false">
      <c r="A50" s="0" t="n">
        <v>49</v>
      </c>
      <c r="B50" s="17" t="n">
        <v>0.399305555555556</v>
      </c>
      <c r="C50" s="17" t="n">
        <v>0.413888888888889</v>
      </c>
      <c r="D50" s="25" t="n">
        <f aca="false">C50-B50</f>
        <v>0.0145833333333333</v>
      </c>
    </row>
    <row r="51" customFormat="false" ht="14.4" hidden="false" customHeight="false" outlineLevel="0" collapsed="false">
      <c r="A51" s="0" t="n">
        <v>50</v>
      </c>
      <c r="B51" s="17" t="n">
        <v>0.399305555555556</v>
      </c>
      <c r="C51" s="17" t="n">
        <v>0.413888888888889</v>
      </c>
      <c r="D51" s="25" t="n">
        <f aca="false">C51-B51</f>
        <v>0.0145833333333333</v>
      </c>
    </row>
    <row r="52" customFormat="false" ht="14.4" hidden="false" customHeight="false" outlineLevel="0" collapsed="false">
      <c r="A52" s="0" t="n">
        <v>51</v>
      </c>
      <c r="B52" s="17" t="n">
        <v>0.399305555555556</v>
      </c>
      <c r="C52" s="17" t="n">
        <v>0.414583333333333</v>
      </c>
      <c r="D52" s="25" t="n">
        <f aca="false">C52-B52</f>
        <v>0.0152777777777777</v>
      </c>
    </row>
    <row r="53" customFormat="false" ht="14.4" hidden="false" customHeight="false" outlineLevel="0" collapsed="false">
      <c r="A53" s="0" t="n">
        <v>52</v>
      </c>
      <c r="B53" s="17" t="n">
        <v>0.399305555555556</v>
      </c>
      <c r="C53" s="17" t="n">
        <v>-1</v>
      </c>
      <c r="D53" s="25"/>
    </row>
    <row r="54" customFormat="false" ht="14.4" hidden="false" customHeight="false" outlineLevel="0" collapsed="false">
      <c r="A54" s="0" t="n">
        <v>53</v>
      </c>
      <c r="B54" s="17" t="n">
        <v>0.399305555555556</v>
      </c>
      <c r="C54" s="17" t="n">
        <v>-1</v>
      </c>
      <c r="D54" s="25"/>
    </row>
    <row r="55" customFormat="false" ht="14.4" hidden="false" customHeight="false" outlineLevel="0" collapsed="false">
      <c r="A55" s="0" t="n">
        <v>54</v>
      </c>
      <c r="B55" s="17" t="n">
        <v>0.399305555555556</v>
      </c>
      <c r="C55" s="17" t="n">
        <v>-1</v>
      </c>
      <c r="D55" s="25"/>
    </row>
    <row r="56" customFormat="false" ht="14.4" hidden="false" customHeight="false" outlineLevel="0" collapsed="false">
      <c r="A56" s="0" t="n">
        <v>55</v>
      </c>
      <c r="B56" s="17" t="n">
        <v>0.399305555555556</v>
      </c>
      <c r="C56" s="0" t="s">
        <v>38</v>
      </c>
      <c r="D56" s="25"/>
      <c r="G56" s="0" t="n">
        <v>1</v>
      </c>
      <c r="H56" s="0" t="n">
        <v>60</v>
      </c>
    </row>
    <row r="57" customFormat="false" ht="14.4" hidden="false" customHeight="false" outlineLevel="0" collapsed="false">
      <c r="G57" s="0" t="s">
        <v>82</v>
      </c>
      <c r="H57" s="0" t="s">
        <v>83</v>
      </c>
    </row>
    <row r="60" customFormat="false" ht="14.4" hidden="false" customHeight="false" outlineLevel="0" collapsed="false">
      <c r="A60" s="20" t="s">
        <v>84</v>
      </c>
      <c r="B60" s="20"/>
      <c r="C60" s="20"/>
      <c r="D60" s="3" t="n">
        <f aca="false">AVERAGE($D$2:$D$56)</f>
        <v>0.00992476851851851</v>
      </c>
    </row>
    <row r="61" customFormat="false" ht="14.4" hidden="false" customHeight="false" outlineLevel="0" collapsed="false">
      <c r="A61" s="20" t="s">
        <v>85</v>
      </c>
      <c r="B61" s="20"/>
      <c r="C61" s="20"/>
      <c r="D61" s="3" t="n">
        <f aca="false">AVEDEV(D2:D56)</f>
        <v>0.00428722993827161</v>
      </c>
    </row>
    <row r="62" customFormat="false" ht="14.4" hidden="false" customHeight="false" outlineLevel="0" collapsed="false">
      <c r="A62" s="20" t="s">
        <v>86</v>
      </c>
      <c r="B62" s="20"/>
      <c r="C62" s="20"/>
      <c r="D62" s="0" t="n">
        <f aca="false">55-COUNTIF($C$2:$C$56, -1)</f>
        <v>44</v>
      </c>
    </row>
    <row r="63" customFormat="false" ht="14.4" hidden="false" customHeight="false" outlineLevel="0" collapsed="false">
      <c r="A63" s="20" t="s">
        <v>85</v>
      </c>
      <c r="B63" s="20"/>
      <c r="C63" s="20"/>
    </row>
  </sheetData>
  <mergeCells count="4">
    <mergeCell ref="A60:C60"/>
    <mergeCell ref="A61:C61"/>
    <mergeCell ref="A62:C62"/>
    <mergeCell ref="A63:C63"/>
  </mergeCells>
  <printOptions headings="false" gridLines="false" gridLinesSet="true" horizontalCentered="false" verticalCentered="false"/>
  <pageMargins left="0.511805555555555" right="0.511805555555555"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00FFFFFF"/>
    <pageSetUpPr fitToPage="false"/>
  </sheetPr>
  <dimension ref="A1:F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RowHeight="14.4"/>
  <cols>
    <col collapsed="false" hidden="false" max="1" min="1" style="0" width="8.5748987854251"/>
    <col collapsed="false" hidden="false" max="3" min="2" style="0" width="11.6599190283401"/>
    <col collapsed="false" hidden="false" max="4" min="4" style="0" width="8.5748987854251"/>
    <col collapsed="false" hidden="false" max="5" min="5" style="11" width="48.331983805668"/>
    <col collapsed="false" hidden="false" max="6" min="6" style="11" width="46.331983805668"/>
    <col collapsed="false" hidden="false" max="1025" min="7" style="0" width="8.5748987854251"/>
  </cols>
  <sheetData>
    <row r="1" customFormat="false" ht="14.4" hidden="false" customHeight="false" outlineLevel="0" collapsed="false">
      <c r="A1" s="12" t="s">
        <v>16</v>
      </c>
      <c r="B1" s="12" t="s">
        <v>18</v>
      </c>
      <c r="C1" s="12" t="s">
        <v>19</v>
      </c>
      <c r="D1" s="12" t="s">
        <v>28</v>
      </c>
      <c r="E1" s="14" t="s">
        <v>29</v>
      </c>
      <c r="F1" s="14" t="s">
        <v>30</v>
      </c>
    </row>
    <row r="2" customFormat="false" ht="43.2" hidden="false" customHeight="false" outlineLevel="0" collapsed="false">
      <c r="A2" s="12" t="n">
        <v>31</v>
      </c>
      <c r="B2" s="16" t="n">
        <v>0</v>
      </c>
      <c r="C2" s="16" t="s">
        <v>31</v>
      </c>
      <c r="D2" s="12" t="s">
        <v>32</v>
      </c>
      <c r="E2" s="14" t="s">
        <v>76</v>
      </c>
      <c r="F2" s="14" t="s">
        <v>77</v>
      </c>
    </row>
    <row r="3" customFormat="false" ht="43.2" hidden="false" customHeight="false" outlineLevel="0" collapsed="false">
      <c r="A3" s="12" t="n">
        <v>32</v>
      </c>
      <c r="B3" s="16" t="n">
        <v>0</v>
      </c>
      <c r="C3" s="16" t="s">
        <v>31</v>
      </c>
      <c r="D3" s="12" t="s">
        <v>32</v>
      </c>
      <c r="E3" s="14" t="s">
        <v>33</v>
      </c>
      <c r="F3" s="14" t="s">
        <v>34</v>
      </c>
    </row>
    <row r="4" customFormat="false" ht="14.4" hidden="false" customHeight="false" outlineLevel="0" collapsed="false">
      <c r="A4" s="12" t="n">
        <v>33</v>
      </c>
      <c r="B4" s="16" t="n">
        <v>0</v>
      </c>
      <c r="C4" s="16" t="s">
        <v>31</v>
      </c>
      <c r="D4" s="12" t="s">
        <v>35</v>
      </c>
      <c r="E4" s="14" t="s">
        <v>75</v>
      </c>
      <c r="F4" s="14"/>
    </row>
    <row r="5" customFormat="false" ht="57.6" hidden="false" customHeight="false" outlineLevel="0" collapsed="false">
      <c r="A5" s="12" t="n">
        <v>34</v>
      </c>
      <c r="B5" s="16" t="n">
        <v>0</v>
      </c>
      <c r="C5" s="16" t="s">
        <v>31</v>
      </c>
      <c r="D5" s="12" t="s">
        <v>32</v>
      </c>
      <c r="E5" s="14" t="s">
        <v>87</v>
      </c>
      <c r="F5" s="14"/>
    </row>
    <row r="6" customFormat="false" ht="28.8" hidden="false" customHeight="false" outlineLevel="0" collapsed="false">
      <c r="A6" s="12" t="n">
        <v>35</v>
      </c>
      <c r="B6" s="16" t="n">
        <v>0</v>
      </c>
      <c r="C6" s="16" t="s">
        <v>31</v>
      </c>
      <c r="D6" s="12" t="s">
        <v>32</v>
      </c>
      <c r="E6" s="14" t="s">
        <v>88</v>
      </c>
      <c r="F6" s="14"/>
    </row>
    <row r="7" customFormat="false" ht="57.6" hidden="false" customHeight="false" outlineLevel="0" collapsed="false">
      <c r="A7" s="12" t="n">
        <v>36</v>
      </c>
      <c r="B7" s="16" t="n">
        <v>0</v>
      </c>
      <c r="C7" s="16" t="s">
        <v>32</v>
      </c>
      <c r="D7" s="12"/>
      <c r="E7" s="14" t="s">
        <v>89</v>
      </c>
      <c r="F7" s="14" t="s">
        <v>55</v>
      </c>
    </row>
    <row r="8" customFormat="false" ht="28.8" hidden="false" customHeight="false" outlineLevel="0" collapsed="false">
      <c r="A8" s="12" t="n">
        <v>37</v>
      </c>
      <c r="B8" s="16" t="n">
        <v>0</v>
      </c>
      <c r="C8" s="16" t="s">
        <v>31</v>
      </c>
      <c r="D8" s="12" t="s">
        <v>32</v>
      </c>
      <c r="E8" s="14" t="s">
        <v>90</v>
      </c>
      <c r="F8" s="14"/>
    </row>
    <row r="9" customFormat="false" ht="14.4" hidden="false" customHeight="false" outlineLevel="0" collapsed="false">
      <c r="A9" s="12" t="n">
        <v>38</v>
      </c>
      <c r="B9" s="16" t="n">
        <v>0</v>
      </c>
      <c r="C9" s="16" t="s">
        <v>32</v>
      </c>
      <c r="D9" s="12"/>
      <c r="E9" s="14"/>
      <c r="F9" s="14"/>
    </row>
    <row r="10" customFormat="false" ht="43.2" hidden="false" customHeight="false" outlineLevel="0" collapsed="false">
      <c r="A10" s="12" t="n">
        <v>39</v>
      </c>
      <c r="B10" s="16" t="n">
        <v>0</v>
      </c>
      <c r="C10" s="16" t="s">
        <v>31</v>
      </c>
      <c r="D10" s="12" t="s">
        <v>32</v>
      </c>
      <c r="E10" s="14" t="s">
        <v>76</v>
      </c>
      <c r="F10" s="14" t="s">
        <v>77</v>
      </c>
    </row>
    <row r="11" customFormat="false" ht="14.4" hidden="false" customHeight="false" outlineLevel="0" collapsed="false">
      <c r="A11" s="12" t="n">
        <v>40</v>
      </c>
      <c r="B11" s="16" t="n">
        <v>0</v>
      </c>
      <c r="C11" s="16" t="s">
        <v>32</v>
      </c>
      <c r="D11" s="12"/>
      <c r="E11" s="14"/>
      <c r="F11" s="14"/>
    </row>
    <row r="12" customFormat="false" ht="43.2" hidden="false" customHeight="false" outlineLevel="0" collapsed="false">
      <c r="A12" s="12" t="n">
        <v>41</v>
      </c>
      <c r="B12" s="16" t="n">
        <v>0</v>
      </c>
      <c r="C12" s="16" t="s">
        <v>31</v>
      </c>
      <c r="D12" s="12" t="s">
        <v>32</v>
      </c>
      <c r="E12" s="14" t="s">
        <v>33</v>
      </c>
      <c r="F12" s="14" t="s">
        <v>34</v>
      </c>
    </row>
    <row r="13" customFormat="false" ht="14.4" hidden="false" customHeight="false" outlineLevel="0" collapsed="false">
      <c r="A13" s="12" t="n">
        <v>42</v>
      </c>
      <c r="B13" s="16" t="n">
        <v>0</v>
      </c>
      <c r="C13" s="16" t="s">
        <v>32</v>
      </c>
      <c r="D13" s="12"/>
      <c r="E13" s="14"/>
      <c r="F13" s="14"/>
    </row>
    <row r="14" customFormat="false" ht="14.4" hidden="false" customHeight="false" outlineLevel="0" collapsed="false">
      <c r="A14" s="12" t="n">
        <v>43</v>
      </c>
      <c r="B14" s="16" t="n">
        <v>0</v>
      </c>
      <c r="C14" s="16" t="s">
        <v>31</v>
      </c>
      <c r="D14" s="12" t="s">
        <v>32</v>
      </c>
      <c r="E14" s="14" t="s">
        <v>50</v>
      </c>
      <c r="F14" s="14"/>
    </row>
    <row r="15" customFormat="false" ht="14.4" hidden="false" customHeight="false" outlineLevel="0" collapsed="false">
      <c r="A15" s="12" t="n">
        <v>44</v>
      </c>
      <c r="B15" s="16" t="n">
        <v>0</v>
      </c>
      <c r="C15" s="16" t="s">
        <v>32</v>
      </c>
      <c r="D15" s="12"/>
      <c r="E15" s="14"/>
      <c r="F15" s="14"/>
    </row>
    <row r="16" customFormat="false" ht="14.4" hidden="false" customHeight="false" outlineLevel="0" collapsed="false">
      <c r="A16" s="12" t="n">
        <v>45</v>
      </c>
      <c r="B16" s="16" t="n">
        <v>0</v>
      </c>
      <c r="C16" s="16" t="s">
        <v>32</v>
      </c>
      <c r="D16" s="12"/>
      <c r="E16" s="14"/>
      <c r="F16" s="14"/>
    </row>
    <row r="17" customFormat="false" ht="14.4" hidden="false" customHeight="false" outlineLevel="0" collapsed="false">
      <c r="A17" s="12" t="n">
        <v>46</v>
      </c>
      <c r="B17" s="16" t="n">
        <v>0</v>
      </c>
      <c r="C17" s="16" t="s">
        <v>31</v>
      </c>
      <c r="D17" s="12" t="s">
        <v>32</v>
      </c>
      <c r="E17" s="14" t="s">
        <v>50</v>
      </c>
      <c r="F17" s="14"/>
    </row>
    <row r="18" customFormat="false" ht="43.2" hidden="false" customHeight="false" outlineLevel="0" collapsed="false">
      <c r="A18" s="12" t="n">
        <v>47</v>
      </c>
      <c r="B18" s="16" t="n">
        <v>0</v>
      </c>
      <c r="C18" s="16" t="s">
        <v>31</v>
      </c>
      <c r="D18" s="12" t="s">
        <v>32</v>
      </c>
      <c r="E18" s="14" t="s">
        <v>33</v>
      </c>
      <c r="F18" s="14" t="s">
        <v>34</v>
      </c>
    </row>
    <row r="19" customFormat="false" ht="14.4" hidden="false" customHeight="false" outlineLevel="0" collapsed="false">
      <c r="A19" s="12" t="n">
        <v>48</v>
      </c>
      <c r="B19" s="16" t="n">
        <v>0</v>
      </c>
      <c r="C19" s="16" t="s">
        <v>32</v>
      </c>
      <c r="D19" s="12"/>
      <c r="E19" s="14"/>
      <c r="F19" s="14"/>
    </row>
    <row r="20" customFormat="false" ht="14.4" hidden="false" customHeight="false" outlineLevel="0" collapsed="false">
      <c r="A20" s="12" t="n">
        <v>49</v>
      </c>
      <c r="B20" s="16" t="n">
        <v>0</v>
      </c>
      <c r="C20" s="16" t="s">
        <v>32</v>
      </c>
      <c r="D20" s="12"/>
      <c r="E20" s="14"/>
      <c r="F20" s="14"/>
    </row>
    <row r="21" customFormat="false" ht="14.4" hidden="false" customHeight="false" outlineLevel="0" collapsed="false">
      <c r="A21" s="12" t="n">
        <v>50</v>
      </c>
      <c r="B21" s="16" t="n">
        <v>0</v>
      </c>
      <c r="C21" s="16" t="s">
        <v>32</v>
      </c>
      <c r="D21" s="12"/>
      <c r="E21" s="14"/>
      <c r="F21" s="14"/>
    </row>
    <row r="22" customFormat="false" ht="57.6" hidden="false" customHeight="false" outlineLevel="0" collapsed="false">
      <c r="A22" s="12" t="n">
        <v>51</v>
      </c>
      <c r="B22" s="16" t="n">
        <v>0</v>
      </c>
      <c r="C22" s="16" t="s">
        <v>31</v>
      </c>
      <c r="D22" s="12" t="s">
        <v>32</v>
      </c>
      <c r="E22" s="14" t="s">
        <v>91</v>
      </c>
      <c r="F22" s="14" t="s">
        <v>55</v>
      </c>
    </row>
    <row r="23" customFormat="false" ht="14.4" hidden="false" customHeight="false" outlineLevel="0" collapsed="false">
      <c r="A23" s="12" t="n">
        <v>52</v>
      </c>
      <c r="B23" s="16" t="n">
        <v>0</v>
      </c>
      <c r="C23" s="16" t="s">
        <v>32</v>
      </c>
      <c r="D23" s="12"/>
      <c r="E23" s="14"/>
      <c r="F23" s="14"/>
    </row>
    <row r="24" customFormat="false" ht="14.4" hidden="false" customHeight="false" outlineLevel="0" collapsed="false">
      <c r="A24" s="12" t="n">
        <v>53</v>
      </c>
      <c r="B24" s="16" t="n">
        <v>0</v>
      </c>
      <c r="C24" s="16" t="s">
        <v>32</v>
      </c>
      <c r="D24" s="12"/>
      <c r="E24" s="14"/>
      <c r="F24" s="14"/>
    </row>
    <row r="25" customFormat="false" ht="14.4" hidden="false" customHeight="false" outlineLevel="0" collapsed="false">
      <c r="A25" s="12" t="n">
        <v>54</v>
      </c>
      <c r="B25" s="16" t="n">
        <v>0</v>
      </c>
      <c r="C25" s="16" t="s">
        <v>32</v>
      </c>
      <c r="D25" s="12"/>
      <c r="E25" s="14"/>
      <c r="F25" s="14"/>
    </row>
    <row r="26" customFormat="false" ht="14.4" hidden="false" customHeight="false" outlineLevel="0" collapsed="false">
      <c r="A26" s="12" t="n">
        <v>55</v>
      </c>
      <c r="B26" s="16" t="n">
        <v>0</v>
      </c>
      <c r="C26" s="16" t="s">
        <v>32</v>
      </c>
      <c r="D26" s="12"/>
      <c r="E26" s="14"/>
      <c r="F26" s="14"/>
    </row>
    <row r="27" customFormat="false" ht="14.4" hidden="false" customHeight="false" outlineLevel="0" collapsed="false">
      <c r="A27" s="12"/>
      <c r="B27" s="16"/>
      <c r="C27" s="16"/>
      <c r="D27" s="12"/>
      <c r="E27" s="14"/>
      <c r="F27" s="14"/>
    </row>
    <row r="28" customFormat="false" ht="14.4" hidden="false" customHeight="false" outlineLevel="0" collapsed="false">
      <c r="A28" s="12"/>
      <c r="B28" s="16"/>
      <c r="C28" s="0" t="s">
        <v>37</v>
      </c>
      <c r="D28" s="17" t="n">
        <v>0.399305555555556</v>
      </c>
      <c r="E28" s="0"/>
      <c r="F28" s="14"/>
    </row>
    <row r="29" customFormat="false" ht="14.4" hidden="false" customHeight="false" outlineLevel="0" collapsed="false">
      <c r="A29" s="12"/>
      <c r="B29" s="16"/>
      <c r="C29" s="0" t="s">
        <v>39</v>
      </c>
      <c r="D29" s="17" t="n">
        <v>0.413888888888889</v>
      </c>
      <c r="E29" s="0"/>
      <c r="F29" s="1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00FFFFFF"/>
    <pageSetUpPr fitToPage="false"/>
  </sheetPr>
  <dimension ref="A1:H3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4"/>
  <cols>
    <col collapsed="false" hidden="false" max="1" min="1" style="0" width="8.5748987854251"/>
    <col collapsed="false" hidden="false" max="3" min="2" style="0" width="11.6599190283401"/>
    <col collapsed="false" hidden="false" max="4" min="4" style="0" width="8.5748987854251"/>
    <col collapsed="false" hidden="false" max="5" min="5" style="11" width="48.331983805668"/>
    <col collapsed="false" hidden="false" max="6" min="6" style="11" width="46.331983805668"/>
    <col collapsed="false" hidden="false" max="1025" min="7" style="0" width="8.5748987854251"/>
  </cols>
  <sheetData>
    <row r="1" customFormat="false" ht="14.4" hidden="false" customHeight="false" outlineLevel="0" collapsed="false">
      <c r="A1" s="12" t="s">
        <v>16</v>
      </c>
      <c r="B1" s="12" t="s">
        <v>18</v>
      </c>
      <c r="C1" s="12" t="s">
        <v>19</v>
      </c>
      <c r="D1" s="12" t="s">
        <v>28</v>
      </c>
      <c r="E1" s="14" t="s">
        <v>29</v>
      </c>
      <c r="F1" s="14" t="s">
        <v>30</v>
      </c>
    </row>
    <row r="2" customFormat="false" ht="14.4" hidden="false" customHeight="false" outlineLevel="0" collapsed="false">
      <c r="A2" s="12" t="n">
        <v>1</v>
      </c>
      <c r="B2" s="16" t="n">
        <v>0</v>
      </c>
      <c r="C2" s="16" t="s">
        <v>31</v>
      </c>
      <c r="D2" s="12" t="s">
        <v>31</v>
      </c>
      <c r="E2" s="14"/>
      <c r="F2" s="14"/>
    </row>
    <row r="3" customFormat="false" ht="14.4" hidden="false" customHeight="false" outlineLevel="0" collapsed="false">
      <c r="A3" s="12" t="n">
        <v>2</v>
      </c>
      <c r="B3" s="16" t="n">
        <v>0</v>
      </c>
      <c r="C3" s="16" t="s">
        <v>31</v>
      </c>
      <c r="D3" s="12" t="s">
        <v>31</v>
      </c>
      <c r="E3" s="14"/>
      <c r="F3" s="14"/>
      <c r="G3" s="0" t="s">
        <v>37</v>
      </c>
      <c r="H3" s="17" t="n">
        <v>0.488194444444444</v>
      </c>
    </row>
    <row r="4" customFormat="false" ht="14.4" hidden="false" customHeight="false" outlineLevel="0" collapsed="false">
      <c r="A4" s="12" t="n">
        <v>3</v>
      </c>
      <c r="B4" s="16" t="n">
        <v>0</v>
      </c>
      <c r="C4" s="16" t="s">
        <v>32</v>
      </c>
      <c r="D4" s="12"/>
      <c r="E4" s="14"/>
      <c r="F4" s="14"/>
      <c r="G4" s="0" t="s">
        <v>39</v>
      </c>
      <c r="H4" s="17" t="n">
        <v>0.507638888888889</v>
      </c>
    </row>
    <row r="5" customFormat="false" ht="14.4" hidden="false" customHeight="false" outlineLevel="0" collapsed="false">
      <c r="A5" s="12" t="n">
        <v>4</v>
      </c>
      <c r="B5" s="16" t="n">
        <v>0</v>
      </c>
      <c r="C5" s="16" t="s">
        <v>32</v>
      </c>
      <c r="D5" s="12"/>
      <c r="E5" s="14"/>
      <c r="F5" s="14"/>
    </row>
    <row r="6" customFormat="false" ht="14.4" hidden="false" customHeight="false" outlineLevel="0" collapsed="false">
      <c r="A6" s="12" t="n">
        <v>5</v>
      </c>
      <c r="B6" s="16" t="n">
        <v>0</v>
      </c>
      <c r="C6" s="16" t="s">
        <v>31</v>
      </c>
      <c r="D6" s="12" t="s">
        <v>31</v>
      </c>
      <c r="E6" s="14"/>
      <c r="F6" s="14"/>
    </row>
    <row r="7" customFormat="false" ht="14.4" hidden="false" customHeight="false" outlineLevel="0" collapsed="false">
      <c r="A7" s="12" t="n">
        <v>6</v>
      </c>
      <c r="B7" s="16" t="n">
        <v>0</v>
      </c>
      <c r="C7" s="16" t="s">
        <v>32</v>
      </c>
      <c r="D7" s="12"/>
      <c r="E7" s="14"/>
      <c r="F7" s="14"/>
    </row>
    <row r="8" customFormat="false" ht="14.4" hidden="false" customHeight="false" outlineLevel="0" collapsed="false">
      <c r="A8" s="12" t="n">
        <v>7</v>
      </c>
      <c r="B8" s="16" t="n">
        <v>0</v>
      </c>
      <c r="C8" s="16" t="s">
        <v>31</v>
      </c>
      <c r="D8" s="12" t="s">
        <v>31</v>
      </c>
      <c r="E8" s="14"/>
      <c r="F8" s="14"/>
    </row>
    <row r="9" customFormat="false" ht="14.4" hidden="false" customHeight="false" outlineLevel="0" collapsed="false">
      <c r="A9" s="12" t="n">
        <v>8</v>
      </c>
      <c r="B9" s="16" t="n">
        <v>0</v>
      </c>
      <c r="C9" s="16" t="s">
        <v>31</v>
      </c>
      <c r="D9" s="12" t="s">
        <v>31</v>
      </c>
      <c r="E9" s="14"/>
      <c r="F9" s="14"/>
    </row>
    <row r="10" customFormat="false" ht="43.2" hidden="false" customHeight="false" outlineLevel="0" collapsed="false">
      <c r="A10" s="12" t="n">
        <v>9</v>
      </c>
      <c r="B10" s="16" t="n">
        <v>0</v>
      </c>
      <c r="C10" s="16" t="s">
        <v>31</v>
      </c>
      <c r="D10" s="12" t="s">
        <v>32</v>
      </c>
      <c r="E10" s="14" t="s">
        <v>92</v>
      </c>
      <c r="F10" s="14"/>
    </row>
    <row r="11" customFormat="false" ht="14.4" hidden="false" customHeight="false" outlineLevel="0" collapsed="false">
      <c r="A11" s="12" t="n">
        <v>10</v>
      </c>
      <c r="B11" s="16" t="n">
        <v>0</v>
      </c>
      <c r="C11" s="16" t="s">
        <v>31</v>
      </c>
      <c r="D11" s="12" t="s">
        <v>31</v>
      </c>
      <c r="E11" s="14"/>
      <c r="F11" s="14"/>
    </row>
    <row r="12" customFormat="false" ht="14.4" hidden="false" customHeight="false" outlineLevel="0" collapsed="false">
      <c r="A12" s="12" t="n">
        <v>11</v>
      </c>
      <c r="B12" s="16" t="n">
        <v>0</v>
      </c>
      <c r="C12" s="16" t="s">
        <v>31</v>
      </c>
      <c r="D12" s="12" t="s">
        <v>31</v>
      </c>
      <c r="E12" s="14"/>
      <c r="F12" s="14"/>
    </row>
    <row r="13" customFormat="false" ht="43.2" hidden="false" customHeight="false" outlineLevel="0" collapsed="false">
      <c r="A13" s="12" t="n">
        <v>12</v>
      </c>
      <c r="B13" s="16" t="n">
        <v>0</v>
      </c>
      <c r="C13" s="16" t="s">
        <v>31</v>
      </c>
      <c r="D13" s="12" t="s">
        <v>35</v>
      </c>
      <c r="E13" s="14" t="s">
        <v>93</v>
      </c>
      <c r="F13" s="14" t="s">
        <v>94</v>
      </c>
    </row>
    <row r="14" customFormat="false" ht="14.4" hidden="false" customHeight="false" outlineLevel="0" collapsed="false">
      <c r="A14" s="12" t="n">
        <v>13</v>
      </c>
      <c r="B14" s="16" t="n">
        <v>0</v>
      </c>
      <c r="C14" s="16" t="s">
        <v>31</v>
      </c>
      <c r="D14" s="12" t="s">
        <v>32</v>
      </c>
      <c r="E14" s="14"/>
      <c r="F14" s="14"/>
    </row>
    <row r="15" customFormat="false" ht="14.4" hidden="false" customHeight="false" outlineLevel="0" collapsed="false">
      <c r="A15" s="12" t="n">
        <v>14</v>
      </c>
      <c r="B15" s="16" t="n">
        <v>0</v>
      </c>
      <c r="C15" s="16" t="s">
        <v>31</v>
      </c>
      <c r="D15" s="12" t="s">
        <v>31</v>
      </c>
      <c r="E15" s="14"/>
      <c r="F15" s="14"/>
    </row>
    <row r="16" customFormat="false" ht="14.4" hidden="false" customHeight="false" outlineLevel="0" collapsed="false">
      <c r="A16" s="12" t="n">
        <v>15</v>
      </c>
      <c r="B16" s="16" t="n">
        <v>0</v>
      </c>
      <c r="C16" s="16" t="s">
        <v>31</v>
      </c>
      <c r="D16" s="12" t="s">
        <v>31</v>
      </c>
      <c r="E16" s="14"/>
      <c r="F16" s="14"/>
    </row>
    <row r="17" customFormat="false" ht="14.4" hidden="false" customHeight="false" outlineLevel="0" collapsed="false">
      <c r="A17" s="12" t="n">
        <v>16</v>
      </c>
      <c r="B17" s="16" t="n">
        <v>0</v>
      </c>
      <c r="C17" s="16" t="s">
        <v>31</v>
      </c>
      <c r="D17" s="12" t="s">
        <v>31</v>
      </c>
      <c r="E17" s="14"/>
      <c r="F17" s="14"/>
    </row>
    <row r="18" customFormat="false" ht="14.4" hidden="false" customHeight="false" outlineLevel="0" collapsed="false">
      <c r="A18" s="12" t="n">
        <v>17</v>
      </c>
      <c r="B18" s="16" t="n">
        <v>0</v>
      </c>
      <c r="C18" s="16" t="s">
        <v>31</v>
      </c>
      <c r="D18" s="12" t="s">
        <v>31</v>
      </c>
      <c r="E18" s="14"/>
      <c r="F18" s="14"/>
    </row>
    <row r="19" customFormat="false" ht="14.4" hidden="false" customHeight="false" outlineLevel="0" collapsed="false">
      <c r="A19" s="12" t="n">
        <v>18</v>
      </c>
      <c r="B19" s="16" t="n">
        <v>0</v>
      </c>
      <c r="C19" s="16" t="s">
        <v>31</v>
      </c>
      <c r="D19" s="12" t="s">
        <v>31</v>
      </c>
      <c r="E19" s="14"/>
      <c r="F19" s="14"/>
    </row>
    <row r="20" customFormat="false" ht="14.4" hidden="false" customHeight="false" outlineLevel="0" collapsed="false">
      <c r="A20" s="12" t="n">
        <v>19</v>
      </c>
      <c r="B20" s="16" t="n">
        <v>0</v>
      </c>
      <c r="C20" s="16" t="s">
        <v>31</v>
      </c>
      <c r="D20" s="12" t="s">
        <v>31</v>
      </c>
      <c r="E20" s="14"/>
      <c r="F20" s="14"/>
    </row>
    <row r="21" customFormat="false" ht="14.4" hidden="false" customHeight="false" outlineLevel="0" collapsed="false">
      <c r="A21" s="12" t="n">
        <v>20</v>
      </c>
      <c r="B21" s="16" t="n">
        <v>0</v>
      </c>
      <c r="C21" s="16" t="s">
        <v>31</v>
      </c>
      <c r="D21" s="12" t="s">
        <v>31</v>
      </c>
      <c r="E21" s="14"/>
      <c r="F21" s="14"/>
    </row>
    <row r="22" customFormat="false" ht="14.4" hidden="false" customHeight="false" outlineLevel="0" collapsed="false">
      <c r="A22" s="12" t="n">
        <v>21</v>
      </c>
      <c r="B22" s="16" t="n">
        <v>0</v>
      </c>
      <c r="C22" s="16" t="s">
        <v>31</v>
      </c>
      <c r="D22" s="12" t="s">
        <v>31</v>
      </c>
      <c r="E22" s="14"/>
      <c r="F22" s="14"/>
    </row>
    <row r="23" customFormat="false" ht="14.4" hidden="false" customHeight="false" outlineLevel="0" collapsed="false">
      <c r="A23" s="12" t="n">
        <v>22</v>
      </c>
      <c r="B23" s="16" t="n">
        <v>0</v>
      </c>
      <c r="C23" s="16" t="s">
        <v>31</v>
      </c>
      <c r="D23" s="12" t="s">
        <v>31</v>
      </c>
      <c r="E23" s="14"/>
      <c r="F23" s="14"/>
    </row>
    <row r="24" customFormat="false" ht="14.4" hidden="false" customHeight="false" outlineLevel="0" collapsed="false">
      <c r="A24" s="12" t="n">
        <v>23</v>
      </c>
      <c r="B24" s="16" t="n">
        <v>0</v>
      </c>
      <c r="C24" s="16" t="s">
        <v>32</v>
      </c>
      <c r="D24" s="12"/>
      <c r="E24" s="14"/>
      <c r="F24" s="14"/>
    </row>
    <row r="25" customFormat="false" ht="14.4" hidden="false" customHeight="false" outlineLevel="0" collapsed="false">
      <c r="A25" s="12" t="n">
        <v>24</v>
      </c>
      <c r="B25" s="16" t="n">
        <v>0</v>
      </c>
      <c r="C25" s="16" t="s">
        <v>32</v>
      </c>
      <c r="D25" s="12"/>
      <c r="E25" s="14"/>
      <c r="F25" s="14"/>
    </row>
    <row r="26" customFormat="false" ht="14.4" hidden="false" customHeight="false" outlineLevel="0" collapsed="false">
      <c r="A26" s="12" t="n">
        <v>25</v>
      </c>
      <c r="B26" s="16" t="n">
        <v>0</v>
      </c>
      <c r="C26" s="16" t="s">
        <v>31</v>
      </c>
      <c r="D26" s="12" t="s">
        <v>31</v>
      </c>
      <c r="E26" s="14"/>
      <c r="F26" s="14"/>
    </row>
    <row r="27" customFormat="false" ht="14.4" hidden="false" customHeight="false" outlineLevel="0" collapsed="false">
      <c r="A27" s="12" t="n">
        <v>26</v>
      </c>
      <c r="B27" s="16" t="n">
        <v>0</v>
      </c>
      <c r="C27" s="16" t="s">
        <v>32</v>
      </c>
      <c r="D27" s="12"/>
      <c r="E27" s="14"/>
      <c r="F27" s="14"/>
    </row>
    <row r="28" customFormat="false" ht="14.4" hidden="false" customHeight="false" outlineLevel="0" collapsed="false">
      <c r="A28" s="12" t="n">
        <v>27</v>
      </c>
      <c r="B28" s="16" t="n">
        <v>0</v>
      </c>
      <c r="C28" s="16" t="s">
        <v>32</v>
      </c>
      <c r="D28" s="12"/>
      <c r="E28" s="14"/>
      <c r="F28" s="14"/>
    </row>
    <row r="29" customFormat="false" ht="14.4" hidden="false" customHeight="false" outlineLevel="0" collapsed="false">
      <c r="A29" s="12" t="n">
        <v>28</v>
      </c>
      <c r="B29" s="16" t="n">
        <v>0</v>
      </c>
      <c r="C29" s="16" t="s">
        <v>31</v>
      </c>
      <c r="D29" s="12" t="s">
        <v>31</v>
      </c>
      <c r="E29" s="14"/>
      <c r="F29" s="14"/>
    </row>
    <row r="30" customFormat="false" ht="14.4" hidden="false" customHeight="false" outlineLevel="0" collapsed="false">
      <c r="A30" s="12" t="n">
        <v>29</v>
      </c>
      <c r="B30" s="16" t="n">
        <v>0</v>
      </c>
      <c r="C30" s="16" t="s">
        <v>32</v>
      </c>
      <c r="D30" s="12"/>
      <c r="E30" s="0"/>
      <c r="F30" s="14"/>
    </row>
    <row r="31" customFormat="false" ht="14.4" hidden="false" customHeight="false" outlineLevel="0" collapsed="false">
      <c r="A31" s="12" t="n">
        <v>30</v>
      </c>
      <c r="B31" s="16" t="n">
        <v>0</v>
      </c>
      <c r="C31" s="16" t="s">
        <v>32</v>
      </c>
      <c r="D31" s="12"/>
      <c r="E31" s="14"/>
      <c r="F31" s="1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00FFFFFF"/>
    <pageSetUpPr fitToPage="false"/>
  </sheetPr>
  <dimension ref="A1:F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4.4"/>
  <cols>
    <col collapsed="false" hidden="false" max="1" min="1" style="0" width="8.5748987854251"/>
    <col collapsed="false" hidden="false" max="3" min="2" style="0" width="11.6599190283401"/>
    <col collapsed="false" hidden="false" max="4" min="4" style="0" width="8.5748987854251"/>
    <col collapsed="false" hidden="false" max="5" min="5" style="11" width="48.331983805668"/>
    <col collapsed="false" hidden="false" max="6" min="6" style="11" width="46.331983805668"/>
    <col collapsed="false" hidden="false" max="1025" min="7" style="0" width="8.5748987854251"/>
  </cols>
  <sheetData>
    <row r="1" customFormat="false" ht="14.4" hidden="false" customHeight="false" outlineLevel="0" collapsed="false">
      <c r="A1" s="12" t="s">
        <v>16</v>
      </c>
      <c r="B1" s="12" t="s">
        <v>18</v>
      </c>
      <c r="C1" s="12" t="s">
        <v>19</v>
      </c>
      <c r="D1" s="12" t="s">
        <v>28</v>
      </c>
      <c r="E1" s="14" t="s">
        <v>29</v>
      </c>
      <c r="F1" s="14" t="s">
        <v>30</v>
      </c>
    </row>
    <row r="2" customFormat="false" ht="14.4" hidden="false" customHeight="false" outlineLevel="0" collapsed="false">
      <c r="A2" s="12" t="n">
        <v>31</v>
      </c>
      <c r="B2" s="16" t="n">
        <v>0</v>
      </c>
      <c r="C2" s="16" t="s">
        <v>32</v>
      </c>
      <c r="D2" s="12"/>
      <c r="E2" s="14"/>
      <c r="F2" s="14"/>
    </row>
    <row r="3" customFormat="false" ht="14.4" hidden="false" customHeight="false" outlineLevel="0" collapsed="false">
      <c r="A3" s="12" t="n">
        <v>32</v>
      </c>
      <c r="B3" s="16" t="n">
        <v>0</v>
      </c>
      <c r="C3" s="16" t="s">
        <v>32</v>
      </c>
      <c r="D3" s="12"/>
      <c r="E3" s="14"/>
      <c r="F3" s="14"/>
    </row>
    <row r="4" customFormat="false" ht="28.8" hidden="false" customHeight="false" outlineLevel="0" collapsed="false">
      <c r="A4" s="12" t="n">
        <v>33</v>
      </c>
      <c r="B4" s="16" t="n">
        <v>0</v>
      </c>
      <c r="C4" s="16" t="s">
        <v>31</v>
      </c>
      <c r="D4" s="12" t="s">
        <v>32</v>
      </c>
      <c r="E4" s="14" t="s">
        <v>95</v>
      </c>
      <c r="F4" s="14"/>
    </row>
    <row r="5" customFormat="false" ht="14.4" hidden="false" customHeight="false" outlineLevel="0" collapsed="false">
      <c r="A5" s="12" t="n">
        <v>34</v>
      </c>
      <c r="B5" s="16" t="n">
        <v>0</v>
      </c>
      <c r="C5" s="16" t="s">
        <v>31</v>
      </c>
      <c r="D5" s="12" t="s">
        <v>31</v>
      </c>
      <c r="E5" s="14"/>
      <c r="F5" s="14"/>
    </row>
    <row r="6" customFormat="false" ht="14.4" hidden="false" customHeight="false" outlineLevel="0" collapsed="false">
      <c r="A6" s="12" t="n">
        <v>35</v>
      </c>
      <c r="B6" s="16" t="n">
        <v>0</v>
      </c>
      <c r="C6" s="16" t="s">
        <v>31</v>
      </c>
      <c r="D6" s="12" t="s">
        <v>31</v>
      </c>
      <c r="E6" s="14"/>
      <c r="F6" s="14"/>
    </row>
    <row r="7" customFormat="false" ht="14.4" hidden="false" customHeight="false" outlineLevel="0" collapsed="false">
      <c r="A7" s="12" t="n">
        <v>36</v>
      </c>
      <c r="B7" s="16" t="n">
        <v>0</v>
      </c>
      <c r="C7" s="16" t="s">
        <v>32</v>
      </c>
      <c r="D7" s="12"/>
      <c r="E7" s="14"/>
      <c r="F7" s="14"/>
    </row>
    <row r="8" customFormat="false" ht="14.4" hidden="false" customHeight="false" outlineLevel="0" collapsed="false">
      <c r="A8" s="12" t="n">
        <v>37</v>
      </c>
      <c r="B8" s="16" t="n">
        <v>0</v>
      </c>
      <c r="C8" s="16" t="s">
        <v>32</v>
      </c>
      <c r="D8" s="12"/>
      <c r="E8" s="14"/>
      <c r="F8" s="14"/>
    </row>
    <row r="9" customFormat="false" ht="14.4" hidden="false" customHeight="false" outlineLevel="0" collapsed="false">
      <c r="A9" s="12" t="n">
        <v>38</v>
      </c>
      <c r="B9" s="16" t="n">
        <v>0</v>
      </c>
      <c r="C9" s="16" t="s">
        <v>32</v>
      </c>
      <c r="D9" s="12"/>
      <c r="E9" s="0"/>
      <c r="F9" s="0"/>
    </row>
    <row r="10" customFormat="false" ht="14.4" hidden="false" customHeight="false" outlineLevel="0" collapsed="false">
      <c r="A10" s="12" t="n">
        <v>39</v>
      </c>
      <c r="B10" s="16" t="n">
        <v>0</v>
      </c>
      <c r="C10" s="16" t="s">
        <v>31</v>
      </c>
      <c r="D10" s="12" t="s">
        <v>31</v>
      </c>
      <c r="E10" s="14"/>
      <c r="F10" s="14"/>
    </row>
    <row r="11" customFormat="false" ht="14.4" hidden="false" customHeight="false" outlineLevel="0" collapsed="false">
      <c r="A11" s="12" t="n">
        <v>40</v>
      </c>
      <c r="B11" s="16" t="n">
        <v>0</v>
      </c>
      <c r="C11" s="16" t="s">
        <v>32</v>
      </c>
      <c r="D11" s="12"/>
      <c r="E11" s="14"/>
      <c r="F11" s="14"/>
    </row>
    <row r="12" customFormat="false" ht="14.4" hidden="false" customHeight="false" outlineLevel="0" collapsed="false">
      <c r="A12" s="12" t="n">
        <v>41</v>
      </c>
      <c r="B12" s="16" t="n">
        <v>0</v>
      </c>
      <c r="C12" s="16" t="s">
        <v>32</v>
      </c>
      <c r="D12" s="12"/>
      <c r="E12" s="14"/>
      <c r="F12" s="14"/>
    </row>
    <row r="13" customFormat="false" ht="14.4" hidden="false" customHeight="false" outlineLevel="0" collapsed="false">
      <c r="A13" s="12" t="n">
        <v>42</v>
      </c>
      <c r="B13" s="16" t="n">
        <v>0</v>
      </c>
      <c r="C13" s="16" t="s">
        <v>32</v>
      </c>
      <c r="D13" s="12"/>
      <c r="E13" s="14"/>
      <c r="F13" s="14"/>
    </row>
    <row r="14" customFormat="false" ht="43.2" hidden="false" customHeight="false" outlineLevel="0" collapsed="false">
      <c r="A14" s="12" t="n">
        <v>43</v>
      </c>
      <c r="B14" s="16" t="n">
        <v>0</v>
      </c>
      <c r="C14" s="16" t="s">
        <v>31</v>
      </c>
      <c r="D14" s="12" t="s">
        <v>32</v>
      </c>
      <c r="E14" s="14" t="s">
        <v>92</v>
      </c>
      <c r="F14" s="14"/>
    </row>
    <row r="15" customFormat="false" ht="14.4" hidden="false" customHeight="false" outlineLevel="0" collapsed="false">
      <c r="A15" s="12" t="n">
        <v>44</v>
      </c>
      <c r="B15" s="16" t="n">
        <v>0</v>
      </c>
      <c r="C15" s="16" t="s">
        <v>32</v>
      </c>
      <c r="D15" s="12"/>
      <c r="E15" s="14"/>
      <c r="F15" s="14"/>
    </row>
    <row r="16" customFormat="false" ht="14.4" hidden="false" customHeight="false" outlineLevel="0" collapsed="false">
      <c r="A16" s="12" t="n">
        <v>45</v>
      </c>
      <c r="B16" s="16" t="n">
        <v>0</v>
      </c>
      <c r="C16" s="16" t="s">
        <v>32</v>
      </c>
      <c r="D16" s="12"/>
      <c r="E16" s="14"/>
      <c r="F16" s="14"/>
    </row>
    <row r="17" customFormat="false" ht="14.4" hidden="false" customHeight="false" outlineLevel="0" collapsed="false">
      <c r="A17" s="12" t="n">
        <v>46</v>
      </c>
      <c r="B17" s="16" t="n">
        <v>0</v>
      </c>
      <c r="C17" s="16" t="s">
        <v>32</v>
      </c>
      <c r="D17" s="12"/>
      <c r="E17" s="14"/>
      <c r="F17" s="14"/>
    </row>
    <row r="18" customFormat="false" ht="14.4" hidden="false" customHeight="false" outlineLevel="0" collapsed="false">
      <c r="A18" s="12" t="n">
        <v>47</v>
      </c>
      <c r="B18" s="16" t="n">
        <v>0</v>
      </c>
      <c r="C18" s="16" t="s">
        <v>31</v>
      </c>
      <c r="D18" s="12" t="s">
        <v>31</v>
      </c>
      <c r="E18" s="14"/>
      <c r="F18" s="14"/>
    </row>
    <row r="19" customFormat="false" ht="14.4" hidden="false" customHeight="false" outlineLevel="0" collapsed="false">
      <c r="A19" s="12" t="n">
        <v>48</v>
      </c>
      <c r="B19" s="16" t="n">
        <v>0</v>
      </c>
      <c r="C19" s="16" t="s">
        <v>32</v>
      </c>
      <c r="D19" s="12"/>
      <c r="E19" s="14"/>
      <c r="F19" s="14"/>
    </row>
    <row r="20" customFormat="false" ht="14.4" hidden="false" customHeight="false" outlineLevel="0" collapsed="false">
      <c r="A20" s="12" t="n">
        <v>49</v>
      </c>
      <c r="B20" s="16" t="n">
        <v>0</v>
      </c>
      <c r="C20" s="16" t="s">
        <v>32</v>
      </c>
      <c r="D20" s="12"/>
      <c r="E20" s="14"/>
      <c r="F20" s="14"/>
    </row>
    <row r="21" customFormat="false" ht="14.4" hidden="false" customHeight="false" outlineLevel="0" collapsed="false">
      <c r="A21" s="12" t="n">
        <v>50</v>
      </c>
      <c r="B21" s="16" t="n">
        <v>0</v>
      </c>
      <c r="C21" s="16" t="s">
        <v>32</v>
      </c>
      <c r="D21" s="12"/>
      <c r="E21" s="14"/>
      <c r="F21" s="14"/>
    </row>
    <row r="22" customFormat="false" ht="43.2" hidden="false" customHeight="false" outlineLevel="0" collapsed="false">
      <c r="A22" s="12" t="n">
        <v>51</v>
      </c>
      <c r="B22" s="16" t="n">
        <v>0</v>
      </c>
      <c r="C22" s="16" t="s">
        <v>31</v>
      </c>
      <c r="D22" s="12" t="s">
        <v>32</v>
      </c>
      <c r="E22" s="14" t="s">
        <v>92</v>
      </c>
      <c r="F22" s="14"/>
    </row>
    <row r="23" customFormat="false" ht="14.4" hidden="false" customHeight="false" outlineLevel="0" collapsed="false">
      <c r="A23" s="12" t="n">
        <v>52</v>
      </c>
      <c r="B23" s="16" t="n">
        <v>0</v>
      </c>
      <c r="C23" s="16" t="s">
        <v>32</v>
      </c>
      <c r="D23" s="12"/>
      <c r="E23" s="14"/>
      <c r="F23" s="14"/>
    </row>
    <row r="24" customFormat="false" ht="14.4" hidden="false" customHeight="false" outlineLevel="0" collapsed="false">
      <c r="A24" s="12" t="n">
        <v>53</v>
      </c>
      <c r="B24" s="16" t="n">
        <v>0</v>
      </c>
      <c r="C24" s="16" t="s">
        <v>32</v>
      </c>
      <c r="D24" s="12"/>
      <c r="E24" s="14"/>
      <c r="F24" s="14"/>
    </row>
    <row r="25" customFormat="false" ht="14.4" hidden="false" customHeight="false" outlineLevel="0" collapsed="false">
      <c r="A25" s="12" t="n">
        <v>54</v>
      </c>
      <c r="B25" s="16" t="n">
        <v>0</v>
      </c>
      <c r="C25" s="16" t="s">
        <v>32</v>
      </c>
      <c r="D25" s="12"/>
      <c r="E25" s="14"/>
      <c r="F25" s="14"/>
    </row>
    <row r="26" customFormat="false" ht="14.4" hidden="false" customHeight="false" outlineLevel="0" collapsed="false">
      <c r="A26" s="12" t="n">
        <v>55</v>
      </c>
      <c r="B26" s="16" t="n">
        <v>0</v>
      </c>
      <c r="C26" s="16" t="s">
        <v>32</v>
      </c>
      <c r="D26" s="12"/>
      <c r="E26" s="14"/>
      <c r="F26" s="14"/>
    </row>
    <row r="27" customFormat="false" ht="14.4" hidden="false" customHeight="false" outlineLevel="0" collapsed="false">
      <c r="A27" s="12"/>
      <c r="B27" s="16"/>
      <c r="C27" s="16"/>
      <c r="D27" s="12"/>
      <c r="E27" s="14"/>
      <c r="F27" s="14"/>
    </row>
    <row r="28" customFormat="false" ht="14.4" hidden="false" customHeight="false" outlineLevel="0" collapsed="false">
      <c r="A28" s="12"/>
      <c r="B28" s="16"/>
      <c r="C28" s="0" t="s">
        <v>37</v>
      </c>
      <c r="D28" s="17" t="n">
        <v>0.399305555555556</v>
      </c>
      <c r="E28" s="0"/>
      <c r="F28" s="14"/>
    </row>
    <row r="29" customFormat="false" ht="14.4" hidden="false" customHeight="false" outlineLevel="0" collapsed="false">
      <c r="A29" s="12"/>
      <c r="B29" s="16"/>
      <c r="C29" s="0" t="s">
        <v>39</v>
      </c>
      <c r="D29" s="17" t="n">
        <v>0.413888888888889</v>
      </c>
      <c r="E29" s="0"/>
      <c r="F29" s="14"/>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2014-09-23T23:58:18Z</dcterms:created>
  <dc:creator>Felipe Guimarães</dc:creator>
  <dc:language>en-US</dc:language>
  <cp:lastModifiedBy>Felipe Guimarães</cp:lastModifiedBy>
  <dcterms:modified xsi:type="dcterms:W3CDTF">2014-10-09T13:08:00Z</dcterms:modified>
  <cp:revision>0</cp:revision>
</cp:coreProperties>
</file>