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8.xml" ContentType="application/vnd.openxmlformats-officedocument.drawingml.chart+xml"/>
  <Override PartName="/xl/drawings/drawing1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GITPROJECTS\TESE_DOUTORADO\fig\"/>
    </mc:Choice>
  </mc:AlternateContent>
  <xr:revisionPtr revIDLastSave="0" documentId="13_ncr:1_{1DBDB3C4-B4AC-4DCE-B3AF-7A7CC6C30E15}" xr6:coauthVersionLast="47" xr6:coauthVersionMax="47" xr10:uidLastSave="{00000000-0000-0000-0000-000000000000}"/>
  <bookViews>
    <workbookView xWindow="12720" yWindow="2385" windowWidth="15405" windowHeight="13020" firstSheet="1" activeTab="2" xr2:uid="{BA3D7978-D164-4545-989A-8A8E27DB81D9}"/>
  </bookViews>
  <sheets>
    <sheet name="Planilha1" sheetId="1" r:id="rId1"/>
    <sheet name="Planilha1 (2)" sheetId="2" r:id="rId2"/>
    <sheet name="ARGILA DÚCTIL" sheetId="3" r:id="rId3"/>
    <sheet name="ARGILA RIGIDA" sheetId="4" r:id="rId4"/>
    <sheet name="ARGILA RIGIDA (2)" sheetId="6" r:id="rId5"/>
    <sheet name="Planilha4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9" i="3" l="1"/>
  <c r="V24" i="3"/>
  <c r="V23" i="3"/>
  <c r="V22" i="3"/>
  <c r="AU53" i="3"/>
  <c r="AB46" i="3"/>
  <c r="AB42" i="3"/>
  <c r="AB41" i="3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I66" i="6"/>
  <c r="H66" i="6"/>
  <c r="I65" i="6"/>
  <c r="H65" i="6"/>
  <c r="I64" i="6"/>
  <c r="H64" i="6"/>
  <c r="I63" i="6"/>
  <c r="H63" i="6"/>
  <c r="I62" i="6"/>
  <c r="H62" i="6"/>
  <c r="I61" i="6"/>
  <c r="H61" i="6"/>
  <c r="I60" i="6"/>
  <c r="H60" i="6"/>
  <c r="I59" i="6"/>
  <c r="H59" i="6"/>
  <c r="I58" i="6"/>
  <c r="H58" i="6"/>
  <c r="I57" i="6"/>
  <c r="H57" i="6"/>
  <c r="I56" i="6"/>
  <c r="H56" i="6"/>
  <c r="I55" i="6"/>
  <c r="H55" i="6"/>
  <c r="I54" i="6"/>
  <c r="H54" i="6"/>
  <c r="I53" i="6"/>
  <c r="H53" i="6"/>
  <c r="I52" i="6"/>
  <c r="H52" i="6"/>
  <c r="I51" i="6"/>
  <c r="H51" i="6"/>
  <c r="I50" i="6"/>
  <c r="H50" i="6"/>
  <c r="I49" i="6"/>
  <c r="H49" i="6"/>
  <c r="I48" i="6"/>
  <c r="H48" i="6"/>
  <c r="I47" i="6"/>
  <c r="H47" i="6"/>
  <c r="I46" i="6"/>
  <c r="H46" i="6"/>
  <c r="I45" i="6"/>
  <c r="H45" i="6"/>
  <c r="I44" i="6"/>
  <c r="H44" i="6"/>
  <c r="I43" i="6"/>
  <c r="H43" i="6"/>
  <c r="I42" i="6"/>
  <c r="H42" i="6"/>
  <c r="I41" i="6"/>
  <c r="H41" i="6"/>
  <c r="I40" i="6"/>
  <c r="H40" i="6"/>
  <c r="I39" i="6"/>
  <c r="H39" i="6"/>
  <c r="I38" i="6"/>
  <c r="H38" i="6"/>
  <c r="I37" i="6"/>
  <c r="H37" i="6"/>
  <c r="I36" i="6"/>
  <c r="H36" i="6"/>
  <c r="I35" i="6"/>
  <c r="H35" i="6"/>
  <c r="I34" i="6"/>
  <c r="H34" i="6"/>
  <c r="I33" i="6"/>
  <c r="H33" i="6"/>
  <c r="I32" i="6"/>
  <c r="H32" i="6"/>
  <c r="I31" i="6"/>
  <c r="H31" i="6"/>
  <c r="I30" i="6"/>
  <c r="H30" i="6"/>
  <c r="I29" i="6"/>
  <c r="H29" i="6"/>
  <c r="I28" i="6"/>
  <c r="H28" i="6"/>
  <c r="I27" i="6"/>
  <c r="H27" i="6"/>
  <c r="I26" i="6"/>
  <c r="H26" i="6"/>
  <c r="I25" i="6"/>
  <c r="H25" i="6"/>
  <c r="I24" i="6"/>
  <c r="H24" i="6"/>
  <c r="T23" i="6"/>
  <c r="I23" i="6"/>
  <c r="H23" i="6"/>
  <c r="I22" i="6"/>
  <c r="H22" i="6"/>
  <c r="I21" i="6"/>
  <c r="H21" i="6"/>
  <c r="Y20" i="6"/>
  <c r="AA20" i="6" s="1"/>
  <c r="AB20" i="6" s="1"/>
  <c r="X20" i="6"/>
  <c r="I20" i="6"/>
  <c r="H20" i="6"/>
  <c r="AC19" i="6"/>
  <c r="Y19" i="6"/>
  <c r="AA19" i="6" s="1"/>
  <c r="X19" i="6"/>
  <c r="I19" i="6"/>
  <c r="H19" i="6"/>
  <c r="AC18" i="6"/>
  <c r="Y18" i="6"/>
  <c r="AA18" i="6" s="1"/>
  <c r="I18" i="6"/>
  <c r="H18" i="6"/>
  <c r="AC17" i="6"/>
  <c r="Y17" i="6"/>
  <c r="AA17" i="6" s="1"/>
  <c r="I17" i="6"/>
  <c r="H17" i="6"/>
  <c r="Y16" i="6"/>
  <c r="AA16" i="6" s="1"/>
  <c r="I16" i="6"/>
  <c r="H16" i="6"/>
  <c r="X15" i="6"/>
  <c r="I15" i="6"/>
  <c r="H15" i="6"/>
  <c r="I14" i="6"/>
  <c r="H14" i="6"/>
  <c r="I13" i="6"/>
  <c r="H13" i="6"/>
  <c r="I12" i="6"/>
  <c r="H12" i="6"/>
  <c r="I11" i="6"/>
  <c r="H11" i="6"/>
  <c r="U10" i="6"/>
  <c r="I10" i="6"/>
  <c r="H10" i="6"/>
  <c r="I9" i="6"/>
  <c r="H9" i="6"/>
  <c r="I8" i="6"/>
  <c r="H8" i="6"/>
  <c r="I7" i="6"/>
  <c r="H7" i="6"/>
  <c r="I6" i="6"/>
  <c r="H6" i="6"/>
  <c r="I5" i="6"/>
  <c r="H5" i="6"/>
  <c r="U4" i="6"/>
  <c r="U8" i="6" s="1"/>
  <c r="N4" i="6" a="1"/>
  <c r="N4" i="6" s="1"/>
  <c r="I4" i="6"/>
  <c r="H4" i="6"/>
  <c r="U3" i="6"/>
  <c r="U9" i="6" s="1"/>
  <c r="V17" i="4"/>
  <c r="V18" i="4"/>
  <c r="V19" i="4"/>
  <c r="X19" i="4" s="1"/>
  <c r="V20" i="4"/>
  <c r="V16" i="4"/>
  <c r="X16" i="4" s="1"/>
  <c r="X20" i="4"/>
  <c r="X18" i="4"/>
  <c r="X17" i="4"/>
  <c r="X16" i="3"/>
  <c r="X18" i="3"/>
  <c r="X19" i="3"/>
  <c r="X20" i="3"/>
  <c r="X17" i="3"/>
  <c r="V17" i="3"/>
  <c r="V18" i="3"/>
  <c r="V19" i="3"/>
  <c r="V20" i="3"/>
  <c r="V16" i="3"/>
  <c r="U16" i="3"/>
  <c r="E10" i="5"/>
  <c r="R24" i="3"/>
  <c r="Q24" i="3"/>
  <c r="R4" i="4"/>
  <c r="R3" i="4"/>
  <c r="T3" i="4" s="1"/>
  <c r="V3" i="4" s="1"/>
  <c r="U15" i="4"/>
  <c r="Q23" i="4"/>
  <c r="U19" i="4"/>
  <c r="K4" i="4" a="1"/>
  <c r="K4" i="4" s="1"/>
  <c r="K4" i="3" a="1"/>
  <c r="K4" i="3" s="1"/>
  <c r="T19" i="3" s="1"/>
  <c r="R10" i="3"/>
  <c r="R9" i="3"/>
  <c r="R8" i="3"/>
  <c r="V6" i="3"/>
  <c r="V5" i="3"/>
  <c r="V3" i="3"/>
  <c r="R3" i="3"/>
  <c r="M29" i="2"/>
  <c r="M28" i="2"/>
  <c r="I26" i="2"/>
  <c r="I31" i="2"/>
  <c r="I33" i="2"/>
  <c r="I32" i="1"/>
  <c r="I33" i="1"/>
  <c r="I31" i="1"/>
  <c r="K26" i="1"/>
  <c r="M26" i="1" s="1"/>
  <c r="I27" i="1"/>
  <c r="I26" i="1"/>
  <c r="AB17" i="6" l="1"/>
  <c r="W17" i="6"/>
  <c r="X17" i="6" s="1"/>
  <c r="W16" i="6"/>
  <c r="W18" i="6"/>
  <c r="X18" i="6" s="1"/>
  <c r="AB18" i="6"/>
  <c r="AB19" i="6"/>
  <c r="W3" i="6"/>
  <c r="Y3" i="6" s="1"/>
  <c r="R10" i="4"/>
  <c r="R9" i="4"/>
  <c r="R8" i="4"/>
  <c r="Y17" i="4"/>
  <c r="Y18" i="4"/>
  <c r="Y19" i="4"/>
  <c r="Y20" i="4"/>
  <c r="S24" i="3"/>
  <c r="Y18" i="3"/>
  <c r="Y19" i="3"/>
  <c r="Y17" i="3"/>
  <c r="Y20" i="3"/>
  <c r="T16" i="3"/>
  <c r="T20" i="3"/>
  <c r="U20" i="3" s="1"/>
  <c r="T18" i="3"/>
  <c r="T17" i="3"/>
  <c r="U17" i="3" s="1"/>
  <c r="U20" i="4"/>
  <c r="T16" i="4"/>
  <c r="R23" i="4" s="1"/>
  <c r="T17" i="4"/>
  <c r="U17" i="4" s="1"/>
  <c r="T18" i="4"/>
  <c r="U18" i="4" s="1"/>
  <c r="U19" i="3"/>
  <c r="T15" i="3"/>
  <c r="U15" i="3" s="1"/>
  <c r="U18" i="3"/>
  <c r="M26" i="2"/>
  <c r="I32" i="2"/>
  <c r="X16" i="6" l="1"/>
  <c r="V23" i="6" s="1"/>
  <c r="U23" i="6"/>
  <c r="U16" i="4"/>
  <c r="S23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<sst xmlns="http://schemas.openxmlformats.org/spreadsheetml/2006/main" count="188" uniqueCount="62">
  <si>
    <t>eps0</t>
  </si>
  <si>
    <t>eps1</t>
  </si>
  <si>
    <t>eps2</t>
  </si>
  <si>
    <t>eps3</t>
  </si>
  <si>
    <t>epsp1</t>
  </si>
  <si>
    <t>epsp2</t>
  </si>
  <si>
    <t>epsp3</t>
  </si>
  <si>
    <t>E</t>
  </si>
  <si>
    <t>sigma0</t>
  </si>
  <si>
    <t>sigma1</t>
  </si>
  <si>
    <t>sigma2</t>
  </si>
  <si>
    <t>sigma3</t>
  </si>
  <si>
    <t>epslon1</t>
  </si>
  <si>
    <t>sigd</t>
  </si>
  <si>
    <t>epslonv</t>
  </si>
  <si>
    <t>eps</t>
  </si>
  <si>
    <t>inicial</t>
  </si>
  <si>
    <t>epsv</t>
  </si>
  <si>
    <t>epsr</t>
  </si>
  <si>
    <t>nu</t>
  </si>
  <si>
    <t>COEFICIENTES EPSLONV POLINOMIO GRAU 10</t>
  </si>
  <si>
    <t>PONTO</t>
  </si>
  <si>
    <t>yield</t>
  </si>
  <si>
    <t>epsa</t>
  </si>
  <si>
    <t>COEFICIENTES PARA EPSLONV POLINOMIO GRAU 10</t>
  </si>
  <si>
    <t>epsEq</t>
  </si>
  <si>
    <t>epsEqEP</t>
  </si>
  <si>
    <t>epsr posn</t>
  </si>
  <si>
    <t>epslon1*</t>
  </si>
  <si>
    <t>sigd*</t>
  </si>
  <si>
    <t>SET</t>
  </si>
  <si>
    <t>TIME</t>
  </si>
  <si>
    <t>LDSTEP</t>
  </si>
  <si>
    <t>SUBST</t>
  </si>
  <si>
    <t>CUMULATIVE</t>
  </si>
  <si>
    <t>DMX</t>
  </si>
  <si>
    <t>SX</t>
  </si>
  <si>
    <t>SY</t>
  </si>
  <si>
    <t>SZ</t>
  </si>
  <si>
    <t>SXY</t>
  </si>
  <si>
    <t>SYZ</t>
  </si>
  <si>
    <t>SXZ</t>
  </si>
  <si>
    <t>S1</t>
  </si>
  <si>
    <t>S2</t>
  </si>
  <si>
    <t>S3</t>
  </si>
  <si>
    <t>SI</t>
  </si>
  <si>
    <t>SVM</t>
  </si>
  <si>
    <t>SPLASTEQ</t>
  </si>
  <si>
    <t>SRATIO</t>
  </si>
  <si>
    <t>HS</t>
  </si>
  <si>
    <t>EPX</t>
  </si>
  <si>
    <t>EPY</t>
  </si>
  <si>
    <t>EPZ</t>
  </si>
  <si>
    <t>EPXY</t>
  </si>
  <si>
    <t>EPYZ</t>
  </si>
  <si>
    <t>EPXZ</t>
  </si>
  <si>
    <t>EP1</t>
  </si>
  <si>
    <t>EP2</t>
  </si>
  <si>
    <t>EP3</t>
  </si>
  <si>
    <t>EPI</t>
  </si>
  <si>
    <t>EPVM</t>
  </si>
  <si>
    <t>EPEQ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</si>
</sst>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1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Planilha1!$E$4:$E$81</c:f>
              <c:numCache>
                <c:formatCode>General</c:formatCode>
                <c:ptCount val="78"/>
                <c:pt idx="0">
                  <c:v>9.7694548116127196E-4</c:v>
                </c:pt>
                <c:pt idx="1">
                  <c:v>1.4327139971244099E-3</c:v>
                </c:pt>
                <c:pt idx="2">
                  <c:v>1.88750812823248E-3</c:v>
                </c:pt>
                <c:pt idx="3">
                  <c:v>2.2664829378047199E-3</c:v>
                </c:pt>
                <c:pt idx="4">
                  <c:v>2.5693948296273699E-3</c:v>
                </c:pt>
                <c:pt idx="5">
                  <c:v>2.8719413271293599E-3</c:v>
                </c:pt>
                <c:pt idx="6">
                  <c:v>3.17393973315037E-3</c:v>
                </c:pt>
                <c:pt idx="7">
                  <c:v>3.47648623065237E-3</c:v>
                </c:pt>
                <c:pt idx="8">
                  <c:v>3.7786673338337001E-3</c:v>
                </c:pt>
                <c:pt idx="9">
                  <c:v>4.0808484370150402E-3</c:v>
                </c:pt>
                <c:pt idx="10">
                  <c:v>4.38266414587572E-3</c:v>
                </c:pt>
                <c:pt idx="11">
                  <c:v>4.6846625518967401E-3</c:v>
                </c:pt>
                <c:pt idx="12">
                  <c:v>4.9870263522384002E-3</c:v>
                </c:pt>
                <c:pt idx="13">
                  <c:v>5.2892074554197399E-3</c:v>
                </c:pt>
                <c:pt idx="14">
                  <c:v>5.5168481171875396E-3</c:v>
                </c:pt>
                <c:pt idx="15">
                  <c:v>5.8164714601242999E-3</c:v>
                </c:pt>
                <c:pt idx="16">
                  <c:v>6.19501997632244E-3</c:v>
                </c:pt>
                <c:pt idx="17">
                  <c:v>6.5224132876289496E-3</c:v>
                </c:pt>
                <c:pt idx="18">
                  <c:v>6.7979206054024997E-3</c:v>
                </c:pt>
                <c:pt idx="19">
                  <c:v>7.1001017085838402E-3</c:v>
                </c:pt>
                <c:pt idx="20">
                  <c:v>7.4026482060858302E-3</c:v>
                </c:pt>
                <c:pt idx="21">
                  <c:v>7.7053774007481502E-3</c:v>
                </c:pt>
                <c:pt idx="22">
                  <c:v>8.0077412010898207E-3</c:v>
                </c:pt>
                <c:pt idx="23">
                  <c:v>8.3099223042711508E-3</c:v>
                </c:pt>
                <c:pt idx="24">
                  <c:v>8.6128341960938007E-3</c:v>
                </c:pt>
                <c:pt idx="25">
                  <c:v>8.9913827122919503E-3</c:v>
                </c:pt>
                <c:pt idx="26">
                  <c:v>9.4462986415069002E-3</c:v>
                </c:pt>
                <c:pt idx="27">
                  <c:v>1.0204491856865099E-2</c:v>
                </c:pt>
                <c:pt idx="28">
                  <c:v>1.05837711617046E-2</c:v>
                </c:pt>
                <c:pt idx="29">
                  <c:v>1.0963050466544E-2</c:v>
                </c:pt>
                <c:pt idx="30">
                  <c:v>1.14194279730416E-2</c:v>
                </c:pt>
                <c:pt idx="31">
                  <c:v>1.19522642411361E-2</c:v>
                </c:pt>
                <c:pt idx="32">
                  <c:v>1.27149335369224E-2</c:v>
                </c:pt>
                <c:pt idx="33">
                  <c:v>1.36334130609411E-2</c:v>
                </c:pt>
                <c:pt idx="34">
                  <c:v>1.4402598555445701E-2</c:v>
                </c:pt>
                <c:pt idx="35">
                  <c:v>1.48674714798985E-2</c:v>
                </c:pt>
                <c:pt idx="36">
                  <c:v>1.5103150816720701E-2</c:v>
                </c:pt>
                <c:pt idx="37">
                  <c:v>1.5365199443683499E-2</c:v>
                </c:pt>
                <c:pt idx="38">
                  <c:v>1.56256037962033E-2</c:v>
                </c:pt>
                <c:pt idx="39">
                  <c:v>1.5809092644225399E-2</c:v>
                </c:pt>
                <c:pt idx="40">
                  <c:v>1.59665775964275E-2</c:v>
                </c:pt>
                <c:pt idx="41">
                  <c:v>1.6124793337270901E-2</c:v>
                </c:pt>
                <c:pt idx="42">
                  <c:v>1.6283191775274701E-2</c:v>
                </c:pt>
                <c:pt idx="43">
                  <c:v>1.6466741522350201E-2</c:v>
                </c:pt>
                <c:pt idx="44">
                  <c:v>1.67276330672976E-2</c:v>
                </c:pt>
                <c:pt idx="45">
                  <c:v>1.6911852703960902E-2</c:v>
                </c:pt>
                <c:pt idx="46">
                  <c:v>1.71469839493021E-2</c:v>
                </c:pt>
                <c:pt idx="47">
                  <c:v>1.7535763506478601E-2</c:v>
                </c:pt>
                <c:pt idx="48">
                  <c:v>1.8160131051897101E-2</c:v>
                </c:pt>
                <c:pt idx="49">
                  <c:v>1.8779109031086001E-2</c:v>
                </c:pt>
                <c:pt idx="50">
                  <c:v>1.9550121497193901E-2</c:v>
                </c:pt>
                <c:pt idx="51">
                  <c:v>2.0472985753060498E-2</c:v>
                </c:pt>
                <c:pt idx="52">
                  <c:v>2.1395423715552898E-2</c:v>
                </c:pt>
                <c:pt idx="53">
                  <c:v>2.23177398799385E-2</c:v>
                </c:pt>
                <c:pt idx="54">
                  <c:v>2.32397515490569E-2</c:v>
                </c:pt>
                <c:pt idx="55">
                  <c:v>2.4161580521015E-2</c:v>
                </c:pt>
                <c:pt idx="56">
                  <c:v>2.5083409492973101E-2</c:v>
                </c:pt>
                <c:pt idx="57">
                  <c:v>2.6004812171557E-2</c:v>
                </c:pt>
                <c:pt idx="58">
                  <c:v>2.6926093052034101E-2</c:v>
                </c:pt>
                <c:pt idx="59">
                  <c:v>2.7847373932511198E-2</c:v>
                </c:pt>
                <c:pt idx="60">
                  <c:v>2.8768472115827899E-2</c:v>
                </c:pt>
                <c:pt idx="61">
                  <c:v>2.96895094000913E-2</c:v>
                </c:pt>
                <c:pt idx="62">
                  <c:v>3.0610668482461498E-2</c:v>
                </c:pt>
                <c:pt idx="63">
                  <c:v>3.1531583968617903E-2</c:v>
                </c:pt>
                <c:pt idx="64">
                  <c:v>3.2452743050988102E-2</c:v>
                </c:pt>
                <c:pt idx="65">
                  <c:v>3.3374206628625502E-2</c:v>
                </c:pt>
                <c:pt idx="66">
                  <c:v>3.4295426610049098E-2</c:v>
                </c:pt>
                <c:pt idx="67">
                  <c:v>3.5216707490526203E-2</c:v>
                </c:pt>
                <c:pt idx="68">
                  <c:v>3.61379883710033E-2</c:v>
                </c:pt>
                <c:pt idx="69">
                  <c:v>3.70590256552666E-2</c:v>
                </c:pt>
                <c:pt idx="70">
                  <c:v>3.7980002040476503E-2</c:v>
                </c:pt>
                <c:pt idx="71">
                  <c:v>3.89011002237932E-2</c:v>
                </c:pt>
                <c:pt idx="72">
                  <c:v>3.9822198407110002E-2</c:v>
                </c:pt>
                <c:pt idx="73">
                  <c:v>4.0743052994212998E-2</c:v>
                </c:pt>
                <c:pt idx="74">
                  <c:v>4.1663846682262501E-2</c:v>
                </c:pt>
                <c:pt idx="75">
                  <c:v>4.2584762168418902E-2</c:v>
                </c:pt>
                <c:pt idx="76">
                  <c:v>4.3505860351735703E-2</c:v>
                </c:pt>
                <c:pt idx="77">
                  <c:v>4.4120027305702601E-2</c:v>
                </c:pt>
              </c:numCache>
            </c:numRef>
          </c:xVal>
          <c:yVal>
            <c:numRef>
              <c:f>Planilha1!$F$4:$F$81</c:f>
              <c:numCache>
                <c:formatCode>General</c:formatCode>
                <c:ptCount val="78"/>
                <c:pt idx="0">
                  <c:v>0.89666175748650101</c:v>
                </c:pt>
                <c:pt idx="1">
                  <c:v>1.6894943544428001</c:v>
                </c:pt>
                <c:pt idx="2">
                  <c:v>2.6492390770741299</c:v>
                </c:pt>
                <c:pt idx="3">
                  <c:v>3.45250368188512</c:v>
                </c:pt>
                <c:pt idx="4">
                  <c:v>4.1410162002945503</c:v>
                </c:pt>
                <c:pt idx="5">
                  <c:v>4.8921207658321002</c:v>
                </c:pt>
                <c:pt idx="6">
                  <c:v>5.7371134020618504</c:v>
                </c:pt>
                <c:pt idx="7">
                  <c:v>6.4882179675994101</c:v>
                </c:pt>
                <c:pt idx="8">
                  <c:v>7.3019145802650902</c:v>
                </c:pt>
                <c:pt idx="9">
                  <c:v>8.1156111929307801</c:v>
                </c:pt>
                <c:pt idx="10">
                  <c:v>8.9918998527245897</c:v>
                </c:pt>
                <c:pt idx="11">
                  <c:v>9.8368924889543408</c:v>
                </c:pt>
                <c:pt idx="12">
                  <c:v>10.6192930780559</c:v>
                </c:pt>
                <c:pt idx="13">
                  <c:v>11.4329896907216</c:v>
                </c:pt>
                <c:pt idx="14">
                  <c:v>11.8711340206185</c:v>
                </c:pt>
                <c:pt idx="15">
                  <c:v>13.1229749631811</c:v>
                </c:pt>
                <c:pt idx="16">
                  <c:v>13.999263622974899</c:v>
                </c:pt>
                <c:pt idx="17">
                  <c:v>14.8755522827687</c:v>
                </c:pt>
                <c:pt idx="18">
                  <c:v>15.8770250368188</c:v>
                </c:pt>
                <c:pt idx="19">
                  <c:v>16.690721649484502</c:v>
                </c:pt>
                <c:pt idx="20">
                  <c:v>17.441826215022001</c:v>
                </c:pt>
                <c:pt idx="21">
                  <c:v>18.1616347569955</c:v>
                </c:pt>
                <c:pt idx="22">
                  <c:v>18.944035346097198</c:v>
                </c:pt>
                <c:pt idx="23">
                  <c:v>19.7577319587628</c:v>
                </c:pt>
                <c:pt idx="24">
                  <c:v>20.4462444771723</c:v>
                </c:pt>
                <c:pt idx="25">
                  <c:v>21.322533136966101</c:v>
                </c:pt>
                <c:pt idx="26">
                  <c:v>22.261413843888</c:v>
                </c:pt>
                <c:pt idx="27">
                  <c:v>23.826215022091301</c:v>
                </c:pt>
                <c:pt idx="28">
                  <c:v>24.5773195876288</c:v>
                </c:pt>
                <c:pt idx="29">
                  <c:v>25.328424153166399</c:v>
                </c:pt>
                <c:pt idx="30">
                  <c:v>26.016936671575799</c:v>
                </c:pt>
                <c:pt idx="31">
                  <c:v>26.7523932253313</c:v>
                </c:pt>
                <c:pt idx="32">
                  <c:v>27.550441826215</c:v>
                </c:pt>
                <c:pt idx="33">
                  <c:v>27.946858124693101</c:v>
                </c:pt>
                <c:pt idx="34">
                  <c:v>27.628681885125101</c:v>
                </c:pt>
                <c:pt idx="35">
                  <c:v>26.8619293078055</c:v>
                </c:pt>
                <c:pt idx="36">
                  <c:v>25.9230486008836</c:v>
                </c:pt>
                <c:pt idx="37">
                  <c:v>24.848551791850699</c:v>
                </c:pt>
                <c:pt idx="38">
                  <c:v>24.055719194894401</c:v>
                </c:pt>
                <c:pt idx="39">
                  <c:v>23.294182621502198</c:v>
                </c:pt>
                <c:pt idx="40">
                  <c:v>22.605670103092699</c:v>
                </c:pt>
                <c:pt idx="41">
                  <c:v>21.7919734904271</c:v>
                </c:pt>
                <c:pt idx="42">
                  <c:v>20.946980854197299</c:v>
                </c:pt>
                <c:pt idx="43">
                  <c:v>20.175012272950401</c:v>
                </c:pt>
                <c:pt idx="44">
                  <c:v>19.2987236131566</c:v>
                </c:pt>
                <c:pt idx="45">
                  <c:v>18.4120029455081</c:v>
                </c:pt>
                <c:pt idx="46">
                  <c:v>17.567010309278299</c:v>
                </c:pt>
                <c:pt idx="47">
                  <c:v>16.690721649484502</c:v>
                </c:pt>
                <c:pt idx="48">
                  <c:v>14.891200294550799</c:v>
                </c:pt>
                <c:pt idx="49">
                  <c:v>14.014911634756899</c:v>
                </c:pt>
                <c:pt idx="50">
                  <c:v>13.3837751595483</c:v>
                </c:pt>
                <c:pt idx="51">
                  <c:v>13.0290868924889</c:v>
                </c:pt>
                <c:pt idx="52">
                  <c:v>12.747422680412299</c:v>
                </c:pt>
                <c:pt idx="53">
                  <c:v>12.4866224840451</c:v>
                </c:pt>
                <c:pt idx="54">
                  <c:v>12.2779823269513</c:v>
                </c:pt>
                <c:pt idx="55">
                  <c:v>12.1006381934217</c:v>
                </c:pt>
                <c:pt idx="56">
                  <c:v>11.9232940598919</c:v>
                </c:pt>
                <c:pt idx="57">
                  <c:v>11.818973981345099</c:v>
                </c:pt>
                <c:pt idx="58">
                  <c:v>11.7355179185076</c:v>
                </c:pt>
                <c:pt idx="59">
                  <c:v>11.6520618556701</c:v>
                </c:pt>
                <c:pt idx="60">
                  <c:v>11.599901816396599</c:v>
                </c:pt>
                <c:pt idx="61">
                  <c:v>11.5581737849779</c:v>
                </c:pt>
                <c:pt idx="62">
                  <c:v>11.495581737849699</c:v>
                </c:pt>
                <c:pt idx="63">
                  <c:v>11.474717722140401</c:v>
                </c:pt>
                <c:pt idx="64">
                  <c:v>11.4121256750122</c:v>
                </c:pt>
                <c:pt idx="65">
                  <c:v>11.2973735886107</c:v>
                </c:pt>
                <c:pt idx="66">
                  <c:v>11.2243495336278</c:v>
                </c:pt>
                <c:pt idx="67">
                  <c:v>11.140893470790299</c:v>
                </c:pt>
                <c:pt idx="68">
                  <c:v>11.057437407952801</c:v>
                </c:pt>
                <c:pt idx="69">
                  <c:v>11.015709376534099</c:v>
                </c:pt>
                <c:pt idx="70">
                  <c:v>10.98441335297</c:v>
                </c:pt>
                <c:pt idx="71">
                  <c:v>10.9322533136966</c:v>
                </c:pt>
                <c:pt idx="72">
                  <c:v>10.8800932744231</c:v>
                </c:pt>
                <c:pt idx="73">
                  <c:v>10.8696612665684</c:v>
                </c:pt>
                <c:pt idx="74">
                  <c:v>10.8696612665684</c:v>
                </c:pt>
                <c:pt idx="75">
                  <c:v>10.8487972508591</c:v>
                </c:pt>
                <c:pt idx="76">
                  <c:v>10.796637211585599</c:v>
                </c:pt>
                <c:pt idx="77">
                  <c:v>10.7444771723122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5F-4F2B-9F80-6EF814D6B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338879"/>
        <c:axId val="248338463"/>
      </c:scatterChart>
      <c:valAx>
        <c:axId val="248338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8338463"/>
        <c:crosses val="autoZero"/>
        <c:crossBetween val="midCat"/>
      </c:valAx>
      <c:valAx>
        <c:axId val="24833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8338879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'Planilha1 (2)'!$E$4:$E$81</c:f>
              <c:numCache>
                <c:formatCode>General</c:formatCode>
                <c:ptCount val="78"/>
                <c:pt idx="0">
                  <c:v>3.57904355772159E-4</c:v>
                </c:pt>
                <c:pt idx="1">
                  <c:v>1.3351609300436601E-4</c:v>
                </c:pt>
                <c:pt idx="2">
                  <c:v>5.6503198294242897E-4</c:v>
                </c:pt>
                <c:pt idx="3">
                  <c:v>9.7928723728297291E-4</c:v>
                </c:pt>
                <c:pt idx="4">
                  <c:v>8.2394151690526796E-4</c:v>
                </c:pt>
                <c:pt idx="5">
                  <c:v>6.9448674992384895E-4</c:v>
                </c:pt>
                <c:pt idx="6">
                  <c:v>1.14757843435881E-3</c:v>
                </c:pt>
                <c:pt idx="7">
                  <c:v>9.5339628388668805E-4</c:v>
                </c:pt>
                <c:pt idx="8">
                  <c:v>1.5266959662329699E-3</c:v>
                </c:pt>
                <c:pt idx="9">
                  <c:v>1.34176058483094E-3</c:v>
                </c:pt>
                <c:pt idx="10">
                  <c:v>1.34176058483094E-3</c:v>
                </c:pt>
                <c:pt idx="11">
                  <c:v>1.6006701187937799E-3</c:v>
                </c:pt>
                <c:pt idx="12">
                  <c:v>1.8595796527566199E-3</c:v>
                </c:pt>
                <c:pt idx="13">
                  <c:v>2.1832165702101699E-3</c:v>
                </c:pt>
                <c:pt idx="14">
                  <c:v>2.3773987206823E-3</c:v>
                </c:pt>
                <c:pt idx="15">
                  <c:v>2.89521778860797E-3</c:v>
                </c:pt>
                <c:pt idx="16">
                  <c:v>3.5424916235150699E-3</c:v>
                </c:pt>
                <c:pt idx="17">
                  <c:v>4.2933292720072997E-3</c:v>
                </c:pt>
                <c:pt idx="18">
                  <c:v>5.7432226621992001E-3</c:v>
                </c:pt>
                <c:pt idx="19">
                  <c:v>6.51995126408772E-3</c:v>
                </c:pt>
                <c:pt idx="20">
                  <c:v>7.1672250989948203E-3</c:v>
                </c:pt>
                <c:pt idx="21">
                  <c:v>8.4617727688090106E-3</c:v>
                </c:pt>
                <c:pt idx="22">
                  <c:v>9.4974109046603705E-3</c:v>
                </c:pt>
                <c:pt idx="23">
                  <c:v>1.06625038074931E-2</c:v>
                </c:pt>
                <c:pt idx="24">
                  <c:v>1.2086506244288701E-2</c:v>
                </c:pt>
                <c:pt idx="25">
                  <c:v>1.3639963448065701E-2</c:v>
                </c:pt>
                <c:pt idx="26">
                  <c:v>1.5193420651842799E-2</c:v>
                </c:pt>
                <c:pt idx="27">
                  <c:v>1.6746877855619801E-2</c:v>
                </c:pt>
                <c:pt idx="28">
                  <c:v>1.8300335059396801E-2</c:v>
                </c:pt>
                <c:pt idx="29">
                  <c:v>1.9853792263173901E-2</c:v>
                </c:pt>
                <c:pt idx="30">
                  <c:v>2.1407249466950901E-2</c:v>
                </c:pt>
                <c:pt idx="31">
                  <c:v>2.2960706670727901E-2</c:v>
                </c:pt>
                <c:pt idx="32">
                  <c:v>2.4514163874505002E-2</c:v>
                </c:pt>
                <c:pt idx="33">
                  <c:v>2.6067621078282002E-2</c:v>
                </c:pt>
                <c:pt idx="34">
                  <c:v>2.7621078282059001E-2</c:v>
                </c:pt>
                <c:pt idx="35">
                  <c:v>2.9174535485836098E-2</c:v>
                </c:pt>
                <c:pt idx="36">
                  <c:v>3.0727992689613098E-2</c:v>
                </c:pt>
                <c:pt idx="37">
                  <c:v>3.2281449893390102E-2</c:v>
                </c:pt>
                <c:pt idx="38">
                  <c:v>3.3834907097167202E-2</c:v>
                </c:pt>
                <c:pt idx="39">
                  <c:v>3.5388364300944199E-2</c:v>
                </c:pt>
                <c:pt idx="40">
                  <c:v>3.6941821504721202E-2</c:v>
                </c:pt>
                <c:pt idx="41">
                  <c:v>3.8495278708498303E-2</c:v>
                </c:pt>
                <c:pt idx="42">
                  <c:v>4.0048735912275299E-2</c:v>
                </c:pt>
                <c:pt idx="43">
                  <c:v>4.1602193116052302E-2</c:v>
                </c:pt>
                <c:pt idx="44">
                  <c:v>4.3155650319829403E-2</c:v>
                </c:pt>
                <c:pt idx="45">
                  <c:v>4.4709107523606399E-2</c:v>
                </c:pt>
                <c:pt idx="46">
                  <c:v>4.6262564727383403E-2</c:v>
                </c:pt>
                <c:pt idx="47">
                  <c:v>4.7816021931160503E-2</c:v>
                </c:pt>
                <c:pt idx="48">
                  <c:v>4.93694791349375E-2</c:v>
                </c:pt>
                <c:pt idx="49">
                  <c:v>5.0922936338714503E-2</c:v>
                </c:pt>
                <c:pt idx="50">
                  <c:v>5.2476393542491603E-2</c:v>
                </c:pt>
                <c:pt idx="51">
                  <c:v>5.40298507462686E-2</c:v>
                </c:pt>
                <c:pt idx="52">
                  <c:v>5.5583307950045603E-2</c:v>
                </c:pt>
                <c:pt idx="53">
                  <c:v>5.7136765153822697E-2</c:v>
                </c:pt>
                <c:pt idx="54">
                  <c:v>5.86902223575997E-2</c:v>
                </c:pt>
                <c:pt idx="55">
                  <c:v>6.0243679561376703E-2</c:v>
                </c:pt>
                <c:pt idx="56">
                  <c:v>6.1797136765153797E-2</c:v>
                </c:pt>
                <c:pt idx="57">
                  <c:v>6.3350593968930793E-2</c:v>
                </c:pt>
                <c:pt idx="58">
                  <c:v>6.4904051172707797E-2</c:v>
                </c:pt>
                <c:pt idx="59">
                  <c:v>6.5939689308559202E-2</c:v>
                </c:pt>
                <c:pt idx="60">
                  <c:v>6.8140420347243297E-2</c:v>
                </c:pt>
                <c:pt idx="61">
                  <c:v>6.9434968017057494E-2</c:v>
                </c:pt>
                <c:pt idx="62">
                  <c:v>7.0341151385927406E-2</c:v>
                </c:pt>
                <c:pt idx="63">
                  <c:v>7.2671337191592994E-2</c:v>
                </c:pt>
                <c:pt idx="64">
                  <c:v>7.4224794395369997E-2</c:v>
                </c:pt>
                <c:pt idx="65">
                  <c:v>7.5778251599147098E-2</c:v>
                </c:pt>
                <c:pt idx="66">
                  <c:v>7.7331708802924101E-2</c:v>
                </c:pt>
                <c:pt idx="67">
                  <c:v>7.8885166006701105E-2</c:v>
                </c:pt>
                <c:pt idx="68">
                  <c:v>8.0438623210478205E-2</c:v>
                </c:pt>
                <c:pt idx="69">
                  <c:v>8.1992080414255195E-2</c:v>
                </c:pt>
                <c:pt idx="70">
                  <c:v>8.3545537618032198E-2</c:v>
                </c:pt>
                <c:pt idx="71">
                  <c:v>8.5098994821809298E-2</c:v>
                </c:pt>
                <c:pt idx="72">
                  <c:v>8.6652452025586302E-2</c:v>
                </c:pt>
                <c:pt idx="73">
                  <c:v>8.8205909229363305E-2</c:v>
                </c:pt>
                <c:pt idx="74">
                  <c:v>8.9759366433140406E-2</c:v>
                </c:pt>
                <c:pt idx="75">
                  <c:v>9.1312823636917395E-2</c:v>
                </c:pt>
                <c:pt idx="76">
                  <c:v>9.2866280840694398E-2</c:v>
                </c:pt>
                <c:pt idx="77">
                  <c:v>9.4419738044471499E-2</c:v>
                </c:pt>
              </c:numCache>
            </c:numRef>
          </c:xVal>
          <c:yVal>
            <c:numRef>
              <c:f>'Planilha1 (2)'!$F$4:$F$81</c:f>
              <c:numCache>
                <c:formatCode>General</c:formatCode>
                <c:ptCount val="78"/>
                <c:pt idx="0">
                  <c:v>0.17599574508239699</c:v>
                </c:pt>
                <c:pt idx="1">
                  <c:v>8.7328752434139206E-2</c:v>
                </c:pt>
                <c:pt idx="2">
                  <c:v>0.29587118580092803</c:v>
                </c:pt>
                <c:pt idx="3">
                  <c:v>0.72666443626631005</c:v>
                </c:pt>
                <c:pt idx="4">
                  <c:v>0.47087182918564702</c:v>
                </c:pt>
                <c:pt idx="5">
                  <c:v>0.37899649140866998</c:v>
                </c:pt>
                <c:pt idx="6">
                  <c:v>0.63712244040112898</c:v>
                </c:pt>
                <c:pt idx="7">
                  <c:v>0.55983048957287895</c:v>
                </c:pt>
                <c:pt idx="8">
                  <c:v>0.97233200612257198</c:v>
                </c:pt>
                <c:pt idx="9">
                  <c:v>0.87094274447904496</c:v>
                </c:pt>
                <c:pt idx="10">
                  <c:v>0.81066474509097497</c:v>
                </c:pt>
                <c:pt idx="11">
                  <c:v>1.0892074358116499</c:v>
                </c:pt>
                <c:pt idx="12">
                  <c:v>1.2000411766219701</c:v>
                </c:pt>
                <c:pt idx="13">
                  <c:v>1.3123332561271599</c:v>
                </c:pt>
                <c:pt idx="14">
                  <c:v>1.39788912622636</c:v>
                </c:pt>
                <c:pt idx="15">
                  <c:v>1.4815005447323899</c:v>
                </c:pt>
                <c:pt idx="16">
                  <c:v>1.57386199540766</c:v>
                </c:pt>
                <c:pt idx="17">
                  <c:v>1.6646678848084</c:v>
                </c:pt>
                <c:pt idx="18">
                  <c:v>1.8431685410608101</c:v>
                </c:pt>
                <c:pt idx="19">
                  <c:v>1.9190021531941901</c:v>
                </c:pt>
                <c:pt idx="20">
                  <c:v>1.9715023462096</c:v>
                </c:pt>
                <c:pt idx="21">
                  <c:v>2.0765027322404301</c:v>
                </c:pt>
                <c:pt idx="22">
                  <c:v>2.1552530217635599</c:v>
                </c:pt>
                <c:pt idx="23">
                  <c:v>2.2235032726836002</c:v>
                </c:pt>
                <c:pt idx="24">
                  <c:v>2.29233685908159</c:v>
                </c:pt>
                <c:pt idx="25">
                  <c:v>2.3623371164354698</c:v>
                </c:pt>
                <c:pt idx="26">
                  <c:v>2.42455956741671</c:v>
                </c:pt>
                <c:pt idx="27">
                  <c:v>2.4751153088389599</c:v>
                </c:pt>
                <c:pt idx="28">
                  <c:v>2.5217821470748798</c:v>
                </c:pt>
                <c:pt idx="29">
                  <c:v>2.5606711789381502</c:v>
                </c:pt>
                <c:pt idx="30">
                  <c:v>2.5898379528356101</c:v>
                </c:pt>
                <c:pt idx="31">
                  <c:v>2.62094917832622</c:v>
                </c:pt>
                <c:pt idx="32">
                  <c:v>2.6471992748339299</c:v>
                </c:pt>
                <c:pt idx="33">
                  <c:v>2.6685882423587302</c:v>
                </c:pt>
                <c:pt idx="34">
                  <c:v>2.6890049840869499</c:v>
                </c:pt>
                <c:pt idx="35">
                  <c:v>2.7074772742220001</c:v>
                </c:pt>
                <c:pt idx="36">
                  <c:v>2.7201162095775602</c:v>
                </c:pt>
                <c:pt idx="37">
                  <c:v>2.73275514493313</c:v>
                </c:pt>
                <c:pt idx="38">
                  <c:v>2.74539408028869</c:v>
                </c:pt>
                <c:pt idx="39">
                  <c:v>2.7560885640510899</c:v>
                </c:pt>
                <c:pt idx="40">
                  <c:v>2.7648385962203199</c:v>
                </c:pt>
                <c:pt idx="41">
                  <c:v>2.7667830478134898</c:v>
                </c:pt>
                <c:pt idx="42">
                  <c:v>2.7755330799827198</c:v>
                </c:pt>
                <c:pt idx="43">
                  <c:v>2.7765053057793101</c:v>
                </c:pt>
                <c:pt idx="44">
                  <c:v>2.7765053057793101</c:v>
                </c:pt>
                <c:pt idx="45">
                  <c:v>2.7765053057793101</c:v>
                </c:pt>
                <c:pt idx="46">
                  <c:v>2.7765053057793101</c:v>
                </c:pt>
                <c:pt idx="47">
                  <c:v>2.76969972520323</c:v>
                </c:pt>
                <c:pt idx="48">
                  <c:v>2.7619219188305801</c:v>
                </c:pt>
                <c:pt idx="49">
                  <c:v>2.74442185449211</c:v>
                </c:pt>
                <c:pt idx="50">
                  <c:v>2.7269217901536398</c:v>
                </c:pt>
                <c:pt idx="51">
                  <c:v>2.7045605968322599</c:v>
                </c:pt>
                <c:pt idx="52">
                  <c:v>2.6763660487313801</c:v>
                </c:pt>
                <c:pt idx="53">
                  <c:v>2.6403936942578601</c:v>
                </c:pt>
                <c:pt idx="54">
                  <c:v>2.5946990818185198</c:v>
                </c:pt>
                <c:pt idx="55">
                  <c:v>2.5344210824304501</c:v>
                </c:pt>
                <c:pt idx="56">
                  <c:v>2.4721986314492099</c:v>
                </c:pt>
                <c:pt idx="57">
                  <c:v>2.4090039546713999</c:v>
                </c:pt>
                <c:pt idx="58">
                  <c:v>2.34289260050384</c:v>
                </c:pt>
                <c:pt idx="59">
                  <c:v>2.29233685908159</c:v>
                </c:pt>
                <c:pt idx="60">
                  <c:v>2.1698364087122801</c:v>
                </c:pt>
                <c:pt idx="61">
                  <c:v>2.0963361384907002</c:v>
                </c:pt>
                <c:pt idx="62">
                  <c:v>2.05025263573273</c:v>
                </c:pt>
                <c:pt idx="63">
                  <c:v>1.94816892709164</c:v>
                </c:pt>
                <c:pt idx="64">
                  <c:v>1.90830766943179</c:v>
                </c:pt>
                <c:pt idx="65">
                  <c:v>1.8733075407548401</c:v>
                </c:pt>
                <c:pt idx="66">
                  <c:v>1.8558074764163699</c:v>
                </c:pt>
                <c:pt idx="67">
                  <c:v>1.8470574442471399</c:v>
                </c:pt>
                <c:pt idx="68">
                  <c:v>1.8383074120778999</c:v>
                </c:pt>
                <c:pt idx="69">
                  <c:v>1.82955737990866</c:v>
                </c:pt>
                <c:pt idx="70">
                  <c:v>1.82080734773943</c:v>
                </c:pt>
                <c:pt idx="71">
                  <c:v>1.8198351219428499</c:v>
                </c:pt>
                <c:pt idx="72">
                  <c:v>1.81497399295994</c:v>
                </c:pt>
                <c:pt idx="73">
                  <c:v>1.8081684123838599</c:v>
                </c:pt>
                <c:pt idx="74">
                  <c:v>1.80233505760437</c:v>
                </c:pt>
                <c:pt idx="75">
                  <c:v>1.7955294770282999</c:v>
                </c:pt>
                <c:pt idx="76">
                  <c:v>1.7945572512317201</c:v>
                </c:pt>
                <c:pt idx="77">
                  <c:v>1.7858072190624801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19-4BBD-ABBB-72F4204DC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338879"/>
        <c:axId val="248338463"/>
      </c:scatterChart>
      <c:valAx>
        <c:axId val="248338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8338463"/>
        <c:crosses val="autoZero"/>
        <c:crossBetween val="midCat"/>
        <c:majorUnit val="1.0000000000000002E-2"/>
        <c:minorUnit val="1.0000000000000002E-3"/>
      </c:valAx>
      <c:valAx>
        <c:axId val="24833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8338879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pt-BR"/>
              <a:t>ENSAIO TRIAXIAL - ARGILA DÚCTIL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726881720430104E-2"/>
          <c:y val="0.15976171023965141"/>
          <c:w val="0.60880358422939063"/>
          <c:h val="0.65624645969498907"/>
        </c:manualLayout>
      </c:layout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'Planilha1 (2)'!$E$4:$E$81</c:f>
              <c:numCache>
                <c:formatCode>General</c:formatCode>
                <c:ptCount val="78"/>
                <c:pt idx="0">
                  <c:v>3.57904355772159E-4</c:v>
                </c:pt>
                <c:pt idx="1">
                  <c:v>1.3351609300436601E-4</c:v>
                </c:pt>
                <c:pt idx="2">
                  <c:v>5.6503198294242897E-4</c:v>
                </c:pt>
                <c:pt idx="3">
                  <c:v>9.7928723728297291E-4</c:v>
                </c:pt>
                <c:pt idx="4">
                  <c:v>8.2394151690526796E-4</c:v>
                </c:pt>
                <c:pt idx="5">
                  <c:v>6.9448674992384895E-4</c:v>
                </c:pt>
                <c:pt idx="6">
                  <c:v>1.14757843435881E-3</c:v>
                </c:pt>
                <c:pt idx="7">
                  <c:v>9.5339628388668805E-4</c:v>
                </c:pt>
                <c:pt idx="8">
                  <c:v>1.5266959662329699E-3</c:v>
                </c:pt>
                <c:pt idx="9">
                  <c:v>1.34176058483094E-3</c:v>
                </c:pt>
                <c:pt idx="10">
                  <c:v>1.34176058483094E-3</c:v>
                </c:pt>
                <c:pt idx="11">
                  <c:v>1.6006701187937799E-3</c:v>
                </c:pt>
                <c:pt idx="12">
                  <c:v>1.8595796527566199E-3</c:v>
                </c:pt>
                <c:pt idx="13">
                  <c:v>2.1832165702101699E-3</c:v>
                </c:pt>
                <c:pt idx="14">
                  <c:v>2.3773987206823E-3</c:v>
                </c:pt>
                <c:pt idx="15">
                  <c:v>2.89521778860797E-3</c:v>
                </c:pt>
                <c:pt idx="16">
                  <c:v>3.5424916235150699E-3</c:v>
                </c:pt>
                <c:pt idx="17">
                  <c:v>4.2933292720072997E-3</c:v>
                </c:pt>
                <c:pt idx="18">
                  <c:v>5.7432226621992001E-3</c:v>
                </c:pt>
                <c:pt idx="19">
                  <c:v>6.51995126408772E-3</c:v>
                </c:pt>
                <c:pt idx="20">
                  <c:v>7.1672250989948203E-3</c:v>
                </c:pt>
                <c:pt idx="21">
                  <c:v>8.4617727688090106E-3</c:v>
                </c:pt>
                <c:pt idx="22">
                  <c:v>9.4974109046603705E-3</c:v>
                </c:pt>
                <c:pt idx="23">
                  <c:v>1.06625038074931E-2</c:v>
                </c:pt>
                <c:pt idx="24">
                  <c:v>1.2086506244288701E-2</c:v>
                </c:pt>
                <c:pt idx="25">
                  <c:v>1.3639963448065701E-2</c:v>
                </c:pt>
                <c:pt idx="26">
                  <c:v>1.5193420651842799E-2</c:v>
                </c:pt>
                <c:pt idx="27">
                  <c:v>1.6746877855619801E-2</c:v>
                </c:pt>
                <c:pt idx="28">
                  <c:v>1.8300335059396801E-2</c:v>
                </c:pt>
                <c:pt idx="29">
                  <c:v>1.9853792263173901E-2</c:v>
                </c:pt>
                <c:pt idx="30">
                  <c:v>2.1407249466950901E-2</c:v>
                </c:pt>
                <c:pt idx="31">
                  <c:v>2.2960706670727901E-2</c:v>
                </c:pt>
                <c:pt idx="32">
                  <c:v>2.4514163874505002E-2</c:v>
                </c:pt>
                <c:pt idx="33">
                  <c:v>2.6067621078282002E-2</c:v>
                </c:pt>
                <c:pt idx="34">
                  <c:v>2.7621078282059001E-2</c:v>
                </c:pt>
                <c:pt idx="35">
                  <c:v>2.9174535485836098E-2</c:v>
                </c:pt>
                <c:pt idx="36">
                  <c:v>3.0727992689613098E-2</c:v>
                </c:pt>
                <c:pt idx="37">
                  <c:v>3.2281449893390102E-2</c:v>
                </c:pt>
                <c:pt idx="38">
                  <c:v>3.3834907097167202E-2</c:v>
                </c:pt>
                <c:pt idx="39">
                  <c:v>3.5388364300944199E-2</c:v>
                </c:pt>
                <c:pt idx="40">
                  <c:v>3.6941821504721202E-2</c:v>
                </c:pt>
                <c:pt idx="41">
                  <c:v>3.8495278708498303E-2</c:v>
                </c:pt>
                <c:pt idx="42">
                  <c:v>4.0048735912275299E-2</c:v>
                </c:pt>
                <c:pt idx="43">
                  <c:v>4.1602193116052302E-2</c:v>
                </c:pt>
                <c:pt idx="44">
                  <c:v>4.3155650319829403E-2</c:v>
                </c:pt>
                <c:pt idx="45">
                  <c:v>4.4709107523606399E-2</c:v>
                </c:pt>
                <c:pt idx="46">
                  <c:v>4.6262564727383403E-2</c:v>
                </c:pt>
                <c:pt idx="47">
                  <c:v>4.7816021931160503E-2</c:v>
                </c:pt>
                <c:pt idx="48">
                  <c:v>4.93694791349375E-2</c:v>
                </c:pt>
                <c:pt idx="49">
                  <c:v>5.0922936338714503E-2</c:v>
                </c:pt>
                <c:pt idx="50">
                  <c:v>5.2476393542491603E-2</c:v>
                </c:pt>
                <c:pt idx="51">
                  <c:v>5.40298507462686E-2</c:v>
                </c:pt>
                <c:pt idx="52">
                  <c:v>5.5583307950045603E-2</c:v>
                </c:pt>
                <c:pt idx="53">
                  <c:v>5.7136765153822697E-2</c:v>
                </c:pt>
                <c:pt idx="54">
                  <c:v>5.86902223575997E-2</c:v>
                </c:pt>
                <c:pt idx="55">
                  <c:v>6.0243679561376703E-2</c:v>
                </c:pt>
                <c:pt idx="56">
                  <c:v>6.1797136765153797E-2</c:v>
                </c:pt>
                <c:pt idx="57">
                  <c:v>6.3350593968930793E-2</c:v>
                </c:pt>
                <c:pt idx="58">
                  <c:v>6.4904051172707797E-2</c:v>
                </c:pt>
                <c:pt idx="59">
                  <c:v>6.5939689308559202E-2</c:v>
                </c:pt>
                <c:pt idx="60">
                  <c:v>6.8140420347243297E-2</c:v>
                </c:pt>
                <c:pt idx="61">
                  <c:v>6.9434968017057494E-2</c:v>
                </c:pt>
                <c:pt idx="62">
                  <c:v>7.0341151385927406E-2</c:v>
                </c:pt>
                <c:pt idx="63">
                  <c:v>7.2671337191592994E-2</c:v>
                </c:pt>
                <c:pt idx="64">
                  <c:v>7.4224794395369997E-2</c:v>
                </c:pt>
                <c:pt idx="65">
                  <c:v>7.5778251599147098E-2</c:v>
                </c:pt>
                <c:pt idx="66">
                  <c:v>7.7331708802924101E-2</c:v>
                </c:pt>
                <c:pt idx="67">
                  <c:v>7.8885166006701105E-2</c:v>
                </c:pt>
                <c:pt idx="68">
                  <c:v>8.0438623210478205E-2</c:v>
                </c:pt>
                <c:pt idx="69">
                  <c:v>8.1992080414255195E-2</c:v>
                </c:pt>
                <c:pt idx="70">
                  <c:v>8.3545537618032198E-2</c:v>
                </c:pt>
                <c:pt idx="71">
                  <c:v>8.5098994821809298E-2</c:v>
                </c:pt>
                <c:pt idx="72">
                  <c:v>8.6652452025586302E-2</c:v>
                </c:pt>
                <c:pt idx="73">
                  <c:v>8.8205909229363305E-2</c:v>
                </c:pt>
                <c:pt idx="74">
                  <c:v>8.9759366433140406E-2</c:v>
                </c:pt>
                <c:pt idx="75">
                  <c:v>9.1312823636917395E-2</c:v>
                </c:pt>
                <c:pt idx="76">
                  <c:v>9.2866280840694398E-2</c:v>
                </c:pt>
                <c:pt idx="77">
                  <c:v>9.4419738044471499E-2</c:v>
                </c:pt>
              </c:numCache>
            </c:numRef>
          </c:xVal>
          <c:yVal>
            <c:numRef>
              <c:f>'Planilha1 (2)'!$F$4:$F$81</c:f>
              <c:numCache>
                <c:formatCode>General</c:formatCode>
                <c:ptCount val="78"/>
                <c:pt idx="0">
                  <c:v>0.17599574508239699</c:v>
                </c:pt>
                <c:pt idx="1">
                  <c:v>8.7328752434139206E-2</c:v>
                </c:pt>
                <c:pt idx="2">
                  <c:v>0.29587118580092803</c:v>
                </c:pt>
                <c:pt idx="3">
                  <c:v>0.72666443626631005</c:v>
                </c:pt>
                <c:pt idx="4">
                  <c:v>0.47087182918564702</c:v>
                </c:pt>
                <c:pt idx="5">
                  <c:v>0.37899649140866998</c:v>
                </c:pt>
                <c:pt idx="6">
                  <c:v>0.63712244040112898</c:v>
                </c:pt>
                <c:pt idx="7">
                  <c:v>0.55983048957287895</c:v>
                </c:pt>
                <c:pt idx="8">
                  <c:v>0.97233200612257198</c:v>
                </c:pt>
                <c:pt idx="9">
                  <c:v>0.87094274447904496</c:v>
                </c:pt>
                <c:pt idx="10">
                  <c:v>0.81066474509097497</c:v>
                </c:pt>
                <c:pt idx="11">
                  <c:v>1.0892074358116499</c:v>
                </c:pt>
                <c:pt idx="12">
                  <c:v>1.2000411766219701</c:v>
                </c:pt>
                <c:pt idx="13">
                  <c:v>1.3123332561271599</c:v>
                </c:pt>
                <c:pt idx="14">
                  <c:v>1.39788912622636</c:v>
                </c:pt>
                <c:pt idx="15">
                  <c:v>1.4815005447323899</c:v>
                </c:pt>
                <c:pt idx="16">
                  <c:v>1.57386199540766</c:v>
                </c:pt>
                <c:pt idx="17">
                  <c:v>1.6646678848084</c:v>
                </c:pt>
                <c:pt idx="18">
                  <c:v>1.8431685410608101</c:v>
                </c:pt>
                <c:pt idx="19">
                  <c:v>1.9190021531941901</c:v>
                </c:pt>
                <c:pt idx="20">
                  <c:v>1.9715023462096</c:v>
                </c:pt>
                <c:pt idx="21">
                  <c:v>2.0765027322404301</c:v>
                </c:pt>
                <c:pt idx="22">
                  <c:v>2.1552530217635599</c:v>
                </c:pt>
                <c:pt idx="23">
                  <c:v>2.2235032726836002</c:v>
                </c:pt>
                <c:pt idx="24">
                  <c:v>2.29233685908159</c:v>
                </c:pt>
                <c:pt idx="25">
                  <c:v>2.3623371164354698</c:v>
                </c:pt>
                <c:pt idx="26">
                  <c:v>2.42455956741671</c:v>
                </c:pt>
                <c:pt idx="27">
                  <c:v>2.4751153088389599</c:v>
                </c:pt>
                <c:pt idx="28">
                  <c:v>2.5217821470748798</c:v>
                </c:pt>
                <c:pt idx="29">
                  <c:v>2.5606711789381502</c:v>
                </c:pt>
                <c:pt idx="30">
                  <c:v>2.5898379528356101</c:v>
                </c:pt>
                <c:pt idx="31">
                  <c:v>2.62094917832622</c:v>
                </c:pt>
                <c:pt idx="32">
                  <c:v>2.6471992748339299</c:v>
                </c:pt>
                <c:pt idx="33">
                  <c:v>2.6685882423587302</c:v>
                </c:pt>
                <c:pt idx="34">
                  <c:v>2.6890049840869499</c:v>
                </c:pt>
                <c:pt idx="35">
                  <c:v>2.7074772742220001</c:v>
                </c:pt>
                <c:pt idx="36">
                  <c:v>2.7201162095775602</c:v>
                </c:pt>
                <c:pt idx="37">
                  <c:v>2.73275514493313</c:v>
                </c:pt>
                <c:pt idx="38">
                  <c:v>2.74539408028869</c:v>
                </c:pt>
                <c:pt idx="39">
                  <c:v>2.7560885640510899</c:v>
                </c:pt>
                <c:pt idx="40">
                  <c:v>2.7648385962203199</c:v>
                </c:pt>
                <c:pt idx="41">
                  <c:v>2.7667830478134898</c:v>
                </c:pt>
                <c:pt idx="42">
                  <c:v>2.7755330799827198</c:v>
                </c:pt>
                <c:pt idx="43">
                  <c:v>2.7765053057793101</c:v>
                </c:pt>
                <c:pt idx="44">
                  <c:v>2.7765053057793101</c:v>
                </c:pt>
                <c:pt idx="45">
                  <c:v>2.7765053057793101</c:v>
                </c:pt>
                <c:pt idx="46">
                  <c:v>2.7765053057793101</c:v>
                </c:pt>
                <c:pt idx="47">
                  <c:v>2.76969972520323</c:v>
                </c:pt>
                <c:pt idx="48">
                  <c:v>2.7619219188305801</c:v>
                </c:pt>
                <c:pt idx="49">
                  <c:v>2.74442185449211</c:v>
                </c:pt>
                <c:pt idx="50">
                  <c:v>2.7269217901536398</c:v>
                </c:pt>
                <c:pt idx="51">
                  <c:v>2.7045605968322599</c:v>
                </c:pt>
                <c:pt idx="52">
                  <c:v>2.6763660487313801</c:v>
                </c:pt>
                <c:pt idx="53">
                  <c:v>2.6403936942578601</c:v>
                </c:pt>
                <c:pt idx="54">
                  <c:v>2.5946990818185198</c:v>
                </c:pt>
                <c:pt idx="55">
                  <c:v>2.5344210824304501</c:v>
                </c:pt>
                <c:pt idx="56">
                  <c:v>2.4721986314492099</c:v>
                </c:pt>
                <c:pt idx="57">
                  <c:v>2.4090039546713999</c:v>
                </c:pt>
                <c:pt idx="58">
                  <c:v>2.34289260050384</c:v>
                </c:pt>
                <c:pt idx="59">
                  <c:v>2.29233685908159</c:v>
                </c:pt>
                <c:pt idx="60">
                  <c:v>2.1698364087122801</c:v>
                </c:pt>
                <c:pt idx="61">
                  <c:v>2.0963361384907002</c:v>
                </c:pt>
                <c:pt idx="62">
                  <c:v>2.05025263573273</c:v>
                </c:pt>
                <c:pt idx="63">
                  <c:v>1.94816892709164</c:v>
                </c:pt>
                <c:pt idx="64">
                  <c:v>1.90830766943179</c:v>
                </c:pt>
                <c:pt idx="65">
                  <c:v>1.8733075407548401</c:v>
                </c:pt>
                <c:pt idx="66">
                  <c:v>1.8558074764163699</c:v>
                </c:pt>
                <c:pt idx="67">
                  <c:v>1.8470574442471399</c:v>
                </c:pt>
                <c:pt idx="68">
                  <c:v>1.8383074120778999</c:v>
                </c:pt>
                <c:pt idx="69">
                  <c:v>1.82955737990866</c:v>
                </c:pt>
                <c:pt idx="70">
                  <c:v>1.82080734773943</c:v>
                </c:pt>
                <c:pt idx="71">
                  <c:v>1.8198351219428499</c:v>
                </c:pt>
                <c:pt idx="72">
                  <c:v>1.81497399295994</c:v>
                </c:pt>
                <c:pt idx="73">
                  <c:v>1.8081684123838599</c:v>
                </c:pt>
                <c:pt idx="74">
                  <c:v>1.80233505760437</c:v>
                </c:pt>
                <c:pt idx="75">
                  <c:v>1.7955294770282999</c:v>
                </c:pt>
                <c:pt idx="76">
                  <c:v>1.7945572512317201</c:v>
                </c:pt>
                <c:pt idx="77">
                  <c:v>1.7858072190624801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C5-41F7-89E3-90329F1D4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338879"/>
        <c:axId val="248338463"/>
      </c:scatterChart>
      <c:scatterChart>
        <c:scatterStyle val="smoothMarker"/>
        <c:varyColors val="0"/>
        <c:ser>
          <c:idx val="1"/>
          <c:order val="0"/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'Planilha1 (2)'!$Q$4:$Q$28</c:f>
              <c:numCache>
                <c:formatCode>General</c:formatCode>
                <c:ptCount val="25"/>
                <c:pt idx="0">
                  <c:v>0</c:v>
                </c:pt>
                <c:pt idx="1">
                  <c:v>1.7870947715622799E-3</c:v>
                </c:pt>
                <c:pt idx="2">
                  <c:v>5.82640971312168E-3</c:v>
                </c:pt>
                <c:pt idx="3">
                  <c:v>1.0008261487276E-2</c:v>
                </c:pt>
                <c:pt idx="4">
                  <c:v>1.48902580201156E-2</c:v>
                </c:pt>
                <c:pt idx="5">
                  <c:v>1.96343062720877E-2</c:v>
                </c:pt>
                <c:pt idx="6">
                  <c:v>2.4377998515736101E-2</c:v>
                </c:pt>
                <c:pt idx="7">
                  <c:v>2.9123510357483302E-2</c:v>
                </c:pt>
                <c:pt idx="8">
                  <c:v>3.4148805185165797E-2</c:v>
                </c:pt>
                <c:pt idx="9">
                  <c:v>3.8895741060207802E-2</c:v>
                </c:pt>
                <c:pt idx="10">
                  <c:v>4.3364317982609202E-2</c:v>
                </c:pt>
                <c:pt idx="11">
                  <c:v>4.79741461519924E-2</c:v>
                </c:pt>
                <c:pt idx="12">
                  <c:v>5.21669006810596E-2</c:v>
                </c:pt>
                <c:pt idx="13">
                  <c:v>5.6220767462849597E-2</c:v>
                </c:pt>
                <c:pt idx="14">
                  <c:v>6.0552098231910802E-2</c:v>
                </c:pt>
                <c:pt idx="15">
                  <c:v>6.5163890740150596E-2</c:v>
                </c:pt>
                <c:pt idx="16">
                  <c:v>6.8264920662236203E-2</c:v>
                </c:pt>
                <c:pt idx="17">
                  <c:v>7.0821113827536003E-2</c:v>
                </c:pt>
                <c:pt idx="18">
                  <c:v>7.39640443110995E-2</c:v>
                </c:pt>
                <c:pt idx="19">
                  <c:v>7.8572710508870602E-2</c:v>
                </c:pt>
                <c:pt idx="20">
                  <c:v>8.3320279287599205E-2</c:v>
                </c:pt>
                <c:pt idx="21">
                  <c:v>8.8068164518170899E-2</c:v>
                </c:pt>
                <c:pt idx="22">
                  <c:v>9.2536583214650803E-2</c:v>
                </c:pt>
                <c:pt idx="23">
                  <c:v>9.7284784897065796E-2</c:v>
                </c:pt>
                <c:pt idx="24">
                  <c:v>0.101894276836365</c:v>
                </c:pt>
              </c:numCache>
            </c:numRef>
          </c:xVal>
          <c:yVal>
            <c:numRef>
              <c:f>'Planilha1 (2)'!$R$4:$R$28</c:f>
              <c:numCache>
                <c:formatCode>General</c:formatCode>
                <c:ptCount val="25"/>
                <c:pt idx="0">
                  <c:v>0</c:v>
                </c:pt>
                <c:pt idx="1">
                  <c:v>-6.85067864348472E-2</c:v>
                </c:pt>
                <c:pt idx="2">
                  <c:v>-0.137666224256518</c:v>
                </c:pt>
                <c:pt idx="3">
                  <c:v>-0.18031157132981801</c:v>
                </c:pt>
                <c:pt idx="4">
                  <c:v>-0.201882667804373</c:v>
                </c:pt>
                <c:pt idx="5">
                  <c:v>-0.20916798258376201</c:v>
                </c:pt>
                <c:pt idx="6">
                  <c:v>-0.21961880470790901</c:v>
                </c:pt>
                <c:pt idx="7">
                  <c:v>-0.21389036706996301</c:v>
                </c:pt>
                <c:pt idx="8">
                  <c:v>-0.20217670430874901</c:v>
                </c:pt>
                <c:pt idx="9">
                  <c:v>-0.18378623729177501</c:v>
                </c:pt>
                <c:pt idx="10">
                  <c:v>-0.15871896601904201</c:v>
                </c:pt>
                <c:pt idx="11">
                  <c:v>-0.11856860274289401</c:v>
                </c:pt>
                <c:pt idx="12">
                  <c:v>-6.4270287383007205E-2</c:v>
                </c:pt>
                <c:pt idx="13">
                  <c:v>-4.0396124877317696E-3</c:v>
                </c:pt>
                <c:pt idx="14">
                  <c:v>4.15565244101034E-2</c:v>
                </c:pt>
                <c:pt idx="15">
                  <c:v>9.9173134020328305E-2</c:v>
                </c:pt>
                <c:pt idx="16">
                  <c:v>0.125052269089729</c:v>
                </c:pt>
                <c:pt idx="17">
                  <c:v>0.14584063346725001</c:v>
                </c:pt>
                <c:pt idx="18">
                  <c:v>0.17202282062218699</c:v>
                </c:pt>
                <c:pt idx="19">
                  <c:v>0.20184131964808599</c:v>
                </c:pt>
                <c:pt idx="20">
                  <c:v>0.225859355277961</c:v>
                </c:pt>
                <c:pt idx="21">
                  <c:v>0.25269117521428702</c:v>
                </c:pt>
                <c:pt idx="22">
                  <c:v>0.27635155433379499</c:v>
                </c:pt>
                <c:pt idx="23">
                  <c:v>0.305997158576572</c:v>
                </c:pt>
                <c:pt idx="24">
                  <c:v>0.343157876027116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4C5-41F7-89E3-90329F1D4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991232"/>
        <c:axId val="251004544"/>
      </c:scatterChart>
      <c:valAx>
        <c:axId val="248338879"/>
        <c:scaling>
          <c:orientation val="minMax"/>
          <c:max val="0.120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numFmt formatCode="0%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pt-BR"/>
          </a:p>
        </c:txPr>
        <c:crossAx val="248338463"/>
        <c:crosses val="autoZero"/>
        <c:crossBetween val="midCat"/>
        <c:majorUnit val="2.0000000000000004E-2"/>
        <c:minorUnit val="1.0000000000000002E-2"/>
      </c:valAx>
      <c:valAx>
        <c:axId val="248338463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noFill/>
            </a:ln>
          </c:spPr>
        </c:minorGridlines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pt-BR"/>
          </a:p>
        </c:txPr>
        <c:crossAx val="248338879"/>
        <c:crosses val="autoZero"/>
        <c:crossBetween val="midCat"/>
        <c:majorUnit val="2"/>
        <c:minorUnit val="0.2"/>
      </c:valAx>
      <c:valAx>
        <c:axId val="251004544"/>
        <c:scaling>
          <c:orientation val="minMax"/>
          <c:max val="1"/>
          <c:min val="-1"/>
        </c:scaling>
        <c:delete val="0"/>
        <c:axPos val="r"/>
        <c:numFmt formatCode="General" sourceLinked="1"/>
        <c:majorTickMark val="out"/>
        <c:minorTickMark val="out"/>
        <c:tickLblPos val="nextTo"/>
        <c:spPr>
          <a:ln>
            <a:solidFill>
              <a:schemeClr val="tx1"/>
            </a:solidFill>
          </a:ln>
        </c:spPr>
        <c:crossAx val="250991232"/>
        <c:crosses val="max"/>
        <c:crossBetween val="midCat"/>
        <c:minorUnit val="0.1"/>
      </c:valAx>
      <c:valAx>
        <c:axId val="250991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1004544"/>
        <c:crosses val="autoZero"/>
        <c:crossBetween val="midCat"/>
      </c:valAx>
    </c:plotArea>
    <c:plotVisOnly val="1"/>
    <c:dispBlanksAs val="gap"/>
    <c:showDLblsOverMax val="0"/>
    <c:extLst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sz="1000">
          <a:solidFill>
            <a:schemeClr val="dk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pt-BR"/>
              <a:t>ENSAIO TRIAXIAL - ARGILA DÚCTIL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726881720430104E-2"/>
          <c:y val="0.15976171023965141"/>
          <c:w val="0.60880358422939063"/>
          <c:h val="0.65624645969498907"/>
        </c:manualLayout>
      </c:layout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'Planilha1 (2)'!$E$4:$E$81</c:f>
              <c:numCache>
                <c:formatCode>General</c:formatCode>
                <c:ptCount val="78"/>
                <c:pt idx="0">
                  <c:v>3.57904355772159E-4</c:v>
                </c:pt>
                <c:pt idx="1">
                  <c:v>1.3351609300436601E-4</c:v>
                </c:pt>
                <c:pt idx="2">
                  <c:v>5.6503198294242897E-4</c:v>
                </c:pt>
                <c:pt idx="3">
                  <c:v>9.7928723728297291E-4</c:v>
                </c:pt>
                <c:pt idx="4">
                  <c:v>8.2394151690526796E-4</c:v>
                </c:pt>
                <c:pt idx="5">
                  <c:v>6.9448674992384895E-4</c:v>
                </c:pt>
                <c:pt idx="6">
                  <c:v>1.14757843435881E-3</c:v>
                </c:pt>
                <c:pt idx="7">
                  <c:v>9.5339628388668805E-4</c:v>
                </c:pt>
                <c:pt idx="8">
                  <c:v>1.5266959662329699E-3</c:v>
                </c:pt>
                <c:pt idx="9">
                  <c:v>1.34176058483094E-3</c:v>
                </c:pt>
                <c:pt idx="10">
                  <c:v>1.34176058483094E-3</c:v>
                </c:pt>
                <c:pt idx="11">
                  <c:v>1.6006701187937799E-3</c:v>
                </c:pt>
                <c:pt idx="12">
                  <c:v>1.8595796527566199E-3</c:v>
                </c:pt>
                <c:pt idx="13">
                  <c:v>2.1832165702101699E-3</c:v>
                </c:pt>
                <c:pt idx="14">
                  <c:v>2.3773987206823E-3</c:v>
                </c:pt>
                <c:pt idx="15">
                  <c:v>2.89521778860797E-3</c:v>
                </c:pt>
                <c:pt idx="16">
                  <c:v>3.5424916235150699E-3</c:v>
                </c:pt>
                <c:pt idx="17">
                  <c:v>4.2933292720072997E-3</c:v>
                </c:pt>
                <c:pt idx="18">
                  <c:v>5.7432226621992001E-3</c:v>
                </c:pt>
                <c:pt idx="19">
                  <c:v>6.51995126408772E-3</c:v>
                </c:pt>
                <c:pt idx="20">
                  <c:v>7.1672250989948203E-3</c:v>
                </c:pt>
                <c:pt idx="21">
                  <c:v>8.4617727688090106E-3</c:v>
                </c:pt>
                <c:pt idx="22">
                  <c:v>9.4974109046603705E-3</c:v>
                </c:pt>
                <c:pt idx="23">
                  <c:v>1.06625038074931E-2</c:v>
                </c:pt>
                <c:pt idx="24">
                  <c:v>1.2086506244288701E-2</c:v>
                </c:pt>
                <c:pt idx="25">
                  <c:v>1.3639963448065701E-2</c:v>
                </c:pt>
                <c:pt idx="26">
                  <c:v>1.5193420651842799E-2</c:v>
                </c:pt>
                <c:pt idx="27">
                  <c:v>1.6746877855619801E-2</c:v>
                </c:pt>
                <c:pt idx="28">
                  <c:v>1.8300335059396801E-2</c:v>
                </c:pt>
                <c:pt idx="29">
                  <c:v>1.9853792263173901E-2</c:v>
                </c:pt>
                <c:pt idx="30">
                  <c:v>2.1407249466950901E-2</c:v>
                </c:pt>
                <c:pt idx="31">
                  <c:v>2.2960706670727901E-2</c:v>
                </c:pt>
                <c:pt idx="32">
                  <c:v>2.4514163874505002E-2</c:v>
                </c:pt>
                <c:pt idx="33">
                  <c:v>2.6067621078282002E-2</c:v>
                </c:pt>
                <c:pt idx="34">
                  <c:v>2.7621078282059001E-2</c:v>
                </c:pt>
                <c:pt idx="35">
                  <c:v>2.9174535485836098E-2</c:v>
                </c:pt>
                <c:pt idx="36">
                  <c:v>3.0727992689613098E-2</c:v>
                </c:pt>
                <c:pt idx="37">
                  <c:v>3.2281449893390102E-2</c:v>
                </c:pt>
                <c:pt idx="38">
                  <c:v>3.3834907097167202E-2</c:v>
                </c:pt>
                <c:pt idx="39">
                  <c:v>3.5388364300944199E-2</c:v>
                </c:pt>
                <c:pt idx="40">
                  <c:v>3.6941821504721202E-2</c:v>
                </c:pt>
                <c:pt idx="41">
                  <c:v>3.8495278708498303E-2</c:v>
                </c:pt>
                <c:pt idx="42">
                  <c:v>4.0048735912275299E-2</c:v>
                </c:pt>
                <c:pt idx="43">
                  <c:v>4.1602193116052302E-2</c:v>
                </c:pt>
                <c:pt idx="44">
                  <c:v>4.3155650319829403E-2</c:v>
                </c:pt>
                <c:pt idx="45">
                  <c:v>4.4709107523606399E-2</c:v>
                </c:pt>
                <c:pt idx="46">
                  <c:v>4.6262564727383403E-2</c:v>
                </c:pt>
                <c:pt idx="47">
                  <c:v>4.7816021931160503E-2</c:v>
                </c:pt>
                <c:pt idx="48">
                  <c:v>4.93694791349375E-2</c:v>
                </c:pt>
                <c:pt idx="49">
                  <c:v>5.0922936338714503E-2</c:v>
                </c:pt>
                <c:pt idx="50">
                  <c:v>5.2476393542491603E-2</c:v>
                </c:pt>
                <c:pt idx="51">
                  <c:v>5.40298507462686E-2</c:v>
                </c:pt>
                <c:pt idx="52">
                  <c:v>5.5583307950045603E-2</c:v>
                </c:pt>
                <c:pt idx="53">
                  <c:v>5.7136765153822697E-2</c:v>
                </c:pt>
                <c:pt idx="54">
                  <c:v>5.86902223575997E-2</c:v>
                </c:pt>
                <c:pt idx="55">
                  <c:v>6.0243679561376703E-2</c:v>
                </c:pt>
                <c:pt idx="56">
                  <c:v>6.1797136765153797E-2</c:v>
                </c:pt>
                <c:pt idx="57">
                  <c:v>6.3350593968930793E-2</c:v>
                </c:pt>
                <c:pt idx="58">
                  <c:v>6.4904051172707797E-2</c:v>
                </c:pt>
                <c:pt idx="59">
                  <c:v>6.5939689308559202E-2</c:v>
                </c:pt>
                <c:pt idx="60">
                  <c:v>6.8140420347243297E-2</c:v>
                </c:pt>
                <c:pt idx="61">
                  <c:v>6.9434968017057494E-2</c:v>
                </c:pt>
                <c:pt idx="62">
                  <c:v>7.0341151385927406E-2</c:v>
                </c:pt>
                <c:pt idx="63">
                  <c:v>7.2671337191592994E-2</c:v>
                </c:pt>
                <c:pt idx="64">
                  <c:v>7.4224794395369997E-2</c:v>
                </c:pt>
                <c:pt idx="65">
                  <c:v>7.5778251599147098E-2</c:v>
                </c:pt>
                <c:pt idx="66">
                  <c:v>7.7331708802924101E-2</c:v>
                </c:pt>
                <c:pt idx="67">
                  <c:v>7.8885166006701105E-2</c:v>
                </c:pt>
                <c:pt idx="68">
                  <c:v>8.0438623210478205E-2</c:v>
                </c:pt>
                <c:pt idx="69">
                  <c:v>8.1992080414255195E-2</c:v>
                </c:pt>
                <c:pt idx="70">
                  <c:v>8.3545537618032198E-2</c:v>
                </c:pt>
                <c:pt idx="71">
                  <c:v>8.5098994821809298E-2</c:v>
                </c:pt>
                <c:pt idx="72">
                  <c:v>8.6652452025586302E-2</c:v>
                </c:pt>
                <c:pt idx="73">
                  <c:v>8.8205909229363305E-2</c:v>
                </c:pt>
                <c:pt idx="74">
                  <c:v>8.9759366433140406E-2</c:v>
                </c:pt>
                <c:pt idx="75">
                  <c:v>9.1312823636917395E-2</c:v>
                </c:pt>
                <c:pt idx="76">
                  <c:v>9.2866280840694398E-2</c:v>
                </c:pt>
                <c:pt idx="77">
                  <c:v>9.4419738044471499E-2</c:v>
                </c:pt>
              </c:numCache>
            </c:numRef>
          </c:xVal>
          <c:yVal>
            <c:numRef>
              <c:f>'Planilha1 (2)'!$F$4:$F$81</c:f>
              <c:numCache>
                <c:formatCode>General</c:formatCode>
                <c:ptCount val="78"/>
                <c:pt idx="0">
                  <c:v>0.17599574508239699</c:v>
                </c:pt>
                <c:pt idx="1">
                  <c:v>8.7328752434139206E-2</c:v>
                </c:pt>
                <c:pt idx="2">
                  <c:v>0.29587118580092803</c:v>
                </c:pt>
                <c:pt idx="3">
                  <c:v>0.72666443626631005</c:v>
                </c:pt>
                <c:pt idx="4">
                  <c:v>0.47087182918564702</c:v>
                </c:pt>
                <c:pt idx="5">
                  <c:v>0.37899649140866998</c:v>
                </c:pt>
                <c:pt idx="6">
                  <c:v>0.63712244040112898</c:v>
                </c:pt>
                <c:pt idx="7">
                  <c:v>0.55983048957287895</c:v>
                </c:pt>
                <c:pt idx="8">
                  <c:v>0.97233200612257198</c:v>
                </c:pt>
                <c:pt idx="9">
                  <c:v>0.87094274447904496</c:v>
                </c:pt>
                <c:pt idx="10">
                  <c:v>0.81066474509097497</c:v>
                </c:pt>
                <c:pt idx="11">
                  <c:v>1.0892074358116499</c:v>
                </c:pt>
                <c:pt idx="12">
                  <c:v>1.2000411766219701</c:v>
                </c:pt>
                <c:pt idx="13">
                  <c:v>1.3123332561271599</c:v>
                </c:pt>
                <c:pt idx="14">
                  <c:v>1.39788912622636</c:v>
                </c:pt>
                <c:pt idx="15">
                  <c:v>1.4815005447323899</c:v>
                </c:pt>
                <c:pt idx="16">
                  <c:v>1.57386199540766</c:v>
                </c:pt>
                <c:pt idx="17">
                  <c:v>1.6646678848084</c:v>
                </c:pt>
                <c:pt idx="18">
                  <c:v>1.8431685410608101</c:v>
                </c:pt>
                <c:pt idx="19">
                  <c:v>1.9190021531941901</c:v>
                </c:pt>
                <c:pt idx="20">
                  <c:v>1.9715023462096</c:v>
                </c:pt>
                <c:pt idx="21">
                  <c:v>2.0765027322404301</c:v>
                </c:pt>
                <c:pt idx="22">
                  <c:v>2.1552530217635599</c:v>
                </c:pt>
                <c:pt idx="23">
                  <c:v>2.2235032726836002</c:v>
                </c:pt>
                <c:pt idx="24">
                  <c:v>2.29233685908159</c:v>
                </c:pt>
                <c:pt idx="25">
                  <c:v>2.3623371164354698</c:v>
                </c:pt>
                <c:pt idx="26">
                  <c:v>2.42455956741671</c:v>
                </c:pt>
                <c:pt idx="27">
                  <c:v>2.4751153088389599</c:v>
                </c:pt>
                <c:pt idx="28">
                  <c:v>2.5217821470748798</c:v>
                </c:pt>
                <c:pt idx="29">
                  <c:v>2.5606711789381502</c:v>
                </c:pt>
                <c:pt idx="30">
                  <c:v>2.5898379528356101</c:v>
                </c:pt>
                <c:pt idx="31">
                  <c:v>2.62094917832622</c:v>
                </c:pt>
                <c:pt idx="32">
                  <c:v>2.6471992748339299</c:v>
                </c:pt>
                <c:pt idx="33">
                  <c:v>2.6685882423587302</c:v>
                </c:pt>
                <c:pt idx="34">
                  <c:v>2.6890049840869499</c:v>
                </c:pt>
                <c:pt idx="35">
                  <c:v>2.7074772742220001</c:v>
                </c:pt>
                <c:pt idx="36">
                  <c:v>2.7201162095775602</c:v>
                </c:pt>
                <c:pt idx="37">
                  <c:v>2.73275514493313</c:v>
                </c:pt>
                <c:pt idx="38">
                  <c:v>2.74539408028869</c:v>
                </c:pt>
                <c:pt idx="39">
                  <c:v>2.7560885640510899</c:v>
                </c:pt>
                <c:pt idx="40">
                  <c:v>2.7648385962203199</c:v>
                </c:pt>
                <c:pt idx="41">
                  <c:v>2.7667830478134898</c:v>
                </c:pt>
                <c:pt idx="42">
                  <c:v>2.7755330799827198</c:v>
                </c:pt>
                <c:pt idx="43">
                  <c:v>2.7765053057793101</c:v>
                </c:pt>
                <c:pt idx="44">
                  <c:v>2.7765053057793101</c:v>
                </c:pt>
                <c:pt idx="45">
                  <c:v>2.7765053057793101</c:v>
                </c:pt>
                <c:pt idx="46">
                  <c:v>2.7765053057793101</c:v>
                </c:pt>
                <c:pt idx="47">
                  <c:v>2.76969972520323</c:v>
                </c:pt>
                <c:pt idx="48">
                  <c:v>2.7619219188305801</c:v>
                </c:pt>
                <c:pt idx="49">
                  <c:v>2.74442185449211</c:v>
                </c:pt>
                <c:pt idx="50">
                  <c:v>2.7269217901536398</c:v>
                </c:pt>
                <c:pt idx="51">
                  <c:v>2.7045605968322599</c:v>
                </c:pt>
                <c:pt idx="52">
                  <c:v>2.6763660487313801</c:v>
                </c:pt>
                <c:pt idx="53">
                  <c:v>2.6403936942578601</c:v>
                </c:pt>
                <c:pt idx="54">
                  <c:v>2.5946990818185198</c:v>
                </c:pt>
                <c:pt idx="55">
                  <c:v>2.5344210824304501</c:v>
                </c:pt>
                <c:pt idx="56">
                  <c:v>2.4721986314492099</c:v>
                </c:pt>
                <c:pt idx="57">
                  <c:v>2.4090039546713999</c:v>
                </c:pt>
                <c:pt idx="58">
                  <c:v>2.34289260050384</c:v>
                </c:pt>
                <c:pt idx="59">
                  <c:v>2.29233685908159</c:v>
                </c:pt>
                <c:pt idx="60">
                  <c:v>2.1698364087122801</c:v>
                </c:pt>
                <c:pt idx="61">
                  <c:v>2.0963361384907002</c:v>
                </c:pt>
                <c:pt idx="62">
                  <c:v>2.05025263573273</c:v>
                </c:pt>
                <c:pt idx="63">
                  <c:v>1.94816892709164</c:v>
                </c:pt>
                <c:pt idx="64">
                  <c:v>1.90830766943179</c:v>
                </c:pt>
                <c:pt idx="65">
                  <c:v>1.8733075407548401</c:v>
                </c:pt>
                <c:pt idx="66">
                  <c:v>1.8558074764163699</c:v>
                </c:pt>
                <c:pt idx="67">
                  <c:v>1.8470574442471399</c:v>
                </c:pt>
                <c:pt idx="68">
                  <c:v>1.8383074120778999</c:v>
                </c:pt>
                <c:pt idx="69">
                  <c:v>1.82955737990866</c:v>
                </c:pt>
                <c:pt idx="70">
                  <c:v>1.82080734773943</c:v>
                </c:pt>
                <c:pt idx="71">
                  <c:v>1.8198351219428499</c:v>
                </c:pt>
                <c:pt idx="72">
                  <c:v>1.81497399295994</c:v>
                </c:pt>
                <c:pt idx="73">
                  <c:v>1.8081684123838599</c:v>
                </c:pt>
                <c:pt idx="74">
                  <c:v>1.80233505760437</c:v>
                </c:pt>
                <c:pt idx="75">
                  <c:v>1.7955294770282999</c:v>
                </c:pt>
                <c:pt idx="76">
                  <c:v>1.7945572512317201</c:v>
                </c:pt>
                <c:pt idx="77">
                  <c:v>1.7858072190624801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49-4599-A19C-82CB46973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338879"/>
        <c:axId val="248338463"/>
      </c:scatterChart>
      <c:scatterChart>
        <c:scatterStyle val="smoothMarker"/>
        <c:varyColors val="0"/>
        <c:ser>
          <c:idx val="1"/>
          <c:order val="0"/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'Planilha1 (2)'!$Q$4:$Q$28</c:f>
              <c:numCache>
                <c:formatCode>General</c:formatCode>
                <c:ptCount val="25"/>
                <c:pt idx="0">
                  <c:v>0</c:v>
                </c:pt>
                <c:pt idx="1">
                  <c:v>1.7870947715622799E-3</c:v>
                </c:pt>
                <c:pt idx="2">
                  <c:v>5.82640971312168E-3</c:v>
                </c:pt>
                <c:pt idx="3">
                  <c:v>1.0008261487276E-2</c:v>
                </c:pt>
                <c:pt idx="4">
                  <c:v>1.48902580201156E-2</c:v>
                </c:pt>
                <c:pt idx="5">
                  <c:v>1.96343062720877E-2</c:v>
                </c:pt>
                <c:pt idx="6">
                  <c:v>2.4377998515736101E-2</c:v>
                </c:pt>
                <c:pt idx="7">
                  <c:v>2.9123510357483302E-2</c:v>
                </c:pt>
                <c:pt idx="8">
                  <c:v>3.4148805185165797E-2</c:v>
                </c:pt>
                <c:pt idx="9">
                  <c:v>3.8895741060207802E-2</c:v>
                </c:pt>
                <c:pt idx="10">
                  <c:v>4.3364317982609202E-2</c:v>
                </c:pt>
                <c:pt idx="11">
                  <c:v>4.79741461519924E-2</c:v>
                </c:pt>
                <c:pt idx="12">
                  <c:v>5.21669006810596E-2</c:v>
                </c:pt>
                <c:pt idx="13">
                  <c:v>5.6220767462849597E-2</c:v>
                </c:pt>
                <c:pt idx="14">
                  <c:v>6.0552098231910802E-2</c:v>
                </c:pt>
                <c:pt idx="15">
                  <c:v>6.5163890740150596E-2</c:v>
                </c:pt>
                <c:pt idx="16">
                  <c:v>6.8264920662236203E-2</c:v>
                </c:pt>
                <c:pt idx="17">
                  <c:v>7.0821113827536003E-2</c:v>
                </c:pt>
                <c:pt idx="18">
                  <c:v>7.39640443110995E-2</c:v>
                </c:pt>
                <c:pt idx="19">
                  <c:v>7.8572710508870602E-2</c:v>
                </c:pt>
                <c:pt idx="20">
                  <c:v>8.3320279287599205E-2</c:v>
                </c:pt>
                <c:pt idx="21">
                  <c:v>8.8068164518170899E-2</c:v>
                </c:pt>
                <c:pt idx="22">
                  <c:v>9.2536583214650803E-2</c:v>
                </c:pt>
                <c:pt idx="23">
                  <c:v>9.7284784897065796E-2</c:v>
                </c:pt>
                <c:pt idx="24">
                  <c:v>0.101894276836365</c:v>
                </c:pt>
              </c:numCache>
            </c:numRef>
          </c:xVal>
          <c:yVal>
            <c:numRef>
              <c:f>'Planilha1 (2)'!$R$4:$R$28</c:f>
              <c:numCache>
                <c:formatCode>General</c:formatCode>
                <c:ptCount val="25"/>
                <c:pt idx="0">
                  <c:v>0</c:v>
                </c:pt>
                <c:pt idx="1">
                  <c:v>-6.85067864348472E-2</c:v>
                </c:pt>
                <c:pt idx="2">
                  <c:v>-0.137666224256518</c:v>
                </c:pt>
                <c:pt idx="3">
                  <c:v>-0.18031157132981801</c:v>
                </c:pt>
                <c:pt idx="4">
                  <c:v>-0.201882667804373</c:v>
                </c:pt>
                <c:pt idx="5">
                  <c:v>-0.20916798258376201</c:v>
                </c:pt>
                <c:pt idx="6">
                  <c:v>-0.21961880470790901</c:v>
                </c:pt>
                <c:pt idx="7">
                  <c:v>-0.21389036706996301</c:v>
                </c:pt>
                <c:pt idx="8">
                  <c:v>-0.20217670430874901</c:v>
                </c:pt>
                <c:pt idx="9">
                  <c:v>-0.18378623729177501</c:v>
                </c:pt>
                <c:pt idx="10">
                  <c:v>-0.15871896601904201</c:v>
                </c:pt>
                <c:pt idx="11">
                  <c:v>-0.11856860274289401</c:v>
                </c:pt>
                <c:pt idx="12">
                  <c:v>-6.4270287383007205E-2</c:v>
                </c:pt>
                <c:pt idx="13">
                  <c:v>-4.0396124877317696E-3</c:v>
                </c:pt>
                <c:pt idx="14">
                  <c:v>4.15565244101034E-2</c:v>
                </c:pt>
                <c:pt idx="15">
                  <c:v>9.9173134020328305E-2</c:v>
                </c:pt>
                <c:pt idx="16">
                  <c:v>0.125052269089729</c:v>
                </c:pt>
                <c:pt idx="17">
                  <c:v>0.14584063346725001</c:v>
                </c:pt>
                <c:pt idx="18">
                  <c:v>0.17202282062218699</c:v>
                </c:pt>
                <c:pt idx="19">
                  <c:v>0.20184131964808599</c:v>
                </c:pt>
                <c:pt idx="20">
                  <c:v>0.225859355277961</c:v>
                </c:pt>
                <c:pt idx="21">
                  <c:v>0.25269117521428702</c:v>
                </c:pt>
                <c:pt idx="22">
                  <c:v>0.27635155433379499</c:v>
                </c:pt>
                <c:pt idx="23">
                  <c:v>0.305997158576572</c:v>
                </c:pt>
                <c:pt idx="24">
                  <c:v>0.343157876027116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49-4599-A19C-82CB46973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991232"/>
        <c:axId val="251004544"/>
      </c:scatterChart>
      <c:valAx>
        <c:axId val="248338879"/>
        <c:scaling>
          <c:orientation val="minMax"/>
          <c:max val="0.120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numFmt formatCode="0%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pt-BR"/>
          </a:p>
        </c:txPr>
        <c:crossAx val="248338463"/>
        <c:crosses val="autoZero"/>
        <c:crossBetween val="midCat"/>
        <c:majorUnit val="2.0000000000000004E-2"/>
        <c:minorUnit val="1.0000000000000002E-2"/>
      </c:valAx>
      <c:valAx>
        <c:axId val="248338463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noFill/>
            </a:ln>
          </c:spPr>
        </c:minorGridlines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pt-BR"/>
          </a:p>
        </c:txPr>
        <c:crossAx val="248338879"/>
        <c:crosses val="autoZero"/>
        <c:crossBetween val="midCat"/>
        <c:majorUnit val="2"/>
        <c:minorUnit val="0.2"/>
      </c:valAx>
      <c:valAx>
        <c:axId val="251004544"/>
        <c:scaling>
          <c:orientation val="minMax"/>
          <c:max val="1"/>
          <c:min val="-1"/>
        </c:scaling>
        <c:delete val="0"/>
        <c:axPos val="r"/>
        <c:numFmt formatCode="General" sourceLinked="1"/>
        <c:majorTickMark val="out"/>
        <c:minorTickMark val="out"/>
        <c:tickLblPos val="nextTo"/>
        <c:spPr>
          <a:ln>
            <a:solidFill>
              <a:schemeClr val="tx1"/>
            </a:solidFill>
          </a:ln>
        </c:spPr>
        <c:crossAx val="250991232"/>
        <c:crosses val="max"/>
        <c:crossBetween val="midCat"/>
        <c:minorUnit val="0.1"/>
      </c:valAx>
      <c:valAx>
        <c:axId val="250991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1004544"/>
        <c:crosses val="autoZero"/>
        <c:crossBetween val="midCat"/>
      </c:valAx>
    </c:plotArea>
    <c:plotVisOnly val="1"/>
    <c:dispBlanksAs val="gap"/>
    <c:showDLblsOverMax val="0"/>
    <c:extLst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sz="1000">
          <a:solidFill>
            <a:schemeClr val="dk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pt-BR"/>
              <a:t>ENSAIO TRIAXIAL - ARGILA DÚCTIL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726881720430104E-2"/>
          <c:y val="0.15976171023965141"/>
          <c:w val="0.60880358422939063"/>
          <c:h val="0.65624645969498907"/>
        </c:manualLayout>
      </c:layout>
      <c:scatterChart>
        <c:scatterStyle val="smoothMarker"/>
        <c:varyColors val="0"/>
        <c:ser>
          <c:idx val="0"/>
          <c:order val="2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'Planilha1 (2)'!$E$4:$E$81</c:f>
              <c:numCache>
                <c:formatCode>General</c:formatCode>
                <c:ptCount val="78"/>
                <c:pt idx="0">
                  <c:v>3.57904355772159E-4</c:v>
                </c:pt>
                <c:pt idx="1">
                  <c:v>1.3351609300436601E-4</c:v>
                </c:pt>
                <c:pt idx="2">
                  <c:v>5.6503198294242897E-4</c:v>
                </c:pt>
                <c:pt idx="3">
                  <c:v>9.7928723728297291E-4</c:v>
                </c:pt>
                <c:pt idx="4">
                  <c:v>8.2394151690526796E-4</c:v>
                </c:pt>
                <c:pt idx="5">
                  <c:v>6.9448674992384895E-4</c:v>
                </c:pt>
                <c:pt idx="6">
                  <c:v>1.14757843435881E-3</c:v>
                </c:pt>
                <c:pt idx="7">
                  <c:v>9.5339628388668805E-4</c:v>
                </c:pt>
                <c:pt idx="8">
                  <c:v>1.5266959662329699E-3</c:v>
                </c:pt>
                <c:pt idx="9">
                  <c:v>1.34176058483094E-3</c:v>
                </c:pt>
                <c:pt idx="10">
                  <c:v>1.34176058483094E-3</c:v>
                </c:pt>
                <c:pt idx="11">
                  <c:v>1.6006701187937799E-3</c:v>
                </c:pt>
                <c:pt idx="12">
                  <c:v>1.8595796527566199E-3</c:v>
                </c:pt>
                <c:pt idx="13">
                  <c:v>2.1832165702101699E-3</c:v>
                </c:pt>
                <c:pt idx="14">
                  <c:v>2.3773987206823E-3</c:v>
                </c:pt>
                <c:pt idx="15">
                  <c:v>2.89521778860797E-3</c:v>
                </c:pt>
                <c:pt idx="16">
                  <c:v>3.5424916235150699E-3</c:v>
                </c:pt>
                <c:pt idx="17">
                  <c:v>4.2933292720072997E-3</c:v>
                </c:pt>
                <c:pt idx="18">
                  <c:v>5.7432226621992001E-3</c:v>
                </c:pt>
                <c:pt idx="19">
                  <c:v>6.51995126408772E-3</c:v>
                </c:pt>
                <c:pt idx="20">
                  <c:v>7.1672250989948203E-3</c:v>
                </c:pt>
                <c:pt idx="21">
                  <c:v>8.4617727688090106E-3</c:v>
                </c:pt>
                <c:pt idx="22">
                  <c:v>9.4974109046603705E-3</c:v>
                </c:pt>
                <c:pt idx="23">
                  <c:v>1.06625038074931E-2</c:v>
                </c:pt>
                <c:pt idx="24">
                  <c:v>1.2086506244288701E-2</c:v>
                </c:pt>
                <c:pt idx="25">
                  <c:v>1.3639963448065701E-2</c:v>
                </c:pt>
                <c:pt idx="26">
                  <c:v>1.5193420651842799E-2</c:v>
                </c:pt>
                <c:pt idx="27">
                  <c:v>1.6746877855619801E-2</c:v>
                </c:pt>
                <c:pt idx="28">
                  <c:v>1.8300335059396801E-2</c:v>
                </c:pt>
                <c:pt idx="29">
                  <c:v>1.9853792263173901E-2</c:v>
                </c:pt>
                <c:pt idx="30">
                  <c:v>2.1407249466950901E-2</c:v>
                </c:pt>
                <c:pt idx="31">
                  <c:v>2.2960706670727901E-2</c:v>
                </c:pt>
                <c:pt idx="32">
                  <c:v>2.4514163874505002E-2</c:v>
                </c:pt>
                <c:pt idx="33">
                  <c:v>2.6067621078282002E-2</c:v>
                </c:pt>
                <c:pt idx="34">
                  <c:v>2.7621078282059001E-2</c:v>
                </c:pt>
                <c:pt idx="35">
                  <c:v>2.9174535485836098E-2</c:v>
                </c:pt>
                <c:pt idx="36">
                  <c:v>3.0727992689613098E-2</c:v>
                </c:pt>
                <c:pt idx="37">
                  <c:v>3.2281449893390102E-2</c:v>
                </c:pt>
                <c:pt idx="38">
                  <c:v>3.3834907097167202E-2</c:v>
                </c:pt>
                <c:pt idx="39">
                  <c:v>3.5388364300944199E-2</c:v>
                </c:pt>
                <c:pt idx="40">
                  <c:v>3.6941821504721202E-2</c:v>
                </c:pt>
                <c:pt idx="41">
                  <c:v>3.8495278708498303E-2</c:v>
                </c:pt>
                <c:pt idx="42">
                  <c:v>4.0048735912275299E-2</c:v>
                </c:pt>
                <c:pt idx="43">
                  <c:v>4.1602193116052302E-2</c:v>
                </c:pt>
                <c:pt idx="44">
                  <c:v>4.3155650319829403E-2</c:v>
                </c:pt>
                <c:pt idx="45">
                  <c:v>4.4709107523606399E-2</c:v>
                </c:pt>
                <c:pt idx="46">
                  <c:v>4.6262564727383403E-2</c:v>
                </c:pt>
                <c:pt idx="47">
                  <c:v>4.7816021931160503E-2</c:v>
                </c:pt>
                <c:pt idx="48">
                  <c:v>4.93694791349375E-2</c:v>
                </c:pt>
                <c:pt idx="49">
                  <c:v>5.0922936338714503E-2</c:v>
                </c:pt>
                <c:pt idx="50">
                  <c:v>5.2476393542491603E-2</c:v>
                </c:pt>
                <c:pt idx="51">
                  <c:v>5.40298507462686E-2</c:v>
                </c:pt>
                <c:pt idx="52">
                  <c:v>5.5583307950045603E-2</c:v>
                </c:pt>
                <c:pt idx="53">
                  <c:v>5.7136765153822697E-2</c:v>
                </c:pt>
                <c:pt idx="54">
                  <c:v>5.86902223575997E-2</c:v>
                </c:pt>
                <c:pt idx="55">
                  <c:v>6.0243679561376703E-2</c:v>
                </c:pt>
                <c:pt idx="56">
                  <c:v>6.1797136765153797E-2</c:v>
                </c:pt>
                <c:pt idx="57">
                  <c:v>6.3350593968930793E-2</c:v>
                </c:pt>
                <c:pt idx="58">
                  <c:v>6.4904051172707797E-2</c:v>
                </c:pt>
                <c:pt idx="59">
                  <c:v>6.5939689308559202E-2</c:v>
                </c:pt>
                <c:pt idx="60">
                  <c:v>6.8140420347243297E-2</c:v>
                </c:pt>
                <c:pt idx="61">
                  <c:v>6.9434968017057494E-2</c:v>
                </c:pt>
                <c:pt idx="62">
                  <c:v>7.0341151385927406E-2</c:v>
                </c:pt>
                <c:pt idx="63">
                  <c:v>7.2671337191592994E-2</c:v>
                </c:pt>
                <c:pt idx="64">
                  <c:v>7.4224794395369997E-2</c:v>
                </c:pt>
                <c:pt idx="65">
                  <c:v>7.5778251599147098E-2</c:v>
                </c:pt>
                <c:pt idx="66">
                  <c:v>7.7331708802924101E-2</c:v>
                </c:pt>
                <c:pt idx="67">
                  <c:v>7.8885166006701105E-2</c:v>
                </c:pt>
                <c:pt idx="68">
                  <c:v>8.0438623210478205E-2</c:v>
                </c:pt>
                <c:pt idx="69">
                  <c:v>8.1992080414255195E-2</c:v>
                </c:pt>
                <c:pt idx="70">
                  <c:v>8.3545537618032198E-2</c:v>
                </c:pt>
                <c:pt idx="71">
                  <c:v>8.5098994821809298E-2</c:v>
                </c:pt>
                <c:pt idx="72">
                  <c:v>8.6652452025586302E-2</c:v>
                </c:pt>
                <c:pt idx="73">
                  <c:v>8.8205909229363305E-2</c:v>
                </c:pt>
                <c:pt idx="74">
                  <c:v>8.9759366433140406E-2</c:v>
                </c:pt>
                <c:pt idx="75">
                  <c:v>9.1312823636917395E-2</c:v>
                </c:pt>
                <c:pt idx="76">
                  <c:v>9.2866280840694398E-2</c:v>
                </c:pt>
                <c:pt idx="77">
                  <c:v>9.4419738044471499E-2</c:v>
                </c:pt>
              </c:numCache>
            </c:numRef>
          </c:xVal>
          <c:yVal>
            <c:numRef>
              <c:f>'Planilha1 (2)'!$F$4:$F$81</c:f>
              <c:numCache>
                <c:formatCode>General</c:formatCode>
                <c:ptCount val="78"/>
                <c:pt idx="0">
                  <c:v>0.17599574508239699</c:v>
                </c:pt>
                <c:pt idx="1">
                  <c:v>8.7328752434139206E-2</c:v>
                </c:pt>
                <c:pt idx="2">
                  <c:v>0.29587118580092803</c:v>
                </c:pt>
                <c:pt idx="3">
                  <c:v>0.72666443626631005</c:v>
                </c:pt>
                <c:pt idx="4">
                  <c:v>0.47087182918564702</c:v>
                </c:pt>
                <c:pt idx="5">
                  <c:v>0.37899649140866998</c:v>
                </c:pt>
                <c:pt idx="6">
                  <c:v>0.63712244040112898</c:v>
                </c:pt>
                <c:pt idx="7">
                  <c:v>0.55983048957287895</c:v>
                </c:pt>
                <c:pt idx="8">
                  <c:v>0.97233200612257198</c:v>
                </c:pt>
                <c:pt idx="9">
                  <c:v>0.87094274447904496</c:v>
                </c:pt>
                <c:pt idx="10">
                  <c:v>0.81066474509097497</c:v>
                </c:pt>
                <c:pt idx="11">
                  <c:v>1.0892074358116499</c:v>
                </c:pt>
                <c:pt idx="12">
                  <c:v>1.2000411766219701</c:v>
                </c:pt>
                <c:pt idx="13">
                  <c:v>1.3123332561271599</c:v>
                </c:pt>
                <c:pt idx="14">
                  <c:v>1.39788912622636</c:v>
                </c:pt>
                <c:pt idx="15">
                  <c:v>1.4815005447323899</c:v>
                </c:pt>
                <c:pt idx="16">
                  <c:v>1.57386199540766</c:v>
                </c:pt>
                <c:pt idx="17">
                  <c:v>1.6646678848084</c:v>
                </c:pt>
                <c:pt idx="18">
                  <c:v>1.8431685410608101</c:v>
                </c:pt>
                <c:pt idx="19">
                  <c:v>1.9190021531941901</c:v>
                </c:pt>
                <c:pt idx="20">
                  <c:v>1.9715023462096</c:v>
                </c:pt>
                <c:pt idx="21">
                  <c:v>2.0765027322404301</c:v>
                </c:pt>
                <c:pt idx="22">
                  <c:v>2.1552530217635599</c:v>
                </c:pt>
                <c:pt idx="23">
                  <c:v>2.2235032726836002</c:v>
                </c:pt>
                <c:pt idx="24">
                  <c:v>2.29233685908159</c:v>
                </c:pt>
                <c:pt idx="25">
                  <c:v>2.3623371164354698</c:v>
                </c:pt>
                <c:pt idx="26">
                  <c:v>2.42455956741671</c:v>
                </c:pt>
                <c:pt idx="27">
                  <c:v>2.4751153088389599</c:v>
                </c:pt>
                <c:pt idx="28">
                  <c:v>2.5217821470748798</c:v>
                </c:pt>
                <c:pt idx="29">
                  <c:v>2.5606711789381502</c:v>
                </c:pt>
                <c:pt idx="30">
                  <c:v>2.5898379528356101</c:v>
                </c:pt>
                <c:pt idx="31">
                  <c:v>2.62094917832622</c:v>
                </c:pt>
                <c:pt idx="32">
                  <c:v>2.6471992748339299</c:v>
                </c:pt>
                <c:pt idx="33">
                  <c:v>2.6685882423587302</c:v>
                </c:pt>
                <c:pt idx="34">
                  <c:v>2.6890049840869499</c:v>
                </c:pt>
                <c:pt idx="35">
                  <c:v>2.7074772742220001</c:v>
                </c:pt>
                <c:pt idx="36">
                  <c:v>2.7201162095775602</c:v>
                </c:pt>
                <c:pt idx="37">
                  <c:v>2.73275514493313</c:v>
                </c:pt>
                <c:pt idx="38">
                  <c:v>2.74539408028869</c:v>
                </c:pt>
                <c:pt idx="39">
                  <c:v>2.7560885640510899</c:v>
                </c:pt>
                <c:pt idx="40">
                  <c:v>2.7648385962203199</c:v>
                </c:pt>
                <c:pt idx="41">
                  <c:v>2.7667830478134898</c:v>
                </c:pt>
                <c:pt idx="42">
                  <c:v>2.7755330799827198</c:v>
                </c:pt>
                <c:pt idx="43">
                  <c:v>2.7765053057793101</c:v>
                </c:pt>
                <c:pt idx="44">
                  <c:v>2.7765053057793101</c:v>
                </c:pt>
                <c:pt idx="45">
                  <c:v>2.7765053057793101</c:v>
                </c:pt>
                <c:pt idx="46">
                  <c:v>2.7765053057793101</c:v>
                </c:pt>
                <c:pt idx="47">
                  <c:v>2.76969972520323</c:v>
                </c:pt>
                <c:pt idx="48">
                  <c:v>2.7619219188305801</c:v>
                </c:pt>
                <c:pt idx="49">
                  <c:v>2.74442185449211</c:v>
                </c:pt>
                <c:pt idx="50">
                  <c:v>2.7269217901536398</c:v>
                </c:pt>
                <c:pt idx="51">
                  <c:v>2.7045605968322599</c:v>
                </c:pt>
                <c:pt idx="52">
                  <c:v>2.6763660487313801</c:v>
                </c:pt>
                <c:pt idx="53">
                  <c:v>2.6403936942578601</c:v>
                </c:pt>
                <c:pt idx="54">
                  <c:v>2.5946990818185198</c:v>
                </c:pt>
                <c:pt idx="55">
                  <c:v>2.5344210824304501</c:v>
                </c:pt>
                <c:pt idx="56">
                  <c:v>2.4721986314492099</c:v>
                </c:pt>
                <c:pt idx="57">
                  <c:v>2.4090039546713999</c:v>
                </c:pt>
                <c:pt idx="58">
                  <c:v>2.34289260050384</c:v>
                </c:pt>
                <c:pt idx="59">
                  <c:v>2.29233685908159</c:v>
                </c:pt>
                <c:pt idx="60">
                  <c:v>2.1698364087122801</c:v>
                </c:pt>
                <c:pt idx="61">
                  <c:v>2.0963361384907002</c:v>
                </c:pt>
                <c:pt idx="62">
                  <c:v>2.05025263573273</c:v>
                </c:pt>
                <c:pt idx="63">
                  <c:v>1.94816892709164</c:v>
                </c:pt>
                <c:pt idx="64">
                  <c:v>1.90830766943179</c:v>
                </c:pt>
                <c:pt idx="65">
                  <c:v>1.8733075407548401</c:v>
                </c:pt>
                <c:pt idx="66">
                  <c:v>1.8558074764163699</c:v>
                </c:pt>
                <c:pt idx="67">
                  <c:v>1.8470574442471399</c:v>
                </c:pt>
                <c:pt idx="68">
                  <c:v>1.8383074120778999</c:v>
                </c:pt>
                <c:pt idx="69">
                  <c:v>1.82955737990866</c:v>
                </c:pt>
                <c:pt idx="70">
                  <c:v>1.82080734773943</c:v>
                </c:pt>
                <c:pt idx="71">
                  <c:v>1.8198351219428499</c:v>
                </c:pt>
                <c:pt idx="72">
                  <c:v>1.81497399295994</c:v>
                </c:pt>
                <c:pt idx="73">
                  <c:v>1.8081684123838599</c:v>
                </c:pt>
                <c:pt idx="74">
                  <c:v>1.80233505760437</c:v>
                </c:pt>
                <c:pt idx="75">
                  <c:v>1.7955294770282999</c:v>
                </c:pt>
                <c:pt idx="76">
                  <c:v>1.7945572512317201</c:v>
                </c:pt>
                <c:pt idx="77">
                  <c:v>1.7858072190624801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115-4009-8EB0-FDF945E20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338879"/>
        <c:axId val="248338463"/>
      </c:scatterChart>
      <c:scatterChart>
        <c:scatterStyle val="lineMarker"/>
        <c:varyColors val="0"/>
        <c:ser>
          <c:idx val="2"/>
          <c:order val="0"/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'Planilha1 (2)'!$J$38:$J$43</c:f>
              <c:numCache>
                <c:formatCode>General</c:formatCode>
                <c:ptCount val="6"/>
                <c:pt idx="0">
                  <c:v>0</c:v>
                </c:pt>
                <c:pt idx="1">
                  <c:v>3.0000000000000001E-3</c:v>
                </c:pt>
                <c:pt idx="2">
                  <c:v>1.7000000000000001E-2</c:v>
                </c:pt>
                <c:pt idx="3">
                  <c:v>5.8000000000000003E-2</c:v>
                </c:pt>
                <c:pt idx="4">
                  <c:v>7.4999999999999997E-2</c:v>
                </c:pt>
                <c:pt idx="5">
                  <c:v>0.1</c:v>
                </c:pt>
              </c:numCache>
            </c:numRef>
          </c:xVal>
          <c:yVal>
            <c:numRef>
              <c:f>'Planilha1 (2)'!$K$38:$K$43</c:f>
              <c:numCache>
                <c:formatCode>General</c:formatCode>
                <c:ptCount val="6"/>
                <c:pt idx="0">
                  <c:v>0</c:v>
                </c:pt>
                <c:pt idx="1">
                  <c:v>1.4</c:v>
                </c:pt>
                <c:pt idx="2">
                  <c:v>2.65</c:v>
                </c:pt>
                <c:pt idx="3">
                  <c:v>2.65</c:v>
                </c:pt>
                <c:pt idx="4">
                  <c:v>1.8</c:v>
                </c:pt>
                <c:pt idx="5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15-4009-8EB0-FDF945E20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338879"/>
        <c:axId val="248338463"/>
      </c:scatterChart>
      <c:scatterChart>
        <c:scatterStyle val="smoothMarker"/>
        <c:varyColors val="0"/>
        <c:ser>
          <c:idx val="1"/>
          <c:order val="1"/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'Planilha1 (2)'!$Q$4:$Q$28</c:f>
              <c:numCache>
                <c:formatCode>General</c:formatCode>
                <c:ptCount val="25"/>
                <c:pt idx="0">
                  <c:v>0</c:v>
                </c:pt>
                <c:pt idx="1">
                  <c:v>1.7870947715622799E-3</c:v>
                </c:pt>
                <c:pt idx="2">
                  <c:v>5.82640971312168E-3</c:v>
                </c:pt>
                <c:pt idx="3">
                  <c:v>1.0008261487276E-2</c:v>
                </c:pt>
                <c:pt idx="4">
                  <c:v>1.48902580201156E-2</c:v>
                </c:pt>
                <c:pt idx="5">
                  <c:v>1.96343062720877E-2</c:v>
                </c:pt>
                <c:pt idx="6">
                  <c:v>2.4377998515736101E-2</c:v>
                </c:pt>
                <c:pt idx="7">
                  <c:v>2.9123510357483302E-2</c:v>
                </c:pt>
                <c:pt idx="8">
                  <c:v>3.4148805185165797E-2</c:v>
                </c:pt>
                <c:pt idx="9">
                  <c:v>3.8895741060207802E-2</c:v>
                </c:pt>
                <c:pt idx="10">
                  <c:v>4.3364317982609202E-2</c:v>
                </c:pt>
                <c:pt idx="11">
                  <c:v>4.79741461519924E-2</c:v>
                </c:pt>
                <c:pt idx="12">
                  <c:v>5.21669006810596E-2</c:v>
                </c:pt>
                <c:pt idx="13">
                  <c:v>5.6220767462849597E-2</c:v>
                </c:pt>
                <c:pt idx="14">
                  <c:v>6.0552098231910802E-2</c:v>
                </c:pt>
                <c:pt idx="15">
                  <c:v>6.5163890740150596E-2</c:v>
                </c:pt>
                <c:pt idx="16">
                  <c:v>6.8264920662236203E-2</c:v>
                </c:pt>
                <c:pt idx="17">
                  <c:v>7.0821113827536003E-2</c:v>
                </c:pt>
                <c:pt idx="18">
                  <c:v>7.39640443110995E-2</c:v>
                </c:pt>
                <c:pt idx="19">
                  <c:v>7.8572710508870602E-2</c:v>
                </c:pt>
                <c:pt idx="20">
                  <c:v>8.3320279287599205E-2</c:v>
                </c:pt>
                <c:pt idx="21">
                  <c:v>8.8068164518170899E-2</c:v>
                </c:pt>
                <c:pt idx="22">
                  <c:v>9.2536583214650803E-2</c:v>
                </c:pt>
                <c:pt idx="23">
                  <c:v>9.7284784897065796E-2</c:v>
                </c:pt>
                <c:pt idx="24">
                  <c:v>0.101894276836365</c:v>
                </c:pt>
              </c:numCache>
            </c:numRef>
          </c:xVal>
          <c:yVal>
            <c:numRef>
              <c:f>'Planilha1 (2)'!$R$4:$R$28</c:f>
              <c:numCache>
                <c:formatCode>General</c:formatCode>
                <c:ptCount val="25"/>
                <c:pt idx="0">
                  <c:v>0</c:v>
                </c:pt>
                <c:pt idx="1">
                  <c:v>-6.85067864348472E-2</c:v>
                </c:pt>
                <c:pt idx="2">
                  <c:v>-0.137666224256518</c:v>
                </c:pt>
                <c:pt idx="3">
                  <c:v>-0.18031157132981801</c:v>
                </c:pt>
                <c:pt idx="4">
                  <c:v>-0.201882667804373</c:v>
                </c:pt>
                <c:pt idx="5">
                  <c:v>-0.20916798258376201</c:v>
                </c:pt>
                <c:pt idx="6">
                  <c:v>-0.21961880470790901</c:v>
                </c:pt>
                <c:pt idx="7">
                  <c:v>-0.21389036706996301</c:v>
                </c:pt>
                <c:pt idx="8">
                  <c:v>-0.20217670430874901</c:v>
                </c:pt>
                <c:pt idx="9">
                  <c:v>-0.18378623729177501</c:v>
                </c:pt>
                <c:pt idx="10">
                  <c:v>-0.15871896601904201</c:v>
                </c:pt>
                <c:pt idx="11">
                  <c:v>-0.11856860274289401</c:v>
                </c:pt>
                <c:pt idx="12">
                  <c:v>-6.4270287383007205E-2</c:v>
                </c:pt>
                <c:pt idx="13">
                  <c:v>-4.0396124877317696E-3</c:v>
                </c:pt>
                <c:pt idx="14">
                  <c:v>4.15565244101034E-2</c:v>
                </c:pt>
                <c:pt idx="15">
                  <c:v>9.9173134020328305E-2</c:v>
                </c:pt>
                <c:pt idx="16">
                  <c:v>0.125052269089729</c:v>
                </c:pt>
                <c:pt idx="17">
                  <c:v>0.14584063346725001</c:v>
                </c:pt>
                <c:pt idx="18">
                  <c:v>0.17202282062218699</c:v>
                </c:pt>
                <c:pt idx="19">
                  <c:v>0.20184131964808599</c:v>
                </c:pt>
                <c:pt idx="20">
                  <c:v>0.225859355277961</c:v>
                </c:pt>
                <c:pt idx="21">
                  <c:v>0.25269117521428702</c:v>
                </c:pt>
                <c:pt idx="22">
                  <c:v>0.27635155433379499</c:v>
                </c:pt>
                <c:pt idx="23">
                  <c:v>0.305997158576572</c:v>
                </c:pt>
                <c:pt idx="24">
                  <c:v>0.343157876027116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115-4009-8EB0-FDF945E20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991232"/>
        <c:axId val="251004544"/>
      </c:scatterChart>
      <c:valAx>
        <c:axId val="248338879"/>
        <c:scaling>
          <c:orientation val="minMax"/>
          <c:max val="0.120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numFmt formatCode="0%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pt-BR"/>
          </a:p>
        </c:txPr>
        <c:crossAx val="248338463"/>
        <c:crosses val="autoZero"/>
        <c:crossBetween val="midCat"/>
        <c:majorUnit val="2.0000000000000004E-2"/>
        <c:minorUnit val="1.0000000000000002E-2"/>
      </c:valAx>
      <c:valAx>
        <c:axId val="248338463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noFill/>
            </a:ln>
          </c:spPr>
        </c:minorGridlines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pt-BR"/>
          </a:p>
        </c:txPr>
        <c:crossAx val="248338879"/>
        <c:crosses val="autoZero"/>
        <c:crossBetween val="midCat"/>
        <c:majorUnit val="2"/>
        <c:minorUnit val="0.2"/>
      </c:valAx>
      <c:valAx>
        <c:axId val="251004544"/>
        <c:scaling>
          <c:orientation val="minMax"/>
          <c:max val="1"/>
          <c:min val="-1"/>
        </c:scaling>
        <c:delete val="0"/>
        <c:axPos val="r"/>
        <c:numFmt formatCode="General" sourceLinked="1"/>
        <c:majorTickMark val="out"/>
        <c:minorTickMark val="out"/>
        <c:tickLblPos val="nextTo"/>
        <c:spPr>
          <a:ln>
            <a:solidFill>
              <a:schemeClr val="tx1"/>
            </a:solidFill>
          </a:ln>
        </c:spPr>
        <c:crossAx val="250991232"/>
        <c:crosses val="max"/>
        <c:crossBetween val="midCat"/>
        <c:minorUnit val="0.1"/>
      </c:valAx>
      <c:valAx>
        <c:axId val="250991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1004544"/>
        <c:crosses val="autoZero"/>
        <c:crossBetween val="midCat"/>
      </c:valAx>
    </c:plotArea>
    <c:plotVisOnly val="1"/>
    <c:dispBlanksAs val="gap"/>
    <c:showDLblsOverMax val="0"/>
    <c:extLst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sz="1000">
          <a:solidFill>
            <a:schemeClr val="dk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pt-BR"/>
              <a:t>ENSAIO TRIAXIAL - ARGILA DÚCTIL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726881720430104E-2"/>
          <c:y val="0.15976171023965141"/>
          <c:w val="0.60880358422939063"/>
          <c:h val="0.65624645969498907"/>
        </c:manualLayout>
      </c:layout>
      <c:scatterChart>
        <c:scatterStyle val="smoothMarker"/>
        <c:varyColors val="0"/>
        <c:ser>
          <c:idx val="0"/>
          <c:order val="3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'ARGILA DÚCTIL'!$E$4:$E$81</c:f>
              <c:numCache>
                <c:formatCode>General</c:formatCode>
                <c:ptCount val="78"/>
                <c:pt idx="0">
                  <c:v>3.57904355772159E-4</c:v>
                </c:pt>
                <c:pt idx="1">
                  <c:v>1.3351609300436601E-4</c:v>
                </c:pt>
                <c:pt idx="2">
                  <c:v>5.6503198294242897E-4</c:v>
                </c:pt>
                <c:pt idx="3">
                  <c:v>9.7928723728297291E-4</c:v>
                </c:pt>
                <c:pt idx="4">
                  <c:v>8.2394151690526796E-4</c:v>
                </c:pt>
                <c:pt idx="5">
                  <c:v>6.9448674992384895E-4</c:v>
                </c:pt>
                <c:pt idx="6">
                  <c:v>1.14757843435881E-3</c:v>
                </c:pt>
                <c:pt idx="7">
                  <c:v>9.5339628388668805E-4</c:v>
                </c:pt>
                <c:pt idx="8">
                  <c:v>1.5266959662329699E-3</c:v>
                </c:pt>
                <c:pt idx="9">
                  <c:v>1.34176058483094E-3</c:v>
                </c:pt>
                <c:pt idx="10">
                  <c:v>1.34176058483094E-3</c:v>
                </c:pt>
                <c:pt idx="11">
                  <c:v>1.6006701187937799E-3</c:v>
                </c:pt>
                <c:pt idx="12">
                  <c:v>1.8595796527566199E-3</c:v>
                </c:pt>
                <c:pt idx="13">
                  <c:v>2.1832165702101699E-3</c:v>
                </c:pt>
                <c:pt idx="14">
                  <c:v>2.3773987206823E-3</c:v>
                </c:pt>
                <c:pt idx="15">
                  <c:v>2.89521778860797E-3</c:v>
                </c:pt>
                <c:pt idx="16">
                  <c:v>3.5424916235150699E-3</c:v>
                </c:pt>
                <c:pt idx="17">
                  <c:v>4.2933292720072997E-3</c:v>
                </c:pt>
                <c:pt idx="18">
                  <c:v>5.7432226621992001E-3</c:v>
                </c:pt>
                <c:pt idx="19">
                  <c:v>6.51995126408772E-3</c:v>
                </c:pt>
                <c:pt idx="20">
                  <c:v>7.1672250989948203E-3</c:v>
                </c:pt>
                <c:pt idx="21">
                  <c:v>8.4617727688090106E-3</c:v>
                </c:pt>
                <c:pt idx="22">
                  <c:v>9.4974109046603705E-3</c:v>
                </c:pt>
                <c:pt idx="23">
                  <c:v>1.06625038074931E-2</c:v>
                </c:pt>
                <c:pt idx="24">
                  <c:v>1.2086506244288701E-2</c:v>
                </c:pt>
                <c:pt idx="25">
                  <c:v>1.3639963448065701E-2</c:v>
                </c:pt>
                <c:pt idx="26">
                  <c:v>1.5193420651842799E-2</c:v>
                </c:pt>
                <c:pt idx="27">
                  <c:v>1.6746877855619801E-2</c:v>
                </c:pt>
                <c:pt idx="28">
                  <c:v>1.8300335059396801E-2</c:v>
                </c:pt>
                <c:pt idx="29">
                  <c:v>1.9853792263173901E-2</c:v>
                </c:pt>
                <c:pt idx="30">
                  <c:v>2.1407249466950901E-2</c:v>
                </c:pt>
                <c:pt idx="31">
                  <c:v>2.2960706670727901E-2</c:v>
                </c:pt>
                <c:pt idx="32">
                  <c:v>2.4514163874505002E-2</c:v>
                </c:pt>
                <c:pt idx="33">
                  <c:v>2.6067621078282002E-2</c:v>
                </c:pt>
                <c:pt idx="34">
                  <c:v>2.7621078282059001E-2</c:v>
                </c:pt>
                <c:pt idx="35">
                  <c:v>2.9174535485836098E-2</c:v>
                </c:pt>
                <c:pt idx="36">
                  <c:v>3.0727992689613098E-2</c:v>
                </c:pt>
                <c:pt idx="37">
                  <c:v>3.2281449893390102E-2</c:v>
                </c:pt>
                <c:pt idx="38">
                  <c:v>3.3834907097167202E-2</c:v>
                </c:pt>
                <c:pt idx="39">
                  <c:v>3.5388364300944199E-2</c:v>
                </c:pt>
                <c:pt idx="40">
                  <c:v>3.6941821504721202E-2</c:v>
                </c:pt>
                <c:pt idx="41">
                  <c:v>3.8495278708498303E-2</c:v>
                </c:pt>
                <c:pt idx="42">
                  <c:v>4.0048735912275299E-2</c:v>
                </c:pt>
                <c:pt idx="43">
                  <c:v>4.1602193116052302E-2</c:v>
                </c:pt>
                <c:pt idx="44">
                  <c:v>4.3155650319829403E-2</c:v>
                </c:pt>
                <c:pt idx="45">
                  <c:v>4.4709107523606399E-2</c:v>
                </c:pt>
                <c:pt idx="46">
                  <c:v>4.6262564727383403E-2</c:v>
                </c:pt>
                <c:pt idx="47">
                  <c:v>4.7816021931160503E-2</c:v>
                </c:pt>
                <c:pt idx="48">
                  <c:v>4.93694791349375E-2</c:v>
                </c:pt>
                <c:pt idx="49">
                  <c:v>5.0922936338714503E-2</c:v>
                </c:pt>
                <c:pt idx="50">
                  <c:v>5.2476393542491603E-2</c:v>
                </c:pt>
                <c:pt idx="51">
                  <c:v>5.40298507462686E-2</c:v>
                </c:pt>
                <c:pt idx="52">
                  <c:v>5.5583307950045603E-2</c:v>
                </c:pt>
                <c:pt idx="53">
                  <c:v>5.7136765153822697E-2</c:v>
                </c:pt>
                <c:pt idx="54">
                  <c:v>5.86902223575997E-2</c:v>
                </c:pt>
                <c:pt idx="55">
                  <c:v>6.0243679561376703E-2</c:v>
                </c:pt>
                <c:pt idx="56">
                  <c:v>6.1797136765153797E-2</c:v>
                </c:pt>
                <c:pt idx="57">
                  <c:v>6.3350593968930793E-2</c:v>
                </c:pt>
                <c:pt idx="58">
                  <c:v>6.4904051172707797E-2</c:v>
                </c:pt>
                <c:pt idx="59">
                  <c:v>6.5939689308559202E-2</c:v>
                </c:pt>
                <c:pt idx="60">
                  <c:v>6.8140420347243297E-2</c:v>
                </c:pt>
                <c:pt idx="61">
                  <c:v>6.9434968017057494E-2</c:v>
                </c:pt>
                <c:pt idx="62">
                  <c:v>7.0341151385927406E-2</c:v>
                </c:pt>
                <c:pt idx="63">
                  <c:v>7.2671337191592994E-2</c:v>
                </c:pt>
                <c:pt idx="64">
                  <c:v>7.4224794395369997E-2</c:v>
                </c:pt>
                <c:pt idx="65">
                  <c:v>7.5778251599147098E-2</c:v>
                </c:pt>
                <c:pt idx="66">
                  <c:v>7.7331708802924101E-2</c:v>
                </c:pt>
                <c:pt idx="67">
                  <c:v>7.8885166006701105E-2</c:v>
                </c:pt>
                <c:pt idx="68">
                  <c:v>8.0438623210478205E-2</c:v>
                </c:pt>
                <c:pt idx="69">
                  <c:v>8.1992080414255195E-2</c:v>
                </c:pt>
                <c:pt idx="70">
                  <c:v>8.3545537618032198E-2</c:v>
                </c:pt>
                <c:pt idx="71">
                  <c:v>8.5098994821809298E-2</c:v>
                </c:pt>
                <c:pt idx="72">
                  <c:v>8.6652452025586302E-2</c:v>
                </c:pt>
                <c:pt idx="73">
                  <c:v>8.8205909229363305E-2</c:v>
                </c:pt>
                <c:pt idx="74">
                  <c:v>8.9759366433140406E-2</c:v>
                </c:pt>
                <c:pt idx="75">
                  <c:v>9.1312823636917395E-2</c:v>
                </c:pt>
                <c:pt idx="76">
                  <c:v>9.2866280840694398E-2</c:v>
                </c:pt>
                <c:pt idx="77">
                  <c:v>9.4419738044471499E-2</c:v>
                </c:pt>
              </c:numCache>
            </c:numRef>
          </c:xVal>
          <c:yVal>
            <c:numRef>
              <c:f>'ARGILA DÚCTIL'!$F$4:$F$81</c:f>
              <c:numCache>
                <c:formatCode>General</c:formatCode>
                <c:ptCount val="78"/>
                <c:pt idx="0">
                  <c:v>0.17599574508239699</c:v>
                </c:pt>
                <c:pt idx="1">
                  <c:v>8.7328752434139206E-2</c:v>
                </c:pt>
                <c:pt idx="2">
                  <c:v>0.29587118580092803</c:v>
                </c:pt>
                <c:pt idx="3">
                  <c:v>0.72666443626631005</c:v>
                </c:pt>
                <c:pt idx="4">
                  <c:v>0.47087182918564702</c:v>
                </c:pt>
                <c:pt idx="5">
                  <c:v>0.37899649140866998</c:v>
                </c:pt>
                <c:pt idx="6">
                  <c:v>0.63712244040112898</c:v>
                </c:pt>
                <c:pt idx="7">
                  <c:v>0.55983048957287895</c:v>
                </c:pt>
                <c:pt idx="8">
                  <c:v>0.97233200612257198</c:v>
                </c:pt>
                <c:pt idx="9">
                  <c:v>0.87094274447904496</c:v>
                </c:pt>
                <c:pt idx="10">
                  <c:v>0.81066474509097497</c:v>
                </c:pt>
                <c:pt idx="11">
                  <c:v>1.0892074358116499</c:v>
                </c:pt>
                <c:pt idx="12">
                  <c:v>1.2000411766219701</c:v>
                </c:pt>
                <c:pt idx="13">
                  <c:v>1.3123332561271599</c:v>
                </c:pt>
                <c:pt idx="14">
                  <c:v>1.39788912622636</c:v>
                </c:pt>
                <c:pt idx="15">
                  <c:v>1.4815005447323899</c:v>
                </c:pt>
                <c:pt idx="16">
                  <c:v>1.57386199540766</c:v>
                </c:pt>
                <c:pt idx="17">
                  <c:v>1.6646678848084</c:v>
                </c:pt>
                <c:pt idx="18">
                  <c:v>1.8431685410608101</c:v>
                </c:pt>
                <c:pt idx="19">
                  <c:v>1.9190021531941901</c:v>
                </c:pt>
                <c:pt idx="20">
                  <c:v>1.9715023462096</c:v>
                </c:pt>
                <c:pt idx="21">
                  <c:v>2.0765027322404301</c:v>
                </c:pt>
                <c:pt idx="22">
                  <c:v>2.1552530217635599</c:v>
                </c:pt>
                <c:pt idx="23">
                  <c:v>2.2235032726836002</c:v>
                </c:pt>
                <c:pt idx="24">
                  <c:v>2.29233685908159</c:v>
                </c:pt>
                <c:pt idx="25">
                  <c:v>2.3623371164354698</c:v>
                </c:pt>
                <c:pt idx="26">
                  <c:v>2.42455956741671</c:v>
                </c:pt>
                <c:pt idx="27">
                  <c:v>2.4751153088389599</c:v>
                </c:pt>
                <c:pt idx="28">
                  <c:v>2.5217821470748798</c:v>
                </c:pt>
                <c:pt idx="29">
                  <c:v>2.5606711789381502</c:v>
                </c:pt>
                <c:pt idx="30">
                  <c:v>2.5898379528356101</c:v>
                </c:pt>
                <c:pt idx="31">
                  <c:v>2.62094917832622</c:v>
                </c:pt>
                <c:pt idx="32">
                  <c:v>2.6471992748339299</c:v>
                </c:pt>
                <c:pt idx="33">
                  <c:v>2.6685882423587302</c:v>
                </c:pt>
                <c:pt idx="34">
                  <c:v>2.6890049840869499</c:v>
                </c:pt>
                <c:pt idx="35">
                  <c:v>2.7074772742220001</c:v>
                </c:pt>
                <c:pt idx="36">
                  <c:v>2.7201162095775602</c:v>
                </c:pt>
                <c:pt idx="37">
                  <c:v>2.73275514493313</c:v>
                </c:pt>
                <c:pt idx="38">
                  <c:v>2.74539408028869</c:v>
                </c:pt>
                <c:pt idx="39">
                  <c:v>2.7560885640510899</c:v>
                </c:pt>
                <c:pt idx="40">
                  <c:v>2.7648385962203199</c:v>
                </c:pt>
                <c:pt idx="41">
                  <c:v>2.7667830478134898</c:v>
                </c:pt>
                <c:pt idx="42">
                  <c:v>2.7755330799827198</c:v>
                </c:pt>
                <c:pt idx="43">
                  <c:v>2.7765053057793101</c:v>
                </c:pt>
                <c:pt idx="44">
                  <c:v>2.7765053057793101</c:v>
                </c:pt>
                <c:pt idx="45">
                  <c:v>2.7765053057793101</c:v>
                </c:pt>
                <c:pt idx="46">
                  <c:v>2.7765053057793101</c:v>
                </c:pt>
                <c:pt idx="47">
                  <c:v>2.76969972520323</c:v>
                </c:pt>
                <c:pt idx="48">
                  <c:v>2.7619219188305801</c:v>
                </c:pt>
                <c:pt idx="49">
                  <c:v>2.74442185449211</c:v>
                </c:pt>
                <c:pt idx="50">
                  <c:v>2.7269217901536398</c:v>
                </c:pt>
                <c:pt idx="51">
                  <c:v>2.7045605968322599</c:v>
                </c:pt>
                <c:pt idx="52">
                  <c:v>2.6763660487313801</c:v>
                </c:pt>
                <c:pt idx="53">
                  <c:v>2.6403936942578601</c:v>
                </c:pt>
                <c:pt idx="54">
                  <c:v>2.5946990818185198</c:v>
                </c:pt>
                <c:pt idx="55">
                  <c:v>2.5344210824304501</c:v>
                </c:pt>
                <c:pt idx="56">
                  <c:v>2.4721986314492099</c:v>
                </c:pt>
                <c:pt idx="57">
                  <c:v>2.4090039546713999</c:v>
                </c:pt>
                <c:pt idx="58">
                  <c:v>2.34289260050384</c:v>
                </c:pt>
                <c:pt idx="59">
                  <c:v>2.29233685908159</c:v>
                </c:pt>
                <c:pt idx="60">
                  <c:v>2.1698364087122801</c:v>
                </c:pt>
                <c:pt idx="61">
                  <c:v>2.0963361384907002</c:v>
                </c:pt>
                <c:pt idx="62">
                  <c:v>2.05025263573273</c:v>
                </c:pt>
                <c:pt idx="63">
                  <c:v>1.94816892709164</c:v>
                </c:pt>
                <c:pt idx="64">
                  <c:v>1.90830766943179</c:v>
                </c:pt>
                <c:pt idx="65">
                  <c:v>1.8733075407548401</c:v>
                </c:pt>
                <c:pt idx="66">
                  <c:v>1.8558074764163699</c:v>
                </c:pt>
                <c:pt idx="67">
                  <c:v>1.8470574442471399</c:v>
                </c:pt>
                <c:pt idx="68">
                  <c:v>1.8383074120778999</c:v>
                </c:pt>
                <c:pt idx="69">
                  <c:v>1.82955737990866</c:v>
                </c:pt>
                <c:pt idx="70">
                  <c:v>1.82080734773943</c:v>
                </c:pt>
                <c:pt idx="71">
                  <c:v>1.8198351219428499</c:v>
                </c:pt>
                <c:pt idx="72">
                  <c:v>1.81497399295994</c:v>
                </c:pt>
                <c:pt idx="73">
                  <c:v>1.8081684123838599</c:v>
                </c:pt>
                <c:pt idx="74">
                  <c:v>1.80233505760437</c:v>
                </c:pt>
                <c:pt idx="75">
                  <c:v>1.7955294770282999</c:v>
                </c:pt>
                <c:pt idx="76">
                  <c:v>1.7945572512317201</c:v>
                </c:pt>
                <c:pt idx="77">
                  <c:v>1.7858072190624801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E2-43EB-82C5-AE4C13B82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338879"/>
        <c:axId val="248338463"/>
      </c:scatterChart>
      <c:scatterChart>
        <c:scatterStyle val="lineMarker"/>
        <c:varyColors val="0"/>
        <c:ser>
          <c:idx val="2"/>
          <c:order val="1"/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'ARGILA DÚCTIL'!$R$15:$R$20</c:f>
              <c:numCache>
                <c:formatCode>General</c:formatCode>
                <c:ptCount val="6"/>
                <c:pt idx="0">
                  <c:v>0</c:v>
                </c:pt>
                <c:pt idx="1">
                  <c:v>3.0000000000000001E-3</c:v>
                </c:pt>
                <c:pt idx="2">
                  <c:v>1.4999999999999999E-2</c:v>
                </c:pt>
                <c:pt idx="3">
                  <c:v>5.8000000000000003E-2</c:v>
                </c:pt>
                <c:pt idx="4">
                  <c:v>7.4999999999999997E-2</c:v>
                </c:pt>
                <c:pt idx="5">
                  <c:v>0.1</c:v>
                </c:pt>
              </c:numCache>
            </c:numRef>
          </c:xVal>
          <c:yVal>
            <c:numRef>
              <c:f>'ARGILA DÚCTIL'!$S$15:$S$20</c:f>
              <c:numCache>
                <c:formatCode>General</c:formatCode>
                <c:ptCount val="6"/>
                <c:pt idx="0">
                  <c:v>0</c:v>
                </c:pt>
                <c:pt idx="1">
                  <c:v>1.21</c:v>
                </c:pt>
                <c:pt idx="2">
                  <c:v>2.7</c:v>
                </c:pt>
                <c:pt idx="3">
                  <c:v>2.7</c:v>
                </c:pt>
                <c:pt idx="4">
                  <c:v>1.8</c:v>
                </c:pt>
                <c:pt idx="5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3E2-43EB-82C5-AE4C13B82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338879"/>
        <c:axId val="248338463"/>
      </c:scatterChart>
      <c:scatterChart>
        <c:scatterStyle val="smoothMarker"/>
        <c:varyColors val="0"/>
        <c:ser>
          <c:idx val="1"/>
          <c:order val="2"/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trendline>
            <c:trendlineType val="log"/>
            <c:dispRSqr val="0"/>
            <c:dispEq val="0"/>
          </c:trendline>
          <c:trendline>
            <c:trendlineType val="poly"/>
            <c:order val="6"/>
            <c:intercept val="0"/>
            <c:dispRSqr val="0"/>
            <c:dispEq val="0"/>
          </c:trendline>
          <c:xVal>
            <c:numRef>
              <c:f>'ARGILA DÚCTIL'!$H$4:$H$28</c:f>
              <c:numCache>
                <c:formatCode>General</c:formatCode>
                <c:ptCount val="25"/>
                <c:pt idx="0">
                  <c:v>0</c:v>
                </c:pt>
                <c:pt idx="1">
                  <c:v>1.7870947715622799E-3</c:v>
                </c:pt>
                <c:pt idx="2">
                  <c:v>5.82640971312168E-3</c:v>
                </c:pt>
                <c:pt idx="3">
                  <c:v>1.0008261487276E-2</c:v>
                </c:pt>
                <c:pt idx="4">
                  <c:v>1.48902580201156E-2</c:v>
                </c:pt>
                <c:pt idx="5">
                  <c:v>1.96343062720877E-2</c:v>
                </c:pt>
                <c:pt idx="6">
                  <c:v>2.4377998515736101E-2</c:v>
                </c:pt>
                <c:pt idx="7">
                  <c:v>2.9123510357483302E-2</c:v>
                </c:pt>
                <c:pt idx="8">
                  <c:v>3.4148805185165797E-2</c:v>
                </c:pt>
                <c:pt idx="9">
                  <c:v>3.8895741060207802E-2</c:v>
                </c:pt>
                <c:pt idx="10">
                  <c:v>4.3364317982609202E-2</c:v>
                </c:pt>
                <c:pt idx="11">
                  <c:v>4.79741461519924E-2</c:v>
                </c:pt>
                <c:pt idx="12">
                  <c:v>5.21669006810596E-2</c:v>
                </c:pt>
                <c:pt idx="13">
                  <c:v>5.6220767462849597E-2</c:v>
                </c:pt>
                <c:pt idx="14">
                  <c:v>6.0552098231910802E-2</c:v>
                </c:pt>
                <c:pt idx="15">
                  <c:v>6.5163890740150596E-2</c:v>
                </c:pt>
                <c:pt idx="16">
                  <c:v>6.8264920662236203E-2</c:v>
                </c:pt>
                <c:pt idx="17">
                  <c:v>7.0821113827536003E-2</c:v>
                </c:pt>
                <c:pt idx="18">
                  <c:v>7.39640443110995E-2</c:v>
                </c:pt>
                <c:pt idx="19">
                  <c:v>7.8572710508870602E-2</c:v>
                </c:pt>
                <c:pt idx="20">
                  <c:v>8.3320279287599205E-2</c:v>
                </c:pt>
                <c:pt idx="21">
                  <c:v>8.8068164518170899E-2</c:v>
                </c:pt>
                <c:pt idx="22">
                  <c:v>9.2536583214650803E-2</c:v>
                </c:pt>
                <c:pt idx="23">
                  <c:v>9.7284784897065796E-2</c:v>
                </c:pt>
                <c:pt idx="24">
                  <c:v>0.101894276836365</c:v>
                </c:pt>
              </c:numCache>
            </c:numRef>
          </c:xVal>
          <c:yVal>
            <c:numRef>
              <c:f>'ARGILA DÚCTIL'!$I$4:$I$28</c:f>
              <c:numCache>
                <c:formatCode>General</c:formatCode>
                <c:ptCount val="25"/>
                <c:pt idx="0">
                  <c:v>0</c:v>
                </c:pt>
                <c:pt idx="1">
                  <c:v>-6.85067864348472E-2</c:v>
                </c:pt>
                <c:pt idx="2">
                  <c:v>-0.137666224256518</c:v>
                </c:pt>
                <c:pt idx="3">
                  <c:v>-0.18031157132981801</c:v>
                </c:pt>
                <c:pt idx="4">
                  <c:v>-0.201882667804373</c:v>
                </c:pt>
                <c:pt idx="5">
                  <c:v>-0.20916798258376201</c:v>
                </c:pt>
                <c:pt idx="6">
                  <c:v>-0.21961880470790901</c:v>
                </c:pt>
                <c:pt idx="7">
                  <c:v>-0.21389036706996301</c:v>
                </c:pt>
                <c:pt idx="8">
                  <c:v>-0.20217670430874901</c:v>
                </c:pt>
                <c:pt idx="9">
                  <c:v>-0.18378623729177501</c:v>
                </c:pt>
                <c:pt idx="10">
                  <c:v>-0.15871896601904201</c:v>
                </c:pt>
                <c:pt idx="11">
                  <c:v>-0.11856860274289401</c:v>
                </c:pt>
                <c:pt idx="12">
                  <c:v>-6.4270287383007205E-2</c:v>
                </c:pt>
                <c:pt idx="13">
                  <c:v>-4.0396124877317696E-3</c:v>
                </c:pt>
                <c:pt idx="14">
                  <c:v>4.15565244101034E-2</c:v>
                </c:pt>
                <c:pt idx="15">
                  <c:v>9.9173134020328305E-2</c:v>
                </c:pt>
                <c:pt idx="16">
                  <c:v>0.125052269089729</c:v>
                </c:pt>
                <c:pt idx="17">
                  <c:v>0.14584063346725001</c:v>
                </c:pt>
                <c:pt idx="18">
                  <c:v>0.17202282062218699</c:v>
                </c:pt>
                <c:pt idx="19">
                  <c:v>0.20184131964808599</c:v>
                </c:pt>
                <c:pt idx="20">
                  <c:v>0.225859355277961</c:v>
                </c:pt>
                <c:pt idx="21">
                  <c:v>0.25269117521428702</c:v>
                </c:pt>
                <c:pt idx="22">
                  <c:v>0.27635155433379499</c:v>
                </c:pt>
                <c:pt idx="23">
                  <c:v>0.305997158576572</c:v>
                </c:pt>
                <c:pt idx="24">
                  <c:v>0.343157876027116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3E2-43EB-82C5-AE4C13B82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991232"/>
        <c:axId val="251004544"/>
      </c:scatterChart>
      <c:scatterChart>
        <c:scatterStyle val="lineMarker"/>
        <c:varyColors val="0"/>
        <c:ser>
          <c:idx val="3"/>
          <c:order val="0"/>
          <c:spPr>
            <a:ln w="19050">
              <a:noFill/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xVal>
            <c:numRef>
              <c:f>'ARGILA DÚCTIL'!$R$15:$R$20</c:f>
              <c:numCache>
                <c:formatCode>General</c:formatCode>
                <c:ptCount val="6"/>
                <c:pt idx="0">
                  <c:v>0</c:v>
                </c:pt>
                <c:pt idx="1">
                  <c:v>3.0000000000000001E-3</c:v>
                </c:pt>
                <c:pt idx="2">
                  <c:v>1.4999999999999999E-2</c:v>
                </c:pt>
                <c:pt idx="3">
                  <c:v>5.8000000000000003E-2</c:v>
                </c:pt>
                <c:pt idx="4">
                  <c:v>7.4999999999999997E-2</c:v>
                </c:pt>
                <c:pt idx="5">
                  <c:v>0.1</c:v>
                </c:pt>
              </c:numCache>
            </c:numRef>
          </c:xVal>
          <c:yVal>
            <c:numRef>
              <c:f>'ARGILA DÚCTIL'!$T$15:$T$20</c:f>
              <c:numCache>
                <c:formatCode>General</c:formatCode>
                <c:ptCount val="6"/>
                <c:pt idx="0">
                  <c:v>0</c:v>
                </c:pt>
                <c:pt idx="1">
                  <c:v>-9.4377978604840984E-2</c:v>
                </c:pt>
                <c:pt idx="2">
                  <c:v>-0.2007428134561845</c:v>
                </c:pt>
                <c:pt idx="3">
                  <c:v>1.0747905840349681E-2</c:v>
                </c:pt>
                <c:pt idx="4">
                  <c:v>0.17832920166136601</c:v>
                </c:pt>
                <c:pt idx="5">
                  <c:v>0.32201989947534404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3E2-43EB-82C5-AE4C13B82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991232"/>
        <c:axId val="251004544"/>
      </c:scatterChart>
      <c:valAx>
        <c:axId val="248338879"/>
        <c:scaling>
          <c:orientation val="minMax"/>
          <c:max val="0.120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numFmt formatCode="0%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pt-BR"/>
          </a:p>
        </c:txPr>
        <c:crossAx val="248338463"/>
        <c:crosses val="autoZero"/>
        <c:crossBetween val="midCat"/>
        <c:majorUnit val="2.0000000000000004E-2"/>
        <c:minorUnit val="1.0000000000000002E-2"/>
      </c:valAx>
      <c:valAx>
        <c:axId val="248338463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noFill/>
            </a:ln>
          </c:spPr>
        </c:minorGridlines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pt-BR"/>
          </a:p>
        </c:txPr>
        <c:crossAx val="248338879"/>
        <c:crosses val="autoZero"/>
        <c:crossBetween val="midCat"/>
        <c:majorUnit val="2"/>
        <c:minorUnit val="0.2"/>
      </c:valAx>
      <c:valAx>
        <c:axId val="251004544"/>
        <c:scaling>
          <c:orientation val="minMax"/>
          <c:max val="1"/>
          <c:min val="-1"/>
        </c:scaling>
        <c:delete val="0"/>
        <c:axPos val="r"/>
        <c:numFmt formatCode="General" sourceLinked="1"/>
        <c:majorTickMark val="out"/>
        <c:minorTickMark val="out"/>
        <c:tickLblPos val="nextTo"/>
        <c:spPr>
          <a:ln>
            <a:solidFill>
              <a:schemeClr val="tx1"/>
            </a:solidFill>
          </a:ln>
        </c:spPr>
        <c:crossAx val="250991232"/>
        <c:crosses val="max"/>
        <c:crossBetween val="midCat"/>
        <c:minorUnit val="0.1"/>
      </c:valAx>
      <c:valAx>
        <c:axId val="250991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1004544"/>
        <c:crosses val="autoZero"/>
        <c:crossBetween val="midCat"/>
      </c:valAx>
    </c:plotArea>
    <c:plotVisOnly val="1"/>
    <c:dispBlanksAs val="gap"/>
    <c:showDLblsOverMax val="0"/>
    <c:extLst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sz="1000">
          <a:solidFill>
            <a:schemeClr val="dk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pt-BR"/>
              <a:t>ENSAIO TRIAXIAL - ARGILA DÚCTIL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726881720430104E-2"/>
          <c:y val="0.15976171023965141"/>
          <c:w val="0.60880358422939063"/>
          <c:h val="0.65624645969498907"/>
        </c:manualLayout>
      </c:layout>
      <c:scatterChart>
        <c:scatterStyle val="smoothMarker"/>
        <c:varyColors val="0"/>
        <c:ser>
          <c:idx val="0"/>
          <c:order val="3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'ARGILA RIGIDA'!$E$4:$E$81</c:f>
              <c:numCache>
                <c:formatCode>General</c:formatCode>
                <c:ptCount val="78"/>
                <c:pt idx="0">
                  <c:v>3.31541277243285E-4</c:v>
                </c:pt>
                <c:pt idx="1">
                  <c:v>7.0782945381531398E-4</c:v>
                </c:pt>
                <c:pt idx="2">
                  <c:v>1.0367545907811501E-3</c:v>
                </c:pt>
                <c:pt idx="3">
                  <c:v>1.4582256900615E-3</c:v>
                </c:pt>
                <c:pt idx="4">
                  <c:v>1.8766446256848199E-3</c:v>
                </c:pt>
                <c:pt idx="5">
                  <c:v>2.29549958468773E-3</c:v>
                </c:pt>
                <c:pt idx="6">
                  <c:v>2.8516474053338699E-3</c:v>
                </c:pt>
                <c:pt idx="7">
                  <c:v>3.59288715060901E-3</c:v>
                </c:pt>
                <c:pt idx="8">
                  <c:v>4.1481629244960096E-3</c:v>
                </c:pt>
                <c:pt idx="9">
                  <c:v>4.4705477107682499E-3</c:v>
                </c:pt>
                <c:pt idx="10">
                  <c:v>4.8872225528732802E-3</c:v>
                </c:pt>
                <c:pt idx="11">
                  <c:v>5.3951352871540997E-3</c:v>
                </c:pt>
                <c:pt idx="12">
                  <c:v>5.9491029909023701E-3</c:v>
                </c:pt>
                <c:pt idx="13">
                  <c:v>6.4109607557157203E-3</c:v>
                </c:pt>
                <c:pt idx="14">
                  <c:v>6.9184374666169599E-3</c:v>
                </c:pt>
                <c:pt idx="15">
                  <c:v>7.4741492638835299E-3</c:v>
                </c:pt>
                <c:pt idx="16">
                  <c:v>8.2149529857791E-3</c:v>
                </c:pt>
                <c:pt idx="17">
                  <c:v>8.9570647778133804E-3</c:v>
                </c:pt>
                <c:pt idx="18">
                  <c:v>9.8408296652866493E-3</c:v>
                </c:pt>
                <c:pt idx="19">
                  <c:v>1.07276467164169E-2</c:v>
                </c:pt>
                <c:pt idx="20">
                  <c:v>1.1477170905903901E-2</c:v>
                </c:pt>
                <c:pt idx="21">
                  <c:v>1.21341491330765E-2</c:v>
                </c:pt>
                <c:pt idx="22">
                  <c:v>1.25586723960138E-2</c:v>
                </c:pt>
                <c:pt idx="23">
                  <c:v>1.30314307453165E-2</c:v>
                </c:pt>
                <c:pt idx="24">
                  <c:v>1.35532962277437E-2</c:v>
                </c:pt>
                <c:pt idx="25">
                  <c:v>1.39339446381115E-2</c:v>
                </c:pt>
                <c:pt idx="26">
                  <c:v>1.44145514082465E-2</c:v>
                </c:pt>
                <c:pt idx="27">
                  <c:v>1.47539411063221E-2</c:v>
                </c:pt>
                <c:pt idx="28">
                  <c:v>1.4999912795324E-2</c:v>
                </c:pt>
                <c:pt idx="29">
                  <c:v>1.5247628577844299E-2</c:v>
                </c:pt>
                <c:pt idx="30">
                  <c:v>1.5451469507794999E-2</c:v>
                </c:pt>
                <c:pt idx="31">
                  <c:v>1.57539607273742E-2</c:v>
                </c:pt>
                <c:pt idx="32">
                  <c:v>1.6105123056698301E-2</c:v>
                </c:pt>
                <c:pt idx="33">
                  <c:v>1.63602512366713E-2</c:v>
                </c:pt>
                <c:pt idx="34">
                  <c:v>1.65632201198628E-2</c:v>
                </c:pt>
                <c:pt idx="35">
                  <c:v>1.68161681829379E-2</c:v>
                </c:pt>
                <c:pt idx="36">
                  <c:v>1.6969157886245801E-2</c:v>
                </c:pt>
                <c:pt idx="37">
                  <c:v>1.7368119278555701E-2</c:v>
                </c:pt>
                <c:pt idx="38">
                  <c:v>1.7818803944267401E-2</c:v>
                </c:pt>
                <c:pt idx="39">
                  <c:v>1.8311619369030498E-2</c:v>
                </c:pt>
                <c:pt idx="40">
                  <c:v>1.8798766489859099E-2</c:v>
                </c:pt>
                <c:pt idx="41">
                  <c:v>1.9282861447030699E-2</c:v>
                </c:pt>
                <c:pt idx="42">
                  <c:v>1.9906865406122999E-2</c:v>
                </c:pt>
                <c:pt idx="43">
                  <c:v>2.0675138600931699E-2</c:v>
                </c:pt>
                <c:pt idx="44">
                  <c:v>2.1299142560023999E-2</c:v>
                </c:pt>
                <c:pt idx="45">
                  <c:v>2.2258612006775799E-2</c:v>
                </c:pt>
                <c:pt idx="46">
                  <c:v>2.3169410343782601E-2</c:v>
                </c:pt>
                <c:pt idx="47">
                  <c:v>2.4271404932732499E-2</c:v>
                </c:pt>
                <c:pt idx="48">
                  <c:v>2.5230002332725002E-2</c:v>
                </c:pt>
                <c:pt idx="49">
                  <c:v>2.6283325811929999E-2</c:v>
                </c:pt>
                <c:pt idx="50">
                  <c:v>2.75752085826842E-2</c:v>
                </c:pt>
                <c:pt idx="51">
                  <c:v>2.8436463763186901E-2</c:v>
                </c:pt>
                <c:pt idx="52">
                  <c:v>2.9153885731352899E-2</c:v>
                </c:pt>
                <c:pt idx="53">
                  <c:v>3.0158538100812898E-2</c:v>
                </c:pt>
                <c:pt idx="54">
                  <c:v>3.2694068555955899E-2</c:v>
                </c:pt>
                <c:pt idx="55">
                  <c:v>3.4799407444227097E-2</c:v>
                </c:pt>
                <c:pt idx="56">
                  <c:v>3.6187324364332397E-2</c:v>
                </c:pt>
                <c:pt idx="57">
                  <c:v>3.8292227229223999E-2</c:v>
                </c:pt>
                <c:pt idx="58">
                  <c:v>3.9487639827247498E-2</c:v>
                </c:pt>
                <c:pt idx="59">
                  <c:v>4.1209278141493902E-2</c:v>
                </c:pt>
                <c:pt idx="60">
                  <c:v>4.2595886991460399E-2</c:v>
                </c:pt>
                <c:pt idx="61">
                  <c:v>4.3934696778441203E-2</c:v>
                </c:pt>
                <c:pt idx="62">
                  <c:v>4.46529907933663E-2</c:v>
                </c:pt>
              </c:numCache>
            </c:numRef>
          </c:xVal>
          <c:yVal>
            <c:numRef>
              <c:f>'ARGILA RIGIDA'!$F$4:$F$81</c:f>
              <c:numCache>
                <c:formatCode>General</c:formatCode>
                <c:ptCount val="78"/>
                <c:pt idx="0">
                  <c:v>0.24058680026422799</c:v>
                </c:pt>
                <c:pt idx="1">
                  <c:v>0.72077934818864897</c:v>
                </c:pt>
                <c:pt idx="2">
                  <c:v>1.16660235321817</c:v>
                </c:pt>
                <c:pt idx="3">
                  <c:v>1.8521946146752399</c:v>
                </c:pt>
                <c:pt idx="4">
                  <c:v>2.7772291150251398</c:v>
                </c:pt>
                <c:pt idx="5">
                  <c:v>3.6680575812475</c:v>
                </c:pt>
                <c:pt idx="6">
                  <c:v>5.0382610515575799</c:v>
                </c:pt>
                <c:pt idx="7">
                  <c:v>6.8880030347227104</c:v>
                </c:pt>
                <c:pt idx="8">
                  <c:v>8.3266185732878899</c:v>
                </c:pt>
                <c:pt idx="9">
                  <c:v>9.2855320902306708</c:v>
                </c:pt>
                <c:pt idx="10">
                  <c:v>10.3473907270907</c:v>
                </c:pt>
                <c:pt idx="11">
                  <c:v>11.751636722761001</c:v>
                </c:pt>
                <c:pt idx="12">
                  <c:v>13.2928703637089</c:v>
                </c:pt>
                <c:pt idx="13">
                  <c:v>14.5601287141016</c:v>
                </c:pt>
                <c:pt idx="14">
                  <c:v>15.998580743899399</c:v>
                </c:pt>
                <c:pt idx="15">
                  <c:v>17.402990248337101</c:v>
                </c:pt>
                <c:pt idx="16">
                  <c:v>19.2869382656298</c:v>
                </c:pt>
                <c:pt idx="17">
                  <c:v>21.0682681805398</c:v>
                </c:pt>
                <c:pt idx="18">
                  <c:v>22.9869127582621</c:v>
                </c:pt>
                <c:pt idx="19">
                  <c:v>24.666115097091499</c:v>
                </c:pt>
                <c:pt idx="20">
                  <c:v>25.865942431833101</c:v>
                </c:pt>
                <c:pt idx="21">
                  <c:v>26.826000510147299</c:v>
                </c:pt>
                <c:pt idx="22">
                  <c:v>27.2721505327115</c:v>
                </c:pt>
                <c:pt idx="23">
                  <c:v>27.684258029915501</c:v>
                </c:pt>
                <c:pt idx="24">
                  <c:v>27.9939109335042</c:v>
                </c:pt>
                <c:pt idx="25">
                  <c:v>28.132043140153101</c:v>
                </c:pt>
                <c:pt idx="26">
                  <c:v>27.928442023061201</c:v>
                </c:pt>
                <c:pt idx="27">
                  <c:v>27.5533202090296</c:v>
                </c:pt>
                <c:pt idx="28">
                  <c:v>27.006841206825499</c:v>
                </c:pt>
                <c:pt idx="29">
                  <c:v>26.323538068111201</c:v>
                </c:pt>
                <c:pt idx="30">
                  <c:v>25.332217113481601</c:v>
                </c:pt>
                <c:pt idx="31">
                  <c:v>24.1017809374938</c:v>
                </c:pt>
                <c:pt idx="32">
                  <c:v>22.803096202018299</c:v>
                </c:pt>
                <c:pt idx="33">
                  <c:v>21.5382904831357</c:v>
                </c:pt>
                <c:pt idx="34">
                  <c:v>20.6153815967612</c:v>
                </c:pt>
                <c:pt idx="35">
                  <c:v>19.521606048516301</c:v>
                </c:pt>
                <c:pt idx="36">
                  <c:v>18.769563824012199</c:v>
                </c:pt>
                <c:pt idx="37">
                  <c:v>17.471042597303999</c:v>
                </c:pt>
                <c:pt idx="38">
                  <c:v>15.864830572215199</c:v>
                </c:pt>
                <c:pt idx="39">
                  <c:v>14.7034604995519</c:v>
                </c:pt>
                <c:pt idx="40">
                  <c:v>13.986768870546801</c:v>
                </c:pt>
                <c:pt idx="41">
                  <c:v>13.5095194804345</c:v>
                </c:pt>
                <c:pt idx="42">
                  <c:v>13.306408889644599</c:v>
                </c:pt>
                <c:pt idx="43">
                  <c:v>13.0353767569017</c:v>
                </c:pt>
                <c:pt idx="44">
                  <c:v>12.8322661661118</c:v>
                </c:pt>
                <c:pt idx="45">
                  <c:v>12.561888068438201</c:v>
                </c:pt>
                <c:pt idx="46">
                  <c:v>12.3597585302523</c:v>
                </c:pt>
                <c:pt idx="47">
                  <c:v>12.1582830271359</c:v>
                </c:pt>
                <c:pt idx="48">
                  <c:v>11.9563169977174</c:v>
                </c:pt>
                <c:pt idx="49">
                  <c:v>11.8230900540887</c:v>
                </c:pt>
                <c:pt idx="50">
                  <c:v>11.724886688424199</c:v>
                </c:pt>
                <c:pt idx="51">
                  <c:v>11.659417777981201</c:v>
                </c:pt>
                <c:pt idx="52">
                  <c:v>11.6276643753638</c:v>
                </c:pt>
                <c:pt idx="53">
                  <c:v>11.5626859912228</c:v>
                </c:pt>
                <c:pt idx="54">
                  <c:v>11.4003217852541</c:v>
                </c:pt>
                <c:pt idx="55">
                  <c:v>11.236486000379299</c:v>
                </c:pt>
                <c:pt idx="56">
                  <c:v>11.104403618121999</c:v>
                </c:pt>
                <c:pt idx="57">
                  <c:v>10.974773867374701</c:v>
                </c:pt>
                <c:pt idx="58">
                  <c:v>10.944655552430699</c:v>
                </c:pt>
                <c:pt idx="59">
                  <c:v>10.882129799799801</c:v>
                </c:pt>
                <c:pt idx="60">
                  <c:v>10.8526655199251</c:v>
                </c:pt>
                <c:pt idx="61">
                  <c:v>10.823037731283099</c:v>
                </c:pt>
                <c:pt idx="62">
                  <c:v>10.7228722604106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9A-4730-B475-8C463EA9D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338879"/>
        <c:axId val="248338463"/>
      </c:scatterChart>
      <c:scatterChart>
        <c:scatterStyle val="lineMarker"/>
        <c:varyColors val="0"/>
        <c:ser>
          <c:idx val="2"/>
          <c:order val="1"/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'ARGILA RIGIDA'!$R$15:$R$20</c:f>
              <c:numCache>
                <c:formatCode>General</c:formatCode>
                <c:ptCount val="6"/>
                <c:pt idx="0">
                  <c:v>1.6000000000000001E-3</c:v>
                </c:pt>
                <c:pt idx="1">
                  <c:v>8.0000000000000002E-3</c:v>
                </c:pt>
                <c:pt idx="2">
                  <c:v>1.2800000000000001E-2</c:v>
                </c:pt>
                <c:pt idx="3">
                  <c:v>1.4500000000000001E-2</c:v>
                </c:pt>
                <c:pt idx="4">
                  <c:v>0.02</c:v>
                </c:pt>
                <c:pt idx="5">
                  <c:v>4.4999999999999998E-2</c:v>
                </c:pt>
              </c:numCache>
            </c:numRef>
          </c:xVal>
          <c:yVal>
            <c:numRef>
              <c:f>'ARGILA RIGIDA'!$S$15:$S$20</c:f>
              <c:numCache>
                <c:formatCode>General</c:formatCode>
                <c:ptCount val="6"/>
                <c:pt idx="0">
                  <c:v>1.8520000000000001</c:v>
                </c:pt>
                <c:pt idx="1">
                  <c:v>19</c:v>
                </c:pt>
                <c:pt idx="2">
                  <c:v>28</c:v>
                </c:pt>
                <c:pt idx="3">
                  <c:v>28</c:v>
                </c:pt>
                <c:pt idx="4">
                  <c:v>11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9A-4730-B475-8C463EA9D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338879"/>
        <c:axId val="248338463"/>
      </c:scatterChart>
      <c:scatterChart>
        <c:scatterStyle val="smoothMarker"/>
        <c:varyColors val="0"/>
        <c:ser>
          <c:idx val="1"/>
          <c:order val="2"/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'ARGILA RIGIDA'!$H$4:$H$68</c:f>
              <c:numCache>
                <c:formatCode>General</c:formatCode>
                <c:ptCount val="65"/>
                <c:pt idx="0">
                  <c:v>4.8097221678137202E-5</c:v>
                </c:pt>
                <c:pt idx="1">
                  <c:v>8.5965622456396897E-4</c:v>
                </c:pt>
                <c:pt idx="2">
                  <c:v>1.6257296196184399E-3</c:v>
                </c:pt>
                <c:pt idx="3">
                  <c:v>2.2037668177049999E-3</c:v>
                </c:pt>
                <c:pt idx="4">
                  <c:v>2.9715812886573199E-3</c:v>
                </c:pt>
                <c:pt idx="5">
                  <c:v>3.6432013162533698E-3</c:v>
                </c:pt>
                <c:pt idx="6">
                  <c:v>4.3148213438494298E-3</c:v>
                </c:pt>
                <c:pt idx="7">
                  <c:v>4.9387794187418102E-3</c:v>
                </c:pt>
                <c:pt idx="8">
                  <c:v>5.8491444788306901E-3</c:v>
                </c:pt>
                <c:pt idx="9">
                  <c:v>6.4722320157741403E-3</c:v>
                </c:pt>
                <c:pt idx="10">
                  <c:v>7.2387406798030797E-3</c:v>
                </c:pt>
                <c:pt idx="11">
                  <c:v>8.1001379802649008E-3</c:v>
                </c:pt>
                <c:pt idx="12">
                  <c:v>8.8185494226156996E-3</c:v>
                </c:pt>
                <c:pt idx="13">
                  <c:v>9.5833170107467898E-3</c:v>
                </c:pt>
                <c:pt idx="14">
                  <c:v>1.0536991333794699E-2</c:v>
                </c:pt>
                <c:pt idx="15">
                  <c:v>1.13953417514352E-2</c:v>
                </c:pt>
                <c:pt idx="16">
                  <c:v>1.20626090892867E-2</c:v>
                </c:pt>
                <c:pt idx="17">
                  <c:v>1.301193072259E-2</c:v>
                </c:pt>
                <c:pt idx="18">
                  <c:v>1.3722072054426E-2</c:v>
                </c:pt>
                <c:pt idx="19">
                  <c:v>1.4240259768523901E-2</c:v>
                </c:pt>
                <c:pt idx="20">
                  <c:v>1.4854206657003601E-2</c:v>
                </c:pt>
                <c:pt idx="21">
                  <c:v>1.54685888144578E-2</c:v>
                </c:pt>
                <c:pt idx="22">
                  <c:v>1.60821004339631E-2</c:v>
                </c:pt>
                <c:pt idx="23">
                  <c:v>1.6600288148060999E-2</c:v>
                </c:pt>
                <c:pt idx="24">
                  <c:v>1.7023151956751598E-2</c:v>
                </c:pt>
                <c:pt idx="25">
                  <c:v>1.7349386053111499E-2</c:v>
                </c:pt>
                <c:pt idx="26">
                  <c:v>1.76275229277932E-2</c:v>
                </c:pt>
                <c:pt idx="27">
                  <c:v>1.7855386235924399E-2</c:v>
                </c:pt>
                <c:pt idx="28">
                  <c:v>1.80876022338003E-2</c:v>
                </c:pt>
                <c:pt idx="29">
                  <c:v>1.8319818231676201E-2</c:v>
                </c:pt>
                <c:pt idx="30">
                  <c:v>1.87418115024179E-2</c:v>
                </c:pt>
                <c:pt idx="31">
                  <c:v>1.9259563947541299E-2</c:v>
                </c:pt>
                <c:pt idx="32">
                  <c:v>1.9873946104995498E-2</c:v>
                </c:pt>
                <c:pt idx="33">
                  <c:v>2.0536425484127901E-2</c:v>
                </c:pt>
                <c:pt idx="34">
                  <c:v>2.1199775401209101E-2</c:v>
                </c:pt>
                <c:pt idx="35">
                  <c:v>2.1910352002019601E-2</c:v>
                </c:pt>
                <c:pt idx="36">
                  <c:v>2.2668155286559299E-2</c:v>
                </c:pt>
                <c:pt idx="37">
                  <c:v>2.3570250236133398E-2</c:v>
                </c:pt>
                <c:pt idx="38">
                  <c:v>2.4282567912841699E-2</c:v>
                </c:pt>
                <c:pt idx="39">
                  <c:v>2.4993144513652199E-2</c:v>
                </c:pt>
                <c:pt idx="40">
                  <c:v>2.5799480288844399E-2</c:v>
                </c:pt>
                <c:pt idx="41">
                  <c:v>2.6559024649282E-2</c:v>
                </c:pt>
                <c:pt idx="42">
                  <c:v>2.7413022377177899E-2</c:v>
                </c:pt>
                <c:pt idx="43">
                  <c:v>2.8172131468641001E-2</c:v>
                </c:pt>
                <c:pt idx="44">
                  <c:v>2.89789025128077E-2</c:v>
                </c:pt>
                <c:pt idx="45">
                  <c:v>2.97856735569745E-2</c:v>
                </c:pt>
                <c:pt idx="46">
                  <c:v>3.0545217917412E-2</c:v>
                </c:pt>
                <c:pt idx="47">
                  <c:v>3.13047622778495E-2</c:v>
                </c:pt>
                <c:pt idx="48">
                  <c:v>3.2064306638287098E-2</c:v>
                </c:pt>
                <c:pt idx="49">
                  <c:v>3.2918739635157498E-2</c:v>
                </c:pt>
                <c:pt idx="50">
                  <c:v>3.3726381217273199E-2</c:v>
                </c:pt>
                <c:pt idx="51">
                  <c:v>3.45808142141436E-2</c:v>
                </c:pt>
                <c:pt idx="52">
                  <c:v>3.5388020527284798E-2</c:v>
                </c:pt>
                <c:pt idx="53">
                  <c:v>3.6148000156696801E-2</c:v>
                </c:pt>
                <c:pt idx="54">
                  <c:v>3.7003303691516103E-2</c:v>
                </c:pt>
                <c:pt idx="55">
                  <c:v>3.77628480519537E-2</c:v>
                </c:pt>
                <c:pt idx="56">
                  <c:v>3.8617716317798499E-2</c:v>
                </c:pt>
                <c:pt idx="57">
                  <c:v>3.9378131216184997E-2</c:v>
                </c:pt>
                <c:pt idx="58">
                  <c:v>4.0280226165759103E-2</c:v>
                </c:pt>
                <c:pt idx="59">
                  <c:v>4.0944881889763703E-2</c:v>
                </c:pt>
                <c:pt idx="60">
                  <c:v>4.1800185424583101E-2</c:v>
                </c:pt>
                <c:pt idx="61">
                  <c:v>4.2560165053995097E-2</c:v>
                </c:pt>
                <c:pt idx="62">
                  <c:v>4.3319709414432597E-2</c:v>
                </c:pt>
                <c:pt idx="63">
                  <c:v>4.4175012949251899E-2</c:v>
                </c:pt>
                <c:pt idx="64">
                  <c:v>4.4602664716661598E-2</c:v>
                </c:pt>
              </c:numCache>
            </c:numRef>
          </c:xVal>
          <c:yVal>
            <c:numRef>
              <c:f>'ARGILA RIGIDA'!$I$4:$I$68</c:f>
              <c:numCache>
                <c:formatCode>General</c:formatCode>
                <c:ptCount val="65"/>
                <c:pt idx="0">
                  <c:v>-4.5398554036459801E-3</c:v>
                </c:pt>
                <c:pt idx="1">
                  <c:v>-1.77937956760372E-2</c:v>
                </c:pt>
                <c:pt idx="2">
                  <c:v>-5.3903709797468301E-2</c:v>
                </c:pt>
                <c:pt idx="3">
                  <c:v>-0.117513917725457</c:v>
                </c:pt>
                <c:pt idx="4">
                  <c:v>-0.171887718015346</c:v>
                </c:pt>
                <c:pt idx="5">
                  <c:v>-0.217181807497942</c:v>
                </c:pt>
                <c:pt idx="6">
                  <c:v>-0.26247589698053803</c:v>
                </c:pt>
                <c:pt idx="7">
                  <c:v>-0.30779610260160201</c:v>
                </c:pt>
                <c:pt idx="8">
                  <c:v>-0.35752558293397302</c:v>
                </c:pt>
                <c:pt idx="9">
                  <c:v>-0.39371384547080801</c:v>
                </c:pt>
                <c:pt idx="10">
                  <c:v>-0.43438973113435297</c:v>
                </c:pt>
                <c:pt idx="11">
                  <c:v>-0.47044741297884901</c:v>
                </c:pt>
                <c:pt idx="12">
                  <c:v>-0.50658344323874904</c:v>
                </c:pt>
                <c:pt idx="13">
                  <c:v>-0.52899544273383603</c:v>
                </c:pt>
                <c:pt idx="14">
                  <c:v>-0.53303909150659601</c:v>
                </c:pt>
                <c:pt idx="15">
                  <c:v>-0.53713497255628995</c:v>
                </c:pt>
                <c:pt idx="16">
                  <c:v>-0.53676934661774101</c:v>
                </c:pt>
                <c:pt idx="17">
                  <c:v>-0.49515327996935599</c:v>
                </c:pt>
                <c:pt idx="18">
                  <c:v>-0.44453585092908099</c:v>
                </c:pt>
                <c:pt idx="19">
                  <c:v>-0.38032497181633301</c:v>
                </c:pt>
                <c:pt idx="20">
                  <c:v>-0.32062783196876399</c:v>
                </c:pt>
                <c:pt idx="21">
                  <c:v>-0.26549666366330998</c:v>
                </c:pt>
                <c:pt idx="22">
                  <c:v>-0.20123355227362699</c:v>
                </c:pt>
                <c:pt idx="23">
                  <c:v>-0.13702267316087899</c:v>
                </c:pt>
                <c:pt idx="24">
                  <c:v>-7.2864026325067499E-2</c:v>
                </c:pt>
                <c:pt idx="25">
                  <c:v>4.9403028601529E-3</c:v>
                </c:pt>
                <c:pt idx="26">
                  <c:v>8.7284487449020107E-2</c:v>
                </c:pt>
                <c:pt idx="27">
                  <c:v>0.19699838515210499</c:v>
                </c:pt>
                <c:pt idx="28">
                  <c:v>0.26105256743404598</c:v>
                </c:pt>
                <c:pt idx="29">
                  <c:v>0.32510674971598702</c:v>
                </c:pt>
                <c:pt idx="30">
                  <c:v>0.39839733963602803</c:v>
                </c:pt>
                <c:pt idx="31">
                  <c:v>0.46717419029089102</c:v>
                </c:pt>
                <c:pt idx="32">
                  <c:v>0.52230535859634497</c:v>
                </c:pt>
                <c:pt idx="33">
                  <c:v>0.57289667149815304</c:v>
                </c:pt>
                <c:pt idx="34">
                  <c:v>0.61435604131573096</c:v>
                </c:pt>
                <c:pt idx="35">
                  <c:v>0.66040749881389205</c:v>
                </c:pt>
                <c:pt idx="36">
                  <c:v>0.71105104399263497</c:v>
                </c:pt>
                <c:pt idx="37">
                  <c:v>0.74807502296043904</c:v>
                </c:pt>
                <c:pt idx="38">
                  <c:v>0.77586259429014204</c:v>
                </c:pt>
                <c:pt idx="39">
                  <c:v>0.82191405178830301</c:v>
                </c:pt>
                <c:pt idx="40">
                  <c:v>0.86345177002128504</c:v>
                </c:pt>
                <c:pt idx="41">
                  <c:v>0.89583142903156998</c:v>
                </c:pt>
                <c:pt idx="42">
                  <c:v>0.93739526340302004</c:v>
                </c:pt>
                <c:pt idx="43">
                  <c:v>0.97434089395542001</c:v>
                </c:pt>
                <c:pt idx="44">
                  <c:v>1.01131264064628</c:v>
                </c:pt>
                <c:pt idx="45">
                  <c:v>1.0482843873371499</c:v>
                </c:pt>
                <c:pt idx="46">
                  <c:v>1.08066404634744</c:v>
                </c:pt>
                <c:pt idx="47">
                  <c:v>1.11304370535772</c:v>
                </c:pt>
                <c:pt idx="48">
                  <c:v>1.1454233643680101</c:v>
                </c:pt>
                <c:pt idx="49">
                  <c:v>1.18242122719734</c:v>
                </c:pt>
                <c:pt idx="50">
                  <c:v>1.2102610308039801</c:v>
                </c:pt>
                <c:pt idx="51">
                  <c:v>1.24725889363332</c:v>
                </c:pt>
                <c:pt idx="52">
                  <c:v>1.2796646687820701</c:v>
                </c:pt>
                <c:pt idx="53">
                  <c:v>1.3074783562502399</c:v>
                </c:pt>
                <c:pt idx="54">
                  <c:v>1.33534427599535</c:v>
                </c:pt>
                <c:pt idx="55">
                  <c:v>1.3677239350056301</c:v>
                </c:pt>
                <c:pt idx="56">
                  <c:v>1.40015582629285</c:v>
                </c:pt>
                <c:pt idx="57">
                  <c:v>1.42340354221891</c:v>
                </c:pt>
                <c:pt idx="58">
                  <c:v>1.4604275211867099</c:v>
                </c:pt>
                <c:pt idx="59">
                  <c:v>1.4881889763779499</c:v>
                </c:pt>
                <c:pt idx="60">
                  <c:v>1.51605489612306</c:v>
                </c:pt>
                <c:pt idx="61">
                  <c:v>1.54386858359123</c:v>
                </c:pt>
                <c:pt idx="62">
                  <c:v>1.5762482426015101</c:v>
                </c:pt>
                <c:pt idx="63">
                  <c:v>1.60411416234662</c:v>
                </c:pt>
                <c:pt idx="64">
                  <c:v>1.6180471222191699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39A-4730-B475-8C463EA9D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991232"/>
        <c:axId val="251004544"/>
      </c:scatterChart>
      <c:scatterChart>
        <c:scatterStyle val="lineMarker"/>
        <c:varyColors val="0"/>
        <c:ser>
          <c:idx val="3"/>
          <c:order val="0"/>
          <c:spPr>
            <a:ln w="19050">
              <a:noFill/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xVal>
            <c:numRef>
              <c:f>'ARGILA RIGIDA'!$R$15:$R$20</c:f>
              <c:numCache>
                <c:formatCode>General</c:formatCode>
                <c:ptCount val="6"/>
                <c:pt idx="0">
                  <c:v>1.6000000000000001E-3</c:v>
                </c:pt>
                <c:pt idx="1">
                  <c:v>8.0000000000000002E-3</c:v>
                </c:pt>
                <c:pt idx="2">
                  <c:v>1.2800000000000001E-2</c:v>
                </c:pt>
                <c:pt idx="3">
                  <c:v>1.4500000000000001E-2</c:v>
                </c:pt>
                <c:pt idx="4">
                  <c:v>0.02</c:v>
                </c:pt>
                <c:pt idx="5">
                  <c:v>4.4999999999999998E-2</c:v>
                </c:pt>
              </c:numCache>
            </c:numRef>
          </c:xVal>
          <c:yVal>
            <c:numRef>
              <c:f>'ARGILA RIGIDA'!$T$15:$T$20</c:f>
              <c:numCache>
                <c:formatCode>General</c:formatCode>
                <c:ptCount val="6"/>
                <c:pt idx="0">
                  <c:v>0</c:v>
                </c:pt>
                <c:pt idx="1">
                  <c:v>-0.471006875642142</c:v>
                </c:pt>
                <c:pt idx="2">
                  <c:v>-0.50410476554003425</c:v>
                </c:pt>
                <c:pt idx="3">
                  <c:v>-0.36246082544044839</c:v>
                </c:pt>
                <c:pt idx="4">
                  <c:v>0.52</c:v>
                </c:pt>
                <c:pt idx="5">
                  <c:v>1.61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39A-4730-B475-8C463EA9D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991232"/>
        <c:axId val="251004544"/>
      </c:scatterChart>
      <c:valAx>
        <c:axId val="248338879"/>
        <c:scaling>
          <c:orientation val="minMax"/>
          <c:max val="5.000000000000001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numFmt formatCode="0%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pt-BR"/>
          </a:p>
        </c:txPr>
        <c:crossAx val="248338463"/>
        <c:crosses val="autoZero"/>
        <c:crossBetween val="midCat"/>
        <c:majorUnit val="1.0000000000000002E-2"/>
        <c:minorUnit val="5.000000000000001E-3"/>
      </c:valAx>
      <c:valAx>
        <c:axId val="248338463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noFill/>
            </a:ln>
          </c:spPr>
        </c:minorGridlines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pt-BR"/>
          </a:p>
        </c:txPr>
        <c:crossAx val="248338879"/>
        <c:crosses val="autoZero"/>
        <c:crossBetween val="midCat"/>
        <c:majorUnit val="15"/>
        <c:minorUnit val="1"/>
      </c:valAx>
      <c:valAx>
        <c:axId val="251004544"/>
        <c:scaling>
          <c:orientation val="minMax"/>
          <c:max val="2"/>
          <c:min val="-2"/>
        </c:scaling>
        <c:delete val="0"/>
        <c:axPos val="r"/>
        <c:numFmt formatCode="General" sourceLinked="1"/>
        <c:majorTickMark val="out"/>
        <c:minorTickMark val="out"/>
        <c:tickLblPos val="nextTo"/>
        <c:spPr>
          <a:ln>
            <a:solidFill>
              <a:schemeClr val="tx1"/>
            </a:solidFill>
          </a:ln>
        </c:spPr>
        <c:crossAx val="250991232"/>
        <c:crosses val="max"/>
        <c:crossBetween val="midCat"/>
        <c:minorUnit val="0.1"/>
      </c:valAx>
      <c:valAx>
        <c:axId val="250991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1004544"/>
        <c:crosses val="autoZero"/>
        <c:crossBetween val="midCat"/>
      </c:valAx>
    </c:plotArea>
    <c:plotVisOnly val="1"/>
    <c:dispBlanksAs val="gap"/>
    <c:showDLblsOverMax val="0"/>
    <c:extLst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sz="1000">
          <a:solidFill>
            <a:schemeClr val="dk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pt-BR"/>
              <a:t>ENSAIO TRIAXIAL - ARGILA DÚCTIL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726881720430104E-2"/>
          <c:y val="0.15976171023965141"/>
          <c:w val="0.60880358422939063"/>
          <c:h val="0.65624645969498907"/>
        </c:manualLayout>
      </c:layout>
      <c:scatterChart>
        <c:scatterStyle val="smoothMarker"/>
        <c:varyColors val="0"/>
        <c:ser>
          <c:idx val="0"/>
          <c:order val="3"/>
          <c:marker>
            <c:symbol val="none"/>
          </c:marker>
          <c:xVal>
            <c:numRef>
              <c:f>'ARGILA RIGIDA (2)'!$H$4:$H$81</c:f>
              <c:numCache>
                <c:formatCode>General</c:formatCode>
                <c:ptCount val="78"/>
                <c:pt idx="0">
                  <c:v>-1.268458722756715E-3</c:v>
                </c:pt>
                <c:pt idx="1">
                  <c:v>-8.9217054618468609E-4</c:v>
                </c:pt>
                <c:pt idx="2">
                  <c:v>-5.6324540921884997E-4</c:v>
                </c:pt>
                <c:pt idx="3">
                  <c:v>-1.4177430993850011E-4</c:v>
                </c:pt>
                <c:pt idx="4">
                  <c:v>2.7664462568481986E-4</c:v>
                </c:pt>
                <c:pt idx="5">
                  <c:v>6.954995846877299E-4</c:v>
                </c:pt>
                <c:pt idx="6">
                  <c:v>1.2516474053338698E-3</c:v>
                </c:pt>
                <c:pt idx="7">
                  <c:v>1.9928871506090101E-3</c:v>
                </c:pt>
                <c:pt idx="8">
                  <c:v>2.5481629244960098E-3</c:v>
                </c:pt>
                <c:pt idx="9">
                  <c:v>2.87054771076825E-3</c:v>
                </c:pt>
                <c:pt idx="10">
                  <c:v>3.2872225528732804E-3</c:v>
                </c:pt>
                <c:pt idx="11">
                  <c:v>3.7951352871540998E-3</c:v>
                </c:pt>
                <c:pt idx="12">
                  <c:v>4.3491029909023702E-3</c:v>
                </c:pt>
                <c:pt idx="13">
                  <c:v>4.8109607557157204E-3</c:v>
                </c:pt>
                <c:pt idx="14">
                  <c:v>5.31843746661696E-3</c:v>
                </c:pt>
                <c:pt idx="15">
                  <c:v>5.87414926388353E-3</c:v>
                </c:pt>
                <c:pt idx="16">
                  <c:v>6.6149529857791002E-3</c:v>
                </c:pt>
                <c:pt idx="17">
                  <c:v>7.3570647778133805E-3</c:v>
                </c:pt>
                <c:pt idx="18">
                  <c:v>8.2408296652866486E-3</c:v>
                </c:pt>
                <c:pt idx="19">
                  <c:v>9.1276467164168994E-3</c:v>
                </c:pt>
                <c:pt idx="20">
                  <c:v>9.8771709059038999E-3</c:v>
                </c:pt>
                <c:pt idx="21">
                  <c:v>1.0534149133076499E-2</c:v>
                </c:pt>
                <c:pt idx="22">
                  <c:v>1.0958672396013799E-2</c:v>
                </c:pt>
                <c:pt idx="23">
                  <c:v>1.1431430745316499E-2</c:v>
                </c:pt>
                <c:pt idx="24">
                  <c:v>1.1953296227743699E-2</c:v>
                </c:pt>
                <c:pt idx="25">
                  <c:v>1.2333944638111499E-2</c:v>
                </c:pt>
                <c:pt idx="26">
                  <c:v>1.28145514082465E-2</c:v>
                </c:pt>
                <c:pt idx="27">
                  <c:v>1.3153941106322099E-2</c:v>
                </c:pt>
                <c:pt idx="28">
                  <c:v>1.3399912795323999E-2</c:v>
                </c:pt>
                <c:pt idx="29">
                  <c:v>1.3647628577844299E-2</c:v>
                </c:pt>
                <c:pt idx="30">
                  <c:v>1.3851469507794999E-2</c:v>
                </c:pt>
                <c:pt idx="31">
                  <c:v>1.4153960727374199E-2</c:v>
                </c:pt>
                <c:pt idx="32">
                  <c:v>1.4505123056698301E-2</c:v>
                </c:pt>
                <c:pt idx="33">
                  <c:v>1.4760251236671299E-2</c:v>
                </c:pt>
                <c:pt idx="34">
                  <c:v>1.49632201198628E-2</c:v>
                </c:pt>
                <c:pt idx="35">
                  <c:v>1.52161681829379E-2</c:v>
                </c:pt>
                <c:pt idx="36">
                  <c:v>1.53691578862458E-2</c:v>
                </c:pt>
                <c:pt idx="37">
                  <c:v>1.57681192785557E-2</c:v>
                </c:pt>
                <c:pt idx="38">
                  <c:v>1.6218803944267401E-2</c:v>
                </c:pt>
                <c:pt idx="39">
                  <c:v>1.6711619369030498E-2</c:v>
                </c:pt>
                <c:pt idx="40">
                  <c:v>1.7198766489859098E-2</c:v>
                </c:pt>
                <c:pt idx="41">
                  <c:v>1.7682861447030698E-2</c:v>
                </c:pt>
                <c:pt idx="42">
                  <c:v>1.8306865406122998E-2</c:v>
                </c:pt>
                <c:pt idx="43">
                  <c:v>1.9075138600931699E-2</c:v>
                </c:pt>
                <c:pt idx="44">
                  <c:v>1.9699142560023999E-2</c:v>
                </c:pt>
                <c:pt idx="45">
                  <c:v>2.0658612006775798E-2</c:v>
                </c:pt>
                <c:pt idx="46">
                  <c:v>2.15694103437826E-2</c:v>
                </c:pt>
                <c:pt idx="47">
                  <c:v>2.2671404932732498E-2</c:v>
                </c:pt>
                <c:pt idx="48">
                  <c:v>2.3630002332725001E-2</c:v>
                </c:pt>
                <c:pt idx="49">
                  <c:v>2.4683325811929998E-2</c:v>
                </c:pt>
                <c:pt idx="50">
                  <c:v>2.5975208582684199E-2</c:v>
                </c:pt>
                <c:pt idx="51">
                  <c:v>2.68364637631869E-2</c:v>
                </c:pt>
                <c:pt idx="52">
                  <c:v>2.7553885731352899E-2</c:v>
                </c:pt>
                <c:pt idx="53">
                  <c:v>2.8558538100812898E-2</c:v>
                </c:pt>
                <c:pt idx="54">
                  <c:v>3.1094068555955898E-2</c:v>
                </c:pt>
                <c:pt idx="55">
                  <c:v>3.31994074442271E-2</c:v>
                </c:pt>
                <c:pt idx="56">
                  <c:v>3.45873243643324E-2</c:v>
                </c:pt>
                <c:pt idx="57">
                  <c:v>3.6692227229224002E-2</c:v>
                </c:pt>
                <c:pt idx="58">
                  <c:v>3.78876398272475E-2</c:v>
                </c:pt>
                <c:pt idx="59">
                  <c:v>3.9609278141493905E-2</c:v>
                </c:pt>
                <c:pt idx="60">
                  <c:v>4.0995886991460402E-2</c:v>
                </c:pt>
                <c:pt idx="61">
                  <c:v>4.2334696778441205E-2</c:v>
                </c:pt>
                <c:pt idx="62">
                  <c:v>4.3052990793366303E-2</c:v>
                </c:pt>
              </c:numCache>
            </c:numRef>
          </c:xVal>
          <c:yVal>
            <c:numRef>
              <c:f>'ARGILA RIGIDA (2)'!$I$4:$I$81</c:f>
              <c:numCache>
                <c:formatCode>General</c:formatCode>
                <c:ptCount val="78"/>
                <c:pt idx="0">
                  <c:v>-1.6114131997357721</c:v>
                </c:pt>
                <c:pt idx="1">
                  <c:v>-1.131220651811351</c:v>
                </c:pt>
                <c:pt idx="2">
                  <c:v>-0.68539764678183013</c:v>
                </c:pt>
                <c:pt idx="3">
                  <c:v>1.9461467523984588E-4</c:v>
                </c:pt>
                <c:pt idx="4">
                  <c:v>0.92522911502513971</c:v>
                </c:pt>
                <c:pt idx="5">
                  <c:v>1.8160575812474999</c:v>
                </c:pt>
                <c:pt idx="6">
                  <c:v>3.1862610515575795</c:v>
                </c:pt>
                <c:pt idx="7">
                  <c:v>5.03600303472271</c:v>
                </c:pt>
                <c:pt idx="8">
                  <c:v>6.4746185732878896</c:v>
                </c:pt>
                <c:pt idx="9">
                  <c:v>7.4335320902306705</c:v>
                </c:pt>
                <c:pt idx="10">
                  <c:v>8.4953907270906992</c:v>
                </c:pt>
                <c:pt idx="11">
                  <c:v>9.8996367227610005</c:v>
                </c:pt>
                <c:pt idx="12">
                  <c:v>11.4408703637089</c:v>
                </c:pt>
                <c:pt idx="13">
                  <c:v>12.708128714101599</c:v>
                </c:pt>
                <c:pt idx="14">
                  <c:v>14.146580743899399</c:v>
                </c:pt>
                <c:pt idx="15">
                  <c:v>15.550990248337101</c:v>
                </c:pt>
                <c:pt idx="16">
                  <c:v>17.4349382656298</c:v>
                </c:pt>
                <c:pt idx="17">
                  <c:v>19.216268180539799</c:v>
                </c:pt>
                <c:pt idx="18">
                  <c:v>21.1349127582621</c:v>
                </c:pt>
                <c:pt idx="19">
                  <c:v>22.814115097091499</c:v>
                </c:pt>
                <c:pt idx="20">
                  <c:v>24.013942431833101</c:v>
                </c:pt>
                <c:pt idx="21">
                  <c:v>24.974000510147299</c:v>
                </c:pt>
                <c:pt idx="22">
                  <c:v>25.420150532711499</c:v>
                </c:pt>
                <c:pt idx="23">
                  <c:v>25.832258029915501</c:v>
                </c:pt>
                <c:pt idx="24">
                  <c:v>26.141910933504199</c:v>
                </c:pt>
                <c:pt idx="25">
                  <c:v>26.280043140153101</c:v>
                </c:pt>
                <c:pt idx="26">
                  <c:v>26.076442023061201</c:v>
                </c:pt>
                <c:pt idx="27">
                  <c:v>25.7013202090296</c:v>
                </c:pt>
                <c:pt idx="28">
                  <c:v>25.154841206825498</c:v>
                </c:pt>
                <c:pt idx="29">
                  <c:v>24.471538068111201</c:v>
                </c:pt>
                <c:pt idx="30">
                  <c:v>23.480217113481601</c:v>
                </c:pt>
                <c:pt idx="31">
                  <c:v>22.249780937493799</c:v>
                </c:pt>
                <c:pt idx="32">
                  <c:v>20.951096202018299</c:v>
                </c:pt>
                <c:pt idx="33">
                  <c:v>19.6862904831357</c:v>
                </c:pt>
                <c:pt idx="34">
                  <c:v>18.763381596761199</c:v>
                </c:pt>
                <c:pt idx="35">
                  <c:v>17.6696060485163</c:v>
                </c:pt>
                <c:pt idx="36">
                  <c:v>16.917563824012198</c:v>
                </c:pt>
                <c:pt idx="37">
                  <c:v>15.619042597303999</c:v>
                </c:pt>
                <c:pt idx="38">
                  <c:v>14.012830572215199</c:v>
                </c:pt>
                <c:pt idx="39">
                  <c:v>12.8514604995519</c:v>
                </c:pt>
                <c:pt idx="40">
                  <c:v>12.1347688705468</c:v>
                </c:pt>
                <c:pt idx="41">
                  <c:v>11.6575194804345</c:v>
                </c:pt>
                <c:pt idx="42">
                  <c:v>11.454408889644599</c:v>
                </c:pt>
                <c:pt idx="43">
                  <c:v>11.1833767569017</c:v>
                </c:pt>
                <c:pt idx="44">
                  <c:v>10.9802661661118</c:v>
                </c:pt>
                <c:pt idx="45">
                  <c:v>10.7098880684382</c:v>
                </c:pt>
                <c:pt idx="46">
                  <c:v>10.5077585302523</c:v>
                </c:pt>
                <c:pt idx="47">
                  <c:v>10.306283027135899</c:v>
                </c:pt>
                <c:pt idx="48">
                  <c:v>10.104316997717399</c:v>
                </c:pt>
                <c:pt idx="49">
                  <c:v>9.9710900540887</c:v>
                </c:pt>
                <c:pt idx="50">
                  <c:v>9.8728866884241988</c:v>
                </c:pt>
                <c:pt idx="51">
                  <c:v>9.8074177779812004</c:v>
                </c:pt>
                <c:pt idx="52">
                  <c:v>9.7756643753637995</c:v>
                </c:pt>
                <c:pt idx="53">
                  <c:v>9.7106859912227996</c:v>
                </c:pt>
                <c:pt idx="54">
                  <c:v>9.5483217852540996</c:v>
                </c:pt>
                <c:pt idx="55">
                  <c:v>9.3844860003792991</c:v>
                </c:pt>
                <c:pt idx="56">
                  <c:v>9.2524036181219991</c:v>
                </c:pt>
                <c:pt idx="57">
                  <c:v>9.1227738673747005</c:v>
                </c:pt>
                <c:pt idx="58">
                  <c:v>9.0926555524306991</c:v>
                </c:pt>
                <c:pt idx="59">
                  <c:v>9.0301297997998002</c:v>
                </c:pt>
                <c:pt idx="60">
                  <c:v>9.0006655199251</c:v>
                </c:pt>
                <c:pt idx="61">
                  <c:v>8.9710377312830989</c:v>
                </c:pt>
                <c:pt idx="62">
                  <c:v>8.8708722604106001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16-4783-AE13-BEF5EFB5D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338879"/>
        <c:axId val="248338463"/>
      </c:scatterChart>
      <c:scatterChart>
        <c:scatterStyle val="lineMarker"/>
        <c:varyColors val="0"/>
        <c:ser>
          <c:idx val="2"/>
          <c:order val="1"/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'ARGILA RIGIDA (2)'!$U$15:$U$20</c:f>
              <c:numCache>
                <c:formatCode>General</c:formatCode>
                <c:ptCount val="6"/>
                <c:pt idx="0">
                  <c:v>0</c:v>
                </c:pt>
                <c:pt idx="1">
                  <c:v>8.0000000000000002E-3</c:v>
                </c:pt>
                <c:pt idx="2">
                  <c:v>1.0999999999999999E-2</c:v>
                </c:pt>
                <c:pt idx="3">
                  <c:v>1.2999999999999999E-2</c:v>
                </c:pt>
                <c:pt idx="4">
                  <c:v>1.7000000000000001E-2</c:v>
                </c:pt>
                <c:pt idx="5">
                  <c:v>4.4999999999999998E-2</c:v>
                </c:pt>
              </c:numCache>
            </c:numRef>
          </c:xVal>
          <c:yVal>
            <c:numRef>
              <c:f>'ARGILA RIGIDA (2)'!$V$15:$V$20</c:f>
              <c:numCache>
                <c:formatCode>General</c:formatCode>
                <c:ptCount val="6"/>
                <c:pt idx="0">
                  <c:v>0</c:v>
                </c:pt>
                <c:pt idx="1">
                  <c:v>21</c:v>
                </c:pt>
                <c:pt idx="2">
                  <c:v>26</c:v>
                </c:pt>
                <c:pt idx="3">
                  <c:v>26</c:v>
                </c:pt>
                <c:pt idx="4">
                  <c:v>10</c:v>
                </c:pt>
                <c:pt idx="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16-4783-AE13-BEF5EFB5D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338879"/>
        <c:axId val="248338463"/>
      </c:scatterChart>
      <c:scatterChart>
        <c:scatterStyle val="smoothMarker"/>
        <c:varyColors val="0"/>
        <c:ser>
          <c:idx val="1"/>
          <c:order val="2"/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'ARGILA RIGIDA (2)'!$K$4:$K$68</c:f>
              <c:numCache>
                <c:formatCode>General</c:formatCode>
                <c:ptCount val="65"/>
                <c:pt idx="0">
                  <c:v>4.8097221678137202E-5</c:v>
                </c:pt>
                <c:pt idx="1">
                  <c:v>8.5965622456396897E-4</c:v>
                </c:pt>
                <c:pt idx="2">
                  <c:v>1.6257296196184399E-3</c:v>
                </c:pt>
                <c:pt idx="3">
                  <c:v>2.2037668177049999E-3</c:v>
                </c:pt>
                <c:pt idx="4">
                  <c:v>2.9715812886573199E-3</c:v>
                </c:pt>
                <c:pt idx="5">
                  <c:v>3.6432013162533698E-3</c:v>
                </c:pt>
                <c:pt idx="6">
                  <c:v>4.3148213438494298E-3</c:v>
                </c:pt>
                <c:pt idx="7">
                  <c:v>4.9387794187418102E-3</c:v>
                </c:pt>
                <c:pt idx="8">
                  <c:v>5.8491444788306901E-3</c:v>
                </c:pt>
                <c:pt idx="9">
                  <c:v>6.4722320157741403E-3</c:v>
                </c:pt>
                <c:pt idx="10">
                  <c:v>7.2387406798030797E-3</c:v>
                </c:pt>
                <c:pt idx="11">
                  <c:v>8.1001379802649008E-3</c:v>
                </c:pt>
                <c:pt idx="12">
                  <c:v>8.8185494226156996E-3</c:v>
                </c:pt>
                <c:pt idx="13">
                  <c:v>9.5833170107467898E-3</c:v>
                </c:pt>
                <c:pt idx="14">
                  <c:v>1.0536991333794699E-2</c:v>
                </c:pt>
                <c:pt idx="15">
                  <c:v>1.13953417514352E-2</c:v>
                </c:pt>
                <c:pt idx="16">
                  <c:v>1.20626090892867E-2</c:v>
                </c:pt>
                <c:pt idx="17">
                  <c:v>1.301193072259E-2</c:v>
                </c:pt>
                <c:pt idx="18">
                  <c:v>1.3722072054426E-2</c:v>
                </c:pt>
                <c:pt idx="19">
                  <c:v>1.4240259768523901E-2</c:v>
                </c:pt>
                <c:pt idx="20">
                  <c:v>1.4854206657003601E-2</c:v>
                </c:pt>
                <c:pt idx="21">
                  <c:v>1.54685888144578E-2</c:v>
                </c:pt>
                <c:pt idx="22">
                  <c:v>1.60821004339631E-2</c:v>
                </c:pt>
                <c:pt idx="23">
                  <c:v>1.6600288148060999E-2</c:v>
                </c:pt>
                <c:pt idx="24">
                  <c:v>1.7023151956751598E-2</c:v>
                </c:pt>
                <c:pt idx="25">
                  <c:v>1.7349386053111499E-2</c:v>
                </c:pt>
                <c:pt idx="26">
                  <c:v>1.76275229277932E-2</c:v>
                </c:pt>
                <c:pt idx="27">
                  <c:v>1.7855386235924399E-2</c:v>
                </c:pt>
                <c:pt idx="28">
                  <c:v>1.80876022338003E-2</c:v>
                </c:pt>
                <c:pt idx="29">
                  <c:v>1.8319818231676201E-2</c:v>
                </c:pt>
                <c:pt idx="30">
                  <c:v>1.87418115024179E-2</c:v>
                </c:pt>
                <c:pt idx="31">
                  <c:v>1.9259563947541299E-2</c:v>
                </c:pt>
                <c:pt idx="32">
                  <c:v>1.9873946104995498E-2</c:v>
                </c:pt>
                <c:pt idx="33">
                  <c:v>2.0536425484127901E-2</c:v>
                </c:pt>
                <c:pt idx="34">
                  <c:v>2.1199775401209101E-2</c:v>
                </c:pt>
                <c:pt idx="35">
                  <c:v>2.1910352002019601E-2</c:v>
                </c:pt>
                <c:pt idx="36">
                  <c:v>2.2668155286559299E-2</c:v>
                </c:pt>
                <c:pt idx="37">
                  <c:v>2.3570250236133398E-2</c:v>
                </c:pt>
                <c:pt idx="38">
                  <c:v>2.4282567912841699E-2</c:v>
                </c:pt>
                <c:pt idx="39">
                  <c:v>2.4993144513652199E-2</c:v>
                </c:pt>
                <c:pt idx="40">
                  <c:v>2.5799480288844399E-2</c:v>
                </c:pt>
                <c:pt idx="41">
                  <c:v>2.6559024649282E-2</c:v>
                </c:pt>
                <c:pt idx="42">
                  <c:v>2.7413022377177899E-2</c:v>
                </c:pt>
                <c:pt idx="43">
                  <c:v>2.8172131468641001E-2</c:v>
                </c:pt>
                <c:pt idx="44">
                  <c:v>2.89789025128077E-2</c:v>
                </c:pt>
                <c:pt idx="45">
                  <c:v>2.97856735569745E-2</c:v>
                </c:pt>
                <c:pt idx="46">
                  <c:v>3.0545217917412E-2</c:v>
                </c:pt>
                <c:pt idx="47">
                  <c:v>3.13047622778495E-2</c:v>
                </c:pt>
                <c:pt idx="48">
                  <c:v>3.2064306638287098E-2</c:v>
                </c:pt>
                <c:pt idx="49">
                  <c:v>3.2918739635157498E-2</c:v>
                </c:pt>
                <c:pt idx="50">
                  <c:v>3.3726381217273199E-2</c:v>
                </c:pt>
                <c:pt idx="51">
                  <c:v>3.45808142141436E-2</c:v>
                </c:pt>
                <c:pt idx="52">
                  <c:v>3.5388020527284798E-2</c:v>
                </c:pt>
                <c:pt idx="53">
                  <c:v>3.6148000156696801E-2</c:v>
                </c:pt>
                <c:pt idx="54">
                  <c:v>3.7003303691516103E-2</c:v>
                </c:pt>
                <c:pt idx="55">
                  <c:v>3.77628480519537E-2</c:v>
                </c:pt>
                <c:pt idx="56">
                  <c:v>3.8617716317798499E-2</c:v>
                </c:pt>
                <c:pt idx="57">
                  <c:v>3.9378131216184997E-2</c:v>
                </c:pt>
                <c:pt idx="58">
                  <c:v>4.0280226165759103E-2</c:v>
                </c:pt>
                <c:pt idx="59">
                  <c:v>4.0944881889763703E-2</c:v>
                </c:pt>
                <c:pt idx="60">
                  <c:v>4.1800185424583101E-2</c:v>
                </c:pt>
                <c:pt idx="61">
                  <c:v>4.2560165053995097E-2</c:v>
                </c:pt>
                <c:pt idx="62">
                  <c:v>4.3319709414432597E-2</c:v>
                </c:pt>
                <c:pt idx="63">
                  <c:v>4.4175012949251899E-2</c:v>
                </c:pt>
                <c:pt idx="64">
                  <c:v>4.4602664716661598E-2</c:v>
                </c:pt>
              </c:numCache>
            </c:numRef>
          </c:xVal>
          <c:yVal>
            <c:numRef>
              <c:f>'ARGILA RIGIDA (2)'!$L$4:$L$68</c:f>
              <c:numCache>
                <c:formatCode>General</c:formatCode>
                <c:ptCount val="65"/>
                <c:pt idx="0">
                  <c:v>-4.5398554036459801E-3</c:v>
                </c:pt>
                <c:pt idx="1">
                  <c:v>-1.77937956760372E-2</c:v>
                </c:pt>
                <c:pt idx="2">
                  <c:v>-5.3903709797468301E-2</c:v>
                </c:pt>
                <c:pt idx="3">
                  <c:v>-0.117513917725457</c:v>
                </c:pt>
                <c:pt idx="4">
                  <c:v>-0.171887718015346</c:v>
                </c:pt>
                <c:pt idx="5">
                  <c:v>-0.217181807497942</c:v>
                </c:pt>
                <c:pt idx="6">
                  <c:v>-0.26247589698053803</c:v>
                </c:pt>
                <c:pt idx="7">
                  <c:v>-0.30779610260160201</c:v>
                </c:pt>
                <c:pt idx="8">
                  <c:v>-0.35752558293397302</c:v>
                </c:pt>
                <c:pt idx="9">
                  <c:v>-0.39371384547080801</c:v>
                </c:pt>
                <c:pt idx="10">
                  <c:v>-0.43438973113435297</c:v>
                </c:pt>
                <c:pt idx="11">
                  <c:v>-0.47044741297884901</c:v>
                </c:pt>
                <c:pt idx="12">
                  <c:v>-0.50658344323874904</c:v>
                </c:pt>
                <c:pt idx="13">
                  <c:v>-0.52899544273383603</c:v>
                </c:pt>
                <c:pt idx="14">
                  <c:v>-0.53303909150659601</c:v>
                </c:pt>
                <c:pt idx="15">
                  <c:v>-0.53713497255628995</c:v>
                </c:pt>
                <c:pt idx="16">
                  <c:v>-0.53676934661774101</c:v>
                </c:pt>
                <c:pt idx="17">
                  <c:v>-0.49515327996935599</c:v>
                </c:pt>
                <c:pt idx="18">
                  <c:v>-0.44453585092908099</c:v>
                </c:pt>
                <c:pt idx="19">
                  <c:v>-0.38032497181633301</c:v>
                </c:pt>
                <c:pt idx="20">
                  <c:v>-0.32062783196876399</c:v>
                </c:pt>
                <c:pt idx="21">
                  <c:v>-0.26549666366330998</c:v>
                </c:pt>
                <c:pt idx="22">
                  <c:v>-0.20123355227362699</c:v>
                </c:pt>
                <c:pt idx="23">
                  <c:v>-0.13702267316087899</c:v>
                </c:pt>
                <c:pt idx="24">
                  <c:v>-7.2864026325067499E-2</c:v>
                </c:pt>
                <c:pt idx="25">
                  <c:v>4.9403028601529E-3</c:v>
                </c:pt>
                <c:pt idx="26">
                  <c:v>8.7284487449020107E-2</c:v>
                </c:pt>
                <c:pt idx="27">
                  <c:v>0.19699838515210499</c:v>
                </c:pt>
                <c:pt idx="28">
                  <c:v>0.26105256743404598</c:v>
                </c:pt>
                <c:pt idx="29">
                  <c:v>0.32510674971598702</c:v>
                </c:pt>
                <c:pt idx="30">
                  <c:v>0.39839733963602803</c:v>
                </c:pt>
                <c:pt idx="31">
                  <c:v>0.46717419029089102</c:v>
                </c:pt>
                <c:pt idx="32">
                  <c:v>0.52230535859634497</c:v>
                </c:pt>
                <c:pt idx="33">
                  <c:v>0.57289667149815304</c:v>
                </c:pt>
                <c:pt idx="34">
                  <c:v>0.61435604131573096</c:v>
                </c:pt>
                <c:pt idx="35">
                  <c:v>0.66040749881389205</c:v>
                </c:pt>
                <c:pt idx="36">
                  <c:v>0.71105104399263497</c:v>
                </c:pt>
                <c:pt idx="37">
                  <c:v>0.74807502296043904</c:v>
                </c:pt>
                <c:pt idx="38">
                  <c:v>0.77586259429014204</c:v>
                </c:pt>
                <c:pt idx="39">
                  <c:v>0.82191405178830301</c:v>
                </c:pt>
                <c:pt idx="40">
                  <c:v>0.86345177002128504</c:v>
                </c:pt>
                <c:pt idx="41">
                  <c:v>0.89583142903156998</c:v>
                </c:pt>
                <c:pt idx="42">
                  <c:v>0.93739526340302004</c:v>
                </c:pt>
                <c:pt idx="43">
                  <c:v>0.97434089395542001</c:v>
                </c:pt>
                <c:pt idx="44">
                  <c:v>1.01131264064628</c:v>
                </c:pt>
                <c:pt idx="45">
                  <c:v>1.0482843873371499</c:v>
                </c:pt>
                <c:pt idx="46">
                  <c:v>1.08066404634744</c:v>
                </c:pt>
                <c:pt idx="47">
                  <c:v>1.11304370535772</c:v>
                </c:pt>
                <c:pt idx="48">
                  <c:v>1.1454233643680101</c:v>
                </c:pt>
                <c:pt idx="49">
                  <c:v>1.18242122719734</c:v>
                </c:pt>
                <c:pt idx="50">
                  <c:v>1.2102610308039801</c:v>
                </c:pt>
                <c:pt idx="51">
                  <c:v>1.24725889363332</c:v>
                </c:pt>
                <c:pt idx="52">
                  <c:v>1.2796646687820701</c:v>
                </c:pt>
                <c:pt idx="53">
                  <c:v>1.3074783562502399</c:v>
                </c:pt>
                <c:pt idx="54">
                  <c:v>1.33534427599535</c:v>
                </c:pt>
                <c:pt idx="55">
                  <c:v>1.3677239350056301</c:v>
                </c:pt>
                <c:pt idx="56">
                  <c:v>1.40015582629285</c:v>
                </c:pt>
                <c:pt idx="57">
                  <c:v>1.42340354221891</c:v>
                </c:pt>
                <c:pt idx="58">
                  <c:v>1.4604275211867099</c:v>
                </c:pt>
                <c:pt idx="59">
                  <c:v>1.4881889763779499</c:v>
                </c:pt>
                <c:pt idx="60">
                  <c:v>1.51605489612306</c:v>
                </c:pt>
                <c:pt idx="61">
                  <c:v>1.54386858359123</c:v>
                </c:pt>
                <c:pt idx="62">
                  <c:v>1.5762482426015101</c:v>
                </c:pt>
                <c:pt idx="63">
                  <c:v>1.60411416234662</c:v>
                </c:pt>
                <c:pt idx="64">
                  <c:v>1.6180471222191699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316-4783-AE13-BEF5EFB5D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991232"/>
        <c:axId val="251004544"/>
      </c:scatterChart>
      <c:scatterChart>
        <c:scatterStyle val="lineMarker"/>
        <c:varyColors val="0"/>
        <c:ser>
          <c:idx val="3"/>
          <c:order val="0"/>
          <c:spPr>
            <a:ln w="19050">
              <a:noFill/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xVal>
            <c:numRef>
              <c:f>'ARGILA RIGIDA (2)'!$U$15:$U$20</c:f>
              <c:numCache>
                <c:formatCode>General</c:formatCode>
                <c:ptCount val="6"/>
                <c:pt idx="0">
                  <c:v>0</c:v>
                </c:pt>
                <c:pt idx="1">
                  <c:v>8.0000000000000002E-3</c:v>
                </c:pt>
                <c:pt idx="2">
                  <c:v>1.0999999999999999E-2</c:v>
                </c:pt>
                <c:pt idx="3">
                  <c:v>1.2999999999999999E-2</c:v>
                </c:pt>
                <c:pt idx="4">
                  <c:v>1.7000000000000001E-2</c:v>
                </c:pt>
                <c:pt idx="5">
                  <c:v>4.4999999999999998E-2</c:v>
                </c:pt>
              </c:numCache>
            </c:numRef>
          </c:xVal>
          <c:yVal>
            <c:numRef>
              <c:f>'ARGILA RIGIDA (2)'!$W$15:$W$20</c:f>
              <c:numCache>
                <c:formatCode>General</c:formatCode>
                <c:ptCount val="6"/>
                <c:pt idx="0">
                  <c:v>0</c:v>
                </c:pt>
                <c:pt idx="1">
                  <c:v>-0.471006875642142</c:v>
                </c:pt>
                <c:pt idx="2">
                  <c:v>-0.54238702776464465</c:v>
                </c:pt>
                <c:pt idx="3">
                  <c:v>-0.49300735918219041</c:v>
                </c:pt>
                <c:pt idx="4">
                  <c:v>0.52</c:v>
                </c:pt>
                <c:pt idx="5">
                  <c:v>1.61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16-4783-AE13-BEF5EFB5D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991232"/>
        <c:axId val="251004544"/>
      </c:scatterChart>
      <c:valAx>
        <c:axId val="248338879"/>
        <c:scaling>
          <c:orientation val="minMax"/>
          <c:max val="5.000000000000001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numFmt formatCode="0%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pt-BR"/>
          </a:p>
        </c:txPr>
        <c:crossAx val="248338463"/>
        <c:crosses val="autoZero"/>
        <c:crossBetween val="midCat"/>
        <c:majorUnit val="1.0000000000000002E-2"/>
        <c:minorUnit val="5.000000000000001E-3"/>
      </c:valAx>
      <c:valAx>
        <c:axId val="248338463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noFill/>
            </a:ln>
          </c:spPr>
        </c:minorGridlines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pt-BR"/>
          </a:p>
        </c:txPr>
        <c:crossAx val="248338879"/>
        <c:crosses val="autoZero"/>
        <c:crossBetween val="midCat"/>
        <c:majorUnit val="15"/>
        <c:minorUnit val="1"/>
      </c:valAx>
      <c:valAx>
        <c:axId val="251004544"/>
        <c:scaling>
          <c:orientation val="minMax"/>
          <c:max val="2"/>
          <c:min val="-2"/>
        </c:scaling>
        <c:delete val="0"/>
        <c:axPos val="r"/>
        <c:numFmt formatCode="General" sourceLinked="1"/>
        <c:majorTickMark val="out"/>
        <c:minorTickMark val="out"/>
        <c:tickLblPos val="nextTo"/>
        <c:spPr>
          <a:ln>
            <a:solidFill>
              <a:schemeClr val="tx1"/>
            </a:solidFill>
          </a:ln>
        </c:spPr>
        <c:crossAx val="250991232"/>
        <c:crosses val="max"/>
        <c:crossBetween val="midCat"/>
        <c:minorUnit val="0.1"/>
      </c:valAx>
      <c:valAx>
        <c:axId val="250991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1004544"/>
        <c:crosses val="autoZero"/>
        <c:crossBetween val="midCat"/>
      </c:valAx>
    </c:plotArea>
    <c:plotVisOnly val="1"/>
    <c:dispBlanksAs val="gap"/>
    <c:showDLblsOverMax val="0"/>
    <c:extLst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 sz="1000">
          <a:solidFill>
            <a:schemeClr val="dk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1" Type="http://schemas.openxmlformats.org/officeDocument/2006/relationships/chart" Target="../charts/chart6.xml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400049</xdr:colOff>
      <xdr:row>2</xdr:row>
      <xdr:rowOff>157161</xdr:rowOff>
    </xdr:from>
    <xdr:to>
      <xdr:col>14</xdr:col>
      <xdr:colOff>144516</xdr:colOff>
      <xdr:row>23</xdr:row>
      <xdr:rowOff>118240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C309B3-3362-46CD-A48F-9B23B5B49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111674</xdr:colOff>
      <xdr:row>6</xdr:row>
      <xdr:rowOff>124810</xdr:rowOff>
    </xdr:from>
    <xdr:to>
      <xdr:col>8</xdr:col>
      <xdr:colOff>532088</xdr:colOff>
      <xdr:row>22</xdr:row>
      <xdr:rowOff>19707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7720A1F-2C64-43A8-8E33-A9691832619C}"/>
            </a:ext>
          </a:extLst>
        </xdr:cNvPr>
        <xdr:cNvSpPr/>
      </xdr:nvSpPr>
      <xdr:spPr>
        <a:xfrm>
          <a:off x="4998984" y="1267810"/>
          <a:ext cx="420414" cy="2942897"/>
        </a:xfrm>
        <a:prstGeom prst="rect">
          <a:avLst/>
        </a:prstGeom>
        <a:solidFill>
          <a:schemeClr val="accent2">
            <a:alpha val="40000"/>
          </a:schemeClr>
        </a:solidFill>
        <a:ln>
          <a:solidFill>
            <a:schemeClr val="accent1">
              <a:shade val="50000"/>
              <a:alpha val="23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pt-BR"/>
        </a:p>
      </xdr:txBody>
    </xdr:sp>
    <xdr:clientData/>
  </xdr:twoCellAnchor>
  <xdr:twoCellAnchor>
    <xdr:from>
      <xdr:col>7</xdr:col>
      <xdr:colOff>91965</xdr:colOff>
      <xdr:row>12</xdr:row>
      <xdr:rowOff>26276</xdr:rowOff>
    </xdr:from>
    <xdr:to>
      <xdr:col>8</xdr:col>
      <xdr:colOff>98535</xdr:colOff>
      <xdr:row>22</xdr:row>
      <xdr:rowOff>32845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4F6F0CB3-ACCB-4D1B-AD75-5815AD6EACB6}"/>
            </a:ext>
          </a:extLst>
        </xdr:cNvPr>
        <xdr:cNvCxnSpPr/>
      </xdr:nvCxnSpPr>
      <xdr:spPr>
        <a:xfrm flipV="1">
          <a:off x="4368362" y="2312276"/>
          <a:ext cx="617483" cy="1911569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105104</xdr:colOff>
      <xdr:row>6</xdr:row>
      <xdr:rowOff>131379</xdr:rowOff>
    </xdr:from>
    <xdr:to>
      <xdr:col>8</xdr:col>
      <xdr:colOff>505811</xdr:colOff>
      <xdr:row>12</xdr:row>
      <xdr:rowOff>32845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3FBD8B00-C136-47EC-AD05-57F0EAD9FF44}"/>
            </a:ext>
          </a:extLst>
        </xdr:cNvPr>
        <xdr:cNvCxnSpPr/>
      </xdr:nvCxnSpPr>
      <xdr:spPr>
        <a:xfrm flipV="1">
          <a:off x="4992414" y="1274379"/>
          <a:ext cx="400707" cy="1044466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518949</xdr:colOff>
      <xdr:row>6</xdr:row>
      <xdr:rowOff>144517</xdr:rowOff>
    </xdr:from>
    <xdr:to>
      <xdr:col>9</xdr:col>
      <xdr:colOff>59121</xdr:colOff>
      <xdr:row>6</xdr:row>
      <xdr:rowOff>144517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21B76BC8-D37F-47F0-AB41-7B00B8F7BECF}"/>
            </a:ext>
          </a:extLst>
        </xdr:cNvPr>
        <xdr:cNvCxnSpPr/>
      </xdr:nvCxnSpPr>
      <xdr:spPr>
        <a:xfrm>
          <a:off x="5406259" y="1287517"/>
          <a:ext cx="151086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78828</xdr:colOff>
      <xdr:row>6</xdr:row>
      <xdr:rowOff>157655</xdr:rowOff>
    </xdr:from>
    <xdr:to>
      <xdr:col>9</xdr:col>
      <xdr:colOff>505810</xdr:colOff>
      <xdr:row>15</xdr:row>
      <xdr:rowOff>170793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574A091A-FCB5-4F21-ACAD-1DFCD984B77C}"/>
            </a:ext>
          </a:extLst>
        </xdr:cNvPr>
        <xdr:cNvCxnSpPr/>
      </xdr:nvCxnSpPr>
      <xdr:spPr>
        <a:xfrm>
          <a:off x="5577052" y="1300655"/>
          <a:ext cx="426982" cy="172763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505810</xdr:colOff>
      <xdr:row>15</xdr:row>
      <xdr:rowOff>164224</xdr:rowOff>
    </xdr:from>
    <xdr:to>
      <xdr:col>13</xdr:col>
      <xdr:colOff>223344</xdr:colOff>
      <xdr:row>15</xdr:row>
      <xdr:rowOff>170793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id="{D81D19A3-AB59-4F35-9C01-85DC203EA99A}"/>
            </a:ext>
          </a:extLst>
        </xdr:cNvPr>
        <xdr:cNvCxnSpPr/>
      </xdr:nvCxnSpPr>
      <xdr:spPr>
        <a:xfrm flipV="1">
          <a:off x="6004034" y="3021724"/>
          <a:ext cx="2161189" cy="6569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0.0668</cdr:x>
      <cdr:y>0.44783</cdr:y>
    </cdr:from>
    <cdr:to>
      <cdr:x>0.20011</cdr:x>
      <cdr:y>0.92704</cdr:y>
    </cdr:to>
    <cdr:sp macro="" textlink="">
      <cdr:nvSpPr>
        <cdr:cNvPr id="7" name="Retângulo 6">
          <a:extLst xmlns:a="http://schemas.openxmlformats.org/drawingml/2006/main">
            <a:ext uri="{FF2B5EF4-FFF2-40B4-BE49-F238E27FC236}">
              <a16:creationId xmlns:a16="http://schemas.microsoft.com/office/drawing/2014/main" id="{C93594F8-3026-4591-9253-925B0874198E}"/>
            </a:ext>
          </a:extLst>
        </cdr:cNvPr>
        <cdr:cNvSpPr/>
      </cdr:nvSpPr>
      <cdr:spPr>
        <a:xfrm xmlns:a="http://schemas.openxmlformats.org/drawingml/2006/main">
          <a:off x="309399" y="1774115"/>
          <a:ext cx="617483" cy="1898431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40000"/>
          </a:schemeClr>
        </a:solidFill>
        <a:ln xmlns:a="http://schemas.openxmlformats.org/drawingml/2006/main">
          <a:solidFill>
            <a:schemeClr val="accent1">
              <a:shade val="50000"/>
              <a:alpha val="23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BR"/>
        </a:p>
      </cdr:txBody>
    </cdr:sp>
  </cdr:relSizeAnchor>
  <cdr:relSizeAnchor xmlns:cdr="http://schemas.openxmlformats.org/drawingml/2006/chartDrawing">
    <cdr:from>
      <cdr:x>0.33059</cdr:x>
      <cdr:y>0.18418</cdr:y>
    </cdr:from>
    <cdr:to>
      <cdr:x>0.41994</cdr:x>
      <cdr:y>0.92482</cdr:y>
    </cdr:to>
    <cdr:sp macro="" textlink="">
      <cdr:nvSpPr>
        <cdr:cNvPr id="8" name="Retângulo 7">
          <a:extLst xmlns:a="http://schemas.openxmlformats.org/drawingml/2006/main">
            <a:ext uri="{FF2B5EF4-FFF2-40B4-BE49-F238E27FC236}">
              <a16:creationId xmlns:a16="http://schemas.microsoft.com/office/drawing/2014/main" id="{AB52B779-2C1B-4F50-9BC9-8ADEB6C43A70}"/>
            </a:ext>
          </a:extLst>
        </cdr:cNvPr>
        <cdr:cNvSpPr/>
      </cdr:nvSpPr>
      <cdr:spPr>
        <a:xfrm xmlns:a="http://schemas.openxmlformats.org/drawingml/2006/main">
          <a:off x="1531227" y="729648"/>
          <a:ext cx="413844" cy="293408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40000"/>
          </a:schemeClr>
        </a:solidFill>
        <a:ln xmlns:a="http://schemas.openxmlformats.org/drawingml/2006/main">
          <a:solidFill>
            <a:schemeClr val="accent1">
              <a:shade val="50000"/>
              <a:alpha val="23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pt-BR"/>
        </a:p>
      </cdr:txBody>
    </cdr:sp>
  </cdr:relSizeAnchor>
  <cdr:relSizeAnchor xmlns:cdr="http://schemas.openxmlformats.org/drawingml/2006/chartDrawing">
    <cdr:from>
      <cdr:x>0.41569</cdr:x>
      <cdr:y>0.63023</cdr:y>
    </cdr:from>
    <cdr:to>
      <cdr:x>0.94611</cdr:x>
      <cdr:y>0.92425</cdr:y>
    </cdr:to>
    <cdr:sp macro="" textlink="">
      <cdr:nvSpPr>
        <cdr:cNvPr id="9" name="Retângulo 8">
          <a:extLst xmlns:a="http://schemas.openxmlformats.org/drawingml/2006/main">
            <a:ext uri="{FF2B5EF4-FFF2-40B4-BE49-F238E27FC236}">
              <a16:creationId xmlns:a16="http://schemas.microsoft.com/office/drawing/2014/main" id="{4B36BF3A-5A3A-4C3A-B072-166F8C7C95FD}"/>
            </a:ext>
          </a:extLst>
        </cdr:cNvPr>
        <cdr:cNvSpPr/>
      </cdr:nvSpPr>
      <cdr:spPr>
        <a:xfrm xmlns:a="http://schemas.openxmlformats.org/drawingml/2006/main">
          <a:off x="1925365" y="2496700"/>
          <a:ext cx="2456793" cy="116478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40000"/>
          </a:schemeClr>
        </a:solidFill>
        <a:ln xmlns:a="http://schemas.openxmlformats.org/drawingml/2006/main">
          <a:solidFill>
            <a:schemeClr val="accent1">
              <a:shade val="50000"/>
              <a:alpha val="23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pt-BR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400049</xdr:colOff>
      <xdr:row>2</xdr:row>
      <xdr:rowOff>157161</xdr:rowOff>
    </xdr:from>
    <xdr:to>
      <xdr:col>14</xdr:col>
      <xdr:colOff>144516</xdr:colOff>
      <xdr:row>23</xdr:row>
      <xdr:rowOff>118240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6D1A2A-B792-4C31-BBB7-E0A8C3A68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125329</xdr:colOff>
      <xdr:row>14</xdr:row>
      <xdr:rowOff>55145</xdr:rowOff>
    </xdr:from>
    <xdr:to>
      <xdr:col>7</xdr:col>
      <xdr:colOff>215566</xdr:colOff>
      <xdr:row>22</xdr:row>
      <xdr:rowOff>55146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ACA0BC6C-7240-447B-AAB6-9E3A53E5C8B2}"/>
            </a:ext>
          </a:extLst>
        </xdr:cNvPr>
        <xdr:cNvCxnSpPr/>
      </xdr:nvCxnSpPr>
      <xdr:spPr>
        <a:xfrm flipV="1">
          <a:off x="4406566" y="2722145"/>
          <a:ext cx="90237" cy="1524001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200354</xdr:colOff>
      <xdr:row>7</xdr:row>
      <xdr:rowOff>100263</xdr:rowOff>
    </xdr:from>
    <xdr:to>
      <xdr:col>8</xdr:col>
      <xdr:colOff>185487</xdr:colOff>
      <xdr:row>14</xdr:row>
      <xdr:rowOff>67940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E92951F9-32E4-4961-957F-188DAF7DEDE4}"/>
            </a:ext>
          </a:extLst>
        </xdr:cNvPr>
        <xdr:cNvCxnSpPr/>
      </xdr:nvCxnSpPr>
      <xdr:spPr>
        <a:xfrm flipV="1">
          <a:off x="4481591" y="1433763"/>
          <a:ext cx="596738" cy="1301177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198107</xdr:colOff>
      <xdr:row>7</xdr:row>
      <xdr:rowOff>90237</xdr:rowOff>
    </xdr:from>
    <xdr:to>
      <xdr:col>11</xdr:col>
      <xdr:colOff>35092</xdr:colOff>
      <xdr:row>7</xdr:row>
      <xdr:rowOff>99399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2C07A8AC-8CE3-48A7-A8B8-7967A329216C}"/>
            </a:ext>
          </a:extLst>
        </xdr:cNvPr>
        <xdr:cNvCxnSpPr/>
      </xdr:nvCxnSpPr>
      <xdr:spPr>
        <a:xfrm flipV="1">
          <a:off x="5090949" y="1423737"/>
          <a:ext cx="1671801" cy="9162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33709</xdr:colOff>
      <xdr:row>7</xdr:row>
      <xdr:rowOff>92484</xdr:rowOff>
    </xdr:from>
    <xdr:to>
      <xdr:col>12</xdr:col>
      <xdr:colOff>145382</xdr:colOff>
      <xdr:row>11</xdr:row>
      <xdr:rowOff>175461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FA35D281-BD22-4C0D-800E-8E8AFFE276DA}"/>
            </a:ext>
          </a:extLst>
        </xdr:cNvPr>
        <xdr:cNvCxnSpPr/>
      </xdr:nvCxnSpPr>
      <xdr:spPr>
        <a:xfrm>
          <a:off x="6761367" y="1425984"/>
          <a:ext cx="723278" cy="844977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145382</xdr:colOff>
      <xdr:row>11</xdr:row>
      <xdr:rowOff>175461</xdr:rowOff>
    </xdr:from>
    <xdr:to>
      <xdr:col>13</xdr:col>
      <xdr:colOff>544186</xdr:colOff>
      <xdr:row>11</xdr:row>
      <xdr:rowOff>189290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B2D9E3A7-35A3-4D0E-86CD-3CA437F5E33E}"/>
            </a:ext>
          </a:extLst>
        </xdr:cNvPr>
        <xdr:cNvCxnSpPr/>
      </xdr:nvCxnSpPr>
      <xdr:spPr>
        <a:xfrm>
          <a:off x="7484645" y="2270961"/>
          <a:ext cx="1010409" cy="13829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347130</xdr:colOff>
      <xdr:row>28</xdr:row>
      <xdr:rowOff>92801</xdr:rowOff>
    </xdr:from>
    <xdr:to>
      <xdr:col>30</xdr:col>
      <xdr:colOff>47921</xdr:colOff>
      <xdr:row>63</xdr:row>
      <xdr:rowOff>186359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CBFA061-C700-4835-A31F-9DE76F201F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16203</xdr:colOff>
      <xdr:row>7</xdr:row>
      <xdr:rowOff>69281</xdr:rowOff>
    </xdr:from>
    <xdr:to>
      <xdr:col>24</xdr:col>
      <xdr:colOff>122992</xdr:colOff>
      <xdr:row>26</xdr:row>
      <xdr:rowOff>121781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9766200-83F0-46E0-909C-4812D36B29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36737</xdr:colOff>
      <xdr:row>32</xdr:row>
      <xdr:rowOff>141512</xdr:rowOff>
    </xdr:from>
    <xdr:to>
      <xdr:col>15</xdr:col>
      <xdr:colOff>130337</xdr:colOff>
      <xdr:row>52</xdr:row>
      <xdr:rowOff>3512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9E8E2EFB-E860-4C98-B085-3309E0E48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0.03283</cdr:x>
      <cdr:y>0.09618</cdr:y>
    </cdr:from>
    <cdr:to>
      <cdr:x>0.30463</cdr:x>
      <cdr:y>0.15604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10869DB4-6732-4620-BFA9-06D6F6AC0BC0}"/>
            </a:ext>
          </a:extLst>
        </cdr:cNvPr>
        <cdr:cNvSpPr txBox="1"/>
      </cdr:nvSpPr>
      <cdr:spPr>
        <a:xfrm xmlns:a="http://schemas.openxmlformats.org/drawingml/2006/main">
          <a:off x="183176" y="353159"/>
          <a:ext cx="1516673" cy="219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Desviador</a:t>
          </a:r>
          <a:r>
            <a:rPr lang="pt-B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Q - P (MPa)</a:t>
          </a:r>
          <a:endParaRPr lang="pt-BR" sz="11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0.33352</cdr:x>
      <cdr:y>0.09564</cdr:y>
    </cdr:from>
    <cdr:to>
      <cdr:x>0.68402</cdr:x>
      <cdr:y>0.1555</cdr:y>
    </cdr:to>
    <cdr:sp macro="" textlink="">
      <cdr:nvSpPr>
        <cdr:cNvPr id="3" name="CaixaDeTexto 1">
          <a:extLst xmlns:a="http://schemas.openxmlformats.org/drawingml/2006/main">
            <a:ext uri="{FF2B5EF4-FFF2-40B4-BE49-F238E27FC236}">
              <a16:creationId xmlns:a16="http://schemas.microsoft.com/office/drawing/2014/main" id="{35F452CE-542B-47A7-8F04-DF1A4889E2CE}"/>
            </a:ext>
          </a:extLst>
        </cdr:cNvPr>
        <cdr:cNvSpPr txBox="1"/>
      </cdr:nvSpPr>
      <cdr:spPr>
        <a:xfrm xmlns:a="http://schemas.openxmlformats.org/drawingml/2006/main">
          <a:off x="1861041" y="351204"/>
          <a:ext cx="1955797" cy="219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Volume da amostra DV/V (%)</a:t>
          </a:r>
        </a:p>
      </cdr:txBody>
    </cdr:sp>
  </cdr:relSizeAnchor>
  <cdr:relSizeAnchor xmlns:cdr="http://schemas.openxmlformats.org/drawingml/2006/chartDrawing">
    <cdr:from>
      <cdr:x>0.15879</cdr:x>
      <cdr:y>0.91773</cdr:y>
    </cdr:from>
    <cdr:to>
      <cdr:x>0.54624</cdr:x>
      <cdr:y>0.97759</cdr:y>
    </cdr:to>
    <cdr:sp macro="" textlink="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id="{CB09A991-0C6E-4FDB-A1C8-1F20BD39BE9E}"/>
            </a:ext>
          </a:extLst>
        </cdr:cNvPr>
        <cdr:cNvSpPr txBox="1"/>
      </cdr:nvSpPr>
      <cdr:spPr>
        <a:xfrm xmlns:a="http://schemas.openxmlformats.org/drawingml/2006/main">
          <a:off x="886069" y="3369896"/>
          <a:ext cx="2161933" cy="219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Deformação axial ea = DL/L (%)</a:t>
          </a:r>
        </a:p>
      </cdr:txBody>
    </cdr:sp>
  </cdr:relSizeAnchor>
  <cdr:relSizeAnchor xmlns:cdr="http://schemas.openxmlformats.org/drawingml/2006/chartDrawing">
    <cdr:from>
      <cdr:x>0.68805</cdr:x>
      <cdr:y>0.11813</cdr:y>
    </cdr:from>
    <cdr:to>
      <cdr:x>1</cdr:x>
      <cdr:y>0.88833</cdr:y>
    </cdr:to>
    <cdr:sp macro="" textlink="">
      <cdr:nvSpPr>
        <cdr:cNvPr id="5" name="CaixaDeTexto 1">
          <a:extLst xmlns:a="http://schemas.openxmlformats.org/drawingml/2006/main">
            <a:ext uri="{FF2B5EF4-FFF2-40B4-BE49-F238E27FC236}">
              <a16:creationId xmlns:a16="http://schemas.microsoft.com/office/drawing/2014/main" id="{C4292CA1-7B40-4099-95DA-D81DCE9D6AF0}"/>
            </a:ext>
          </a:extLst>
        </cdr:cNvPr>
        <cdr:cNvSpPr txBox="1"/>
      </cdr:nvSpPr>
      <cdr:spPr>
        <a:xfrm xmlns:a="http://schemas.openxmlformats.org/drawingml/2006/main">
          <a:off x="3839310" y="433755"/>
          <a:ext cx="1740690" cy="2828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900" u="sng">
              <a:latin typeface="Times New Roman" panose="02020603050405020304" pitchFamily="18" charset="0"/>
              <a:cs typeface="Times New Roman" panose="02020603050405020304" pitchFamily="18" charset="0"/>
            </a:rPr>
            <a:t>Argila de Boom</a:t>
          </a:r>
        </a:p>
        <a:p xmlns:a="http://schemas.openxmlformats.org/drawingml/2006/main">
          <a:pPr algn="ctr"/>
          <a:r>
            <a:rPr lang="pt-BR" sz="900">
              <a:latin typeface="Times New Roman" panose="02020603050405020304" pitchFamily="18" charset="0"/>
              <a:cs typeface="Times New Roman" panose="02020603050405020304" pitchFamily="18" charset="0"/>
            </a:rPr>
            <a:t>Ensaio Triaxial</a:t>
          </a:r>
        </a:p>
        <a:p xmlns:a="http://schemas.openxmlformats.org/drawingml/2006/main">
          <a:pPr algn="ctr"/>
          <a:r>
            <a:rPr lang="pt-BR" sz="900">
              <a:latin typeface="Times New Roman" panose="02020603050405020304" pitchFamily="18" charset="0"/>
              <a:cs typeface="Times New Roman" panose="02020603050405020304" pitchFamily="18" charset="0"/>
            </a:rPr>
            <a:t>20.06.86</a:t>
          </a:r>
        </a:p>
        <a:p xmlns:a="http://schemas.openxmlformats.org/drawingml/2006/main">
          <a:pPr algn="ctr"/>
          <a:r>
            <a:rPr lang="pt-BR" sz="900">
              <a:latin typeface="Times New Roman" panose="02020603050405020304" pitchFamily="18" charset="0"/>
              <a:cs typeface="Times New Roman" panose="02020603050405020304" pitchFamily="18" charset="0"/>
            </a:rPr>
            <a:t>Cota</a:t>
          </a:r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= 243,40m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H = 71mm, D = 36mm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W = 23,4%, d = 2,05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Confinamento P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0,5MPa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Velocidade de deformação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1mm/min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Elasticidade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E = 403MPa, nu = 0,39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Ruptura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Desviador = 2,7MPa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Deformação = 4,39%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Desviador residual = 1,7MPa</a:t>
          </a:r>
          <a:endParaRPr lang="pt-BR" sz="9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0.04655</cdr:x>
      <cdr:y>0.56734</cdr:y>
    </cdr:from>
    <cdr:to>
      <cdr:x>0.06303</cdr:x>
      <cdr:y>0.81537</cdr:y>
    </cdr:to>
    <cdr:cxnSp macro="">
      <cdr:nvCxnSpPr>
        <cdr:cNvPr id="6" name="Conector reto 5">
          <a:extLst xmlns:a="http://schemas.openxmlformats.org/drawingml/2006/main">
            <a:ext uri="{FF2B5EF4-FFF2-40B4-BE49-F238E27FC236}">
              <a16:creationId xmlns:a16="http://schemas.microsoft.com/office/drawing/2014/main" id="{ACA0BC6C-7240-447B-AAB6-9E3A53E5C8B2}"/>
            </a:ext>
          </a:extLst>
        </cdr:cNvPr>
        <cdr:cNvCxnSpPr/>
      </cdr:nvCxnSpPr>
      <cdr:spPr>
        <a:xfrm xmlns:a="http://schemas.openxmlformats.org/drawingml/2006/main" flipV="1">
          <a:off x="260418" y="2083282"/>
          <a:ext cx="92217" cy="910746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0.06188</cdr:x>
      <cdr:y>0.37691</cdr:y>
    </cdr:from>
    <cdr:to>
      <cdr:x>0.14564</cdr:x>
      <cdr:y>0.56685</cdr:y>
    </cdr:to>
    <cdr:cxnSp macro="">
      <cdr:nvCxnSpPr>
        <cdr:cNvPr id="12" name="Conector reto 11">
          <a:extLst xmlns:a="http://schemas.openxmlformats.org/drawingml/2006/main">
            <a:ext uri="{FF2B5EF4-FFF2-40B4-BE49-F238E27FC236}">
              <a16:creationId xmlns:a16="http://schemas.microsoft.com/office/drawing/2014/main" id="{E92951F9-32E4-4961-957F-188DAF7DEDE4}"/>
            </a:ext>
          </a:extLst>
        </cdr:cNvPr>
        <cdr:cNvCxnSpPr/>
      </cdr:nvCxnSpPr>
      <cdr:spPr>
        <a:xfrm xmlns:a="http://schemas.openxmlformats.org/drawingml/2006/main" flipV="1">
          <a:off x="346218" y="1384000"/>
          <a:ext cx="468599" cy="697474"/>
        </a:xfrm>
        <a:prstGeom xmlns:a="http://schemas.openxmlformats.org/drawingml/2006/main" prst="line">
          <a:avLst/>
        </a:prstGeom>
        <a:ln xmlns:a="http://schemas.openxmlformats.org/drawingml/2006/main"/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0.14387</cdr:x>
      <cdr:y>0.37598</cdr:y>
    </cdr:from>
    <cdr:to>
      <cdr:x>0.33669</cdr:x>
      <cdr:y>0.37675</cdr:y>
    </cdr:to>
    <cdr:cxnSp macro="">
      <cdr:nvCxnSpPr>
        <cdr:cNvPr id="16" name="Conector reto 15">
          <a:extLst xmlns:a="http://schemas.openxmlformats.org/drawingml/2006/main">
            <a:ext uri="{FF2B5EF4-FFF2-40B4-BE49-F238E27FC236}">
              <a16:creationId xmlns:a16="http://schemas.microsoft.com/office/drawing/2014/main" id="{2C07A8AC-8CE3-48A7-A8B8-7967A329216C}"/>
            </a:ext>
          </a:extLst>
        </cdr:cNvPr>
        <cdr:cNvCxnSpPr/>
      </cdr:nvCxnSpPr>
      <cdr:spPr>
        <a:xfrm xmlns:a="http://schemas.openxmlformats.org/drawingml/2006/main" flipV="1">
          <a:off x="807787" y="1380591"/>
          <a:ext cx="1082653" cy="284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2">
          <a:schemeClr val="accent6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0.33494</cdr:x>
      <cdr:y>0.37426</cdr:y>
    </cdr:from>
    <cdr:to>
      <cdr:x>0.43167</cdr:x>
      <cdr:y>0.51802</cdr:y>
    </cdr:to>
    <cdr:cxnSp macro="">
      <cdr:nvCxnSpPr>
        <cdr:cNvPr id="18" name="Conector reto 17">
          <a:extLst xmlns:a="http://schemas.openxmlformats.org/drawingml/2006/main">
            <a:ext uri="{FF2B5EF4-FFF2-40B4-BE49-F238E27FC236}">
              <a16:creationId xmlns:a16="http://schemas.microsoft.com/office/drawing/2014/main" id="{FA35D281-BD22-4C0D-800E-8E8AFFE276DA}"/>
            </a:ext>
          </a:extLst>
        </cdr:cNvPr>
        <cdr:cNvCxnSpPr/>
      </cdr:nvCxnSpPr>
      <cdr:spPr>
        <a:xfrm xmlns:a="http://schemas.openxmlformats.org/drawingml/2006/main">
          <a:off x="1873886" y="1374274"/>
          <a:ext cx="541131" cy="52788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2">
          <a:schemeClr val="accent4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0.42959</cdr:x>
      <cdr:y>0.51733</cdr:y>
    </cdr:from>
    <cdr:to>
      <cdr:x>0.53134</cdr:x>
      <cdr:y>0.52042</cdr:y>
    </cdr:to>
    <cdr:cxnSp macro="">
      <cdr:nvCxnSpPr>
        <cdr:cNvPr id="20" name="Conector reto 19">
          <a:extLst xmlns:a="http://schemas.openxmlformats.org/drawingml/2006/main">
            <a:ext uri="{FF2B5EF4-FFF2-40B4-BE49-F238E27FC236}">
              <a16:creationId xmlns:a16="http://schemas.microsoft.com/office/drawing/2014/main" id="{B2D9E3A7-35A3-4D0E-86CD-3CA437F5E33E}"/>
            </a:ext>
          </a:extLst>
        </cdr:cNvPr>
        <cdr:cNvCxnSpPr/>
      </cdr:nvCxnSpPr>
      <cdr:spPr>
        <a:xfrm xmlns:a="http://schemas.openxmlformats.org/drawingml/2006/main">
          <a:off x="2403384" y="1899653"/>
          <a:ext cx="569270" cy="113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3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2">
          <a:schemeClr val="accent6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0.03283</cdr:x>
      <cdr:y>0.09618</cdr:y>
    </cdr:from>
    <cdr:to>
      <cdr:x>0.30463</cdr:x>
      <cdr:y>0.15604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10869DB4-6732-4620-BFA9-06D6F6AC0BC0}"/>
            </a:ext>
          </a:extLst>
        </cdr:cNvPr>
        <cdr:cNvSpPr txBox="1"/>
      </cdr:nvSpPr>
      <cdr:spPr>
        <a:xfrm xmlns:a="http://schemas.openxmlformats.org/drawingml/2006/main">
          <a:off x="183176" y="353159"/>
          <a:ext cx="1516673" cy="219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Desviador</a:t>
          </a:r>
          <a:r>
            <a:rPr lang="pt-B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Q - P (MPa)</a:t>
          </a:r>
          <a:endParaRPr lang="pt-BR" sz="11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0.33352</cdr:x>
      <cdr:y>0.09564</cdr:y>
    </cdr:from>
    <cdr:to>
      <cdr:x>0.68402</cdr:x>
      <cdr:y>0.1555</cdr:y>
    </cdr:to>
    <cdr:sp macro="" textlink="">
      <cdr:nvSpPr>
        <cdr:cNvPr id="3" name="CaixaDeTexto 1">
          <a:extLst xmlns:a="http://schemas.openxmlformats.org/drawingml/2006/main">
            <a:ext uri="{FF2B5EF4-FFF2-40B4-BE49-F238E27FC236}">
              <a16:creationId xmlns:a16="http://schemas.microsoft.com/office/drawing/2014/main" id="{35F452CE-542B-47A7-8F04-DF1A4889E2CE}"/>
            </a:ext>
          </a:extLst>
        </cdr:cNvPr>
        <cdr:cNvSpPr txBox="1"/>
      </cdr:nvSpPr>
      <cdr:spPr>
        <a:xfrm xmlns:a="http://schemas.openxmlformats.org/drawingml/2006/main">
          <a:off x="1861041" y="351204"/>
          <a:ext cx="1955797" cy="219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Volume da amostra DV/V (%)</a:t>
          </a:r>
        </a:p>
      </cdr:txBody>
    </cdr:sp>
  </cdr:relSizeAnchor>
  <cdr:relSizeAnchor xmlns:cdr="http://schemas.openxmlformats.org/drawingml/2006/chartDrawing">
    <cdr:from>
      <cdr:x>0.15879</cdr:x>
      <cdr:y>0.91773</cdr:y>
    </cdr:from>
    <cdr:to>
      <cdr:x>0.54624</cdr:x>
      <cdr:y>0.97759</cdr:y>
    </cdr:to>
    <cdr:sp macro="" textlink="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id="{CB09A991-0C6E-4FDB-A1C8-1F20BD39BE9E}"/>
            </a:ext>
          </a:extLst>
        </cdr:cNvPr>
        <cdr:cNvSpPr txBox="1"/>
      </cdr:nvSpPr>
      <cdr:spPr>
        <a:xfrm xmlns:a="http://schemas.openxmlformats.org/drawingml/2006/main">
          <a:off x="886069" y="3369896"/>
          <a:ext cx="2161933" cy="219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Deformação axial ea = DL/L (%)</a:t>
          </a:r>
        </a:p>
      </cdr:txBody>
    </cdr:sp>
  </cdr:relSizeAnchor>
  <cdr:relSizeAnchor xmlns:cdr="http://schemas.openxmlformats.org/drawingml/2006/chartDrawing">
    <cdr:from>
      <cdr:x>0.68805</cdr:x>
      <cdr:y>0.11813</cdr:y>
    </cdr:from>
    <cdr:to>
      <cdr:x>1</cdr:x>
      <cdr:y>0.88833</cdr:y>
    </cdr:to>
    <cdr:sp macro="" textlink="">
      <cdr:nvSpPr>
        <cdr:cNvPr id="5" name="CaixaDeTexto 1">
          <a:extLst xmlns:a="http://schemas.openxmlformats.org/drawingml/2006/main">
            <a:ext uri="{FF2B5EF4-FFF2-40B4-BE49-F238E27FC236}">
              <a16:creationId xmlns:a16="http://schemas.microsoft.com/office/drawing/2014/main" id="{C4292CA1-7B40-4099-95DA-D81DCE9D6AF0}"/>
            </a:ext>
          </a:extLst>
        </cdr:cNvPr>
        <cdr:cNvSpPr txBox="1"/>
      </cdr:nvSpPr>
      <cdr:spPr>
        <a:xfrm xmlns:a="http://schemas.openxmlformats.org/drawingml/2006/main">
          <a:off x="3839310" y="433755"/>
          <a:ext cx="1740690" cy="2828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900" u="sng">
              <a:latin typeface="Times New Roman" panose="02020603050405020304" pitchFamily="18" charset="0"/>
              <a:cs typeface="Times New Roman" panose="02020603050405020304" pitchFamily="18" charset="0"/>
            </a:rPr>
            <a:t>Argila de Boom</a:t>
          </a:r>
        </a:p>
        <a:p xmlns:a="http://schemas.openxmlformats.org/drawingml/2006/main">
          <a:pPr algn="ctr"/>
          <a:r>
            <a:rPr lang="pt-BR" sz="900">
              <a:latin typeface="Times New Roman" panose="02020603050405020304" pitchFamily="18" charset="0"/>
              <a:cs typeface="Times New Roman" panose="02020603050405020304" pitchFamily="18" charset="0"/>
            </a:rPr>
            <a:t>Ensaio Triaxial</a:t>
          </a:r>
        </a:p>
        <a:p xmlns:a="http://schemas.openxmlformats.org/drawingml/2006/main">
          <a:pPr algn="ctr"/>
          <a:r>
            <a:rPr lang="pt-BR" sz="900">
              <a:latin typeface="Times New Roman" panose="02020603050405020304" pitchFamily="18" charset="0"/>
              <a:cs typeface="Times New Roman" panose="02020603050405020304" pitchFamily="18" charset="0"/>
            </a:rPr>
            <a:t>20.06.86</a:t>
          </a:r>
        </a:p>
        <a:p xmlns:a="http://schemas.openxmlformats.org/drawingml/2006/main">
          <a:pPr algn="ctr"/>
          <a:r>
            <a:rPr lang="pt-BR" sz="900">
              <a:latin typeface="Times New Roman" panose="02020603050405020304" pitchFamily="18" charset="0"/>
              <a:cs typeface="Times New Roman" panose="02020603050405020304" pitchFamily="18" charset="0"/>
            </a:rPr>
            <a:t>Cota</a:t>
          </a:r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= 243,40m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H = 71mm, D = 36mm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W = 23,4%, d = 2,05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Confinamento P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0,5MPa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Velocidade de deformação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1mm/min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Elasticidade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E = 403MPa, nu = 0,39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Ruptura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Desviador = 2,7MPa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Deformação = 4,39%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Desviador residual = 1,7MPa</a:t>
          </a:r>
          <a:endParaRPr lang="pt-BR" sz="9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0.03283</cdr:x>
      <cdr:y>0.09618</cdr:y>
    </cdr:from>
    <cdr:to>
      <cdr:x>0.30463</cdr:x>
      <cdr:y>0.15604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10869DB4-6732-4620-BFA9-06D6F6AC0BC0}"/>
            </a:ext>
          </a:extLst>
        </cdr:cNvPr>
        <cdr:cNvSpPr txBox="1"/>
      </cdr:nvSpPr>
      <cdr:spPr>
        <a:xfrm xmlns:a="http://schemas.openxmlformats.org/drawingml/2006/main">
          <a:off x="183176" y="353159"/>
          <a:ext cx="1516673" cy="219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Desviador</a:t>
          </a:r>
          <a:r>
            <a:rPr lang="pt-B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Q - P (MPa)</a:t>
          </a:r>
          <a:endParaRPr lang="pt-BR" sz="11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0.33352</cdr:x>
      <cdr:y>0.09564</cdr:y>
    </cdr:from>
    <cdr:to>
      <cdr:x>0.68402</cdr:x>
      <cdr:y>0.1555</cdr:y>
    </cdr:to>
    <cdr:sp macro="" textlink="">
      <cdr:nvSpPr>
        <cdr:cNvPr id="3" name="CaixaDeTexto 1">
          <a:extLst xmlns:a="http://schemas.openxmlformats.org/drawingml/2006/main">
            <a:ext uri="{FF2B5EF4-FFF2-40B4-BE49-F238E27FC236}">
              <a16:creationId xmlns:a16="http://schemas.microsoft.com/office/drawing/2014/main" id="{35F452CE-542B-47A7-8F04-DF1A4889E2CE}"/>
            </a:ext>
          </a:extLst>
        </cdr:cNvPr>
        <cdr:cNvSpPr txBox="1"/>
      </cdr:nvSpPr>
      <cdr:spPr>
        <a:xfrm xmlns:a="http://schemas.openxmlformats.org/drawingml/2006/main">
          <a:off x="1861041" y="351204"/>
          <a:ext cx="1955797" cy="219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Volume da amostra DV/V (%)</a:t>
          </a:r>
        </a:p>
      </cdr:txBody>
    </cdr:sp>
  </cdr:relSizeAnchor>
  <cdr:relSizeAnchor xmlns:cdr="http://schemas.openxmlformats.org/drawingml/2006/chartDrawing">
    <cdr:from>
      <cdr:x>0.15879</cdr:x>
      <cdr:y>0.91773</cdr:y>
    </cdr:from>
    <cdr:to>
      <cdr:x>0.54624</cdr:x>
      <cdr:y>0.97759</cdr:y>
    </cdr:to>
    <cdr:sp macro="" textlink="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id="{CB09A991-0C6E-4FDB-A1C8-1F20BD39BE9E}"/>
            </a:ext>
          </a:extLst>
        </cdr:cNvPr>
        <cdr:cNvSpPr txBox="1"/>
      </cdr:nvSpPr>
      <cdr:spPr>
        <a:xfrm xmlns:a="http://schemas.openxmlformats.org/drawingml/2006/main">
          <a:off x="886069" y="3369896"/>
          <a:ext cx="2161933" cy="219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Deformação axial ea = DL/L (%)</a:t>
          </a:r>
        </a:p>
      </cdr:txBody>
    </cdr:sp>
  </cdr:relSizeAnchor>
  <cdr:relSizeAnchor xmlns:cdr="http://schemas.openxmlformats.org/drawingml/2006/chartDrawing">
    <cdr:from>
      <cdr:x>0.68805</cdr:x>
      <cdr:y>0.11813</cdr:y>
    </cdr:from>
    <cdr:to>
      <cdr:x>1</cdr:x>
      <cdr:y>0.88833</cdr:y>
    </cdr:to>
    <cdr:sp macro="" textlink="">
      <cdr:nvSpPr>
        <cdr:cNvPr id="5" name="CaixaDeTexto 1">
          <a:extLst xmlns:a="http://schemas.openxmlformats.org/drawingml/2006/main">
            <a:ext uri="{FF2B5EF4-FFF2-40B4-BE49-F238E27FC236}">
              <a16:creationId xmlns:a16="http://schemas.microsoft.com/office/drawing/2014/main" id="{C4292CA1-7B40-4099-95DA-D81DCE9D6AF0}"/>
            </a:ext>
          </a:extLst>
        </cdr:cNvPr>
        <cdr:cNvSpPr txBox="1"/>
      </cdr:nvSpPr>
      <cdr:spPr>
        <a:xfrm xmlns:a="http://schemas.openxmlformats.org/drawingml/2006/main">
          <a:off x="3839310" y="433755"/>
          <a:ext cx="1740690" cy="2828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900" u="sng">
              <a:latin typeface="Times New Roman" panose="02020603050405020304" pitchFamily="18" charset="0"/>
              <a:cs typeface="Times New Roman" panose="02020603050405020304" pitchFamily="18" charset="0"/>
            </a:rPr>
            <a:t>Argila de Boom</a:t>
          </a:r>
        </a:p>
        <a:p xmlns:a="http://schemas.openxmlformats.org/drawingml/2006/main">
          <a:pPr algn="ctr"/>
          <a:r>
            <a:rPr lang="pt-BR" sz="900">
              <a:latin typeface="Times New Roman" panose="02020603050405020304" pitchFamily="18" charset="0"/>
              <a:cs typeface="Times New Roman" panose="02020603050405020304" pitchFamily="18" charset="0"/>
            </a:rPr>
            <a:t>Ensaio Triaxial</a:t>
          </a:r>
        </a:p>
        <a:p xmlns:a="http://schemas.openxmlformats.org/drawingml/2006/main">
          <a:pPr algn="ctr"/>
          <a:r>
            <a:rPr lang="pt-BR" sz="900">
              <a:latin typeface="Times New Roman" panose="02020603050405020304" pitchFamily="18" charset="0"/>
              <a:cs typeface="Times New Roman" panose="02020603050405020304" pitchFamily="18" charset="0"/>
            </a:rPr>
            <a:t>20.06.86</a:t>
          </a:r>
        </a:p>
        <a:p xmlns:a="http://schemas.openxmlformats.org/drawingml/2006/main">
          <a:pPr algn="ctr"/>
          <a:r>
            <a:rPr lang="pt-BR" sz="900">
              <a:latin typeface="Times New Roman" panose="02020603050405020304" pitchFamily="18" charset="0"/>
              <a:cs typeface="Times New Roman" panose="02020603050405020304" pitchFamily="18" charset="0"/>
            </a:rPr>
            <a:t>Cota</a:t>
          </a:r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= 243,40m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H = 71mm, D = 36mm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W = 23,4%, d = 2,05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Confinamento P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0,5MPa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Velocidade de deformação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1mm/min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Elasticidade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E = 403MPa, nu = 0,39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Ruptura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Desviador = 2,7MPa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Deformação = 4,39%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Desviador residual = 1,7MPa</a:t>
          </a:r>
          <a:endParaRPr lang="pt-BR" sz="9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204143</xdr:colOff>
      <xdr:row>28</xdr:row>
      <xdr:rowOff>29875</xdr:rowOff>
    </xdr:from>
    <xdr:to>
      <xdr:col>25</xdr:col>
      <xdr:colOff>125172</xdr:colOff>
      <xdr:row>47</xdr:row>
      <xdr:rowOff>82375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82F1387C-9599-43D8-B246-895A719F6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499782</xdr:colOff>
      <xdr:row>24</xdr:row>
      <xdr:rowOff>37539</xdr:rowOff>
    </xdr:from>
    <xdr:to>
      <xdr:col>22</xdr:col>
      <xdr:colOff>170209</xdr:colOff>
      <xdr:row>27</xdr:row>
      <xdr:rowOff>132706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D118BD6F-E5A8-48B5-A3C0-5F1AD549A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29664" y="4609539"/>
          <a:ext cx="947898" cy="666667"/>
        </a:xfrm>
        <a:prstGeom prst="rect">
          <a:avLst/>
        </a:prstGeom>
      </xdr:spPr>
    </xdr:pic>
    <xdr:clientData/>
  </xdr:twoCellAnchor>
  <xdr:twoCellAnchor editAs="oneCell">
    <xdr:from>
      <xdr:col>18</xdr:col>
      <xdr:colOff>66675</xdr:colOff>
      <xdr:row>56</xdr:row>
      <xdr:rowOff>66675</xdr:rowOff>
    </xdr:from>
    <xdr:to>
      <xdr:col>19</xdr:col>
      <xdr:colOff>780885</xdr:colOff>
      <xdr:row>59</xdr:row>
      <xdr:rowOff>190413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447A535D-50E6-466E-857F-6973057F7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68075" y="10734675"/>
          <a:ext cx="1323810" cy="695238"/>
        </a:xfrm>
        <a:prstGeom prst="rect">
          <a:avLst/>
        </a:prstGeom>
      </xdr:spPr>
    </xdr:pic>
    <xdr:clientData/>
  </xdr:twoCellAnchor>
  <xdr:twoCellAnchor editAs="oneCell">
    <xdr:from>
      <xdr:col>16</xdr:col>
      <xdr:colOff>142875</xdr:colOff>
      <xdr:row>49</xdr:row>
      <xdr:rowOff>9525</xdr:rowOff>
    </xdr:from>
    <xdr:to>
      <xdr:col>21</xdr:col>
      <xdr:colOff>590065</xdr:colOff>
      <xdr:row>55</xdr:row>
      <xdr:rowOff>76049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F4065540-773D-40CA-918F-71229BE27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25075" y="9344025"/>
          <a:ext cx="3876190" cy="1209524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57</xdr:row>
      <xdr:rowOff>76200</xdr:rowOff>
    </xdr:from>
    <xdr:to>
      <xdr:col>22</xdr:col>
      <xdr:colOff>123092</xdr:colOff>
      <xdr:row>59</xdr:row>
      <xdr:rowOff>66629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B45E740A-C037-459C-AC94-6ECF6C237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30175" y="10934700"/>
          <a:ext cx="1380952" cy="371429"/>
        </a:xfrm>
        <a:prstGeom prst="rect">
          <a:avLst/>
        </a:prstGeom>
      </xdr:spPr>
    </xdr:pic>
    <xdr:clientData/>
  </xdr:twoCellAnchor>
  <xdr:twoCellAnchor editAs="oneCell">
    <xdr:from>
      <xdr:col>22</xdr:col>
      <xdr:colOff>381000</xdr:colOff>
      <xdr:row>57</xdr:row>
      <xdr:rowOff>78441</xdr:rowOff>
    </xdr:from>
    <xdr:to>
      <xdr:col>24</xdr:col>
      <xdr:colOff>385330</xdr:colOff>
      <xdr:row>59</xdr:row>
      <xdr:rowOff>87917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9CBF97BE-8120-4C7B-8102-2D0ABB9A8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321118" y="10936941"/>
          <a:ext cx="1214565" cy="390476"/>
        </a:xfrm>
        <a:prstGeom prst="rect">
          <a:avLst/>
        </a:prstGeom>
      </xdr:spPr>
    </xdr:pic>
    <xdr:clientData/>
  </xdr:twoCellAnchor>
  <xdr:twoCellAnchor editAs="oneCell">
    <xdr:from>
      <xdr:col>16</xdr:col>
      <xdr:colOff>44823</xdr:colOff>
      <xdr:row>61</xdr:row>
      <xdr:rowOff>145677</xdr:rowOff>
    </xdr:from>
    <xdr:to>
      <xdr:col>21</xdr:col>
      <xdr:colOff>390616</xdr:colOff>
      <xdr:row>77</xdr:row>
      <xdr:rowOff>126248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E54352E9-4B17-4C26-B671-C69C68255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973235" y="11766177"/>
          <a:ext cx="3752381" cy="3028571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190500</xdr:colOff>
      <xdr:row>79</xdr:row>
      <xdr:rowOff>11206</xdr:rowOff>
    </xdr:from>
    <xdr:to>
      <xdr:col>21</xdr:col>
      <xdr:colOff>669626</xdr:colOff>
      <xdr:row>95</xdr:row>
      <xdr:rowOff>39396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C900789B-110F-4F66-8887-90298019A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18912" y="15060706"/>
          <a:ext cx="3885714" cy="3076190"/>
        </a:xfrm>
        <a:prstGeom prst="rect">
          <a:avLst/>
        </a:prstGeom>
      </xdr:spPr>
    </xdr:pic>
    <xdr:clientData/>
  </xdr:twoCellAnchor>
  <xdr:twoCellAnchor editAs="oneCell">
    <xdr:from>
      <xdr:col>26</xdr:col>
      <xdr:colOff>448235</xdr:colOff>
      <xdr:row>23</xdr:row>
      <xdr:rowOff>134470</xdr:rowOff>
    </xdr:from>
    <xdr:to>
      <xdr:col>35</xdr:col>
      <xdr:colOff>525986</xdr:colOff>
      <xdr:row>43</xdr:row>
      <xdr:rowOff>48279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1DC09C6-752C-45A9-AF98-39CE543E0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876059" y="4515970"/>
          <a:ext cx="5523809" cy="3723809"/>
        </a:xfrm>
        <a:prstGeom prst="rect">
          <a:avLst/>
        </a:prstGeom>
      </xdr:spPr>
    </xdr:pic>
    <xdr:clientData/>
  </xdr:twoCellAnchor>
  <xdr:twoCellAnchor editAs="oneCell">
    <xdr:from>
      <xdr:col>26</xdr:col>
      <xdr:colOff>474638</xdr:colOff>
      <xdr:row>43</xdr:row>
      <xdr:rowOff>190499</xdr:rowOff>
    </xdr:from>
    <xdr:to>
      <xdr:col>36</xdr:col>
      <xdr:colOff>1</xdr:colOff>
      <xdr:row>65</xdr:row>
      <xdr:rowOff>51516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920BEE0-2513-4880-8460-EE26DE5EE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902462" y="8381999"/>
          <a:ext cx="5576539" cy="4052017"/>
        </a:xfrm>
        <a:prstGeom prst="rect">
          <a:avLst/>
        </a:prstGeom>
      </xdr:spPr>
    </xdr:pic>
    <xdr:clientData/>
  </xdr:twoCellAnchor>
  <xdr:twoCellAnchor editAs="oneCell">
    <xdr:from>
      <xdr:col>26</xdr:col>
      <xdr:colOff>112058</xdr:colOff>
      <xdr:row>66</xdr:row>
      <xdr:rowOff>123265</xdr:rowOff>
    </xdr:from>
    <xdr:to>
      <xdr:col>37</xdr:col>
      <xdr:colOff>170050</xdr:colOff>
      <xdr:row>93</xdr:row>
      <xdr:rowOff>27384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CB50CC3-0A27-413A-808C-BDC246446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539882" y="12696265"/>
          <a:ext cx="6714286" cy="5047619"/>
        </a:xfrm>
        <a:prstGeom prst="rect">
          <a:avLst/>
        </a:prstGeom>
      </xdr:spPr>
    </xdr:pic>
    <xdr:clientData/>
  </xdr:twoCellAnchor>
  <xdr:twoCellAnchor editAs="oneCell">
    <xdr:from>
      <xdr:col>25</xdr:col>
      <xdr:colOff>572519</xdr:colOff>
      <xdr:row>97</xdr:row>
      <xdr:rowOff>140583</xdr:rowOff>
    </xdr:from>
    <xdr:to>
      <xdr:col>37</xdr:col>
      <xdr:colOff>51263</xdr:colOff>
      <xdr:row>124</xdr:row>
      <xdr:rowOff>168512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D39E3F7-29D8-45DD-ACDB-051C67A41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418655" y="18619083"/>
          <a:ext cx="6752381" cy="5171429"/>
        </a:xfrm>
        <a:prstGeom prst="rect">
          <a:avLst/>
        </a:prstGeom>
      </xdr:spPr>
    </xdr:pic>
    <xdr:clientData/>
  </xdr:twoCellAnchor>
  <xdr:twoCellAnchor editAs="oneCell">
    <xdr:from>
      <xdr:col>25</xdr:col>
      <xdr:colOff>503246</xdr:colOff>
      <xdr:row>126</xdr:row>
      <xdr:rowOff>19357</xdr:rowOff>
    </xdr:from>
    <xdr:to>
      <xdr:col>37</xdr:col>
      <xdr:colOff>10561</xdr:colOff>
      <xdr:row>153</xdr:row>
      <xdr:rowOff>56809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F52FC0C-6F0D-4428-8A1B-71A8FD3F4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349382" y="24022357"/>
          <a:ext cx="6780952" cy="5180952"/>
        </a:xfrm>
        <a:prstGeom prst="rect">
          <a:avLst/>
        </a:prstGeom>
      </xdr:spPr>
    </xdr:pic>
    <xdr:clientData/>
  </xdr:twoCellAnchor>
  <xdr:twoCellAnchor editAs="oneCell">
    <xdr:from>
      <xdr:col>25</xdr:col>
      <xdr:colOff>415637</xdr:colOff>
      <xdr:row>154</xdr:row>
      <xdr:rowOff>17318</xdr:rowOff>
    </xdr:from>
    <xdr:to>
      <xdr:col>37</xdr:col>
      <xdr:colOff>56286</xdr:colOff>
      <xdr:row>181</xdr:row>
      <xdr:rowOff>45247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DE5DBD3-D272-4F06-9F83-BA043FC8D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261773" y="29354318"/>
          <a:ext cx="6914286" cy="5171429"/>
        </a:xfrm>
        <a:prstGeom prst="rect">
          <a:avLst/>
        </a:prstGeom>
      </xdr:spPr>
    </xdr:pic>
    <xdr:clientData/>
  </xdr:twoCellAnchor>
  <xdr:twoCellAnchor editAs="oneCell">
    <xdr:from>
      <xdr:col>25</xdr:col>
      <xdr:colOff>554182</xdr:colOff>
      <xdr:row>183</xdr:row>
      <xdr:rowOff>155864</xdr:rowOff>
    </xdr:from>
    <xdr:to>
      <xdr:col>37</xdr:col>
      <xdr:colOff>156735</xdr:colOff>
      <xdr:row>211</xdr:row>
      <xdr:rowOff>31388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C7F7679-B1E1-4B93-AFBB-462F166E3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400318" y="35017364"/>
          <a:ext cx="6876190" cy="5209524"/>
        </a:xfrm>
        <a:prstGeom prst="rect">
          <a:avLst/>
        </a:prstGeom>
      </xdr:spPr>
    </xdr:pic>
    <xdr:clientData/>
  </xdr:twoCellAnchor>
  <xdr:twoCellAnchor editAs="oneCell">
    <xdr:from>
      <xdr:col>25</xdr:col>
      <xdr:colOff>519546</xdr:colOff>
      <xdr:row>212</xdr:row>
      <xdr:rowOff>121227</xdr:rowOff>
    </xdr:from>
    <xdr:to>
      <xdr:col>37</xdr:col>
      <xdr:colOff>141147</xdr:colOff>
      <xdr:row>239</xdr:row>
      <xdr:rowOff>92013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62EC5375-0CD0-4450-B2D5-773CCC45C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365682" y="40507227"/>
          <a:ext cx="6895238" cy="5114286"/>
        </a:xfrm>
        <a:prstGeom prst="rect">
          <a:avLst/>
        </a:prstGeom>
      </xdr:spPr>
    </xdr:pic>
    <xdr:clientData/>
  </xdr:twoCellAnchor>
  <xdr:twoCellAnchor editAs="oneCell">
    <xdr:from>
      <xdr:col>26</xdr:col>
      <xdr:colOff>-1</xdr:colOff>
      <xdr:row>241</xdr:row>
      <xdr:rowOff>86590</xdr:rowOff>
    </xdr:from>
    <xdr:to>
      <xdr:col>37</xdr:col>
      <xdr:colOff>180118</xdr:colOff>
      <xdr:row>269</xdr:row>
      <xdr:rowOff>9733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54E7C179-A619-482D-AE7F-E47DE8357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452272" y="45997090"/>
          <a:ext cx="6847619" cy="5257143"/>
        </a:xfrm>
        <a:prstGeom prst="rect">
          <a:avLst/>
        </a:prstGeom>
      </xdr:spPr>
    </xdr:pic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0.03283</cdr:x>
      <cdr:y>0.09618</cdr:y>
    </cdr:from>
    <cdr:to>
      <cdr:x>0.30463</cdr:x>
      <cdr:y>0.15604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10869DB4-6732-4620-BFA9-06D6F6AC0BC0}"/>
            </a:ext>
          </a:extLst>
        </cdr:cNvPr>
        <cdr:cNvSpPr txBox="1"/>
      </cdr:nvSpPr>
      <cdr:spPr>
        <a:xfrm xmlns:a="http://schemas.openxmlformats.org/drawingml/2006/main">
          <a:off x="183176" y="353159"/>
          <a:ext cx="1516673" cy="219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Desviador</a:t>
          </a:r>
          <a:r>
            <a:rPr lang="pt-B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Q - P (MPa)</a:t>
          </a:r>
          <a:endParaRPr lang="pt-BR" sz="11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0.33352</cdr:x>
      <cdr:y>0.09564</cdr:y>
    </cdr:from>
    <cdr:to>
      <cdr:x>0.68402</cdr:x>
      <cdr:y>0.1555</cdr:y>
    </cdr:to>
    <cdr:sp macro="" textlink="">
      <cdr:nvSpPr>
        <cdr:cNvPr id="3" name="CaixaDeTexto 1">
          <a:extLst xmlns:a="http://schemas.openxmlformats.org/drawingml/2006/main">
            <a:ext uri="{FF2B5EF4-FFF2-40B4-BE49-F238E27FC236}">
              <a16:creationId xmlns:a16="http://schemas.microsoft.com/office/drawing/2014/main" id="{35F452CE-542B-47A7-8F04-DF1A4889E2CE}"/>
            </a:ext>
          </a:extLst>
        </cdr:cNvPr>
        <cdr:cNvSpPr txBox="1"/>
      </cdr:nvSpPr>
      <cdr:spPr>
        <a:xfrm xmlns:a="http://schemas.openxmlformats.org/drawingml/2006/main">
          <a:off x="1861041" y="351204"/>
          <a:ext cx="1955797" cy="219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Volume da amostra DV/V (%)</a:t>
          </a:r>
        </a:p>
      </cdr:txBody>
    </cdr:sp>
  </cdr:relSizeAnchor>
  <cdr:relSizeAnchor xmlns:cdr="http://schemas.openxmlformats.org/drawingml/2006/chartDrawing">
    <cdr:from>
      <cdr:x>0.15879</cdr:x>
      <cdr:y>0.91773</cdr:y>
    </cdr:from>
    <cdr:to>
      <cdr:x>0.54624</cdr:x>
      <cdr:y>0.97759</cdr:y>
    </cdr:to>
    <cdr:sp macro="" textlink="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id="{CB09A991-0C6E-4FDB-A1C8-1F20BD39BE9E}"/>
            </a:ext>
          </a:extLst>
        </cdr:cNvPr>
        <cdr:cNvSpPr txBox="1"/>
      </cdr:nvSpPr>
      <cdr:spPr>
        <a:xfrm xmlns:a="http://schemas.openxmlformats.org/drawingml/2006/main">
          <a:off x="886069" y="3369896"/>
          <a:ext cx="2161933" cy="219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Deformação axial ea = DL/L (%)</a:t>
          </a:r>
        </a:p>
      </cdr:txBody>
    </cdr:sp>
  </cdr:relSizeAnchor>
  <cdr:relSizeAnchor xmlns:cdr="http://schemas.openxmlformats.org/drawingml/2006/chartDrawing">
    <cdr:from>
      <cdr:x>0.68805</cdr:x>
      <cdr:y>0.11813</cdr:y>
    </cdr:from>
    <cdr:to>
      <cdr:x>1</cdr:x>
      <cdr:y>0.88833</cdr:y>
    </cdr:to>
    <cdr:sp macro="" textlink="">
      <cdr:nvSpPr>
        <cdr:cNvPr id="5" name="CaixaDeTexto 1">
          <a:extLst xmlns:a="http://schemas.openxmlformats.org/drawingml/2006/main">
            <a:ext uri="{FF2B5EF4-FFF2-40B4-BE49-F238E27FC236}">
              <a16:creationId xmlns:a16="http://schemas.microsoft.com/office/drawing/2014/main" id="{C4292CA1-7B40-4099-95DA-D81DCE9D6AF0}"/>
            </a:ext>
          </a:extLst>
        </cdr:cNvPr>
        <cdr:cNvSpPr txBox="1"/>
      </cdr:nvSpPr>
      <cdr:spPr>
        <a:xfrm xmlns:a="http://schemas.openxmlformats.org/drawingml/2006/main">
          <a:off x="3839310" y="433755"/>
          <a:ext cx="1740690" cy="2828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900" u="sng">
              <a:latin typeface="Times New Roman" panose="02020603050405020304" pitchFamily="18" charset="0"/>
              <a:cs typeface="Times New Roman" panose="02020603050405020304" pitchFamily="18" charset="0"/>
            </a:rPr>
            <a:t>Argila de Boom</a:t>
          </a:r>
        </a:p>
        <a:p xmlns:a="http://schemas.openxmlformats.org/drawingml/2006/main">
          <a:pPr algn="ctr"/>
          <a:r>
            <a:rPr lang="pt-BR" sz="900">
              <a:latin typeface="Times New Roman" panose="02020603050405020304" pitchFamily="18" charset="0"/>
              <a:cs typeface="Times New Roman" panose="02020603050405020304" pitchFamily="18" charset="0"/>
            </a:rPr>
            <a:t>Ensaio Triaxial</a:t>
          </a:r>
        </a:p>
        <a:p xmlns:a="http://schemas.openxmlformats.org/drawingml/2006/main">
          <a:pPr algn="ctr"/>
          <a:r>
            <a:rPr lang="pt-BR" sz="900">
              <a:latin typeface="Times New Roman" panose="02020603050405020304" pitchFamily="18" charset="0"/>
              <a:cs typeface="Times New Roman" panose="02020603050405020304" pitchFamily="18" charset="0"/>
            </a:rPr>
            <a:t>20.06.86</a:t>
          </a:r>
        </a:p>
        <a:p xmlns:a="http://schemas.openxmlformats.org/drawingml/2006/main">
          <a:pPr algn="ctr"/>
          <a:r>
            <a:rPr lang="pt-BR" sz="900">
              <a:latin typeface="Times New Roman" panose="02020603050405020304" pitchFamily="18" charset="0"/>
              <a:cs typeface="Times New Roman" panose="02020603050405020304" pitchFamily="18" charset="0"/>
            </a:rPr>
            <a:t>Cota</a:t>
          </a:r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= 243,40m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H = 71mm, D = 36mm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W = 23,4%, d = 2,05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Confinamento P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0,5MPa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Velocidade de deformação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1mm/min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Elasticidade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E = 403MPa, nu = 0,39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Ruptura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Desviador = 2,7MPa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Deformação = 4,39%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Desviador residual = 1,7MPa</a:t>
          </a:r>
          <a:endParaRPr lang="pt-BR" sz="9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515244</xdr:colOff>
      <xdr:row>25</xdr:row>
      <xdr:rowOff>130533</xdr:rowOff>
    </xdr:from>
    <xdr:to>
      <xdr:col>24</xdr:col>
      <xdr:colOff>432197</xdr:colOff>
      <xdr:row>44</xdr:row>
      <xdr:rowOff>183033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93AFC4C-087D-4B11-A593-D4BC81208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0.03283</cdr:x>
      <cdr:y>0.09618</cdr:y>
    </cdr:from>
    <cdr:to>
      <cdr:x>0.30463</cdr:x>
      <cdr:y>0.15604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10869DB4-6732-4620-BFA9-06D6F6AC0BC0}"/>
            </a:ext>
          </a:extLst>
        </cdr:cNvPr>
        <cdr:cNvSpPr txBox="1"/>
      </cdr:nvSpPr>
      <cdr:spPr>
        <a:xfrm xmlns:a="http://schemas.openxmlformats.org/drawingml/2006/main">
          <a:off x="183176" y="353159"/>
          <a:ext cx="1516673" cy="219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Desviador</a:t>
          </a:r>
          <a:r>
            <a:rPr lang="pt-B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Q - P (MPa)</a:t>
          </a:r>
          <a:endParaRPr lang="pt-BR" sz="11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0.33352</cdr:x>
      <cdr:y>0.09564</cdr:y>
    </cdr:from>
    <cdr:to>
      <cdr:x>0.68402</cdr:x>
      <cdr:y>0.1555</cdr:y>
    </cdr:to>
    <cdr:sp macro="" textlink="">
      <cdr:nvSpPr>
        <cdr:cNvPr id="3" name="CaixaDeTexto 1">
          <a:extLst xmlns:a="http://schemas.openxmlformats.org/drawingml/2006/main">
            <a:ext uri="{FF2B5EF4-FFF2-40B4-BE49-F238E27FC236}">
              <a16:creationId xmlns:a16="http://schemas.microsoft.com/office/drawing/2014/main" id="{35F452CE-542B-47A7-8F04-DF1A4889E2CE}"/>
            </a:ext>
          </a:extLst>
        </cdr:cNvPr>
        <cdr:cNvSpPr txBox="1"/>
      </cdr:nvSpPr>
      <cdr:spPr>
        <a:xfrm xmlns:a="http://schemas.openxmlformats.org/drawingml/2006/main">
          <a:off x="1861041" y="351204"/>
          <a:ext cx="1955797" cy="219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Volume da amostra DV/V (%)</a:t>
          </a:r>
        </a:p>
      </cdr:txBody>
    </cdr:sp>
  </cdr:relSizeAnchor>
  <cdr:relSizeAnchor xmlns:cdr="http://schemas.openxmlformats.org/drawingml/2006/chartDrawing">
    <cdr:from>
      <cdr:x>0.15879</cdr:x>
      <cdr:y>0.91773</cdr:y>
    </cdr:from>
    <cdr:to>
      <cdr:x>0.54624</cdr:x>
      <cdr:y>0.97759</cdr:y>
    </cdr:to>
    <cdr:sp macro="" textlink="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id="{CB09A991-0C6E-4FDB-A1C8-1F20BD39BE9E}"/>
            </a:ext>
          </a:extLst>
        </cdr:cNvPr>
        <cdr:cNvSpPr txBox="1"/>
      </cdr:nvSpPr>
      <cdr:spPr>
        <a:xfrm xmlns:a="http://schemas.openxmlformats.org/drawingml/2006/main">
          <a:off x="886069" y="3369896"/>
          <a:ext cx="2161933" cy="219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Deformação axial ea = DL/L (%)</a:t>
          </a:r>
        </a:p>
      </cdr:txBody>
    </cdr:sp>
  </cdr:relSizeAnchor>
  <cdr:relSizeAnchor xmlns:cdr="http://schemas.openxmlformats.org/drawingml/2006/chartDrawing">
    <cdr:from>
      <cdr:x>0.68805</cdr:x>
      <cdr:y>0.11813</cdr:y>
    </cdr:from>
    <cdr:to>
      <cdr:x>1</cdr:x>
      <cdr:y>0.88833</cdr:y>
    </cdr:to>
    <cdr:sp macro="" textlink="">
      <cdr:nvSpPr>
        <cdr:cNvPr id="5" name="CaixaDeTexto 1">
          <a:extLst xmlns:a="http://schemas.openxmlformats.org/drawingml/2006/main">
            <a:ext uri="{FF2B5EF4-FFF2-40B4-BE49-F238E27FC236}">
              <a16:creationId xmlns:a16="http://schemas.microsoft.com/office/drawing/2014/main" id="{C4292CA1-7B40-4099-95DA-D81DCE9D6AF0}"/>
            </a:ext>
          </a:extLst>
        </cdr:cNvPr>
        <cdr:cNvSpPr txBox="1"/>
      </cdr:nvSpPr>
      <cdr:spPr>
        <a:xfrm xmlns:a="http://schemas.openxmlformats.org/drawingml/2006/main">
          <a:off x="3839310" y="433755"/>
          <a:ext cx="1740690" cy="2828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900" u="sng">
              <a:latin typeface="Times New Roman" panose="02020603050405020304" pitchFamily="18" charset="0"/>
              <a:cs typeface="Times New Roman" panose="02020603050405020304" pitchFamily="18" charset="0"/>
            </a:rPr>
            <a:t>Argila de Boom</a:t>
          </a:r>
        </a:p>
        <a:p xmlns:a="http://schemas.openxmlformats.org/drawingml/2006/main">
          <a:pPr algn="ctr"/>
          <a:r>
            <a:rPr lang="pt-BR" sz="900">
              <a:latin typeface="Times New Roman" panose="02020603050405020304" pitchFamily="18" charset="0"/>
              <a:cs typeface="Times New Roman" panose="02020603050405020304" pitchFamily="18" charset="0"/>
            </a:rPr>
            <a:t>Ensaio Triaxial</a:t>
          </a:r>
        </a:p>
        <a:p xmlns:a="http://schemas.openxmlformats.org/drawingml/2006/main">
          <a:pPr algn="ctr"/>
          <a:r>
            <a:rPr lang="pt-BR" sz="900">
              <a:latin typeface="Times New Roman" panose="02020603050405020304" pitchFamily="18" charset="0"/>
              <a:cs typeface="Times New Roman" panose="02020603050405020304" pitchFamily="18" charset="0"/>
            </a:rPr>
            <a:t>25.11.86</a:t>
          </a:r>
        </a:p>
        <a:p xmlns:a="http://schemas.openxmlformats.org/drawingml/2006/main">
          <a:pPr algn="ctr"/>
          <a:r>
            <a:rPr lang="pt-BR" sz="900">
              <a:latin typeface="Times New Roman" panose="02020603050405020304" pitchFamily="18" charset="0"/>
              <a:cs typeface="Times New Roman" panose="02020603050405020304" pitchFamily="18" charset="0"/>
            </a:rPr>
            <a:t>Cota</a:t>
          </a:r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= 243,40m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H = 71,6mm, D = 36mm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W = 7,51%, d = 2,35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Confinamento P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2MPa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Velocidade de deformação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0,25mm/min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Elasticidade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E = 2670MPa, nu = 0,20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Ruptura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Desviador = 28,17MPa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Deformação = 1,38%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Desviador residual = 10,97MPa</a:t>
          </a:r>
          <a:endParaRPr lang="pt-BR" sz="9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515244</xdr:colOff>
      <xdr:row>25</xdr:row>
      <xdr:rowOff>130533</xdr:rowOff>
    </xdr:from>
    <xdr:to>
      <xdr:col>27</xdr:col>
      <xdr:colOff>432197</xdr:colOff>
      <xdr:row>44</xdr:row>
      <xdr:rowOff>183033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DE4AC0-0790-43C6-8646-F5C3D14B7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0.03283</cdr:x>
      <cdr:y>0.09618</cdr:y>
    </cdr:from>
    <cdr:to>
      <cdr:x>0.30463</cdr:x>
      <cdr:y>0.15604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10869DB4-6732-4620-BFA9-06D6F6AC0BC0}"/>
            </a:ext>
          </a:extLst>
        </cdr:cNvPr>
        <cdr:cNvSpPr txBox="1"/>
      </cdr:nvSpPr>
      <cdr:spPr>
        <a:xfrm xmlns:a="http://schemas.openxmlformats.org/drawingml/2006/main">
          <a:off x="183176" y="353159"/>
          <a:ext cx="1516673" cy="219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Desviador</a:t>
          </a:r>
          <a:r>
            <a:rPr lang="pt-B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Q - P (MPa)</a:t>
          </a:r>
          <a:endParaRPr lang="pt-BR" sz="11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0.33352</cdr:x>
      <cdr:y>0.09564</cdr:y>
    </cdr:from>
    <cdr:to>
      <cdr:x>0.68402</cdr:x>
      <cdr:y>0.1555</cdr:y>
    </cdr:to>
    <cdr:sp macro="" textlink="">
      <cdr:nvSpPr>
        <cdr:cNvPr id="3" name="CaixaDeTexto 1">
          <a:extLst xmlns:a="http://schemas.openxmlformats.org/drawingml/2006/main">
            <a:ext uri="{FF2B5EF4-FFF2-40B4-BE49-F238E27FC236}">
              <a16:creationId xmlns:a16="http://schemas.microsoft.com/office/drawing/2014/main" id="{35F452CE-542B-47A7-8F04-DF1A4889E2CE}"/>
            </a:ext>
          </a:extLst>
        </cdr:cNvPr>
        <cdr:cNvSpPr txBox="1"/>
      </cdr:nvSpPr>
      <cdr:spPr>
        <a:xfrm xmlns:a="http://schemas.openxmlformats.org/drawingml/2006/main">
          <a:off x="1861041" y="351204"/>
          <a:ext cx="1955797" cy="219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Volume da amostra DV/V (%)</a:t>
          </a:r>
        </a:p>
      </cdr:txBody>
    </cdr:sp>
  </cdr:relSizeAnchor>
  <cdr:relSizeAnchor xmlns:cdr="http://schemas.openxmlformats.org/drawingml/2006/chartDrawing">
    <cdr:from>
      <cdr:x>0.15879</cdr:x>
      <cdr:y>0.91773</cdr:y>
    </cdr:from>
    <cdr:to>
      <cdr:x>0.54624</cdr:x>
      <cdr:y>0.97759</cdr:y>
    </cdr:to>
    <cdr:sp macro="" textlink="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id="{CB09A991-0C6E-4FDB-A1C8-1F20BD39BE9E}"/>
            </a:ext>
          </a:extLst>
        </cdr:cNvPr>
        <cdr:cNvSpPr txBox="1"/>
      </cdr:nvSpPr>
      <cdr:spPr>
        <a:xfrm xmlns:a="http://schemas.openxmlformats.org/drawingml/2006/main">
          <a:off x="886069" y="3369896"/>
          <a:ext cx="2161933" cy="219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Deformação axial ea = DL/L (%)</a:t>
          </a:r>
        </a:p>
      </cdr:txBody>
    </cdr:sp>
  </cdr:relSizeAnchor>
  <cdr:relSizeAnchor xmlns:cdr="http://schemas.openxmlformats.org/drawingml/2006/chartDrawing">
    <cdr:from>
      <cdr:x>0.68805</cdr:x>
      <cdr:y>0.11813</cdr:y>
    </cdr:from>
    <cdr:to>
      <cdr:x>1</cdr:x>
      <cdr:y>0.88833</cdr:y>
    </cdr:to>
    <cdr:sp macro="" textlink="">
      <cdr:nvSpPr>
        <cdr:cNvPr id="5" name="CaixaDeTexto 1">
          <a:extLst xmlns:a="http://schemas.openxmlformats.org/drawingml/2006/main">
            <a:ext uri="{FF2B5EF4-FFF2-40B4-BE49-F238E27FC236}">
              <a16:creationId xmlns:a16="http://schemas.microsoft.com/office/drawing/2014/main" id="{C4292CA1-7B40-4099-95DA-D81DCE9D6AF0}"/>
            </a:ext>
          </a:extLst>
        </cdr:cNvPr>
        <cdr:cNvSpPr txBox="1"/>
      </cdr:nvSpPr>
      <cdr:spPr>
        <a:xfrm xmlns:a="http://schemas.openxmlformats.org/drawingml/2006/main">
          <a:off x="3839310" y="433755"/>
          <a:ext cx="1740690" cy="2828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900" u="sng">
              <a:latin typeface="Times New Roman" panose="02020603050405020304" pitchFamily="18" charset="0"/>
              <a:cs typeface="Times New Roman" panose="02020603050405020304" pitchFamily="18" charset="0"/>
            </a:rPr>
            <a:t>Argila de Boom</a:t>
          </a:r>
        </a:p>
        <a:p xmlns:a="http://schemas.openxmlformats.org/drawingml/2006/main">
          <a:pPr algn="ctr"/>
          <a:r>
            <a:rPr lang="pt-BR" sz="900">
              <a:latin typeface="Times New Roman" panose="02020603050405020304" pitchFamily="18" charset="0"/>
              <a:cs typeface="Times New Roman" panose="02020603050405020304" pitchFamily="18" charset="0"/>
            </a:rPr>
            <a:t>Ensaio Triaxial</a:t>
          </a:r>
        </a:p>
        <a:p xmlns:a="http://schemas.openxmlformats.org/drawingml/2006/main">
          <a:pPr algn="ctr"/>
          <a:r>
            <a:rPr lang="pt-BR" sz="900">
              <a:latin typeface="Times New Roman" panose="02020603050405020304" pitchFamily="18" charset="0"/>
              <a:cs typeface="Times New Roman" panose="02020603050405020304" pitchFamily="18" charset="0"/>
            </a:rPr>
            <a:t>25.11.86</a:t>
          </a:r>
        </a:p>
        <a:p xmlns:a="http://schemas.openxmlformats.org/drawingml/2006/main">
          <a:pPr algn="ctr"/>
          <a:r>
            <a:rPr lang="pt-BR" sz="900">
              <a:latin typeface="Times New Roman" panose="02020603050405020304" pitchFamily="18" charset="0"/>
              <a:cs typeface="Times New Roman" panose="02020603050405020304" pitchFamily="18" charset="0"/>
            </a:rPr>
            <a:t>Cota</a:t>
          </a:r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= 243,40m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H = 71,6mm, D = 36mm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W = 7,51%, d = 2,35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Confinamento P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2MPa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Velocidade de deformação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0,25mm/min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Elasticidade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E = 2670MPa, nu = 0,20</a:t>
          </a:r>
        </a:p>
        <a:p xmlns:a="http://schemas.openxmlformats.org/drawingml/2006/main">
          <a:pPr algn="ctr"/>
          <a:endParaRPr lang="pt-BR" sz="9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ctr"/>
          <a:r>
            <a:rPr lang="pt-BR" sz="9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Ruptura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Desviador = 28,17MPa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Deformação = 1,38%</a:t>
          </a:r>
        </a:p>
        <a:p xmlns:a="http://schemas.openxmlformats.org/drawingml/2006/main">
          <a:pPr algn="ctr"/>
          <a:r>
            <a:rPr lang="pt-BR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Desviador residual = 10,97MPa</a:t>
          </a:r>
          <a:endParaRPr lang="pt-BR" sz="9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A248-F2A6-47D8-A7C7-F5415F352BB2}">
  <sheetPr codeName="Planilha1"/>
  <dimension ref="E4:M81"/>
  <sheetViews>
    <sheetView topLeftCell="G4" zoomScale="145" zoomScaleNormal="145" workbookViewId="0">
      <selection activeCell="I31" sqref="I31"/>
    </sheetView>
  </sheetViews>
  <sheetFormatPr defaultRowHeight="15" x14ac:dyDescent="0.25"/>
  <sheetData>
    <row r="4" spans="5:6" x14ac:dyDescent="0.25">
      <c r="E4">
        <v>9.7694548116127196E-4</v>
      </c>
      <c r="F4">
        <v>0.89666175748650101</v>
      </c>
    </row>
    <row r="5" spans="5:6" x14ac:dyDescent="0.25">
      <c r="E5">
        <v>1.4327139971244099E-3</v>
      </c>
      <c r="F5">
        <v>1.6894943544428001</v>
      </c>
    </row>
    <row r="6" spans="5:6" x14ac:dyDescent="0.25">
      <c r="E6">
        <v>1.88750812823248E-3</v>
      </c>
      <c r="F6">
        <v>2.6492390770741299</v>
      </c>
    </row>
    <row r="7" spans="5:6" x14ac:dyDescent="0.25">
      <c r="E7">
        <v>2.2664829378047199E-3</v>
      </c>
      <c r="F7">
        <v>3.45250368188512</v>
      </c>
    </row>
    <row r="8" spans="5:6" x14ac:dyDescent="0.25">
      <c r="E8">
        <v>2.5693948296273699E-3</v>
      </c>
      <c r="F8">
        <v>4.1410162002945503</v>
      </c>
    </row>
    <row r="9" spans="5:6" x14ac:dyDescent="0.25">
      <c r="E9">
        <v>2.8719413271293599E-3</v>
      </c>
      <c r="F9">
        <v>4.8921207658321002</v>
      </c>
    </row>
    <row r="10" spans="5:6" x14ac:dyDescent="0.25">
      <c r="E10">
        <v>3.17393973315037E-3</v>
      </c>
      <c r="F10">
        <v>5.7371134020618504</v>
      </c>
    </row>
    <row r="11" spans="5:6" x14ac:dyDescent="0.25">
      <c r="E11">
        <v>3.47648623065237E-3</v>
      </c>
      <c r="F11">
        <v>6.4882179675994101</v>
      </c>
    </row>
    <row r="12" spans="5:6" x14ac:dyDescent="0.25">
      <c r="E12">
        <v>3.7786673338337001E-3</v>
      </c>
      <c r="F12">
        <v>7.3019145802650902</v>
      </c>
    </row>
    <row r="13" spans="5:6" x14ac:dyDescent="0.25">
      <c r="E13">
        <v>4.0808484370150402E-3</v>
      </c>
      <c r="F13">
        <v>8.1156111929307801</v>
      </c>
    </row>
    <row r="14" spans="5:6" x14ac:dyDescent="0.25">
      <c r="E14">
        <v>4.38266414587572E-3</v>
      </c>
      <c r="F14">
        <v>8.9918998527245897</v>
      </c>
    </row>
    <row r="15" spans="5:6" x14ac:dyDescent="0.25">
      <c r="E15">
        <v>4.6846625518967401E-3</v>
      </c>
      <c r="F15">
        <v>9.8368924889543408</v>
      </c>
    </row>
    <row r="16" spans="5:6" x14ac:dyDescent="0.25">
      <c r="E16">
        <v>4.9870263522384002E-3</v>
      </c>
      <c r="F16">
        <v>10.6192930780559</v>
      </c>
    </row>
    <row r="17" spans="5:13" x14ac:dyDescent="0.25">
      <c r="E17">
        <v>5.2892074554197399E-3</v>
      </c>
      <c r="F17">
        <v>11.4329896907216</v>
      </c>
    </row>
    <row r="18" spans="5:13" x14ac:dyDescent="0.25">
      <c r="E18">
        <v>5.5168481171875396E-3</v>
      </c>
      <c r="F18">
        <v>11.8711340206185</v>
      </c>
    </row>
    <row r="19" spans="5:13" x14ac:dyDescent="0.25">
      <c r="E19">
        <v>5.8164714601242999E-3</v>
      </c>
      <c r="F19">
        <v>13.1229749631811</v>
      </c>
    </row>
    <row r="20" spans="5:13" x14ac:dyDescent="0.25">
      <c r="E20">
        <v>6.19501997632244E-3</v>
      </c>
      <c r="F20">
        <v>13.999263622974899</v>
      </c>
    </row>
    <row r="21" spans="5:13" x14ac:dyDescent="0.25">
      <c r="E21">
        <v>6.5224132876289496E-3</v>
      </c>
      <c r="F21">
        <v>14.8755522827687</v>
      </c>
    </row>
    <row r="22" spans="5:13" x14ac:dyDescent="0.25">
      <c r="E22">
        <v>6.7979206054024997E-3</v>
      </c>
      <c r="F22">
        <v>15.8770250368188</v>
      </c>
    </row>
    <row r="23" spans="5:13" x14ac:dyDescent="0.25">
      <c r="E23">
        <v>7.1001017085838402E-3</v>
      </c>
      <c r="F23">
        <v>16.690721649484502</v>
      </c>
    </row>
    <row r="24" spans="5:13" x14ac:dyDescent="0.25">
      <c r="E24">
        <v>7.4026482060858302E-3</v>
      </c>
      <c r="F24">
        <v>17.441826215022001</v>
      </c>
    </row>
    <row r="25" spans="5:13" x14ac:dyDescent="0.25">
      <c r="E25">
        <v>7.7053774007481502E-3</v>
      </c>
      <c r="F25">
        <v>18.1616347569955</v>
      </c>
    </row>
    <row r="26" spans="5:13" x14ac:dyDescent="0.25">
      <c r="E26">
        <v>8.0077412010898207E-3</v>
      </c>
      <c r="F26">
        <v>18.944035346097198</v>
      </c>
      <c r="H26" s="1" t="s">
        <v>0</v>
      </c>
      <c r="I26" s="1">
        <f>0.8/100</f>
        <v>8.0000000000000002E-3</v>
      </c>
      <c r="J26" s="1" t="s">
        <v>8</v>
      </c>
      <c r="K26" s="1">
        <f>2250*I26</f>
        <v>18</v>
      </c>
      <c r="L26" s="1" t="s">
        <v>7</v>
      </c>
      <c r="M26" s="1">
        <f>K26/I26</f>
        <v>2250</v>
      </c>
    </row>
    <row r="27" spans="5:13" x14ac:dyDescent="0.25">
      <c r="E27">
        <v>8.3099223042711508E-3</v>
      </c>
      <c r="F27">
        <v>19.7577319587628</v>
      </c>
      <c r="H27" s="1" t="s">
        <v>1</v>
      </c>
      <c r="I27" s="1">
        <f>0.013</f>
        <v>1.2999999999999999E-2</v>
      </c>
      <c r="J27" s="1" t="s">
        <v>9</v>
      </c>
      <c r="K27" s="1">
        <v>27.5</v>
      </c>
    </row>
    <row r="28" spans="5:13" x14ac:dyDescent="0.25">
      <c r="E28">
        <v>8.6128341960938007E-3</v>
      </c>
      <c r="F28">
        <v>20.4462444771723</v>
      </c>
      <c r="H28" s="1" t="s">
        <v>2</v>
      </c>
      <c r="I28" s="1">
        <v>1.4999999999999999E-2</v>
      </c>
      <c r="J28" s="1" t="s">
        <v>10</v>
      </c>
      <c r="K28" s="1">
        <v>27.5</v>
      </c>
    </row>
    <row r="29" spans="5:13" x14ac:dyDescent="0.25">
      <c r="E29">
        <v>8.9913827122919503E-3</v>
      </c>
      <c r="F29">
        <v>21.322533136966101</v>
      </c>
      <c r="H29" s="1" t="s">
        <v>3</v>
      </c>
      <c r="I29" s="1">
        <v>0.05</v>
      </c>
      <c r="J29" s="1" t="s">
        <v>11</v>
      </c>
      <c r="K29" s="1">
        <v>11</v>
      </c>
    </row>
    <row r="30" spans="5:13" x14ac:dyDescent="0.25">
      <c r="E30">
        <v>9.4462986415069002E-3</v>
      </c>
      <c r="F30">
        <v>22.261413843888</v>
      </c>
    </row>
    <row r="31" spans="5:13" x14ac:dyDescent="0.25">
      <c r="E31">
        <v>1.0204491856865099E-2</v>
      </c>
      <c r="F31">
        <v>23.826215022091301</v>
      </c>
      <c r="H31" s="1" t="s">
        <v>4</v>
      </c>
      <c r="I31">
        <f>I27-$I$26</f>
        <v>4.9999999999999992E-3</v>
      </c>
    </row>
    <row r="32" spans="5:13" x14ac:dyDescent="0.25">
      <c r="E32">
        <v>1.05837711617046E-2</v>
      </c>
      <c r="F32">
        <v>24.5773195876288</v>
      </c>
      <c r="H32" s="1" t="s">
        <v>5</v>
      </c>
      <c r="I32">
        <f>I28-$I$26</f>
        <v>6.9999999999999993E-3</v>
      </c>
    </row>
    <row r="33" spans="5:9" x14ac:dyDescent="0.25">
      <c r="E33">
        <v>1.0963050466544E-2</v>
      </c>
      <c r="F33">
        <v>25.328424153166399</v>
      </c>
      <c r="H33" s="1" t="s">
        <v>6</v>
      </c>
      <c r="I33">
        <f>I29-$I$26</f>
        <v>4.2000000000000003E-2</v>
      </c>
    </row>
    <row r="34" spans="5:9" x14ac:dyDescent="0.25">
      <c r="E34">
        <v>1.14194279730416E-2</v>
      </c>
      <c r="F34">
        <v>26.016936671575799</v>
      </c>
    </row>
    <row r="35" spans="5:9" x14ac:dyDescent="0.25">
      <c r="E35">
        <v>1.19522642411361E-2</v>
      </c>
      <c r="F35">
        <v>26.7523932253313</v>
      </c>
    </row>
    <row r="36" spans="5:9" x14ac:dyDescent="0.25">
      <c r="E36">
        <v>1.27149335369224E-2</v>
      </c>
      <c r="F36">
        <v>27.550441826215</v>
      </c>
    </row>
    <row r="37" spans="5:9" x14ac:dyDescent="0.25">
      <c r="E37">
        <v>1.36334130609411E-2</v>
      </c>
      <c r="F37">
        <v>27.946858124693101</v>
      </c>
    </row>
    <row r="38" spans="5:9" x14ac:dyDescent="0.25">
      <c r="E38">
        <v>1.4402598555445701E-2</v>
      </c>
      <c r="F38">
        <v>27.628681885125101</v>
      </c>
    </row>
    <row r="39" spans="5:9" x14ac:dyDescent="0.25">
      <c r="E39">
        <v>1.48674714798985E-2</v>
      </c>
      <c r="F39">
        <v>26.8619293078055</v>
      </c>
    </row>
    <row r="40" spans="5:9" x14ac:dyDescent="0.25">
      <c r="E40">
        <v>1.5103150816720701E-2</v>
      </c>
      <c r="F40">
        <v>25.9230486008836</v>
      </c>
    </row>
    <row r="41" spans="5:9" x14ac:dyDescent="0.25">
      <c r="E41">
        <v>1.5365199443683499E-2</v>
      </c>
      <c r="F41">
        <v>24.848551791850699</v>
      </c>
    </row>
    <row r="42" spans="5:9" x14ac:dyDescent="0.25">
      <c r="E42">
        <v>1.56256037962033E-2</v>
      </c>
      <c r="F42">
        <v>24.055719194894401</v>
      </c>
    </row>
    <row r="43" spans="5:9" x14ac:dyDescent="0.25">
      <c r="E43">
        <v>1.5809092644225399E-2</v>
      </c>
      <c r="F43">
        <v>23.294182621502198</v>
      </c>
    </row>
    <row r="44" spans="5:9" x14ac:dyDescent="0.25">
      <c r="E44">
        <v>1.59665775964275E-2</v>
      </c>
      <c r="F44">
        <v>22.605670103092699</v>
      </c>
    </row>
    <row r="45" spans="5:9" x14ac:dyDescent="0.25">
      <c r="E45">
        <v>1.6124793337270901E-2</v>
      </c>
      <c r="F45">
        <v>21.7919734904271</v>
      </c>
    </row>
    <row r="46" spans="5:9" x14ac:dyDescent="0.25">
      <c r="E46">
        <v>1.6283191775274701E-2</v>
      </c>
      <c r="F46">
        <v>20.946980854197299</v>
      </c>
    </row>
    <row r="47" spans="5:9" x14ac:dyDescent="0.25">
      <c r="E47">
        <v>1.6466741522350201E-2</v>
      </c>
      <c r="F47">
        <v>20.175012272950401</v>
      </c>
    </row>
    <row r="48" spans="5:9" x14ac:dyDescent="0.25">
      <c r="E48">
        <v>1.67276330672976E-2</v>
      </c>
      <c r="F48">
        <v>19.2987236131566</v>
      </c>
    </row>
    <row r="49" spans="5:6" x14ac:dyDescent="0.25">
      <c r="E49">
        <v>1.6911852703960902E-2</v>
      </c>
      <c r="F49">
        <v>18.4120029455081</v>
      </c>
    </row>
    <row r="50" spans="5:6" x14ac:dyDescent="0.25">
      <c r="E50">
        <v>1.71469839493021E-2</v>
      </c>
      <c r="F50">
        <v>17.567010309278299</v>
      </c>
    </row>
    <row r="51" spans="5:6" x14ac:dyDescent="0.25">
      <c r="E51">
        <v>1.7535763506478601E-2</v>
      </c>
      <c r="F51">
        <v>16.690721649484502</v>
      </c>
    </row>
    <row r="52" spans="5:6" x14ac:dyDescent="0.25">
      <c r="E52">
        <v>1.8160131051897101E-2</v>
      </c>
      <c r="F52">
        <v>14.891200294550799</v>
      </c>
    </row>
    <row r="53" spans="5:6" x14ac:dyDescent="0.25">
      <c r="E53">
        <v>1.8779109031086001E-2</v>
      </c>
      <c r="F53">
        <v>14.014911634756899</v>
      </c>
    </row>
    <row r="54" spans="5:6" x14ac:dyDescent="0.25">
      <c r="E54">
        <v>1.9550121497193901E-2</v>
      </c>
      <c r="F54">
        <v>13.3837751595483</v>
      </c>
    </row>
    <row r="55" spans="5:6" x14ac:dyDescent="0.25">
      <c r="E55">
        <v>2.0472985753060498E-2</v>
      </c>
      <c r="F55">
        <v>13.0290868924889</v>
      </c>
    </row>
    <row r="56" spans="5:6" x14ac:dyDescent="0.25">
      <c r="E56">
        <v>2.1395423715552898E-2</v>
      </c>
      <c r="F56">
        <v>12.747422680412299</v>
      </c>
    </row>
    <row r="57" spans="5:6" x14ac:dyDescent="0.25">
      <c r="E57">
        <v>2.23177398799385E-2</v>
      </c>
      <c r="F57">
        <v>12.4866224840451</v>
      </c>
    </row>
    <row r="58" spans="5:6" x14ac:dyDescent="0.25">
      <c r="E58">
        <v>2.32397515490569E-2</v>
      </c>
      <c r="F58">
        <v>12.2779823269513</v>
      </c>
    </row>
    <row r="59" spans="5:6" x14ac:dyDescent="0.25">
      <c r="E59">
        <v>2.4161580521015E-2</v>
      </c>
      <c r="F59">
        <v>12.1006381934217</v>
      </c>
    </row>
    <row r="60" spans="5:6" x14ac:dyDescent="0.25">
      <c r="E60">
        <v>2.5083409492973101E-2</v>
      </c>
      <c r="F60">
        <v>11.9232940598919</v>
      </c>
    </row>
    <row r="61" spans="5:6" x14ac:dyDescent="0.25">
      <c r="E61">
        <v>2.6004812171557E-2</v>
      </c>
      <c r="F61">
        <v>11.818973981345099</v>
      </c>
    </row>
    <row r="62" spans="5:6" x14ac:dyDescent="0.25">
      <c r="E62">
        <v>2.6926093052034101E-2</v>
      </c>
      <c r="F62">
        <v>11.7355179185076</v>
      </c>
    </row>
    <row r="63" spans="5:6" x14ac:dyDescent="0.25">
      <c r="E63">
        <v>2.7847373932511198E-2</v>
      </c>
      <c r="F63">
        <v>11.6520618556701</v>
      </c>
    </row>
    <row r="64" spans="5:6" x14ac:dyDescent="0.25">
      <c r="E64">
        <v>2.8768472115827899E-2</v>
      </c>
      <c r="F64">
        <v>11.599901816396599</v>
      </c>
    </row>
    <row r="65" spans="5:6" x14ac:dyDescent="0.25">
      <c r="E65">
        <v>2.96895094000913E-2</v>
      </c>
      <c r="F65">
        <v>11.5581737849779</v>
      </c>
    </row>
    <row r="66" spans="5:6" x14ac:dyDescent="0.25">
      <c r="E66">
        <v>3.0610668482461498E-2</v>
      </c>
      <c r="F66">
        <v>11.495581737849699</v>
      </c>
    </row>
    <row r="67" spans="5:6" x14ac:dyDescent="0.25">
      <c r="E67">
        <v>3.1531583968617903E-2</v>
      </c>
      <c r="F67">
        <v>11.474717722140401</v>
      </c>
    </row>
    <row r="68" spans="5:6" x14ac:dyDescent="0.25">
      <c r="E68">
        <v>3.2452743050988102E-2</v>
      </c>
      <c r="F68">
        <v>11.4121256750122</v>
      </c>
    </row>
    <row r="69" spans="5:6" x14ac:dyDescent="0.25">
      <c r="E69">
        <v>3.3374206628625502E-2</v>
      </c>
      <c r="F69">
        <v>11.2973735886107</v>
      </c>
    </row>
    <row r="70" spans="5:6" x14ac:dyDescent="0.25">
      <c r="E70">
        <v>3.4295426610049098E-2</v>
      </c>
      <c r="F70">
        <v>11.2243495336278</v>
      </c>
    </row>
    <row r="71" spans="5:6" x14ac:dyDescent="0.25">
      <c r="E71">
        <v>3.5216707490526203E-2</v>
      </c>
      <c r="F71">
        <v>11.140893470790299</v>
      </c>
    </row>
    <row r="72" spans="5:6" x14ac:dyDescent="0.25">
      <c r="E72">
        <v>3.61379883710033E-2</v>
      </c>
      <c r="F72">
        <v>11.057437407952801</v>
      </c>
    </row>
    <row r="73" spans="5:6" x14ac:dyDescent="0.25">
      <c r="E73">
        <v>3.70590256552666E-2</v>
      </c>
      <c r="F73">
        <v>11.015709376534099</v>
      </c>
    </row>
    <row r="74" spans="5:6" x14ac:dyDescent="0.25">
      <c r="E74">
        <v>3.7980002040476503E-2</v>
      </c>
      <c r="F74">
        <v>10.98441335297</v>
      </c>
    </row>
    <row r="75" spans="5:6" x14ac:dyDescent="0.25">
      <c r="E75">
        <v>3.89011002237932E-2</v>
      </c>
      <c r="F75">
        <v>10.9322533136966</v>
      </c>
    </row>
    <row r="76" spans="5:6" x14ac:dyDescent="0.25">
      <c r="E76">
        <v>3.9822198407110002E-2</v>
      </c>
      <c r="F76">
        <v>10.8800932744231</v>
      </c>
    </row>
    <row r="77" spans="5:6" x14ac:dyDescent="0.25">
      <c r="E77">
        <v>4.0743052994212998E-2</v>
      </c>
      <c r="F77">
        <v>10.8696612665684</v>
      </c>
    </row>
    <row r="78" spans="5:6" x14ac:dyDescent="0.25">
      <c r="E78">
        <v>4.1663846682262501E-2</v>
      </c>
      <c r="F78">
        <v>10.8696612665684</v>
      </c>
    </row>
    <row r="79" spans="5:6" x14ac:dyDescent="0.25">
      <c r="E79">
        <v>4.2584762168418902E-2</v>
      </c>
      <c r="F79">
        <v>10.8487972508591</v>
      </c>
    </row>
    <row r="80" spans="5:6" x14ac:dyDescent="0.25">
      <c r="E80">
        <v>4.3505860351735703E-2</v>
      </c>
      <c r="F80">
        <v>10.796637211585599</v>
      </c>
    </row>
    <row r="81" spans="5:6" x14ac:dyDescent="0.25">
      <c r="E81">
        <v>4.4120027305702601E-2</v>
      </c>
      <c r="F81">
        <v>10.7444771723122</v>
      </c>
    </row>
  </sheetData>
  <phoneticPr fontId="1" type="noConversion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497C-BD0B-4949-B525-99C41DEA0AC8}">
  <sheetPr codeName="Planilha2"/>
  <dimension ref="E3:R105"/>
  <sheetViews>
    <sheetView topLeftCell="G13" zoomScaleNormal="100" workbookViewId="0">
      <selection activeCell="J40" sqref="J40"/>
    </sheetView>
  </sheetViews>
  <sheetFormatPr defaultRowHeight="15" x14ac:dyDescent="0.25"/>
  <sheetData>
    <row r="3" spans="5:18" x14ac:dyDescent="0.25">
      <c r="E3" t="s">
        <v>12</v>
      </c>
      <c r="F3" t="s">
        <v>13</v>
      </c>
      <c r="Q3" t="s">
        <v>12</v>
      </c>
      <c r="R3" t="s">
        <v>14</v>
      </c>
    </row>
    <row r="4" spans="5:18" x14ac:dyDescent="0.25">
      <c r="E4">
        <v>3.57904355772159E-4</v>
      </c>
      <c r="F4">
        <v>0.17599574508239699</v>
      </c>
      <c r="Q4" s="1">
        <v>0</v>
      </c>
      <c r="R4" s="1">
        <v>0</v>
      </c>
    </row>
    <row r="5" spans="5:18" x14ac:dyDescent="0.25">
      <c r="E5">
        <v>1.3351609300436601E-4</v>
      </c>
      <c r="F5">
        <v>8.7328752434139206E-2</v>
      </c>
      <c r="Q5">
        <v>1.7870947715622799E-3</v>
      </c>
      <c r="R5">
        <v>-6.85067864348472E-2</v>
      </c>
    </row>
    <row r="6" spans="5:18" x14ac:dyDescent="0.25">
      <c r="E6">
        <v>5.6503198294242897E-4</v>
      </c>
      <c r="F6">
        <v>0.29587118580092803</v>
      </c>
      <c r="Q6">
        <v>5.82640971312168E-3</v>
      </c>
      <c r="R6">
        <v>-0.137666224256518</v>
      </c>
    </row>
    <row r="7" spans="5:18" x14ac:dyDescent="0.25">
      <c r="E7">
        <v>9.7928723728297291E-4</v>
      </c>
      <c r="F7">
        <v>0.72666443626631005</v>
      </c>
      <c r="Q7">
        <v>1.0008261487276E-2</v>
      </c>
      <c r="R7">
        <v>-0.18031157132981801</v>
      </c>
    </row>
    <row r="8" spans="5:18" x14ac:dyDescent="0.25">
      <c r="E8">
        <v>8.2394151690526796E-4</v>
      </c>
      <c r="F8">
        <v>0.47087182918564702</v>
      </c>
      <c r="Q8">
        <v>1.48902580201156E-2</v>
      </c>
      <c r="R8">
        <v>-0.201882667804373</v>
      </c>
    </row>
    <row r="9" spans="5:18" x14ac:dyDescent="0.25">
      <c r="E9">
        <v>6.9448674992384895E-4</v>
      </c>
      <c r="F9">
        <v>0.37899649140866998</v>
      </c>
      <c r="Q9">
        <v>1.96343062720877E-2</v>
      </c>
      <c r="R9">
        <v>-0.20916798258376201</v>
      </c>
    </row>
    <row r="10" spans="5:18" x14ac:dyDescent="0.25">
      <c r="E10">
        <v>1.14757843435881E-3</v>
      </c>
      <c r="F10">
        <v>0.63712244040112898</v>
      </c>
      <c r="Q10">
        <v>2.4377998515736101E-2</v>
      </c>
      <c r="R10">
        <v>-0.21961880470790901</v>
      </c>
    </row>
    <row r="11" spans="5:18" x14ac:dyDescent="0.25">
      <c r="E11">
        <v>9.5339628388668805E-4</v>
      </c>
      <c r="F11">
        <v>0.55983048957287895</v>
      </c>
      <c r="Q11">
        <v>2.9123510357483302E-2</v>
      </c>
      <c r="R11">
        <v>-0.21389036706996301</v>
      </c>
    </row>
    <row r="12" spans="5:18" x14ac:dyDescent="0.25">
      <c r="E12">
        <v>1.5266959662329699E-3</v>
      </c>
      <c r="F12">
        <v>0.97233200612257198</v>
      </c>
      <c r="Q12">
        <v>3.4148805185165797E-2</v>
      </c>
      <c r="R12">
        <v>-0.20217670430874901</v>
      </c>
    </row>
    <row r="13" spans="5:18" x14ac:dyDescent="0.25">
      <c r="E13">
        <v>1.34176058483094E-3</v>
      </c>
      <c r="F13">
        <v>0.87094274447904496</v>
      </c>
      <c r="Q13">
        <v>3.8895741060207802E-2</v>
      </c>
      <c r="R13">
        <v>-0.18378623729177501</v>
      </c>
    </row>
    <row r="14" spans="5:18" x14ac:dyDescent="0.25">
      <c r="E14">
        <v>1.34176058483094E-3</v>
      </c>
      <c r="F14">
        <v>0.81066474509097497</v>
      </c>
      <c r="Q14">
        <v>4.3364317982609202E-2</v>
      </c>
      <c r="R14">
        <v>-0.15871896601904201</v>
      </c>
    </row>
    <row r="15" spans="5:18" x14ac:dyDescent="0.25">
      <c r="E15">
        <v>1.6006701187937799E-3</v>
      </c>
      <c r="F15">
        <v>1.0892074358116499</v>
      </c>
      <c r="Q15">
        <v>4.79741461519924E-2</v>
      </c>
      <c r="R15">
        <v>-0.11856860274289401</v>
      </c>
    </row>
    <row r="16" spans="5:18" x14ac:dyDescent="0.25">
      <c r="E16">
        <v>1.8595796527566199E-3</v>
      </c>
      <c r="F16">
        <v>1.2000411766219701</v>
      </c>
      <c r="Q16">
        <v>5.21669006810596E-2</v>
      </c>
      <c r="R16">
        <v>-6.4270287383007205E-2</v>
      </c>
    </row>
    <row r="17" spans="5:18" x14ac:dyDescent="0.25">
      <c r="E17">
        <v>2.1832165702101699E-3</v>
      </c>
      <c r="F17">
        <v>1.3123332561271599</v>
      </c>
      <c r="Q17">
        <v>5.6220767462849597E-2</v>
      </c>
      <c r="R17">
        <v>-4.0396124877317696E-3</v>
      </c>
    </row>
    <row r="18" spans="5:18" x14ac:dyDescent="0.25">
      <c r="E18">
        <v>2.3773987206823E-3</v>
      </c>
      <c r="F18">
        <v>1.39788912622636</v>
      </c>
      <c r="Q18">
        <v>6.0552098231910802E-2</v>
      </c>
      <c r="R18">
        <v>4.15565244101034E-2</v>
      </c>
    </row>
    <row r="19" spans="5:18" x14ac:dyDescent="0.25">
      <c r="E19">
        <v>2.89521778860797E-3</v>
      </c>
      <c r="F19">
        <v>1.4815005447323899</v>
      </c>
      <c r="Q19">
        <v>6.5163890740150596E-2</v>
      </c>
      <c r="R19">
        <v>9.9173134020328305E-2</v>
      </c>
    </row>
    <row r="20" spans="5:18" x14ac:dyDescent="0.25">
      <c r="E20">
        <v>3.5424916235150699E-3</v>
      </c>
      <c r="F20">
        <v>1.57386199540766</v>
      </c>
      <c r="Q20">
        <v>6.8264920662236203E-2</v>
      </c>
      <c r="R20">
        <v>0.125052269089729</v>
      </c>
    </row>
    <row r="21" spans="5:18" x14ac:dyDescent="0.25">
      <c r="E21">
        <v>4.2933292720072997E-3</v>
      </c>
      <c r="F21">
        <v>1.6646678848084</v>
      </c>
      <c r="Q21">
        <v>7.0821113827536003E-2</v>
      </c>
      <c r="R21">
        <v>0.14584063346725001</v>
      </c>
    </row>
    <row r="22" spans="5:18" x14ac:dyDescent="0.25">
      <c r="E22">
        <v>5.7432226621992001E-3</v>
      </c>
      <c r="F22">
        <v>1.8431685410608101</v>
      </c>
      <c r="Q22">
        <v>7.39640443110995E-2</v>
      </c>
      <c r="R22">
        <v>0.17202282062218699</v>
      </c>
    </row>
    <row r="23" spans="5:18" x14ac:dyDescent="0.25">
      <c r="E23">
        <v>6.51995126408772E-3</v>
      </c>
      <c r="F23">
        <v>1.9190021531941901</v>
      </c>
      <c r="Q23">
        <v>7.8572710508870602E-2</v>
      </c>
      <c r="R23">
        <v>0.20184131964808599</v>
      </c>
    </row>
    <row r="24" spans="5:18" x14ac:dyDescent="0.25">
      <c r="E24">
        <v>7.1672250989948203E-3</v>
      </c>
      <c r="F24">
        <v>1.9715023462096</v>
      </c>
      <c r="Q24">
        <v>8.3320279287599205E-2</v>
      </c>
      <c r="R24">
        <v>0.225859355277961</v>
      </c>
    </row>
    <row r="25" spans="5:18" x14ac:dyDescent="0.25">
      <c r="E25">
        <v>8.4617727688090106E-3</v>
      </c>
      <c r="F25">
        <v>2.0765027322404301</v>
      </c>
      <c r="Q25">
        <v>8.8068164518170899E-2</v>
      </c>
      <c r="R25">
        <v>0.25269117521428702</v>
      </c>
    </row>
    <row r="26" spans="5:18" x14ac:dyDescent="0.25">
      <c r="E26">
        <v>9.4974109046603705E-3</v>
      </c>
      <c r="F26">
        <v>2.1552530217635599</v>
      </c>
      <c r="H26" s="1" t="s">
        <v>0</v>
      </c>
      <c r="I26" s="1">
        <f>0.003</f>
        <v>3.0000000000000001E-3</v>
      </c>
      <c r="J26" s="1" t="s">
        <v>8</v>
      </c>
      <c r="K26" s="1">
        <v>1.4</v>
      </c>
      <c r="L26" s="1" t="s">
        <v>7</v>
      </c>
      <c r="M26" s="1">
        <f>K26/I26</f>
        <v>466.66666666666663</v>
      </c>
      <c r="Q26">
        <v>9.2536583214650803E-2</v>
      </c>
      <c r="R26">
        <v>0.27635155433379499</v>
      </c>
    </row>
    <row r="27" spans="5:18" x14ac:dyDescent="0.25">
      <c r="E27">
        <v>1.06625038074931E-2</v>
      </c>
      <c r="F27">
        <v>2.2235032726836002</v>
      </c>
      <c r="H27" s="1" t="s">
        <v>1</v>
      </c>
      <c r="I27" s="1">
        <v>1.7000000000000001E-2</v>
      </c>
      <c r="J27" s="1" t="s">
        <v>9</v>
      </c>
      <c r="K27" s="1">
        <v>2.6</v>
      </c>
      <c r="Q27">
        <v>9.7284784897065796E-2</v>
      </c>
      <c r="R27">
        <v>0.305997158576572</v>
      </c>
    </row>
    <row r="28" spans="5:18" x14ac:dyDescent="0.25">
      <c r="E28">
        <v>1.2086506244288701E-2</v>
      </c>
      <c r="F28">
        <v>2.29233685908159</v>
      </c>
      <c r="H28" s="1" t="s">
        <v>2</v>
      </c>
      <c r="I28" s="1">
        <v>5.8000000000000003E-2</v>
      </c>
      <c r="J28" s="1" t="s">
        <v>10</v>
      </c>
      <c r="K28" s="1">
        <v>2.6</v>
      </c>
      <c r="M28">
        <f>I26*100</f>
        <v>0.3</v>
      </c>
      <c r="Q28">
        <v>0.101894276836365</v>
      </c>
      <c r="R28">
        <v>0.343157876027116</v>
      </c>
    </row>
    <row r="29" spans="5:18" x14ac:dyDescent="0.25">
      <c r="E29">
        <v>1.3639963448065701E-2</v>
      </c>
      <c r="F29">
        <v>2.3623371164354698</v>
      </c>
      <c r="H29" s="1" t="s">
        <v>3</v>
      </c>
      <c r="I29" s="1">
        <v>7.4999999999999997E-2</v>
      </c>
      <c r="J29" s="1" t="s">
        <v>11</v>
      </c>
      <c r="K29" s="1">
        <v>1.8</v>
      </c>
      <c r="M29">
        <f>I27*100</f>
        <v>1.7000000000000002</v>
      </c>
    </row>
    <row r="30" spans="5:18" x14ac:dyDescent="0.25">
      <c r="E30">
        <v>1.5193420651842799E-2</v>
      </c>
      <c r="F30">
        <v>2.42455956741671</v>
      </c>
    </row>
    <row r="31" spans="5:18" x14ac:dyDescent="0.25">
      <c r="E31">
        <v>1.6746877855619801E-2</v>
      </c>
      <c r="F31">
        <v>2.4751153088389599</v>
      </c>
      <c r="H31" s="1" t="s">
        <v>4</v>
      </c>
      <c r="I31">
        <f>I27-$I$26</f>
        <v>1.4000000000000002E-2</v>
      </c>
    </row>
    <row r="32" spans="5:18" x14ac:dyDescent="0.25">
      <c r="E32">
        <v>1.8300335059396801E-2</v>
      </c>
      <c r="F32">
        <v>2.5217821470748798</v>
      </c>
      <c r="H32" s="1" t="s">
        <v>5</v>
      </c>
      <c r="I32">
        <f>I28-$I$26</f>
        <v>5.5E-2</v>
      </c>
    </row>
    <row r="33" spans="5:11" x14ac:dyDescent="0.25">
      <c r="E33">
        <v>1.9853792263173901E-2</v>
      </c>
      <c r="F33">
        <v>2.5606711789381502</v>
      </c>
      <c r="H33" s="1" t="s">
        <v>6</v>
      </c>
      <c r="I33">
        <f>I29-$I$26</f>
        <v>7.1999999999999995E-2</v>
      </c>
    </row>
    <row r="34" spans="5:11" x14ac:dyDescent="0.25">
      <c r="E34">
        <v>2.1407249466950901E-2</v>
      </c>
      <c r="F34">
        <v>2.5898379528356101</v>
      </c>
    </row>
    <row r="35" spans="5:11" x14ac:dyDescent="0.25">
      <c r="E35">
        <v>2.2960706670727901E-2</v>
      </c>
      <c r="F35">
        <v>2.62094917832622</v>
      </c>
    </row>
    <row r="36" spans="5:11" x14ac:dyDescent="0.25">
      <c r="E36">
        <v>2.4514163874505002E-2</v>
      </c>
      <c r="F36">
        <v>2.6471992748339299</v>
      </c>
    </row>
    <row r="37" spans="5:11" x14ac:dyDescent="0.25">
      <c r="E37">
        <v>2.6067621078282002E-2</v>
      </c>
      <c r="F37">
        <v>2.6685882423587302</v>
      </c>
      <c r="I37" s="1" t="s">
        <v>15</v>
      </c>
      <c r="J37" s="1" t="s">
        <v>1</v>
      </c>
      <c r="K37" s="1" t="s">
        <v>13</v>
      </c>
    </row>
    <row r="38" spans="5:11" x14ac:dyDescent="0.25">
      <c r="E38">
        <v>2.7621078282059001E-2</v>
      </c>
      <c r="F38">
        <v>2.6890049840869499</v>
      </c>
      <c r="I38" s="2" t="s">
        <v>16</v>
      </c>
      <c r="J38" s="1">
        <v>0</v>
      </c>
      <c r="K38" s="1">
        <v>0</v>
      </c>
    </row>
    <row r="39" spans="5:11" x14ac:dyDescent="0.25">
      <c r="E39">
        <v>2.9174535485836098E-2</v>
      </c>
      <c r="F39">
        <v>2.7074772742220001</v>
      </c>
      <c r="I39" s="1">
        <v>0</v>
      </c>
      <c r="J39" s="1">
        <v>3.0000000000000001E-3</v>
      </c>
      <c r="K39" s="1">
        <v>1.4</v>
      </c>
    </row>
    <row r="40" spans="5:11" x14ac:dyDescent="0.25">
      <c r="E40">
        <v>3.0727992689613098E-2</v>
      </c>
      <c r="F40">
        <v>2.7201162095775602</v>
      </c>
      <c r="I40" s="1">
        <v>1</v>
      </c>
      <c r="J40" s="1">
        <v>1.7000000000000001E-2</v>
      </c>
      <c r="K40" s="1">
        <v>2.65</v>
      </c>
    </row>
    <row r="41" spans="5:11" x14ac:dyDescent="0.25">
      <c r="E41">
        <v>3.2281449893390102E-2</v>
      </c>
      <c r="F41">
        <v>2.73275514493313</v>
      </c>
      <c r="I41" s="1">
        <v>2</v>
      </c>
      <c r="J41" s="1">
        <v>5.8000000000000003E-2</v>
      </c>
      <c r="K41" s="1">
        <v>2.65</v>
      </c>
    </row>
    <row r="42" spans="5:11" x14ac:dyDescent="0.25">
      <c r="E42">
        <v>3.3834907097167202E-2</v>
      </c>
      <c r="F42">
        <v>2.74539408028869</v>
      </c>
      <c r="I42" s="1">
        <v>3</v>
      </c>
      <c r="J42" s="1">
        <v>7.4999999999999997E-2</v>
      </c>
      <c r="K42" s="1">
        <v>1.8</v>
      </c>
    </row>
    <row r="43" spans="5:11" x14ac:dyDescent="0.25">
      <c r="E43">
        <v>3.5388364300944199E-2</v>
      </c>
      <c r="F43">
        <v>2.7560885640510899</v>
      </c>
      <c r="I43" s="1">
        <v>4</v>
      </c>
      <c r="J43" s="1">
        <v>0.1</v>
      </c>
      <c r="K43" s="1">
        <v>1.8</v>
      </c>
    </row>
    <row r="44" spans="5:11" x14ac:dyDescent="0.25">
      <c r="E44">
        <v>3.6941821504721202E-2</v>
      </c>
      <c r="F44">
        <v>2.7648385962203199</v>
      </c>
    </row>
    <row r="45" spans="5:11" x14ac:dyDescent="0.25">
      <c r="E45">
        <v>3.8495278708498303E-2</v>
      </c>
      <c r="F45">
        <v>2.7667830478134898</v>
      </c>
    </row>
    <row r="46" spans="5:11" x14ac:dyDescent="0.25">
      <c r="E46">
        <v>4.0048735912275299E-2</v>
      </c>
      <c r="F46">
        <v>2.7755330799827198</v>
      </c>
    </row>
    <row r="47" spans="5:11" x14ac:dyDescent="0.25">
      <c r="E47">
        <v>4.1602193116052302E-2</v>
      </c>
      <c r="F47">
        <v>2.7765053057793101</v>
      </c>
    </row>
    <row r="48" spans="5:11" x14ac:dyDescent="0.25">
      <c r="E48">
        <v>4.3155650319829403E-2</v>
      </c>
      <c r="F48">
        <v>2.7765053057793101</v>
      </c>
    </row>
    <row r="49" spans="5:6" x14ac:dyDescent="0.25">
      <c r="E49">
        <v>4.4709107523606399E-2</v>
      </c>
      <c r="F49">
        <v>2.7765053057793101</v>
      </c>
    </row>
    <row r="50" spans="5:6" x14ac:dyDescent="0.25">
      <c r="E50">
        <v>4.6262564727383403E-2</v>
      </c>
      <c r="F50">
        <v>2.7765053057793101</v>
      </c>
    </row>
    <row r="51" spans="5:6" x14ac:dyDescent="0.25">
      <c r="E51">
        <v>4.7816021931160503E-2</v>
      </c>
      <c r="F51">
        <v>2.76969972520323</v>
      </c>
    </row>
    <row r="52" spans="5:6" x14ac:dyDescent="0.25">
      <c r="E52">
        <v>4.93694791349375E-2</v>
      </c>
      <c r="F52">
        <v>2.7619219188305801</v>
      </c>
    </row>
    <row r="53" spans="5:6" x14ac:dyDescent="0.25">
      <c r="E53">
        <v>5.0922936338714503E-2</v>
      </c>
      <c r="F53">
        <v>2.74442185449211</v>
      </c>
    </row>
    <row r="54" spans="5:6" x14ac:dyDescent="0.25">
      <c r="E54">
        <v>5.2476393542491603E-2</v>
      </c>
      <c r="F54">
        <v>2.7269217901536398</v>
      </c>
    </row>
    <row r="55" spans="5:6" x14ac:dyDescent="0.25">
      <c r="E55">
        <v>5.40298507462686E-2</v>
      </c>
      <c r="F55">
        <v>2.7045605968322599</v>
      </c>
    </row>
    <row r="56" spans="5:6" x14ac:dyDescent="0.25">
      <c r="E56">
        <v>5.5583307950045603E-2</v>
      </c>
      <c r="F56">
        <v>2.6763660487313801</v>
      </c>
    </row>
    <row r="57" spans="5:6" x14ac:dyDescent="0.25">
      <c r="E57">
        <v>5.7136765153822697E-2</v>
      </c>
      <c r="F57">
        <v>2.6403936942578601</v>
      </c>
    </row>
    <row r="58" spans="5:6" x14ac:dyDescent="0.25">
      <c r="E58">
        <v>5.86902223575997E-2</v>
      </c>
      <c r="F58">
        <v>2.5946990818185198</v>
      </c>
    </row>
    <row r="59" spans="5:6" x14ac:dyDescent="0.25">
      <c r="E59">
        <v>6.0243679561376703E-2</v>
      </c>
      <c r="F59">
        <v>2.5344210824304501</v>
      </c>
    </row>
    <row r="60" spans="5:6" x14ac:dyDescent="0.25">
      <c r="E60">
        <v>6.1797136765153797E-2</v>
      </c>
      <c r="F60">
        <v>2.4721986314492099</v>
      </c>
    </row>
    <row r="61" spans="5:6" x14ac:dyDescent="0.25">
      <c r="E61">
        <v>6.3350593968930793E-2</v>
      </c>
      <c r="F61">
        <v>2.4090039546713999</v>
      </c>
    </row>
    <row r="62" spans="5:6" x14ac:dyDescent="0.25">
      <c r="E62">
        <v>6.4904051172707797E-2</v>
      </c>
      <c r="F62">
        <v>2.34289260050384</v>
      </c>
    </row>
    <row r="63" spans="5:6" x14ac:dyDescent="0.25">
      <c r="E63">
        <v>6.5939689308559202E-2</v>
      </c>
      <c r="F63">
        <v>2.29233685908159</v>
      </c>
    </row>
    <row r="64" spans="5:6" x14ac:dyDescent="0.25">
      <c r="E64">
        <v>6.8140420347243297E-2</v>
      </c>
      <c r="F64">
        <v>2.1698364087122801</v>
      </c>
    </row>
    <row r="65" spans="5:6" x14ac:dyDescent="0.25">
      <c r="E65">
        <v>6.9434968017057494E-2</v>
      </c>
      <c r="F65">
        <v>2.0963361384907002</v>
      </c>
    </row>
    <row r="66" spans="5:6" x14ac:dyDescent="0.25">
      <c r="E66">
        <v>7.0341151385927406E-2</v>
      </c>
      <c r="F66">
        <v>2.05025263573273</v>
      </c>
    </row>
    <row r="67" spans="5:6" x14ac:dyDescent="0.25">
      <c r="E67">
        <v>7.2671337191592994E-2</v>
      </c>
      <c r="F67">
        <v>1.94816892709164</v>
      </c>
    </row>
    <row r="68" spans="5:6" x14ac:dyDescent="0.25">
      <c r="E68">
        <v>7.4224794395369997E-2</v>
      </c>
      <c r="F68">
        <v>1.90830766943179</v>
      </c>
    </row>
    <row r="69" spans="5:6" x14ac:dyDescent="0.25">
      <c r="E69">
        <v>7.5778251599147098E-2</v>
      </c>
      <c r="F69">
        <v>1.8733075407548401</v>
      </c>
    </row>
    <row r="70" spans="5:6" x14ac:dyDescent="0.25">
      <c r="E70">
        <v>7.7331708802924101E-2</v>
      </c>
      <c r="F70">
        <v>1.8558074764163699</v>
      </c>
    </row>
    <row r="71" spans="5:6" x14ac:dyDescent="0.25">
      <c r="E71">
        <v>7.8885166006701105E-2</v>
      </c>
      <c r="F71">
        <v>1.8470574442471399</v>
      </c>
    </row>
    <row r="72" spans="5:6" x14ac:dyDescent="0.25">
      <c r="E72">
        <v>8.0438623210478205E-2</v>
      </c>
      <c r="F72">
        <v>1.8383074120778999</v>
      </c>
    </row>
    <row r="73" spans="5:6" x14ac:dyDescent="0.25">
      <c r="E73">
        <v>8.1992080414255195E-2</v>
      </c>
      <c r="F73">
        <v>1.82955737990866</v>
      </c>
    </row>
    <row r="74" spans="5:6" x14ac:dyDescent="0.25">
      <c r="E74">
        <v>8.3545537618032198E-2</v>
      </c>
      <c r="F74">
        <v>1.82080734773943</v>
      </c>
    </row>
    <row r="75" spans="5:6" x14ac:dyDescent="0.25">
      <c r="E75">
        <v>8.5098994821809298E-2</v>
      </c>
      <c r="F75">
        <v>1.8198351219428499</v>
      </c>
    </row>
    <row r="76" spans="5:6" x14ac:dyDescent="0.25">
      <c r="E76">
        <v>8.6652452025586302E-2</v>
      </c>
      <c r="F76">
        <v>1.81497399295994</v>
      </c>
    </row>
    <row r="77" spans="5:6" x14ac:dyDescent="0.25">
      <c r="E77">
        <v>8.8205909229363305E-2</v>
      </c>
      <c r="F77">
        <v>1.8081684123838599</v>
      </c>
    </row>
    <row r="78" spans="5:6" x14ac:dyDescent="0.25">
      <c r="E78">
        <v>8.9759366433140406E-2</v>
      </c>
      <c r="F78">
        <v>1.80233505760437</v>
      </c>
    </row>
    <row r="79" spans="5:6" x14ac:dyDescent="0.25">
      <c r="E79">
        <v>9.1312823636917395E-2</v>
      </c>
      <c r="F79">
        <v>1.7955294770282999</v>
      </c>
    </row>
    <row r="80" spans="5:6" x14ac:dyDescent="0.25">
      <c r="E80">
        <v>9.2866280840694398E-2</v>
      </c>
      <c r="F80">
        <v>1.7945572512317201</v>
      </c>
    </row>
    <row r="81" spans="5:6" x14ac:dyDescent="0.25">
      <c r="E81">
        <v>9.4419738044471499E-2</v>
      </c>
      <c r="F81">
        <v>1.7858072190624801</v>
      </c>
    </row>
    <row r="82" spans="5:6" x14ac:dyDescent="0.25">
      <c r="E82">
        <v>9.5973195248248502E-2</v>
      </c>
      <c r="F82">
        <v>1.7848349932659</v>
      </c>
    </row>
    <row r="83" spans="5:6" x14ac:dyDescent="0.25">
      <c r="E83">
        <v>9.7526652452025506E-2</v>
      </c>
      <c r="F83">
        <v>1.7780294126898299</v>
      </c>
    </row>
    <row r="84" spans="5:6" x14ac:dyDescent="0.25">
      <c r="E84">
        <v>9.9080109655802606E-2</v>
      </c>
      <c r="F84">
        <v>1.77316828370692</v>
      </c>
    </row>
    <row r="85" spans="5:6" x14ac:dyDescent="0.25">
      <c r="E85">
        <v>0.100633566859579</v>
      </c>
      <c r="F85">
        <v>1.76636270313085</v>
      </c>
    </row>
    <row r="86" spans="5:6" x14ac:dyDescent="0.25">
      <c r="E86">
        <v>0.102187024063356</v>
      </c>
      <c r="F86">
        <v>1.76927938052059</v>
      </c>
    </row>
    <row r="87" spans="5:6" x14ac:dyDescent="0.25">
      <c r="E87">
        <v>0.10348157173317001</v>
      </c>
      <c r="F87">
        <v>1.75100153554486</v>
      </c>
    </row>
    <row r="88" spans="5:6" x14ac:dyDescent="0.25">
      <c r="E88">
        <v>0.10350746268656701</v>
      </c>
      <c r="F88">
        <v>0.45599677449794601</v>
      </c>
    </row>
    <row r="89" spans="5:6" x14ac:dyDescent="0.25">
      <c r="E89">
        <v>0.103662808406944</v>
      </c>
      <c r="F89">
        <v>0.93083185354848197</v>
      </c>
    </row>
    <row r="90" spans="5:6" x14ac:dyDescent="0.25">
      <c r="E90">
        <v>0.10348157173317001</v>
      </c>
      <c r="F90">
        <v>0.84566487376791799</v>
      </c>
    </row>
    <row r="91" spans="5:6" x14ac:dyDescent="0.25">
      <c r="E91">
        <v>0.10348157173317001</v>
      </c>
      <c r="F91">
        <v>0.77566461641403095</v>
      </c>
    </row>
    <row r="92" spans="5:6" x14ac:dyDescent="0.25">
      <c r="E92">
        <v>0.10348157173317001</v>
      </c>
      <c r="F92">
        <v>0.70566435906014402</v>
      </c>
    </row>
    <row r="93" spans="5:6" x14ac:dyDescent="0.25">
      <c r="E93">
        <v>0.10348157173317001</v>
      </c>
      <c r="F93">
        <v>0.63566410170625698</v>
      </c>
    </row>
    <row r="94" spans="5:6" x14ac:dyDescent="0.25">
      <c r="E94">
        <v>0.10348157173317001</v>
      </c>
      <c r="F94">
        <v>0.56566384435236905</v>
      </c>
    </row>
    <row r="95" spans="5:6" x14ac:dyDescent="0.25">
      <c r="E95">
        <v>0.103352116966189</v>
      </c>
      <c r="F95">
        <v>0.51316365133695396</v>
      </c>
    </row>
    <row r="96" spans="5:6" x14ac:dyDescent="0.25">
      <c r="E96">
        <v>0.103869936034115</v>
      </c>
      <c r="F96">
        <v>1.6526122849307801</v>
      </c>
    </row>
    <row r="97" spans="5:6" x14ac:dyDescent="0.25">
      <c r="E97">
        <v>0.103869936034115</v>
      </c>
      <c r="F97">
        <v>1.58261202757689</v>
      </c>
    </row>
    <row r="98" spans="5:6" x14ac:dyDescent="0.25">
      <c r="E98">
        <v>0.103869936034115</v>
      </c>
      <c r="F98">
        <v>1.51261177022301</v>
      </c>
    </row>
    <row r="99" spans="5:6" x14ac:dyDescent="0.25">
      <c r="E99">
        <v>0.103869936034115</v>
      </c>
      <c r="F99">
        <v>1.45233377083494</v>
      </c>
    </row>
    <row r="100" spans="5:6" x14ac:dyDescent="0.25">
      <c r="E100">
        <v>0.10374048126713301</v>
      </c>
      <c r="F100">
        <v>1.3823335134810499</v>
      </c>
    </row>
    <row r="101" spans="5:6" x14ac:dyDescent="0.25">
      <c r="E101">
        <v>0.10374048126713301</v>
      </c>
      <c r="F101">
        <v>1.3123332561271599</v>
      </c>
    </row>
    <row r="102" spans="5:6" x14ac:dyDescent="0.25">
      <c r="E102">
        <v>0.10374048126713301</v>
      </c>
      <c r="F102">
        <v>1.2423329987732801</v>
      </c>
    </row>
    <row r="103" spans="5:6" x14ac:dyDescent="0.25">
      <c r="E103">
        <v>0.10374048126713301</v>
      </c>
      <c r="F103">
        <v>1.17233274141939</v>
      </c>
    </row>
    <row r="104" spans="5:6" x14ac:dyDescent="0.25">
      <c r="E104">
        <v>0.10374048126713301</v>
      </c>
      <c r="F104">
        <v>1.1023324840655</v>
      </c>
    </row>
    <row r="105" spans="5:6" x14ac:dyDescent="0.25">
      <c r="E105">
        <v>0.10374048126713301</v>
      </c>
      <c r="F105">
        <v>1.03233222671161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8F77-953E-4D4C-9670-8C662274137C}">
  <sheetPr codeName="Planilha3"/>
  <dimension ref="E3:AU105"/>
  <sheetViews>
    <sheetView tabSelected="1" topLeftCell="O1" zoomScale="115" zoomScaleNormal="115" workbookViewId="0">
      <selection activeCell="W9" sqref="W9"/>
    </sheetView>
  </sheetViews>
  <sheetFormatPr defaultRowHeight="15" x14ac:dyDescent="0.25"/>
  <cols>
    <col min="14" max="14" width="10" customWidth="1"/>
    <col min="15" max="15" width="11.7109375" customWidth="1"/>
    <col min="20" max="20" width="14.85546875" bestFit="1" customWidth="1"/>
    <col min="22" max="22" width="10" customWidth="1"/>
    <col min="40" max="40" width="12.140625" customWidth="1"/>
    <col min="43" max="43" width="12.7109375" bestFit="1" customWidth="1"/>
  </cols>
  <sheetData>
    <row r="3" spans="5:25" x14ac:dyDescent="0.25">
      <c r="E3" t="s">
        <v>12</v>
      </c>
      <c r="F3" t="s">
        <v>13</v>
      </c>
      <c r="H3" t="s">
        <v>12</v>
      </c>
      <c r="I3" t="s">
        <v>14</v>
      </c>
      <c r="K3" t="s">
        <v>24</v>
      </c>
      <c r="Q3" s="1" t="s">
        <v>0</v>
      </c>
      <c r="R3" s="1">
        <f>0.003</f>
        <v>3.0000000000000001E-3</v>
      </c>
      <c r="S3" s="1" t="s">
        <v>8</v>
      </c>
      <c r="T3" s="1">
        <v>1.4</v>
      </c>
      <c r="U3" s="1" t="s">
        <v>7</v>
      </c>
      <c r="V3" s="1">
        <f>T3/R3</f>
        <v>466.66666666666663</v>
      </c>
    </row>
    <row r="4" spans="5:25" x14ac:dyDescent="0.25">
      <c r="E4">
        <v>3.57904355772159E-4</v>
      </c>
      <c r="F4">
        <v>0.17599574508239699</v>
      </c>
      <c r="H4" s="1">
        <v>0</v>
      </c>
      <c r="I4" s="1">
        <v>0</v>
      </c>
      <c r="K4" cm="1">
        <f t="array" ref="K4:K14">TRANSPOSE(LINEST(I4:I28,H4:H28^TRANSPOSE({1;2;3;4;5;6;7;8;9;10}),0))</f>
        <v>12731521311159.49</v>
      </c>
      <c r="Q4" s="1" t="s">
        <v>1</v>
      </c>
      <c r="R4" s="1">
        <v>1.7000000000000001E-2</v>
      </c>
      <c r="S4" s="1" t="s">
        <v>9</v>
      </c>
      <c r="T4" s="1">
        <v>2.6</v>
      </c>
    </row>
    <row r="5" spans="5:25" x14ac:dyDescent="0.25">
      <c r="E5">
        <v>1.3351609300436601E-4</v>
      </c>
      <c r="F5">
        <v>8.7328752434139206E-2</v>
      </c>
      <c r="H5">
        <v>1.7870947715622799E-3</v>
      </c>
      <c r="I5">
        <v>-6.85067864348472E-2</v>
      </c>
      <c r="K5">
        <v>-6336392598065.7178</v>
      </c>
      <c r="Q5" s="1" t="s">
        <v>2</v>
      </c>
      <c r="R5" s="1">
        <v>5.8000000000000003E-2</v>
      </c>
      <c r="S5" s="1" t="s">
        <v>10</v>
      </c>
      <c r="T5" s="1">
        <v>2.6</v>
      </c>
      <c r="V5">
        <f>R3*100</f>
        <v>0.3</v>
      </c>
    </row>
    <row r="6" spans="5:25" x14ac:dyDescent="0.25">
      <c r="E6">
        <v>5.6503198294242897E-4</v>
      </c>
      <c r="F6">
        <v>0.29587118580092803</v>
      </c>
      <c r="H6">
        <v>5.82640971312168E-3</v>
      </c>
      <c r="I6">
        <v>-0.137666224256518</v>
      </c>
      <c r="K6">
        <v>1338297680779.7461</v>
      </c>
      <c r="Q6" s="1" t="s">
        <v>3</v>
      </c>
      <c r="R6" s="1">
        <v>7.4999999999999997E-2</v>
      </c>
      <c r="S6" s="1" t="s">
        <v>11</v>
      </c>
      <c r="T6" s="1">
        <v>1.8</v>
      </c>
      <c r="V6">
        <f>R4*100</f>
        <v>1.7000000000000002</v>
      </c>
    </row>
    <row r="7" spans="5:25" x14ac:dyDescent="0.25">
      <c r="E7">
        <v>9.7928723728297291E-4</v>
      </c>
      <c r="F7">
        <v>0.72666443626631005</v>
      </c>
      <c r="H7">
        <v>1.0008261487276E-2</v>
      </c>
      <c r="I7">
        <v>-0.18031157132981801</v>
      </c>
      <c r="K7">
        <v>-157058792083.10767</v>
      </c>
    </row>
    <row r="8" spans="5:25" x14ac:dyDescent="0.25">
      <c r="E8">
        <v>8.2394151690526796E-4</v>
      </c>
      <c r="F8">
        <v>0.47087182918564702</v>
      </c>
      <c r="H8">
        <v>1.48902580201156E-2</v>
      </c>
      <c r="I8">
        <v>-0.201882667804373</v>
      </c>
      <c r="K8">
        <v>11319964967.565199</v>
      </c>
      <c r="Q8" s="1" t="s">
        <v>4</v>
      </c>
      <c r="R8">
        <f>R4-$R$3</f>
        <v>1.4000000000000002E-2</v>
      </c>
    </row>
    <row r="9" spans="5:25" x14ac:dyDescent="0.25">
      <c r="E9">
        <v>6.9448674992384895E-4</v>
      </c>
      <c r="F9">
        <v>0.37899649140866998</v>
      </c>
      <c r="H9">
        <v>1.96343062720877E-2</v>
      </c>
      <c r="I9">
        <v>-0.20916798258376201</v>
      </c>
      <c r="K9">
        <v>-526812130.66909766</v>
      </c>
      <c r="Q9" s="1" t="s">
        <v>5</v>
      </c>
      <c r="R9">
        <f>R5-$R$3</f>
        <v>5.5E-2</v>
      </c>
      <c r="W9">
        <f>(2.7/2-1.21/2)/0.01</f>
        <v>74.500000000000014</v>
      </c>
    </row>
    <row r="10" spans="5:25" x14ac:dyDescent="0.25">
      <c r="E10">
        <v>1.14757843435881E-3</v>
      </c>
      <c r="F10">
        <v>0.63712244040112898</v>
      </c>
      <c r="H10">
        <v>2.4377998515736101E-2</v>
      </c>
      <c r="I10">
        <v>-0.21961880470790901</v>
      </c>
      <c r="K10">
        <v>16291989.555575913</v>
      </c>
      <c r="Q10" s="1" t="s">
        <v>6</v>
      </c>
      <c r="R10">
        <f>R6-$R$3</f>
        <v>7.1999999999999995E-2</v>
      </c>
    </row>
    <row r="11" spans="5:25" x14ac:dyDescent="0.25">
      <c r="E11">
        <v>9.5339628388668805E-4</v>
      </c>
      <c r="F11">
        <v>0.55983048957287895</v>
      </c>
      <c r="H11">
        <v>2.9123510357483302E-2</v>
      </c>
      <c r="I11">
        <v>-0.21389036706996301</v>
      </c>
      <c r="K11">
        <v>-336887.6727589966</v>
      </c>
    </row>
    <row r="12" spans="5:25" x14ac:dyDescent="0.25">
      <c r="E12">
        <v>1.5266959662329699E-3</v>
      </c>
      <c r="F12">
        <v>0.97233200612257198</v>
      </c>
      <c r="H12">
        <v>3.4148805185165797E-2</v>
      </c>
      <c r="I12">
        <v>-0.20217670430874901</v>
      </c>
      <c r="K12">
        <v>4659.0373723782641</v>
      </c>
    </row>
    <row r="13" spans="5:25" x14ac:dyDescent="0.25">
      <c r="E13">
        <v>1.34176058483094E-3</v>
      </c>
      <c r="F13">
        <v>0.87094274447904496</v>
      </c>
      <c r="H13">
        <v>3.8895741060207802E-2</v>
      </c>
      <c r="I13">
        <v>-0.18378623729177501</v>
      </c>
      <c r="K13">
        <v>-42.80430034049607</v>
      </c>
    </row>
    <row r="14" spans="5:25" x14ac:dyDescent="0.25">
      <c r="E14">
        <v>1.34176058483094E-3</v>
      </c>
      <c r="F14">
        <v>0.81066474509097497</v>
      </c>
      <c r="H14">
        <v>4.3364317982609202E-2</v>
      </c>
      <c r="I14">
        <v>-0.15871896601904201</v>
      </c>
      <c r="K14">
        <v>0</v>
      </c>
      <c r="Q14" s="1" t="s">
        <v>15</v>
      </c>
      <c r="R14" s="1" t="s">
        <v>1</v>
      </c>
      <c r="S14" s="1" t="s">
        <v>13</v>
      </c>
      <c r="T14" s="1" t="s">
        <v>17</v>
      </c>
      <c r="U14" s="1" t="s">
        <v>18</v>
      </c>
      <c r="V14" s="1" t="s">
        <v>27</v>
      </c>
      <c r="X14" s="1" t="s">
        <v>25</v>
      </c>
      <c r="Y14" s="1" t="s">
        <v>26</v>
      </c>
    </row>
    <row r="15" spans="5:25" x14ac:dyDescent="0.25">
      <c r="E15">
        <v>1.6006701187937799E-3</v>
      </c>
      <c r="F15">
        <v>1.0892074358116499</v>
      </c>
      <c r="H15">
        <v>4.79741461519924E-2</v>
      </c>
      <c r="I15">
        <v>-0.11856860274289401</v>
      </c>
      <c r="Q15" s="2" t="s">
        <v>16</v>
      </c>
      <c r="R15" s="1">
        <v>0</v>
      </c>
      <c r="S15" s="1">
        <v>0</v>
      </c>
      <c r="T15" s="1">
        <f>$K$4*R15^6+$K$5*R15^5+$K$6*R15^4+$K$7*R15^3+$K$8*R15^2+$K$9*R15</f>
        <v>0</v>
      </c>
      <c r="U15">
        <f>(T15-R15)/2</f>
        <v>0</v>
      </c>
    </row>
    <row r="16" spans="5:25" x14ac:dyDescent="0.25">
      <c r="E16">
        <v>1.8595796527566199E-3</v>
      </c>
      <c r="F16">
        <v>1.2000411766219701</v>
      </c>
      <c r="H16">
        <v>5.21669006810596E-2</v>
      </c>
      <c r="I16">
        <v>-6.4270287383007205E-2</v>
      </c>
      <c r="P16" t="s">
        <v>22</v>
      </c>
      <c r="Q16" s="1">
        <v>0</v>
      </c>
      <c r="R16" s="1">
        <v>3.0000000000000001E-3</v>
      </c>
      <c r="S16" s="1">
        <v>1.21</v>
      </c>
      <c r="T16" s="1">
        <f>$K$4*R16^10+$K$5*R16^9+$K$6*R16^8+$K$7*R16^7+$K$8*R16^6+$K$9*R16^5+$K$10*R16^4+$K$11*R16^3+$K$12*R16^2+$K$13*R16^1</f>
        <v>-9.4377978604840984E-2</v>
      </c>
      <c r="U16">
        <f>(T16-R16)/2</f>
        <v>-4.8688989302420493E-2</v>
      </c>
      <c r="V16">
        <f>-$T$24*R16</f>
        <v>-1.17E-3</v>
      </c>
      <c r="X16" s="4">
        <f>SQRT(2/3)*SQRT((R16)^2+2*(V16)^2)</f>
        <v>2.7973558944117214E-3</v>
      </c>
    </row>
    <row r="17" spans="5:47" x14ac:dyDescent="0.25">
      <c r="E17">
        <v>2.1832165702101699E-3</v>
      </c>
      <c r="F17">
        <v>1.3123332561271599</v>
      </c>
      <c r="H17">
        <v>5.6220767462849597E-2</v>
      </c>
      <c r="I17">
        <v>-4.0396124877317696E-3</v>
      </c>
      <c r="Q17" s="1">
        <v>1</v>
      </c>
      <c r="R17" s="1">
        <v>1.4999999999999999E-2</v>
      </c>
      <c r="S17" s="1">
        <v>2.7</v>
      </c>
      <c r="T17" s="1">
        <f>$K$4*R17^10+$K$5*R17^9+$K$6*R17^8+$K$7*R17^7+$K$8*R17^6+$K$9*R17^5+$K$10*R17^4+$K$11*R17^3+$K$12*R17^2+$K$13*R17^1</f>
        <v>-0.2007428134561845</v>
      </c>
      <c r="U17">
        <f t="shared" ref="U17:U20" si="0">(T17-R17)/2</f>
        <v>-0.10787140672809226</v>
      </c>
      <c r="V17">
        <f t="shared" ref="V17:V20" si="1">-$T$24*R17</f>
        <v>-5.8500000000000002E-3</v>
      </c>
      <c r="X17" s="4">
        <f>SQRT(2/3)*SQRT((R17)^2+2*(V17)^2)</f>
        <v>1.3986779472058607E-2</v>
      </c>
      <c r="Y17" s="5">
        <f>X17-$X$16</f>
        <v>1.1189423577646886E-2</v>
      </c>
    </row>
    <row r="18" spans="5:47" x14ac:dyDescent="0.25">
      <c r="E18">
        <v>2.3773987206823E-3</v>
      </c>
      <c r="F18">
        <v>1.39788912622636</v>
      </c>
      <c r="H18">
        <v>6.0552098231910802E-2</v>
      </c>
      <c r="I18">
        <v>4.15565244101034E-2</v>
      </c>
      <c r="Q18" s="1">
        <v>2</v>
      </c>
      <c r="R18" s="1">
        <v>5.8000000000000003E-2</v>
      </c>
      <c r="S18" s="1">
        <v>2.7</v>
      </c>
      <c r="T18" s="1">
        <f>$K$4*R18^10+$K$5*R18^9+$K$6*R18^8+$K$7*R18^7+$K$8*R18^6+$K$9*R18^5+$K$10*R18^4+$K$11*R18^3+$K$12*R18^2+$K$13*R18^1</f>
        <v>1.0747905840349681E-2</v>
      </c>
      <c r="U18">
        <f t="shared" si="0"/>
        <v>-2.3626047079825161E-2</v>
      </c>
      <c r="V18">
        <f t="shared" si="1"/>
        <v>-2.2620000000000001E-2</v>
      </c>
      <c r="X18" s="4">
        <f t="shared" ref="X18:X20" si="2">SQRT(2/3)*SQRT((R18)^2+2*(V18)^2)</f>
        <v>5.4082213958626606E-2</v>
      </c>
      <c r="Y18" s="5">
        <f>X18-$X$16</f>
        <v>5.1284858064214886E-2</v>
      </c>
    </row>
    <row r="19" spans="5:47" x14ac:dyDescent="0.25">
      <c r="E19">
        <v>2.89521778860797E-3</v>
      </c>
      <c r="F19">
        <v>1.4815005447323899</v>
      </c>
      <c r="H19">
        <v>6.5163890740150596E-2</v>
      </c>
      <c r="I19">
        <v>9.9173134020328305E-2</v>
      </c>
      <c r="Q19" s="1">
        <v>3</v>
      </c>
      <c r="R19" s="1">
        <v>7.4999999999999997E-2</v>
      </c>
      <c r="S19" s="1">
        <v>1.8</v>
      </c>
      <c r="T19" s="1">
        <f>$K$4*R19^10+$K$5*R19^9+$K$6*R19^8+$K$7*R19^7+$K$8*R19^6+$K$9*R19^5+$K$10*R19^4+$K$11*R19^3+$K$12*R19^2+$K$13*R19^1</f>
        <v>0.17832920166136601</v>
      </c>
      <c r="U19">
        <f t="shared" si="0"/>
        <v>5.1664600830683007E-2</v>
      </c>
      <c r="V19">
        <f t="shared" si="1"/>
        <v>-2.9249999999999998E-2</v>
      </c>
      <c r="X19" s="4">
        <f t="shared" si="2"/>
        <v>6.9933897360293026E-2</v>
      </c>
      <c r="Y19" s="5">
        <f>X19-$X$16</f>
        <v>6.71365414658813E-2</v>
      </c>
    </row>
    <row r="20" spans="5:47" x14ac:dyDescent="0.25">
      <c r="E20">
        <v>3.5424916235150699E-3</v>
      </c>
      <c r="F20">
        <v>1.57386199540766</v>
      </c>
      <c r="H20">
        <v>6.8264920662236203E-2</v>
      </c>
      <c r="I20">
        <v>0.125052269089729</v>
      </c>
      <c r="Q20" s="1">
        <v>4</v>
      </c>
      <c r="R20" s="1">
        <v>0.1</v>
      </c>
      <c r="S20" s="1">
        <v>1.8</v>
      </c>
      <c r="T20" s="1">
        <f>$K$4*R20^10+$K$5*R20^9+$K$6*R20^8+$K$7*R20^7+$K$8*R20^6+$K$9*R20^5+$K$10*R20^4+$K$11*R20^3+$K$12*R20^2+$K$13*R20^1</f>
        <v>0.32201989947534404</v>
      </c>
      <c r="U20">
        <f t="shared" si="0"/>
        <v>0.11100994973767202</v>
      </c>
      <c r="V20">
        <f t="shared" si="1"/>
        <v>-3.9000000000000007E-2</v>
      </c>
      <c r="X20" s="4">
        <f t="shared" si="2"/>
        <v>9.3245196480390716E-2</v>
      </c>
      <c r="Y20" s="5">
        <f>X20-$X$16</f>
        <v>9.0447840585978989E-2</v>
      </c>
    </row>
    <row r="21" spans="5:47" x14ac:dyDescent="0.25">
      <c r="E21">
        <v>4.2933292720072997E-3</v>
      </c>
      <c r="F21">
        <v>1.6646678848084</v>
      </c>
      <c r="H21">
        <v>7.0821113827536003E-2</v>
      </c>
      <c r="I21">
        <v>0.14584063346725001</v>
      </c>
    </row>
    <row r="22" spans="5:47" x14ac:dyDescent="0.25">
      <c r="E22">
        <v>5.7432226621992001E-3</v>
      </c>
      <c r="F22">
        <v>1.8431685410608101</v>
      </c>
      <c r="H22">
        <v>7.39640443110995E-2</v>
      </c>
      <c r="I22">
        <v>0.17202282062218699</v>
      </c>
      <c r="V22">
        <f>R17-R16</f>
        <v>1.2E-2</v>
      </c>
    </row>
    <row r="23" spans="5:47" x14ac:dyDescent="0.25">
      <c r="E23">
        <v>6.51995126408772E-3</v>
      </c>
      <c r="F23">
        <v>1.9190021531941901</v>
      </c>
      <c r="H23">
        <v>7.8572710508870602E-2</v>
      </c>
      <c r="I23">
        <v>0.20184131964808599</v>
      </c>
      <c r="Q23" s="3" t="s">
        <v>7</v>
      </c>
      <c r="R23" t="s">
        <v>19</v>
      </c>
      <c r="S23" t="s">
        <v>19</v>
      </c>
      <c r="T23" t="s">
        <v>19</v>
      </c>
      <c r="V23">
        <f>R18-R16</f>
        <v>5.5E-2</v>
      </c>
    </row>
    <row r="24" spans="5:47" x14ac:dyDescent="0.25">
      <c r="E24">
        <v>7.1672250989948203E-3</v>
      </c>
      <c r="F24">
        <v>1.9715023462096</v>
      </c>
      <c r="H24">
        <v>8.3320279287599205E-2</v>
      </c>
      <c r="I24">
        <v>0.225859355277961</v>
      </c>
      <c r="Q24" s="3">
        <f>(S16-S15)/(R16-R15)</f>
        <v>403.33333333333331</v>
      </c>
      <c r="R24">
        <f>1/2*(1-(T16-T15)/(R16-R15))</f>
        <v>16.229663100806832</v>
      </c>
      <c r="S24">
        <f>-(U16-U15)/(R16-R15)</f>
        <v>16.229663100806832</v>
      </c>
      <c r="T24" s="1">
        <v>0.39</v>
      </c>
      <c r="V24">
        <f>R19-R16</f>
        <v>7.1999999999999995E-2</v>
      </c>
    </row>
    <row r="25" spans="5:47" x14ac:dyDescent="0.25">
      <c r="E25">
        <v>8.4617727688090106E-3</v>
      </c>
      <c r="F25">
        <v>2.0765027322404301</v>
      </c>
      <c r="H25">
        <v>8.8068164518170899E-2</v>
      </c>
      <c r="I25">
        <v>0.25269117521428702</v>
      </c>
      <c r="AM25" s="1" t="s">
        <v>30</v>
      </c>
      <c r="AN25" s="1" t="s">
        <v>31</v>
      </c>
      <c r="AO25" s="1" t="s">
        <v>32</v>
      </c>
      <c r="AP25" s="1" t="s">
        <v>33</v>
      </c>
      <c r="AQ25" s="1" t="s">
        <v>34</v>
      </c>
    </row>
    <row r="26" spans="5:47" x14ac:dyDescent="0.25">
      <c r="E26">
        <v>9.4974109046603705E-3</v>
      </c>
      <c r="F26">
        <v>2.1552530217635599</v>
      </c>
      <c r="H26">
        <v>9.2536583214650803E-2</v>
      </c>
      <c r="I26">
        <v>0.27635155433379499</v>
      </c>
      <c r="AM26" s="1">
        <v>9</v>
      </c>
      <c r="AN26" s="6">
        <v>3.0980000000000001E-3</v>
      </c>
      <c r="AO26" s="1">
        <v>2</v>
      </c>
      <c r="AP26" s="1">
        <v>3</v>
      </c>
      <c r="AQ26" s="1">
        <v>10</v>
      </c>
    </row>
    <row r="27" spans="5:47" x14ac:dyDescent="0.25">
      <c r="E27">
        <v>1.06625038074931E-2</v>
      </c>
      <c r="F27">
        <v>2.2235032726836002</v>
      </c>
      <c r="H27">
        <v>9.7284784897065796E-2</v>
      </c>
      <c r="I27">
        <v>0.305997158576572</v>
      </c>
      <c r="AM27">
        <v>10</v>
      </c>
      <c r="AN27" s="3">
        <v>4.0980000000000001E-3</v>
      </c>
      <c r="AO27">
        <v>2</v>
      </c>
      <c r="AP27">
        <v>4</v>
      </c>
      <c r="AQ27">
        <v>12</v>
      </c>
    </row>
    <row r="28" spans="5:47" x14ac:dyDescent="0.25">
      <c r="E28">
        <v>1.2086506244288701E-2</v>
      </c>
      <c r="F28">
        <v>2.29233685908159</v>
      </c>
      <c r="H28">
        <v>0.101894276836365</v>
      </c>
      <c r="I28">
        <v>0.343157876027116</v>
      </c>
      <c r="AM28">
        <v>11</v>
      </c>
      <c r="AN28" s="3">
        <v>5.0980000000000001E-3</v>
      </c>
      <c r="AO28">
        <v>2</v>
      </c>
      <c r="AP28">
        <v>5</v>
      </c>
      <c r="AQ28">
        <v>13</v>
      </c>
    </row>
    <row r="29" spans="5:47" x14ac:dyDescent="0.25">
      <c r="E29">
        <v>1.3639963448065701E-2</v>
      </c>
      <c r="F29">
        <v>2.3623371164354698</v>
      </c>
    </row>
    <row r="30" spans="5:47" x14ac:dyDescent="0.25">
      <c r="E30">
        <v>1.5193420651842799E-2</v>
      </c>
      <c r="F30">
        <v>2.42455956741671</v>
      </c>
    </row>
    <row r="31" spans="5:47" x14ac:dyDescent="0.25">
      <c r="E31">
        <v>1.6746877855619801E-2</v>
      </c>
      <c r="F31">
        <v>2.4751153088389599</v>
      </c>
    </row>
    <row r="32" spans="5:47" x14ac:dyDescent="0.25">
      <c r="E32">
        <v>1.8300335059396801E-2</v>
      </c>
      <c r="F32">
        <v>2.5217821470748798</v>
      </c>
      <c r="AM32" s="7" t="s">
        <v>30</v>
      </c>
      <c r="AN32" s="7">
        <v>9</v>
      </c>
      <c r="AO32" s="7">
        <v>10</v>
      </c>
      <c r="AP32" s="7">
        <v>11</v>
      </c>
      <c r="AQ32" s="2"/>
      <c r="AR32" s="7" t="s">
        <v>30</v>
      </c>
      <c r="AS32" s="7">
        <v>9</v>
      </c>
      <c r="AT32" s="7">
        <v>10</v>
      </c>
      <c r="AU32" s="7">
        <v>11</v>
      </c>
    </row>
    <row r="33" spans="5:47" x14ac:dyDescent="0.25">
      <c r="E33">
        <v>1.9853792263173901E-2</v>
      </c>
      <c r="F33">
        <v>2.5606711789381502</v>
      </c>
      <c r="AM33" t="s">
        <v>35</v>
      </c>
      <c r="AN33">
        <v>3.4269999999999999E-3</v>
      </c>
      <c r="AO33">
        <v>4.6230000000000004E-3</v>
      </c>
      <c r="AP33">
        <v>5.8209999999999998E-3</v>
      </c>
      <c r="AR33" t="s">
        <v>35</v>
      </c>
      <c r="AS33">
        <v>3.4269999999999999E-3</v>
      </c>
      <c r="AT33">
        <v>4.6220000000000002E-3</v>
      </c>
      <c r="AU33">
        <v>5.8170000000000001E-3</v>
      </c>
    </row>
    <row r="34" spans="5:47" x14ac:dyDescent="0.25">
      <c r="E34">
        <v>2.1407249466950901E-2</v>
      </c>
      <c r="F34">
        <v>2.5898379528356101</v>
      </c>
      <c r="AM34" t="s">
        <v>36</v>
      </c>
      <c r="AN34" s="3">
        <v>-2.2200000000000001E-16</v>
      </c>
      <c r="AO34" s="3"/>
      <c r="AP34" s="3">
        <v>2.64E-16</v>
      </c>
      <c r="AR34" t="s">
        <v>36</v>
      </c>
      <c r="AS34" s="3">
        <v>-2.2200000000000001E-16</v>
      </c>
      <c r="AT34" s="3">
        <v>1.3900000000000002E-17</v>
      </c>
      <c r="AU34" s="3">
        <v>7.77E-16</v>
      </c>
    </row>
    <row r="35" spans="5:47" x14ac:dyDescent="0.25">
      <c r="E35">
        <v>2.2960706670727901E-2</v>
      </c>
      <c r="F35">
        <v>2.62094917832622</v>
      </c>
      <c r="AM35" t="s">
        <v>37</v>
      </c>
      <c r="AN35">
        <v>-1.2094</v>
      </c>
      <c r="AO35">
        <v>-1.33413</v>
      </c>
      <c r="AP35">
        <v>-1.45845</v>
      </c>
      <c r="AR35" t="s">
        <v>37</v>
      </c>
      <c r="AS35">
        <v>-1.2094</v>
      </c>
      <c r="AT35">
        <v>-1.343</v>
      </c>
      <c r="AU35">
        <v>-1.47621</v>
      </c>
    </row>
    <row r="36" spans="5:47" x14ac:dyDescent="0.25">
      <c r="E36">
        <v>2.4514163874505002E-2</v>
      </c>
      <c r="F36">
        <v>2.6471992748339299</v>
      </c>
      <c r="AM36" t="s">
        <v>38</v>
      </c>
      <c r="AP36" s="3">
        <v>6.9400000000000004E-17</v>
      </c>
      <c r="AR36" t="s">
        <v>38</v>
      </c>
      <c r="AT36" s="3">
        <v>1.3900000000000002E-17</v>
      </c>
      <c r="AU36" s="3">
        <v>7.77E-16</v>
      </c>
    </row>
    <row r="37" spans="5:47" x14ac:dyDescent="0.25">
      <c r="E37">
        <v>2.6067621078282002E-2</v>
      </c>
      <c r="F37">
        <v>2.6685882423587302</v>
      </c>
      <c r="AM37" t="s">
        <v>39</v>
      </c>
      <c r="AR37" t="s">
        <v>39</v>
      </c>
    </row>
    <row r="38" spans="5:47" x14ac:dyDescent="0.25">
      <c r="E38">
        <v>2.7621078282059001E-2</v>
      </c>
      <c r="F38">
        <v>2.6890049840869499</v>
      </c>
      <c r="AM38" t="s">
        <v>40</v>
      </c>
      <c r="AN38" s="3">
        <v>7.8599999999999998E-18</v>
      </c>
      <c r="AO38" s="3">
        <v>-4.49E-17</v>
      </c>
      <c r="AP38" s="3">
        <v>-4.64E-18</v>
      </c>
      <c r="AR38" t="s">
        <v>40</v>
      </c>
      <c r="AS38" s="3">
        <v>7.8599999999999998E-18</v>
      </c>
      <c r="AT38" s="3">
        <v>-4.52E-17</v>
      </c>
      <c r="AU38" s="3">
        <v>3.4400000000000002E-17</v>
      </c>
    </row>
    <row r="39" spans="5:47" x14ac:dyDescent="0.25">
      <c r="E39">
        <v>2.9174535485836098E-2</v>
      </c>
      <c r="F39">
        <v>2.7074772742220001</v>
      </c>
      <c r="AM39" t="s">
        <v>41</v>
      </c>
      <c r="AN39" s="3">
        <v>7.8599999999999998E-18</v>
      </c>
      <c r="AO39" s="3"/>
      <c r="AP39" s="3">
        <v>-2.6100000000000001E-17</v>
      </c>
      <c r="AR39" t="s">
        <v>41</v>
      </c>
      <c r="AS39" s="3">
        <v>7.8599999999999998E-18</v>
      </c>
      <c r="AT39" s="3">
        <v>-1.2900000000000001E-17</v>
      </c>
      <c r="AU39" s="3">
        <v>1.5499999999999999E-17</v>
      </c>
    </row>
    <row r="40" spans="5:47" x14ac:dyDescent="0.25">
      <c r="E40">
        <v>3.0727992689613098E-2</v>
      </c>
      <c r="F40">
        <v>2.7201162095775602</v>
      </c>
      <c r="AM40" t="s">
        <v>42</v>
      </c>
      <c r="AR40" t="s">
        <v>42</v>
      </c>
    </row>
    <row r="41" spans="5:47" x14ac:dyDescent="0.25">
      <c r="E41">
        <v>3.2281449893390102E-2</v>
      </c>
      <c r="F41">
        <v>2.73275514493313</v>
      </c>
      <c r="AB41">
        <f>(3.5-1.2)/(0.02-0.003)</f>
        <v>135.29411764705881</v>
      </c>
      <c r="AM41" t="s">
        <v>43</v>
      </c>
      <c r="AR41" t="s">
        <v>43</v>
      </c>
    </row>
    <row r="42" spans="5:47" x14ac:dyDescent="0.25">
      <c r="E42">
        <v>3.3834907097167202E-2</v>
      </c>
      <c r="F42">
        <v>2.74539408028869</v>
      </c>
      <c r="AB42">
        <f>(2.75-1.2)/(0.02-0.003)</f>
        <v>91.17647058823529</v>
      </c>
      <c r="AM42" t="s">
        <v>44</v>
      </c>
      <c r="AN42">
        <v>-1.2094</v>
      </c>
      <c r="AO42">
        <v>-1.33413</v>
      </c>
      <c r="AP42">
        <v>-1.45845</v>
      </c>
      <c r="AR42" t="s">
        <v>44</v>
      </c>
      <c r="AS42">
        <v>-1.2094</v>
      </c>
      <c r="AT42">
        <v>-1.343</v>
      </c>
      <c r="AU42">
        <v>-1.47621</v>
      </c>
    </row>
    <row r="43" spans="5:47" x14ac:dyDescent="0.25">
      <c r="E43">
        <v>3.5388364300944199E-2</v>
      </c>
      <c r="F43">
        <v>2.7560885640510899</v>
      </c>
      <c r="AM43" t="s">
        <v>45</v>
      </c>
      <c r="AN43">
        <v>1.2094</v>
      </c>
      <c r="AO43">
        <v>1.33413</v>
      </c>
      <c r="AP43">
        <v>1.45845</v>
      </c>
      <c r="AR43" t="s">
        <v>45</v>
      </c>
      <c r="AS43">
        <v>1.2094</v>
      </c>
      <c r="AT43">
        <v>1.343</v>
      </c>
      <c r="AU43">
        <v>1.47621</v>
      </c>
    </row>
    <row r="44" spans="5:47" x14ac:dyDescent="0.25">
      <c r="E44">
        <v>3.6941821504721202E-2</v>
      </c>
      <c r="F44">
        <v>2.7648385962203199</v>
      </c>
      <c r="AM44" t="s">
        <v>46</v>
      </c>
      <c r="AN44">
        <v>1.2094</v>
      </c>
      <c r="AO44">
        <v>1.33413</v>
      </c>
      <c r="AP44">
        <v>1.45845</v>
      </c>
      <c r="AR44" t="s">
        <v>46</v>
      </c>
      <c r="AS44">
        <v>1.2094</v>
      </c>
      <c r="AT44">
        <v>1.343</v>
      </c>
      <c r="AU44">
        <v>1.47621</v>
      </c>
    </row>
    <row r="45" spans="5:47" x14ac:dyDescent="0.25">
      <c r="E45">
        <v>3.8495278708498303E-2</v>
      </c>
      <c r="F45">
        <v>2.7667830478134898</v>
      </c>
      <c r="AM45" t="s">
        <v>47</v>
      </c>
      <c r="AN45">
        <v>1.21</v>
      </c>
      <c r="AO45">
        <v>1.33413</v>
      </c>
      <c r="AP45">
        <v>1.45845</v>
      </c>
      <c r="AR45" t="s">
        <v>47</v>
      </c>
      <c r="AS45">
        <v>1.21</v>
      </c>
    </row>
    <row r="46" spans="5:47" x14ac:dyDescent="0.25">
      <c r="E46">
        <v>4.0048735912275299E-2</v>
      </c>
      <c r="F46">
        <v>2.7755330799827198</v>
      </c>
      <c r="AB46">
        <f>4.2-2.4</f>
        <v>1.8000000000000003</v>
      </c>
      <c r="AM46" t="s">
        <v>48</v>
      </c>
      <c r="AO46">
        <v>1</v>
      </c>
      <c r="AP46">
        <v>1</v>
      </c>
      <c r="AR46" t="s">
        <v>48</v>
      </c>
      <c r="AT46">
        <v>1</v>
      </c>
      <c r="AU46">
        <v>1</v>
      </c>
    </row>
    <row r="47" spans="5:47" x14ac:dyDescent="0.25">
      <c r="E47">
        <v>4.1602193116052302E-2</v>
      </c>
      <c r="F47">
        <v>2.7765053057793101</v>
      </c>
      <c r="AM47" t="s">
        <v>49</v>
      </c>
      <c r="AN47">
        <v>-0.40314</v>
      </c>
      <c r="AO47">
        <v>-0.44471100000000002</v>
      </c>
      <c r="AP47">
        <v>-0.48615000000000003</v>
      </c>
      <c r="AR47" t="s">
        <v>49</v>
      </c>
      <c r="AS47">
        <v>-0.40314</v>
      </c>
      <c r="AT47">
        <v>-0.44766800000000001</v>
      </c>
      <c r="AU47">
        <v>-0.49206899999999998</v>
      </c>
    </row>
    <row r="48" spans="5:47" x14ac:dyDescent="0.25">
      <c r="E48">
        <v>4.3155650319829403E-2</v>
      </c>
      <c r="F48">
        <v>2.7765053057793101</v>
      </c>
    </row>
    <row r="49" spans="5:47" x14ac:dyDescent="0.25">
      <c r="E49">
        <v>4.4709107523606399E-2</v>
      </c>
      <c r="F49">
        <v>2.7765053057793101</v>
      </c>
      <c r="AM49" t="s">
        <v>50</v>
      </c>
      <c r="AO49" s="3">
        <v>3.4600000000000001E-4</v>
      </c>
      <c r="AP49" s="3">
        <v>6.9200000000000002E-4</v>
      </c>
      <c r="AR49" t="s">
        <v>50</v>
      </c>
      <c r="AT49" s="3">
        <v>3.3500000000000001E-4</v>
      </c>
      <c r="AU49" s="3">
        <v>6.7000000000000002E-4</v>
      </c>
    </row>
    <row r="50" spans="5:47" x14ac:dyDescent="0.25">
      <c r="E50">
        <v>4.6262564727383403E-2</v>
      </c>
      <c r="F50">
        <v>2.7765053057793101</v>
      </c>
      <c r="AM50" t="s">
        <v>51</v>
      </c>
      <c r="AO50" s="3">
        <v>-6.9099999999999999E-4</v>
      </c>
      <c r="AP50">
        <v>-1.384E-3</v>
      </c>
      <c r="AR50" t="s">
        <v>51</v>
      </c>
      <c r="AT50" s="3">
        <v>-6.69E-4</v>
      </c>
      <c r="AU50">
        <v>-1.34E-3</v>
      </c>
    </row>
    <row r="51" spans="5:47" x14ac:dyDescent="0.25">
      <c r="E51">
        <v>4.7816021931160503E-2</v>
      </c>
      <c r="F51">
        <v>2.76969972520323</v>
      </c>
      <c r="AM51" t="s">
        <v>52</v>
      </c>
      <c r="AO51" s="3">
        <v>3.4600000000000001E-4</v>
      </c>
      <c r="AP51" s="3">
        <v>6.9200000000000002E-4</v>
      </c>
      <c r="AR51" t="s">
        <v>52</v>
      </c>
      <c r="AT51" s="3">
        <v>3.3500000000000001E-4</v>
      </c>
      <c r="AU51" s="3">
        <v>6.7000000000000002E-4</v>
      </c>
    </row>
    <row r="52" spans="5:47" x14ac:dyDescent="0.25">
      <c r="E52">
        <v>4.93694791349375E-2</v>
      </c>
      <c r="F52">
        <v>2.7619219188305801</v>
      </c>
      <c r="AM52" t="s">
        <v>53</v>
      </c>
      <c r="AR52" t="s">
        <v>53</v>
      </c>
    </row>
    <row r="53" spans="5:47" x14ac:dyDescent="0.25">
      <c r="E53">
        <v>5.0922936338714503E-2</v>
      </c>
      <c r="F53">
        <v>2.74442185449211</v>
      </c>
      <c r="AM53" t="s">
        <v>54</v>
      </c>
      <c r="AO53" s="3">
        <v>-6.9799999999999994E-20</v>
      </c>
      <c r="AP53" s="3">
        <v>-7.6399999999999996E-20</v>
      </c>
      <c r="AR53" t="s">
        <v>54</v>
      </c>
      <c r="AT53" s="3">
        <v>-6.7600000000000005E-20</v>
      </c>
      <c r="AU53" s="3">
        <f>-2.07E-20</f>
        <v>-2.0700000000000001E-20</v>
      </c>
    </row>
    <row r="54" spans="5:47" x14ac:dyDescent="0.25">
      <c r="E54">
        <v>5.2476393542491603E-2</v>
      </c>
      <c r="F54">
        <v>2.7269217901536398</v>
      </c>
      <c r="AM54" t="s">
        <v>55</v>
      </c>
      <c r="AP54" s="3">
        <v>-3.7099999999999998E-20</v>
      </c>
      <c r="AR54" t="s">
        <v>55</v>
      </c>
      <c r="AT54" s="3">
        <v>-1.93E-20</v>
      </c>
      <c r="AU54" s="3">
        <v>0</v>
      </c>
    </row>
    <row r="55" spans="5:47" x14ac:dyDescent="0.25">
      <c r="E55">
        <v>5.40298507462686E-2</v>
      </c>
      <c r="F55">
        <v>2.7045605968322599</v>
      </c>
      <c r="AM55" t="s">
        <v>56</v>
      </c>
      <c r="AO55" s="3">
        <v>3.4600000000000001E-4</v>
      </c>
      <c r="AP55" s="3">
        <v>6.9200000000000002E-4</v>
      </c>
      <c r="AR55" t="s">
        <v>56</v>
      </c>
      <c r="AT55" s="3">
        <v>3.3500000000000001E-4</v>
      </c>
      <c r="AU55" s="3">
        <v>6.7000000000000002E-4</v>
      </c>
    </row>
    <row r="56" spans="5:47" x14ac:dyDescent="0.25">
      <c r="E56">
        <v>5.5583307950045603E-2</v>
      </c>
      <c r="F56">
        <v>2.6763660487313801</v>
      </c>
      <c r="AM56" t="s">
        <v>57</v>
      </c>
      <c r="AO56" s="3">
        <v>3.4600000000000001E-4</v>
      </c>
      <c r="AP56" s="3">
        <v>6.9200000000000002E-4</v>
      </c>
      <c r="AR56" t="s">
        <v>57</v>
      </c>
      <c r="AT56" s="3">
        <v>3.3500000000000001E-4</v>
      </c>
      <c r="AU56" s="3">
        <v>6.7000000000000002E-4</v>
      </c>
    </row>
    <row r="57" spans="5:47" x14ac:dyDescent="0.25">
      <c r="E57">
        <v>5.7136765153822697E-2</v>
      </c>
      <c r="F57">
        <v>2.6403936942578601</v>
      </c>
      <c r="AM57" t="s">
        <v>58</v>
      </c>
      <c r="AO57" s="3">
        <v>-6.9099999999999999E-4</v>
      </c>
      <c r="AP57" s="3">
        <v>-1.384E-3</v>
      </c>
      <c r="AR57" t="s">
        <v>58</v>
      </c>
      <c r="AT57" s="3">
        <v>-6.69E-4</v>
      </c>
      <c r="AU57" s="3">
        <v>-1.34E-3</v>
      </c>
    </row>
    <row r="58" spans="5:47" x14ac:dyDescent="0.25">
      <c r="E58">
        <v>5.86902223575997E-2</v>
      </c>
      <c r="F58">
        <v>2.5946990818185198</v>
      </c>
      <c r="AM58" t="s">
        <v>59</v>
      </c>
      <c r="AO58" s="3">
        <v>1.0369999999999999E-3</v>
      </c>
      <c r="AP58" s="3">
        <v>2.0760000000000002E-3</v>
      </c>
      <c r="AR58" t="s">
        <v>59</v>
      </c>
      <c r="AT58" s="3">
        <v>1.0039999999999999E-3</v>
      </c>
      <c r="AU58" s="3">
        <v>2.0100000000000001E-3</v>
      </c>
    </row>
    <row r="59" spans="5:47" x14ac:dyDescent="0.25">
      <c r="E59">
        <v>6.0243679561376703E-2</v>
      </c>
      <c r="F59">
        <v>2.5344210824304501</v>
      </c>
      <c r="AM59" t="s">
        <v>60</v>
      </c>
      <c r="AO59" s="3">
        <v>6.9099999999999999E-4</v>
      </c>
      <c r="AP59" s="3">
        <v>1.384E-3</v>
      </c>
      <c r="AR59" t="s">
        <v>60</v>
      </c>
      <c r="AT59" s="3">
        <v>6.69E-4</v>
      </c>
      <c r="AU59" s="3">
        <v>1.34E-3</v>
      </c>
    </row>
    <row r="60" spans="5:47" x14ac:dyDescent="0.25">
      <c r="E60">
        <v>6.1797136765153797E-2</v>
      </c>
      <c r="F60">
        <v>2.4721986314492099</v>
      </c>
      <c r="AM60" t="s">
        <v>61</v>
      </c>
      <c r="AO60" s="3">
        <v>6.9099999999999999E-4</v>
      </c>
      <c r="AP60" s="3">
        <v>1.384E-3</v>
      </c>
      <c r="AR60" t="s">
        <v>61</v>
      </c>
      <c r="AT60" s="3">
        <v>6.69E-4</v>
      </c>
      <c r="AU60" s="3">
        <v>1.384E-3</v>
      </c>
    </row>
    <row r="61" spans="5:47" x14ac:dyDescent="0.25">
      <c r="E61">
        <v>6.3350593968930793E-2</v>
      </c>
      <c r="F61">
        <v>2.4090039546713999</v>
      </c>
    </row>
    <row r="62" spans="5:47" x14ac:dyDescent="0.25">
      <c r="E62">
        <v>6.4904051172707797E-2</v>
      </c>
      <c r="F62">
        <v>2.34289260050384</v>
      </c>
    </row>
    <row r="63" spans="5:47" x14ac:dyDescent="0.25">
      <c r="E63">
        <v>6.5939689308559202E-2</v>
      </c>
      <c r="F63">
        <v>2.29233685908159</v>
      </c>
    </row>
    <row r="64" spans="5:47" x14ac:dyDescent="0.25">
      <c r="E64">
        <v>6.8140420347243297E-2</v>
      </c>
      <c r="F64">
        <v>2.1698364087122801</v>
      </c>
    </row>
    <row r="65" spans="5:6" x14ac:dyDescent="0.25">
      <c r="E65">
        <v>6.9434968017057494E-2</v>
      </c>
      <c r="F65">
        <v>2.0963361384907002</v>
      </c>
    </row>
    <row r="66" spans="5:6" x14ac:dyDescent="0.25">
      <c r="E66">
        <v>7.0341151385927406E-2</v>
      </c>
      <c r="F66">
        <v>2.05025263573273</v>
      </c>
    </row>
    <row r="67" spans="5:6" x14ac:dyDescent="0.25">
      <c r="E67">
        <v>7.2671337191592994E-2</v>
      </c>
      <c r="F67">
        <v>1.94816892709164</v>
      </c>
    </row>
    <row r="68" spans="5:6" x14ac:dyDescent="0.25">
      <c r="E68">
        <v>7.4224794395369997E-2</v>
      </c>
      <c r="F68">
        <v>1.90830766943179</v>
      </c>
    </row>
    <row r="69" spans="5:6" x14ac:dyDescent="0.25">
      <c r="E69">
        <v>7.5778251599147098E-2</v>
      </c>
      <c r="F69">
        <v>1.8733075407548401</v>
      </c>
    </row>
    <row r="70" spans="5:6" x14ac:dyDescent="0.25">
      <c r="E70">
        <v>7.7331708802924101E-2</v>
      </c>
      <c r="F70">
        <v>1.8558074764163699</v>
      </c>
    </row>
    <row r="71" spans="5:6" x14ac:dyDescent="0.25">
      <c r="E71">
        <v>7.8885166006701105E-2</v>
      </c>
      <c r="F71">
        <v>1.8470574442471399</v>
      </c>
    </row>
    <row r="72" spans="5:6" x14ac:dyDescent="0.25">
      <c r="E72">
        <v>8.0438623210478205E-2</v>
      </c>
      <c r="F72">
        <v>1.8383074120778999</v>
      </c>
    </row>
    <row r="73" spans="5:6" x14ac:dyDescent="0.25">
      <c r="E73">
        <v>8.1992080414255195E-2</v>
      </c>
      <c r="F73">
        <v>1.82955737990866</v>
      </c>
    </row>
    <row r="74" spans="5:6" x14ac:dyDescent="0.25">
      <c r="E74">
        <v>8.3545537618032198E-2</v>
      </c>
      <c r="F74">
        <v>1.82080734773943</v>
      </c>
    </row>
    <row r="75" spans="5:6" x14ac:dyDescent="0.25">
      <c r="E75">
        <v>8.5098994821809298E-2</v>
      </c>
      <c r="F75">
        <v>1.8198351219428499</v>
      </c>
    </row>
    <row r="76" spans="5:6" x14ac:dyDescent="0.25">
      <c r="E76">
        <v>8.6652452025586302E-2</v>
      </c>
      <c r="F76">
        <v>1.81497399295994</v>
      </c>
    </row>
    <row r="77" spans="5:6" x14ac:dyDescent="0.25">
      <c r="E77">
        <v>8.8205909229363305E-2</v>
      </c>
      <c r="F77">
        <v>1.8081684123838599</v>
      </c>
    </row>
    <row r="78" spans="5:6" x14ac:dyDescent="0.25">
      <c r="E78">
        <v>8.9759366433140406E-2</v>
      </c>
      <c r="F78">
        <v>1.80233505760437</v>
      </c>
    </row>
    <row r="79" spans="5:6" x14ac:dyDescent="0.25">
      <c r="E79">
        <v>9.1312823636917395E-2</v>
      </c>
      <c r="F79">
        <v>1.7955294770282999</v>
      </c>
    </row>
    <row r="80" spans="5:6" x14ac:dyDescent="0.25">
      <c r="E80">
        <v>9.2866280840694398E-2</v>
      </c>
      <c r="F80">
        <v>1.7945572512317201</v>
      </c>
    </row>
    <row r="81" spans="5:6" x14ac:dyDescent="0.25">
      <c r="E81">
        <v>9.4419738044471499E-2</v>
      </c>
      <c r="F81">
        <v>1.7858072190624801</v>
      </c>
    </row>
    <row r="82" spans="5:6" x14ac:dyDescent="0.25">
      <c r="E82">
        <v>9.5973195248248502E-2</v>
      </c>
      <c r="F82">
        <v>1.7848349932659</v>
      </c>
    </row>
    <row r="83" spans="5:6" x14ac:dyDescent="0.25">
      <c r="E83">
        <v>9.7526652452025506E-2</v>
      </c>
      <c r="F83">
        <v>1.7780294126898299</v>
      </c>
    </row>
    <row r="84" spans="5:6" x14ac:dyDescent="0.25">
      <c r="E84">
        <v>9.9080109655802606E-2</v>
      </c>
      <c r="F84">
        <v>1.77316828370692</v>
      </c>
    </row>
    <row r="85" spans="5:6" x14ac:dyDescent="0.25">
      <c r="E85">
        <v>0.100633566859579</v>
      </c>
      <c r="F85">
        <v>1.76636270313085</v>
      </c>
    </row>
    <row r="86" spans="5:6" x14ac:dyDescent="0.25">
      <c r="E86">
        <v>0.102187024063356</v>
      </c>
      <c r="F86">
        <v>1.76927938052059</v>
      </c>
    </row>
    <row r="87" spans="5:6" x14ac:dyDescent="0.25">
      <c r="E87">
        <v>0.10348157173317001</v>
      </c>
      <c r="F87">
        <v>1.75100153554486</v>
      </c>
    </row>
    <row r="88" spans="5:6" x14ac:dyDescent="0.25">
      <c r="E88">
        <v>0.10350746268656701</v>
      </c>
      <c r="F88">
        <v>0.45599677449794601</v>
      </c>
    </row>
    <row r="89" spans="5:6" x14ac:dyDescent="0.25">
      <c r="E89">
        <v>0.103662808406944</v>
      </c>
      <c r="F89">
        <v>0.93083185354848197</v>
      </c>
    </row>
    <row r="90" spans="5:6" x14ac:dyDescent="0.25">
      <c r="E90">
        <v>0.10348157173317001</v>
      </c>
      <c r="F90">
        <v>0.84566487376791799</v>
      </c>
    </row>
    <row r="91" spans="5:6" x14ac:dyDescent="0.25">
      <c r="E91">
        <v>0.10348157173317001</v>
      </c>
      <c r="F91">
        <v>0.77566461641403095</v>
      </c>
    </row>
    <row r="92" spans="5:6" x14ac:dyDescent="0.25">
      <c r="E92">
        <v>0.10348157173317001</v>
      </c>
      <c r="F92">
        <v>0.70566435906014402</v>
      </c>
    </row>
    <row r="93" spans="5:6" x14ac:dyDescent="0.25">
      <c r="E93">
        <v>0.10348157173317001</v>
      </c>
      <c r="F93">
        <v>0.63566410170625698</v>
      </c>
    </row>
    <row r="94" spans="5:6" x14ac:dyDescent="0.25">
      <c r="E94">
        <v>0.10348157173317001</v>
      </c>
      <c r="F94">
        <v>0.56566384435236905</v>
      </c>
    </row>
    <row r="95" spans="5:6" x14ac:dyDescent="0.25">
      <c r="E95">
        <v>0.103352116966189</v>
      </c>
      <c r="F95">
        <v>0.51316365133695396</v>
      </c>
    </row>
    <row r="96" spans="5:6" x14ac:dyDescent="0.25">
      <c r="E96">
        <v>0.103869936034115</v>
      </c>
      <c r="F96">
        <v>1.6526122849307801</v>
      </c>
    </row>
    <row r="97" spans="5:6" x14ac:dyDescent="0.25">
      <c r="E97">
        <v>0.103869936034115</v>
      </c>
      <c r="F97">
        <v>1.58261202757689</v>
      </c>
    </row>
    <row r="98" spans="5:6" x14ac:dyDescent="0.25">
      <c r="E98">
        <v>0.103869936034115</v>
      </c>
      <c r="F98">
        <v>1.51261177022301</v>
      </c>
    </row>
    <row r="99" spans="5:6" x14ac:dyDescent="0.25">
      <c r="E99">
        <v>0.103869936034115</v>
      </c>
      <c r="F99">
        <v>1.45233377083494</v>
      </c>
    </row>
    <row r="100" spans="5:6" x14ac:dyDescent="0.25">
      <c r="E100">
        <v>0.10374048126713301</v>
      </c>
      <c r="F100">
        <v>1.3823335134810499</v>
      </c>
    </row>
    <row r="101" spans="5:6" x14ac:dyDescent="0.25">
      <c r="E101">
        <v>0.10374048126713301</v>
      </c>
      <c r="F101">
        <v>1.3123332561271599</v>
      </c>
    </row>
    <row r="102" spans="5:6" x14ac:dyDescent="0.25">
      <c r="E102">
        <v>0.10374048126713301</v>
      </c>
      <c r="F102">
        <v>1.2423329987732801</v>
      </c>
    </row>
    <row r="103" spans="5:6" x14ac:dyDescent="0.25">
      <c r="E103">
        <v>0.10374048126713301</v>
      </c>
      <c r="F103">
        <v>1.17233274141939</v>
      </c>
    </row>
    <row r="104" spans="5:6" x14ac:dyDescent="0.25">
      <c r="E104">
        <v>0.10374048126713301</v>
      </c>
      <c r="F104">
        <v>1.1023324840655</v>
      </c>
    </row>
    <row r="105" spans="5:6" x14ac:dyDescent="0.25">
      <c r="E105">
        <v>0.10374048126713301</v>
      </c>
      <c r="F105">
        <v>1.03233222671161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7D56-9A2F-4BDA-B5CB-3085FFE689D7}">
  <sheetPr codeName="Planilha4"/>
  <dimension ref="D3:Y68"/>
  <sheetViews>
    <sheetView topLeftCell="N13" zoomScaleNormal="100" workbookViewId="0">
      <selection activeCell="H1" sqref="H1:H1048576"/>
    </sheetView>
  </sheetViews>
  <sheetFormatPr defaultRowHeight="15" x14ac:dyDescent="0.25"/>
  <cols>
    <col min="14" max="14" width="10" customWidth="1"/>
    <col min="15" max="15" width="11.7109375" customWidth="1"/>
    <col min="20" max="20" width="14.85546875" bestFit="1" customWidth="1"/>
    <col min="22" max="22" width="11" customWidth="1"/>
  </cols>
  <sheetData>
    <row r="3" spans="4:25" x14ac:dyDescent="0.25">
      <c r="E3" t="s">
        <v>12</v>
      </c>
      <c r="F3" t="s">
        <v>13</v>
      </c>
      <c r="H3" t="s">
        <v>12</v>
      </c>
      <c r="I3" t="s">
        <v>14</v>
      </c>
      <c r="K3" t="s">
        <v>20</v>
      </c>
      <c r="Q3" s="1" t="s">
        <v>0</v>
      </c>
      <c r="R3" s="1">
        <f>0.8/100</f>
        <v>8.0000000000000002E-3</v>
      </c>
      <c r="S3" s="1" t="s">
        <v>8</v>
      </c>
      <c r="T3" s="1">
        <f>2250*R3</f>
        <v>18</v>
      </c>
      <c r="U3" s="1" t="s">
        <v>7</v>
      </c>
      <c r="V3" s="1">
        <f>T3/R3</f>
        <v>2250</v>
      </c>
    </row>
    <row r="4" spans="4:25" x14ac:dyDescent="0.25">
      <c r="D4">
        <f>E4-0.0016</f>
        <v>-1.268458722756715E-3</v>
      </c>
      <c r="E4">
        <v>3.31541277243285E-4</v>
      </c>
      <c r="F4">
        <v>0.24058680026422799</v>
      </c>
      <c r="H4" s="1">
        <v>4.8097221678137202E-5</v>
      </c>
      <c r="I4" s="1">
        <v>-4.5398554036459801E-3</v>
      </c>
      <c r="K4" cm="1">
        <f t="array" ref="K4:K14">TRANSPOSE(LINEST(I4:I28,H4:H28^TRANSPOSE({1;2;3;4;5;6;7;8;9;10}),0))</f>
        <v>9.6844631915226386E+20</v>
      </c>
      <c r="Q4" s="1" t="s">
        <v>1</v>
      </c>
      <c r="R4" s="1">
        <f>0.013</f>
        <v>1.2999999999999999E-2</v>
      </c>
      <c r="S4" s="1" t="s">
        <v>9</v>
      </c>
      <c r="T4" s="1">
        <v>27.5</v>
      </c>
    </row>
    <row r="5" spans="4:25" x14ac:dyDescent="0.25">
      <c r="D5">
        <f t="shared" ref="D5:D66" si="0">E5-0.0016</f>
        <v>-8.9217054618468609E-4</v>
      </c>
      <c r="E5">
        <v>7.0782945381531398E-4</v>
      </c>
      <c r="F5">
        <v>0.72077934818864897</v>
      </c>
      <c r="H5">
        <v>8.5965622456396897E-4</v>
      </c>
      <c r="I5">
        <v>-1.77937956760372E-2</v>
      </c>
      <c r="K5">
        <v>-7.7819430070925066E+19</v>
      </c>
      <c r="Q5" s="1" t="s">
        <v>2</v>
      </c>
      <c r="R5" s="1">
        <v>1.4999999999999999E-2</v>
      </c>
      <c r="S5" s="1" t="s">
        <v>10</v>
      </c>
      <c r="T5" s="1">
        <v>27.5</v>
      </c>
    </row>
    <row r="6" spans="4:25" x14ac:dyDescent="0.25">
      <c r="D6">
        <f t="shared" si="0"/>
        <v>-5.6324540921884997E-4</v>
      </c>
      <c r="E6">
        <v>1.0367545907811501E-3</v>
      </c>
      <c r="F6">
        <v>1.16660235321817</v>
      </c>
      <c r="H6">
        <v>1.6257296196184399E-3</v>
      </c>
      <c r="I6">
        <v>-5.3903709797468301E-2</v>
      </c>
      <c r="K6">
        <v>2.6393095075942216E+18</v>
      </c>
      <c r="Q6" s="1" t="s">
        <v>3</v>
      </c>
      <c r="R6" s="1">
        <v>0.02</v>
      </c>
      <c r="S6" s="1" t="s">
        <v>11</v>
      </c>
      <c r="T6" s="1">
        <v>11</v>
      </c>
    </row>
    <row r="7" spans="4:25" x14ac:dyDescent="0.25">
      <c r="D7">
        <f t="shared" si="0"/>
        <v>-1.4177430993850011E-4</v>
      </c>
      <c r="E7">
        <v>1.4582256900615E-3</v>
      </c>
      <c r="F7">
        <v>1.8521946146752399</v>
      </c>
      <c r="H7">
        <v>2.2037668177049999E-3</v>
      </c>
      <c r="I7">
        <v>-0.117513917725457</v>
      </c>
      <c r="K7">
        <v>-4.9076414184842112E+16</v>
      </c>
    </row>
    <row r="8" spans="4:25" x14ac:dyDescent="0.25">
      <c r="D8">
        <f t="shared" si="0"/>
        <v>2.7664462568481986E-4</v>
      </c>
      <c r="E8">
        <v>1.8766446256848199E-3</v>
      </c>
      <c r="F8">
        <v>2.7772291150251398</v>
      </c>
      <c r="H8">
        <v>2.9715812886573199E-3</v>
      </c>
      <c r="I8">
        <v>-0.171887718015346</v>
      </c>
      <c r="K8">
        <v>542272030876008.88</v>
      </c>
      <c r="Q8" s="1" t="s">
        <v>4</v>
      </c>
      <c r="R8">
        <f>R4-R3</f>
        <v>4.9999999999999992E-3</v>
      </c>
    </row>
    <row r="9" spans="4:25" x14ac:dyDescent="0.25">
      <c r="D9">
        <f t="shared" si="0"/>
        <v>6.954995846877299E-4</v>
      </c>
      <c r="E9">
        <v>2.29549958468773E-3</v>
      </c>
      <c r="F9">
        <v>3.6680575812475</v>
      </c>
      <c r="H9">
        <v>3.6432013162533698E-3</v>
      </c>
      <c r="I9">
        <v>-0.217181807497942</v>
      </c>
      <c r="K9">
        <v>-3580527446894.3169</v>
      </c>
      <c r="Q9" s="1" t="s">
        <v>5</v>
      </c>
      <c r="R9">
        <f>R5-R3</f>
        <v>6.9999999999999993E-3</v>
      </c>
    </row>
    <row r="10" spans="4:25" x14ac:dyDescent="0.25">
      <c r="D10">
        <f t="shared" si="0"/>
        <v>1.2516474053338698E-3</v>
      </c>
      <c r="E10">
        <v>2.8516474053338699E-3</v>
      </c>
      <c r="F10">
        <v>5.0382610515575799</v>
      </c>
      <c r="H10">
        <v>4.3148213438494298E-3</v>
      </c>
      <c r="I10">
        <v>-0.26247589698053803</v>
      </c>
      <c r="K10">
        <v>13162196349.682556</v>
      </c>
      <c r="Q10" s="1" t="s">
        <v>6</v>
      </c>
      <c r="R10">
        <f>R6-R3</f>
        <v>1.2E-2</v>
      </c>
    </row>
    <row r="11" spans="4:25" x14ac:dyDescent="0.25">
      <c r="D11">
        <f t="shared" si="0"/>
        <v>1.9928871506090101E-3</v>
      </c>
      <c r="E11">
        <v>3.59288715060901E-3</v>
      </c>
      <c r="F11">
        <v>6.8880030347227104</v>
      </c>
      <c r="H11">
        <v>4.9387794187418102E-3</v>
      </c>
      <c r="I11">
        <v>-0.30779610260160201</v>
      </c>
      <c r="K11">
        <v>-19746564.062339626</v>
      </c>
    </row>
    <row r="12" spans="4:25" x14ac:dyDescent="0.25">
      <c r="D12">
        <f t="shared" si="0"/>
        <v>2.5481629244960098E-3</v>
      </c>
      <c r="E12">
        <v>4.1481629244960096E-3</v>
      </c>
      <c r="F12">
        <v>8.3266185732878899</v>
      </c>
      <c r="H12">
        <v>5.8491444788306901E-3</v>
      </c>
      <c r="I12">
        <v>-0.35752558293397302</v>
      </c>
      <c r="K12">
        <v>-17025.62311889284</v>
      </c>
    </row>
    <row r="13" spans="4:25" x14ac:dyDescent="0.25">
      <c r="D13">
        <f t="shared" si="0"/>
        <v>2.87054771076825E-3</v>
      </c>
      <c r="E13">
        <v>4.4705477107682499E-3</v>
      </c>
      <c r="F13">
        <v>9.2855320902306708</v>
      </c>
      <c r="H13">
        <v>6.4722320157741403E-3</v>
      </c>
      <c r="I13">
        <v>-0.39371384547080801</v>
      </c>
      <c r="K13">
        <v>4.4002394334514348</v>
      </c>
    </row>
    <row r="14" spans="4:25" x14ac:dyDescent="0.25">
      <c r="D14">
        <f t="shared" si="0"/>
        <v>3.2872225528732804E-3</v>
      </c>
      <c r="E14">
        <v>4.8872225528732802E-3</v>
      </c>
      <c r="F14">
        <v>10.3473907270907</v>
      </c>
      <c r="H14">
        <v>7.2387406798030797E-3</v>
      </c>
      <c r="I14">
        <v>-0.43438973113435297</v>
      </c>
      <c r="K14">
        <v>0</v>
      </c>
      <c r="Q14" s="1" t="s">
        <v>21</v>
      </c>
      <c r="R14" s="1" t="s">
        <v>23</v>
      </c>
      <c r="S14" s="1" t="s">
        <v>13</v>
      </c>
      <c r="T14" s="1" t="s">
        <v>17</v>
      </c>
      <c r="U14" s="1" t="s">
        <v>18</v>
      </c>
      <c r="V14" s="1" t="s">
        <v>27</v>
      </c>
      <c r="X14" s="1" t="s">
        <v>25</v>
      </c>
      <c r="Y14" s="1" t="s">
        <v>26</v>
      </c>
    </row>
    <row r="15" spans="4:25" x14ac:dyDescent="0.25">
      <c r="D15">
        <f t="shared" si="0"/>
        <v>3.7951352871540998E-3</v>
      </c>
      <c r="E15">
        <v>5.3951352871540997E-3</v>
      </c>
      <c r="F15">
        <v>11.751636722761001</v>
      </c>
      <c r="H15">
        <v>8.1001379802649008E-3</v>
      </c>
      <c r="I15">
        <v>-0.47044741297884901</v>
      </c>
      <c r="Q15" s="2" t="s">
        <v>16</v>
      </c>
      <c r="R15" s="1">
        <v>1.6000000000000001E-3</v>
      </c>
      <c r="S15" s="1">
        <v>1.8520000000000001</v>
      </c>
      <c r="T15" s="1">
        <v>0</v>
      </c>
      <c r="U15">
        <f t="shared" ref="U15:U20" si="1">(T15-R15)/2</f>
        <v>-8.0000000000000004E-4</v>
      </c>
    </row>
    <row r="16" spans="4:25" x14ac:dyDescent="0.25">
      <c r="D16">
        <f t="shared" si="0"/>
        <v>4.3491029909023702E-3</v>
      </c>
      <c r="E16">
        <v>5.9491029909023701E-3</v>
      </c>
      <c r="F16">
        <v>13.2928703637089</v>
      </c>
      <c r="H16">
        <v>8.8185494226156996E-3</v>
      </c>
      <c r="I16">
        <v>-0.50658344323874904</v>
      </c>
      <c r="P16" s="1" t="s">
        <v>22</v>
      </c>
      <c r="Q16" s="1">
        <v>0</v>
      </c>
      <c r="R16" s="1">
        <v>8.0000000000000002E-3</v>
      </c>
      <c r="S16" s="1">
        <v>19</v>
      </c>
      <c r="T16" s="1">
        <f>$K$4*R16^10+$K$5*R16^9+$K$6*R16^8+$K$7*R16^7+$K$8*R16^6+$K$9*R16^5+$K$10*R16^4+$K$11*R16^3+$K$12*R16^2+$K$13*R16^1</f>
        <v>-0.471006875642142</v>
      </c>
      <c r="U16">
        <f t="shared" si="1"/>
        <v>-0.239503437821071</v>
      </c>
      <c r="V16">
        <f>-$T$23*R16</f>
        <v>-1.6000000000000001E-3</v>
      </c>
      <c r="X16" s="4">
        <f>SQRT(2/3)*SQRT((R16)^2+2*(V16)^2)</f>
        <v>6.7882250993908568E-3</v>
      </c>
    </row>
    <row r="17" spans="4:25" x14ac:dyDescent="0.25">
      <c r="D17">
        <f t="shared" si="0"/>
        <v>4.8109607557157204E-3</v>
      </c>
      <c r="E17">
        <v>6.4109607557157203E-3</v>
      </c>
      <c r="F17">
        <v>14.5601287141016</v>
      </c>
      <c r="H17">
        <v>9.5833170107467898E-3</v>
      </c>
      <c r="I17">
        <v>-0.52899544273383603</v>
      </c>
      <c r="Q17" s="1">
        <v>1</v>
      </c>
      <c r="R17" s="1">
        <v>1.2800000000000001E-2</v>
      </c>
      <c r="S17" s="1">
        <v>28</v>
      </c>
      <c r="T17" s="1">
        <f>$K$4*R17^10+$K$5*R17^9+$K$6*R17^8+$K$7*R17^7+$K$8*R17^6+$K$9*R17^5+$K$10*R17^4+$K$11*R17^3+$K$12*R17^2+$K$13*R17^1</f>
        <v>-0.50410476554003425</v>
      </c>
      <c r="U17">
        <f t="shared" si="1"/>
        <v>-0.25845238277001714</v>
      </c>
      <c r="V17">
        <f t="shared" ref="V17:V20" si="2">-$T$23*R17</f>
        <v>-2.5600000000000002E-3</v>
      </c>
      <c r="X17" s="4">
        <f>SQRT(2/3)*SQRT((R17)^2+2*(V17)^2)</f>
        <v>1.0861160159025371E-2</v>
      </c>
      <c r="Y17" s="5">
        <f>X17-$X$16</f>
        <v>4.0729350596345141E-3</v>
      </c>
    </row>
    <row r="18" spans="4:25" x14ac:dyDescent="0.25">
      <c r="D18">
        <f t="shared" si="0"/>
        <v>5.31843746661696E-3</v>
      </c>
      <c r="E18">
        <v>6.9184374666169599E-3</v>
      </c>
      <c r="F18">
        <v>15.998580743899399</v>
      </c>
      <c r="H18">
        <v>1.0536991333794699E-2</v>
      </c>
      <c r="I18">
        <v>-0.53303909150659601</v>
      </c>
      <c r="Q18" s="1">
        <v>2</v>
      </c>
      <c r="R18" s="1">
        <v>1.4500000000000001E-2</v>
      </c>
      <c r="S18" s="1">
        <v>28</v>
      </c>
      <c r="T18" s="1">
        <f>$K$4*R18^10+$K$5*R18^9+$K$6*R18^8+$K$7*R18^7+$K$8*R18^6+$K$9*R18^5+$K$10*R18^4+$K$11*R18^3+$K$12*R18^2+$K$13*R18^1</f>
        <v>-0.36246082544044839</v>
      </c>
      <c r="U18">
        <f t="shared" si="1"/>
        <v>-0.1884804127202242</v>
      </c>
      <c r="V18">
        <f t="shared" si="2"/>
        <v>-2.9000000000000002E-3</v>
      </c>
      <c r="X18" s="4">
        <f>SQRT(2/3)*SQRT((R18)^2+2*(V18)^2)</f>
        <v>1.2303657992645928E-2</v>
      </c>
      <c r="Y18" s="5">
        <f>X18-$X$16</f>
        <v>5.5154328932550713E-3</v>
      </c>
    </row>
    <row r="19" spans="4:25" x14ac:dyDescent="0.25">
      <c r="D19">
        <f t="shared" si="0"/>
        <v>5.87414926388353E-3</v>
      </c>
      <c r="E19">
        <v>7.4741492638835299E-3</v>
      </c>
      <c r="F19">
        <v>17.402990248337101</v>
      </c>
      <c r="H19">
        <v>1.13953417514352E-2</v>
      </c>
      <c r="I19">
        <v>-0.53713497255628995</v>
      </c>
      <c r="Q19" s="1">
        <v>3</v>
      </c>
      <c r="R19" s="1">
        <v>0.02</v>
      </c>
      <c r="S19" s="1">
        <v>11</v>
      </c>
      <c r="T19" s="1">
        <v>0.52</v>
      </c>
      <c r="U19">
        <f t="shared" si="1"/>
        <v>0.25</v>
      </c>
      <c r="V19">
        <f t="shared" si="2"/>
        <v>-4.0000000000000001E-3</v>
      </c>
      <c r="X19" s="4">
        <f>SQRT(2/3)*SQRT((R19)^2+2*(V19)^2)</f>
        <v>1.6970562748477139E-2</v>
      </c>
      <c r="Y19" s="5">
        <f>X19-$X$16</f>
        <v>1.0182337649086283E-2</v>
      </c>
    </row>
    <row r="20" spans="4:25" x14ac:dyDescent="0.25">
      <c r="D20">
        <f t="shared" si="0"/>
        <v>6.6149529857791002E-3</v>
      </c>
      <c r="E20">
        <v>8.2149529857791E-3</v>
      </c>
      <c r="F20">
        <v>19.2869382656298</v>
      </c>
      <c r="H20">
        <v>1.20626090892867E-2</v>
      </c>
      <c r="I20">
        <v>-0.53676934661774101</v>
      </c>
      <c r="Q20" s="1">
        <v>4</v>
      </c>
      <c r="R20" s="1">
        <v>4.4999999999999998E-2</v>
      </c>
      <c r="S20" s="1">
        <v>11</v>
      </c>
      <c r="T20" s="1">
        <v>1.61</v>
      </c>
      <c r="U20">
        <f t="shared" si="1"/>
        <v>0.78250000000000008</v>
      </c>
      <c r="V20">
        <f t="shared" si="2"/>
        <v>-8.9999999999999993E-3</v>
      </c>
      <c r="X20" s="4">
        <f>SQRT(2/3)*SQRT((R20)^2+2*(V20)^2)</f>
        <v>3.8183766184073563E-2</v>
      </c>
      <c r="Y20" s="5">
        <f>X20-$X$16</f>
        <v>3.1395541084682704E-2</v>
      </c>
    </row>
    <row r="21" spans="4:25" x14ac:dyDescent="0.25">
      <c r="D21">
        <f t="shared" si="0"/>
        <v>7.3570647778133805E-3</v>
      </c>
      <c r="E21">
        <v>8.9570647778133804E-3</v>
      </c>
      <c r="F21">
        <v>21.0682681805398</v>
      </c>
      <c r="H21">
        <v>1.301193072259E-2</v>
      </c>
      <c r="I21">
        <v>-0.49515327996935599</v>
      </c>
    </row>
    <row r="22" spans="4:25" x14ac:dyDescent="0.25">
      <c r="D22">
        <f t="shared" si="0"/>
        <v>8.2408296652866486E-3</v>
      </c>
      <c r="E22">
        <v>9.8408296652866493E-3</v>
      </c>
      <c r="F22">
        <v>22.9869127582621</v>
      </c>
      <c r="H22">
        <v>1.3722072054426E-2</v>
      </c>
      <c r="I22">
        <v>-0.44453585092908099</v>
      </c>
      <c r="Q22" s="3" t="s">
        <v>7</v>
      </c>
      <c r="R22" t="s">
        <v>19</v>
      </c>
      <c r="S22" t="s">
        <v>19</v>
      </c>
      <c r="T22" t="s">
        <v>19</v>
      </c>
    </row>
    <row r="23" spans="4:25" x14ac:dyDescent="0.25">
      <c r="D23">
        <f t="shared" si="0"/>
        <v>9.1276467164168994E-3</v>
      </c>
      <c r="E23">
        <v>1.07276467164169E-2</v>
      </c>
      <c r="F23">
        <v>24.666115097091499</v>
      </c>
      <c r="H23">
        <v>1.4240259768523901E-2</v>
      </c>
      <c r="I23">
        <v>-0.38032497181633301</v>
      </c>
      <c r="Q23" s="3">
        <f>(S16-S15)/(R16-R15)</f>
        <v>2679.375</v>
      </c>
      <c r="R23">
        <f>1/2*(1-(T16-T15)/(R16-R15))</f>
        <v>37.29741215954234</v>
      </c>
      <c r="S23">
        <f>-(U16-U15)/(R16-R15)</f>
        <v>37.29741215954234</v>
      </c>
      <c r="T23">
        <v>0.2</v>
      </c>
    </row>
    <row r="24" spans="4:25" x14ac:dyDescent="0.25">
      <c r="D24">
        <f t="shared" si="0"/>
        <v>9.8771709059038999E-3</v>
      </c>
      <c r="E24">
        <v>1.1477170905903901E-2</v>
      </c>
      <c r="F24">
        <v>25.865942431833101</v>
      </c>
      <c r="H24">
        <v>1.4854206657003601E-2</v>
      </c>
      <c r="I24">
        <v>-0.32062783196876399</v>
      </c>
    </row>
    <row r="25" spans="4:25" x14ac:dyDescent="0.25">
      <c r="D25">
        <f t="shared" si="0"/>
        <v>1.0534149133076499E-2</v>
      </c>
      <c r="E25">
        <v>1.21341491330765E-2</v>
      </c>
      <c r="F25">
        <v>26.826000510147299</v>
      </c>
      <c r="H25">
        <v>1.54685888144578E-2</v>
      </c>
      <c r="I25">
        <v>-0.26549666366330998</v>
      </c>
    </row>
    <row r="26" spans="4:25" x14ac:dyDescent="0.25">
      <c r="D26">
        <f t="shared" si="0"/>
        <v>1.0958672396013799E-2</v>
      </c>
      <c r="E26">
        <v>1.25586723960138E-2</v>
      </c>
      <c r="F26">
        <v>27.2721505327115</v>
      </c>
      <c r="H26">
        <v>1.60821004339631E-2</v>
      </c>
      <c r="I26">
        <v>-0.20123355227362699</v>
      </c>
    </row>
    <row r="27" spans="4:25" x14ac:dyDescent="0.25">
      <c r="D27">
        <f t="shared" si="0"/>
        <v>1.1431430745316499E-2</v>
      </c>
      <c r="E27">
        <v>1.30314307453165E-2</v>
      </c>
      <c r="F27">
        <v>27.684258029915501</v>
      </c>
      <c r="H27">
        <v>1.6600288148060999E-2</v>
      </c>
      <c r="I27">
        <v>-0.13702267316087899</v>
      </c>
    </row>
    <row r="28" spans="4:25" x14ac:dyDescent="0.25">
      <c r="D28">
        <f t="shared" si="0"/>
        <v>1.1953296227743699E-2</v>
      </c>
      <c r="E28">
        <v>1.35532962277437E-2</v>
      </c>
      <c r="F28">
        <v>27.9939109335042</v>
      </c>
      <c r="H28">
        <v>1.7023151956751598E-2</v>
      </c>
      <c r="I28">
        <v>-7.2864026325067499E-2</v>
      </c>
    </row>
    <row r="29" spans="4:25" x14ac:dyDescent="0.25">
      <c r="D29">
        <f t="shared" si="0"/>
        <v>1.2333944638111499E-2</v>
      </c>
      <c r="E29">
        <v>1.39339446381115E-2</v>
      </c>
      <c r="F29">
        <v>28.132043140153101</v>
      </c>
      <c r="H29">
        <v>1.7349386053111499E-2</v>
      </c>
      <c r="I29">
        <v>4.9403028601529E-3</v>
      </c>
    </row>
    <row r="30" spans="4:25" x14ac:dyDescent="0.25">
      <c r="D30">
        <f t="shared" si="0"/>
        <v>1.28145514082465E-2</v>
      </c>
      <c r="E30">
        <v>1.44145514082465E-2</v>
      </c>
      <c r="F30">
        <v>27.928442023061201</v>
      </c>
      <c r="H30">
        <v>1.76275229277932E-2</v>
      </c>
      <c r="I30">
        <v>8.7284487449020107E-2</v>
      </c>
    </row>
    <row r="31" spans="4:25" x14ac:dyDescent="0.25">
      <c r="D31">
        <f t="shared" si="0"/>
        <v>1.3153941106322099E-2</v>
      </c>
      <c r="E31">
        <v>1.47539411063221E-2</v>
      </c>
      <c r="F31">
        <v>27.5533202090296</v>
      </c>
      <c r="H31">
        <v>1.7855386235924399E-2</v>
      </c>
      <c r="I31">
        <v>0.19699838515210499</v>
      </c>
    </row>
    <row r="32" spans="4:25" x14ac:dyDescent="0.25">
      <c r="D32">
        <f t="shared" si="0"/>
        <v>1.3399912795323999E-2</v>
      </c>
      <c r="E32">
        <v>1.4999912795324E-2</v>
      </c>
      <c r="F32">
        <v>27.006841206825499</v>
      </c>
      <c r="H32">
        <v>1.80876022338003E-2</v>
      </c>
      <c r="I32">
        <v>0.26105256743404598</v>
      </c>
    </row>
    <row r="33" spans="4:9" x14ac:dyDescent="0.25">
      <c r="D33">
        <f t="shared" si="0"/>
        <v>1.3647628577844299E-2</v>
      </c>
      <c r="E33">
        <v>1.5247628577844299E-2</v>
      </c>
      <c r="F33">
        <v>26.323538068111201</v>
      </c>
      <c r="H33">
        <v>1.8319818231676201E-2</v>
      </c>
      <c r="I33">
        <v>0.32510674971598702</v>
      </c>
    </row>
    <row r="34" spans="4:9" x14ac:dyDescent="0.25">
      <c r="D34">
        <f t="shared" si="0"/>
        <v>1.3851469507794999E-2</v>
      </c>
      <c r="E34">
        <v>1.5451469507794999E-2</v>
      </c>
      <c r="F34">
        <v>25.332217113481601</v>
      </c>
      <c r="H34">
        <v>1.87418115024179E-2</v>
      </c>
      <c r="I34">
        <v>0.39839733963602803</v>
      </c>
    </row>
    <row r="35" spans="4:9" x14ac:dyDescent="0.25">
      <c r="D35">
        <f t="shared" si="0"/>
        <v>1.4153960727374199E-2</v>
      </c>
      <c r="E35">
        <v>1.57539607273742E-2</v>
      </c>
      <c r="F35">
        <v>24.1017809374938</v>
      </c>
      <c r="H35">
        <v>1.9259563947541299E-2</v>
      </c>
      <c r="I35">
        <v>0.46717419029089102</v>
      </c>
    </row>
    <row r="36" spans="4:9" x14ac:dyDescent="0.25">
      <c r="D36">
        <f t="shared" si="0"/>
        <v>1.4505123056698301E-2</v>
      </c>
      <c r="E36">
        <v>1.6105123056698301E-2</v>
      </c>
      <c r="F36">
        <v>22.803096202018299</v>
      </c>
      <c r="H36">
        <v>1.9873946104995498E-2</v>
      </c>
      <c r="I36">
        <v>0.52230535859634497</v>
      </c>
    </row>
    <row r="37" spans="4:9" x14ac:dyDescent="0.25">
      <c r="D37">
        <f t="shared" si="0"/>
        <v>1.4760251236671299E-2</v>
      </c>
      <c r="E37">
        <v>1.63602512366713E-2</v>
      </c>
      <c r="F37">
        <v>21.5382904831357</v>
      </c>
      <c r="H37">
        <v>2.0536425484127901E-2</v>
      </c>
      <c r="I37">
        <v>0.57289667149815304</v>
      </c>
    </row>
    <row r="38" spans="4:9" x14ac:dyDescent="0.25">
      <c r="D38">
        <f t="shared" si="0"/>
        <v>1.49632201198628E-2</v>
      </c>
      <c r="E38">
        <v>1.65632201198628E-2</v>
      </c>
      <c r="F38">
        <v>20.6153815967612</v>
      </c>
      <c r="H38">
        <v>2.1199775401209101E-2</v>
      </c>
      <c r="I38">
        <v>0.61435604131573096</v>
      </c>
    </row>
    <row r="39" spans="4:9" x14ac:dyDescent="0.25">
      <c r="D39">
        <f t="shared" si="0"/>
        <v>1.52161681829379E-2</v>
      </c>
      <c r="E39">
        <v>1.68161681829379E-2</v>
      </c>
      <c r="F39">
        <v>19.521606048516301</v>
      </c>
      <c r="H39">
        <v>2.1910352002019601E-2</v>
      </c>
      <c r="I39">
        <v>0.66040749881389205</v>
      </c>
    </row>
    <row r="40" spans="4:9" x14ac:dyDescent="0.25">
      <c r="D40">
        <f t="shared" si="0"/>
        <v>1.53691578862458E-2</v>
      </c>
      <c r="E40">
        <v>1.6969157886245801E-2</v>
      </c>
      <c r="F40">
        <v>18.769563824012199</v>
      </c>
      <c r="H40">
        <v>2.2668155286559299E-2</v>
      </c>
      <c r="I40">
        <v>0.71105104399263497</v>
      </c>
    </row>
    <row r="41" spans="4:9" x14ac:dyDescent="0.25">
      <c r="D41">
        <f t="shared" si="0"/>
        <v>1.57681192785557E-2</v>
      </c>
      <c r="E41">
        <v>1.7368119278555701E-2</v>
      </c>
      <c r="F41">
        <v>17.471042597303999</v>
      </c>
      <c r="H41">
        <v>2.3570250236133398E-2</v>
      </c>
      <c r="I41">
        <v>0.74807502296043904</v>
      </c>
    </row>
    <row r="42" spans="4:9" x14ac:dyDescent="0.25">
      <c r="D42">
        <f t="shared" si="0"/>
        <v>1.6218803944267401E-2</v>
      </c>
      <c r="E42">
        <v>1.7818803944267401E-2</v>
      </c>
      <c r="F42">
        <v>15.864830572215199</v>
      </c>
      <c r="H42">
        <v>2.4282567912841699E-2</v>
      </c>
      <c r="I42">
        <v>0.77586259429014204</v>
      </c>
    </row>
    <row r="43" spans="4:9" x14ac:dyDescent="0.25">
      <c r="D43">
        <f t="shared" si="0"/>
        <v>1.6711619369030498E-2</v>
      </c>
      <c r="E43">
        <v>1.8311619369030498E-2</v>
      </c>
      <c r="F43">
        <v>14.7034604995519</v>
      </c>
      <c r="H43">
        <v>2.4993144513652199E-2</v>
      </c>
      <c r="I43">
        <v>0.82191405178830301</v>
      </c>
    </row>
    <row r="44" spans="4:9" x14ac:dyDescent="0.25">
      <c r="D44">
        <f t="shared" si="0"/>
        <v>1.7198766489859098E-2</v>
      </c>
      <c r="E44">
        <v>1.8798766489859099E-2</v>
      </c>
      <c r="F44">
        <v>13.986768870546801</v>
      </c>
      <c r="H44">
        <v>2.5799480288844399E-2</v>
      </c>
      <c r="I44">
        <v>0.86345177002128504</v>
      </c>
    </row>
    <row r="45" spans="4:9" x14ac:dyDescent="0.25">
      <c r="D45">
        <f t="shared" si="0"/>
        <v>1.7682861447030698E-2</v>
      </c>
      <c r="E45">
        <v>1.9282861447030699E-2</v>
      </c>
      <c r="F45">
        <v>13.5095194804345</v>
      </c>
      <c r="H45">
        <v>2.6559024649282E-2</v>
      </c>
      <c r="I45">
        <v>0.89583142903156998</v>
      </c>
    </row>
    <row r="46" spans="4:9" x14ac:dyDescent="0.25">
      <c r="D46">
        <f t="shared" si="0"/>
        <v>1.8306865406122998E-2</v>
      </c>
      <c r="E46">
        <v>1.9906865406122999E-2</v>
      </c>
      <c r="F46">
        <v>13.306408889644599</v>
      </c>
      <c r="H46">
        <v>2.7413022377177899E-2</v>
      </c>
      <c r="I46">
        <v>0.93739526340302004</v>
      </c>
    </row>
    <row r="47" spans="4:9" x14ac:dyDescent="0.25">
      <c r="D47">
        <f t="shared" si="0"/>
        <v>1.9075138600931699E-2</v>
      </c>
      <c r="E47">
        <v>2.0675138600931699E-2</v>
      </c>
      <c r="F47">
        <v>13.0353767569017</v>
      </c>
      <c r="H47">
        <v>2.8172131468641001E-2</v>
      </c>
      <c r="I47">
        <v>0.97434089395542001</v>
      </c>
    </row>
    <row r="48" spans="4:9" x14ac:dyDescent="0.25">
      <c r="D48">
        <f t="shared" si="0"/>
        <v>1.9699142560023999E-2</v>
      </c>
      <c r="E48">
        <v>2.1299142560023999E-2</v>
      </c>
      <c r="F48">
        <v>12.8322661661118</v>
      </c>
      <c r="H48">
        <v>2.89789025128077E-2</v>
      </c>
      <c r="I48">
        <v>1.01131264064628</v>
      </c>
    </row>
    <row r="49" spans="4:9" x14ac:dyDescent="0.25">
      <c r="D49">
        <f t="shared" si="0"/>
        <v>2.0658612006775798E-2</v>
      </c>
      <c r="E49">
        <v>2.2258612006775799E-2</v>
      </c>
      <c r="F49">
        <v>12.561888068438201</v>
      </c>
      <c r="H49">
        <v>2.97856735569745E-2</v>
      </c>
      <c r="I49">
        <v>1.0482843873371499</v>
      </c>
    </row>
    <row r="50" spans="4:9" x14ac:dyDescent="0.25">
      <c r="D50">
        <f t="shared" si="0"/>
        <v>2.15694103437826E-2</v>
      </c>
      <c r="E50">
        <v>2.3169410343782601E-2</v>
      </c>
      <c r="F50">
        <v>12.3597585302523</v>
      </c>
      <c r="H50">
        <v>3.0545217917412E-2</v>
      </c>
      <c r="I50">
        <v>1.08066404634744</v>
      </c>
    </row>
    <row r="51" spans="4:9" x14ac:dyDescent="0.25">
      <c r="D51">
        <f t="shared" si="0"/>
        <v>2.2671404932732498E-2</v>
      </c>
      <c r="E51">
        <v>2.4271404932732499E-2</v>
      </c>
      <c r="F51">
        <v>12.1582830271359</v>
      </c>
      <c r="H51">
        <v>3.13047622778495E-2</v>
      </c>
      <c r="I51">
        <v>1.11304370535772</v>
      </c>
    </row>
    <row r="52" spans="4:9" x14ac:dyDescent="0.25">
      <c r="D52">
        <f t="shared" si="0"/>
        <v>2.3630002332725001E-2</v>
      </c>
      <c r="E52">
        <v>2.5230002332725002E-2</v>
      </c>
      <c r="F52">
        <v>11.9563169977174</v>
      </c>
      <c r="H52">
        <v>3.2064306638287098E-2</v>
      </c>
      <c r="I52">
        <v>1.1454233643680101</v>
      </c>
    </row>
    <row r="53" spans="4:9" x14ac:dyDescent="0.25">
      <c r="D53">
        <f t="shared" si="0"/>
        <v>2.4683325811929998E-2</v>
      </c>
      <c r="E53">
        <v>2.6283325811929999E-2</v>
      </c>
      <c r="F53">
        <v>11.8230900540887</v>
      </c>
      <c r="H53">
        <v>3.2918739635157498E-2</v>
      </c>
      <c r="I53">
        <v>1.18242122719734</v>
      </c>
    </row>
    <row r="54" spans="4:9" x14ac:dyDescent="0.25">
      <c r="D54">
        <f t="shared" si="0"/>
        <v>2.5975208582684199E-2</v>
      </c>
      <c r="E54">
        <v>2.75752085826842E-2</v>
      </c>
      <c r="F54">
        <v>11.724886688424199</v>
      </c>
      <c r="H54">
        <v>3.3726381217273199E-2</v>
      </c>
      <c r="I54">
        <v>1.2102610308039801</v>
      </c>
    </row>
    <row r="55" spans="4:9" x14ac:dyDescent="0.25">
      <c r="D55">
        <f t="shared" si="0"/>
        <v>2.68364637631869E-2</v>
      </c>
      <c r="E55">
        <v>2.8436463763186901E-2</v>
      </c>
      <c r="F55">
        <v>11.659417777981201</v>
      </c>
      <c r="H55">
        <v>3.45808142141436E-2</v>
      </c>
      <c r="I55">
        <v>1.24725889363332</v>
      </c>
    </row>
    <row r="56" spans="4:9" x14ac:dyDescent="0.25">
      <c r="D56">
        <f t="shared" si="0"/>
        <v>2.7553885731352899E-2</v>
      </c>
      <c r="E56">
        <v>2.9153885731352899E-2</v>
      </c>
      <c r="F56">
        <v>11.6276643753638</v>
      </c>
      <c r="H56">
        <v>3.5388020527284798E-2</v>
      </c>
      <c r="I56">
        <v>1.2796646687820701</v>
      </c>
    </row>
    <row r="57" spans="4:9" x14ac:dyDescent="0.25">
      <c r="D57">
        <f t="shared" si="0"/>
        <v>2.8558538100812898E-2</v>
      </c>
      <c r="E57">
        <v>3.0158538100812898E-2</v>
      </c>
      <c r="F57">
        <v>11.5626859912228</v>
      </c>
      <c r="H57">
        <v>3.6148000156696801E-2</v>
      </c>
      <c r="I57">
        <v>1.3074783562502399</v>
      </c>
    </row>
    <row r="58" spans="4:9" x14ac:dyDescent="0.25">
      <c r="D58">
        <f t="shared" si="0"/>
        <v>3.1094068555955898E-2</v>
      </c>
      <c r="E58">
        <v>3.2694068555955899E-2</v>
      </c>
      <c r="F58">
        <v>11.4003217852541</v>
      </c>
      <c r="H58">
        <v>3.7003303691516103E-2</v>
      </c>
      <c r="I58">
        <v>1.33534427599535</v>
      </c>
    </row>
    <row r="59" spans="4:9" x14ac:dyDescent="0.25">
      <c r="D59">
        <f t="shared" si="0"/>
        <v>3.31994074442271E-2</v>
      </c>
      <c r="E59">
        <v>3.4799407444227097E-2</v>
      </c>
      <c r="F59">
        <v>11.236486000379299</v>
      </c>
      <c r="H59">
        <v>3.77628480519537E-2</v>
      </c>
      <c r="I59">
        <v>1.3677239350056301</v>
      </c>
    </row>
    <row r="60" spans="4:9" x14ac:dyDescent="0.25">
      <c r="D60">
        <f t="shared" si="0"/>
        <v>3.45873243643324E-2</v>
      </c>
      <c r="E60">
        <v>3.6187324364332397E-2</v>
      </c>
      <c r="F60">
        <v>11.104403618121999</v>
      </c>
      <c r="H60">
        <v>3.8617716317798499E-2</v>
      </c>
      <c r="I60">
        <v>1.40015582629285</v>
      </c>
    </row>
    <row r="61" spans="4:9" x14ac:dyDescent="0.25">
      <c r="D61">
        <f t="shared" si="0"/>
        <v>3.6692227229224002E-2</v>
      </c>
      <c r="E61">
        <v>3.8292227229223999E-2</v>
      </c>
      <c r="F61">
        <v>10.974773867374701</v>
      </c>
      <c r="H61">
        <v>3.9378131216184997E-2</v>
      </c>
      <c r="I61">
        <v>1.42340354221891</v>
      </c>
    </row>
    <row r="62" spans="4:9" x14ac:dyDescent="0.25">
      <c r="D62">
        <f t="shared" si="0"/>
        <v>3.78876398272475E-2</v>
      </c>
      <c r="E62">
        <v>3.9487639827247498E-2</v>
      </c>
      <c r="F62">
        <v>10.944655552430699</v>
      </c>
      <c r="H62">
        <v>4.0280226165759103E-2</v>
      </c>
      <c r="I62">
        <v>1.4604275211867099</v>
      </c>
    </row>
    <row r="63" spans="4:9" x14ac:dyDescent="0.25">
      <c r="D63">
        <f t="shared" si="0"/>
        <v>3.9609278141493905E-2</v>
      </c>
      <c r="E63">
        <v>4.1209278141493902E-2</v>
      </c>
      <c r="F63">
        <v>10.882129799799801</v>
      </c>
      <c r="H63">
        <v>4.0944881889763703E-2</v>
      </c>
      <c r="I63">
        <v>1.4881889763779499</v>
      </c>
    </row>
    <row r="64" spans="4:9" x14ac:dyDescent="0.25">
      <c r="D64">
        <f t="shared" si="0"/>
        <v>4.0995886991460402E-2</v>
      </c>
      <c r="E64">
        <v>4.2595886991460399E-2</v>
      </c>
      <c r="F64">
        <v>10.8526655199251</v>
      </c>
      <c r="H64">
        <v>4.1800185424583101E-2</v>
      </c>
      <c r="I64">
        <v>1.51605489612306</v>
      </c>
    </row>
    <row r="65" spans="4:9" x14ac:dyDescent="0.25">
      <c r="D65">
        <f t="shared" si="0"/>
        <v>4.2334696778441205E-2</v>
      </c>
      <c r="E65">
        <v>4.3934696778441203E-2</v>
      </c>
      <c r="F65">
        <v>10.823037731283099</v>
      </c>
      <c r="H65">
        <v>4.2560165053995097E-2</v>
      </c>
      <c r="I65">
        <v>1.54386858359123</v>
      </c>
    </row>
    <row r="66" spans="4:9" x14ac:dyDescent="0.25">
      <c r="D66">
        <f t="shared" si="0"/>
        <v>4.3052990793366303E-2</v>
      </c>
      <c r="E66">
        <v>4.46529907933663E-2</v>
      </c>
      <c r="F66">
        <v>10.7228722604106</v>
      </c>
      <c r="H66">
        <v>4.3319709414432597E-2</v>
      </c>
      <c r="I66">
        <v>1.5762482426015101</v>
      </c>
    </row>
    <row r="67" spans="4:9" x14ac:dyDescent="0.25">
      <c r="H67">
        <v>4.4175012949251899E-2</v>
      </c>
      <c r="I67">
        <v>1.60411416234662</v>
      </c>
    </row>
    <row r="68" spans="4:9" x14ac:dyDescent="0.25">
      <c r="H68">
        <v>4.4602664716661598E-2</v>
      </c>
      <c r="I68">
        <v>1.6180471222191699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0741-6289-4A37-BF06-C3D2A34F3B52}">
  <sheetPr codeName="Planilha5"/>
  <dimension ref="E3:AC68"/>
  <sheetViews>
    <sheetView topLeftCell="S21" zoomScale="130" zoomScaleNormal="130" workbookViewId="0">
      <selection activeCell="S19" sqref="S19"/>
    </sheetView>
  </sheetViews>
  <sheetFormatPr defaultRowHeight="15" x14ac:dyDescent="0.25"/>
  <cols>
    <col min="17" max="17" width="10" customWidth="1"/>
    <col min="18" max="18" width="11.7109375" customWidth="1"/>
    <col min="23" max="23" width="14.85546875" bestFit="1" customWidth="1"/>
    <col min="25" max="25" width="11" customWidth="1"/>
  </cols>
  <sheetData>
    <row r="3" spans="5:28" x14ac:dyDescent="0.25">
      <c r="E3" t="s">
        <v>12</v>
      </c>
      <c r="F3" t="s">
        <v>13</v>
      </c>
      <c r="H3" t="s">
        <v>28</v>
      </c>
      <c r="I3" t="s">
        <v>29</v>
      </c>
      <c r="K3" t="s">
        <v>12</v>
      </c>
      <c r="L3" t="s">
        <v>14</v>
      </c>
      <c r="N3" t="s">
        <v>20</v>
      </c>
      <c r="T3" s="1" t="s">
        <v>0</v>
      </c>
      <c r="U3" s="1">
        <f>0.8/100</f>
        <v>8.0000000000000002E-3</v>
      </c>
      <c r="V3" s="1" t="s">
        <v>8</v>
      </c>
      <c r="W3" s="1">
        <f>2250*U3</f>
        <v>18</v>
      </c>
      <c r="X3" s="1" t="s">
        <v>7</v>
      </c>
      <c r="Y3" s="1">
        <f>W3/U3</f>
        <v>2250</v>
      </c>
    </row>
    <row r="4" spans="5:28" x14ac:dyDescent="0.25">
      <c r="E4">
        <v>3.31541277243285E-4</v>
      </c>
      <c r="F4">
        <v>0.24058680026422799</v>
      </c>
      <c r="H4">
        <f>E4-0.0016</f>
        <v>-1.268458722756715E-3</v>
      </c>
      <c r="I4">
        <f>F4-1.852</f>
        <v>-1.6114131997357721</v>
      </c>
      <c r="K4" s="1">
        <v>4.8097221678137202E-5</v>
      </c>
      <c r="L4" s="1">
        <v>-4.5398554036459801E-3</v>
      </c>
      <c r="N4" cm="1">
        <f t="array" ref="N4:N14">TRANSPOSE(LINEST(L4:L28,K4:K28^TRANSPOSE({1;2;3;4;5;6;7;8;9;10}),0))</f>
        <v>9.6844631915226386E+20</v>
      </c>
      <c r="T4" s="1" t="s">
        <v>1</v>
      </c>
      <c r="U4" s="1">
        <f>0.013</f>
        <v>1.2999999999999999E-2</v>
      </c>
      <c r="V4" s="1" t="s">
        <v>9</v>
      </c>
      <c r="W4" s="1">
        <v>27.5</v>
      </c>
    </row>
    <row r="5" spans="5:28" x14ac:dyDescent="0.25">
      <c r="E5">
        <v>7.0782945381531398E-4</v>
      </c>
      <c r="F5">
        <v>0.72077934818864897</v>
      </c>
      <c r="H5">
        <f t="shared" ref="H5:H66" si="0">E5-0.0016</f>
        <v>-8.9217054618468609E-4</v>
      </c>
      <c r="I5">
        <f t="shared" ref="I5:I66" si="1">F5-1.852</f>
        <v>-1.131220651811351</v>
      </c>
      <c r="K5">
        <v>8.5965622456396897E-4</v>
      </c>
      <c r="L5">
        <v>-1.77937956760372E-2</v>
      </c>
      <c r="N5">
        <v>-7.7819430070925066E+19</v>
      </c>
      <c r="T5" s="1" t="s">
        <v>2</v>
      </c>
      <c r="U5" s="1">
        <v>1.4999999999999999E-2</v>
      </c>
      <c r="V5" s="1" t="s">
        <v>10</v>
      </c>
      <c r="W5" s="1">
        <v>27.5</v>
      </c>
    </row>
    <row r="6" spans="5:28" x14ac:dyDescent="0.25">
      <c r="E6">
        <v>1.0367545907811501E-3</v>
      </c>
      <c r="F6">
        <v>1.16660235321817</v>
      </c>
      <c r="H6">
        <f t="shared" si="0"/>
        <v>-5.6324540921884997E-4</v>
      </c>
      <c r="I6">
        <f t="shared" si="1"/>
        <v>-0.68539764678183013</v>
      </c>
      <c r="K6">
        <v>1.6257296196184399E-3</v>
      </c>
      <c r="L6">
        <v>-5.3903709797468301E-2</v>
      </c>
      <c r="N6">
        <v>2.6393095075942216E+18</v>
      </c>
      <c r="T6" s="1" t="s">
        <v>3</v>
      </c>
      <c r="U6" s="1">
        <v>0.02</v>
      </c>
      <c r="V6" s="1" t="s">
        <v>11</v>
      </c>
      <c r="W6" s="1">
        <v>11</v>
      </c>
    </row>
    <row r="7" spans="5:28" x14ac:dyDescent="0.25">
      <c r="E7">
        <v>1.4582256900615E-3</v>
      </c>
      <c r="F7">
        <v>1.8521946146752399</v>
      </c>
      <c r="H7">
        <f t="shared" si="0"/>
        <v>-1.4177430993850011E-4</v>
      </c>
      <c r="I7">
        <f t="shared" si="1"/>
        <v>1.9461467523984588E-4</v>
      </c>
      <c r="K7">
        <v>2.2037668177049999E-3</v>
      </c>
      <c r="L7">
        <v>-0.117513917725457</v>
      </c>
      <c r="N7">
        <v>-4.9076414184842112E+16</v>
      </c>
    </row>
    <row r="8" spans="5:28" x14ac:dyDescent="0.25">
      <c r="E8">
        <v>1.8766446256848199E-3</v>
      </c>
      <c r="F8">
        <v>2.7772291150251398</v>
      </c>
      <c r="H8">
        <f t="shared" si="0"/>
        <v>2.7664462568481986E-4</v>
      </c>
      <c r="I8">
        <f t="shared" si="1"/>
        <v>0.92522911502513971</v>
      </c>
      <c r="K8">
        <v>2.9715812886573199E-3</v>
      </c>
      <c r="L8">
        <v>-0.171887718015346</v>
      </c>
      <c r="N8">
        <v>542272030876008.88</v>
      </c>
      <c r="T8" s="1" t="s">
        <v>4</v>
      </c>
      <c r="U8">
        <f>U4-U3</f>
        <v>4.9999999999999992E-3</v>
      </c>
    </row>
    <row r="9" spans="5:28" x14ac:dyDescent="0.25">
      <c r="E9">
        <v>2.29549958468773E-3</v>
      </c>
      <c r="F9">
        <v>3.6680575812475</v>
      </c>
      <c r="H9">
        <f t="shared" si="0"/>
        <v>6.954995846877299E-4</v>
      </c>
      <c r="I9">
        <f t="shared" si="1"/>
        <v>1.8160575812474999</v>
      </c>
      <c r="K9">
        <v>3.6432013162533698E-3</v>
      </c>
      <c r="L9">
        <v>-0.217181807497942</v>
      </c>
      <c r="N9">
        <v>-3580527446894.3169</v>
      </c>
      <c r="T9" s="1" t="s">
        <v>5</v>
      </c>
      <c r="U9">
        <f>U5-U3</f>
        <v>6.9999999999999993E-3</v>
      </c>
    </row>
    <row r="10" spans="5:28" x14ac:dyDescent="0.25">
      <c r="E10">
        <v>2.8516474053338699E-3</v>
      </c>
      <c r="F10">
        <v>5.0382610515575799</v>
      </c>
      <c r="H10">
        <f t="shared" si="0"/>
        <v>1.2516474053338698E-3</v>
      </c>
      <c r="I10">
        <f t="shared" si="1"/>
        <v>3.1862610515575795</v>
      </c>
      <c r="K10">
        <v>4.3148213438494298E-3</v>
      </c>
      <c r="L10">
        <v>-0.26247589698053803</v>
      </c>
      <c r="N10">
        <v>13162196349.682556</v>
      </c>
      <c r="T10" s="1" t="s">
        <v>6</v>
      </c>
      <c r="U10">
        <f>U6-U3</f>
        <v>1.2E-2</v>
      </c>
    </row>
    <row r="11" spans="5:28" x14ac:dyDescent="0.25">
      <c r="E11">
        <v>3.59288715060901E-3</v>
      </c>
      <c r="F11">
        <v>6.8880030347227104</v>
      </c>
      <c r="H11">
        <f t="shared" si="0"/>
        <v>1.9928871506090101E-3</v>
      </c>
      <c r="I11">
        <f t="shared" si="1"/>
        <v>5.03600303472271</v>
      </c>
      <c r="K11">
        <v>4.9387794187418102E-3</v>
      </c>
      <c r="L11">
        <v>-0.30779610260160201</v>
      </c>
      <c r="N11">
        <v>-19746564.062339626</v>
      </c>
    </row>
    <row r="12" spans="5:28" x14ac:dyDescent="0.25">
      <c r="E12">
        <v>4.1481629244960096E-3</v>
      </c>
      <c r="F12">
        <v>8.3266185732878899</v>
      </c>
      <c r="H12">
        <f t="shared" si="0"/>
        <v>2.5481629244960098E-3</v>
      </c>
      <c r="I12">
        <f t="shared" si="1"/>
        <v>6.4746185732878896</v>
      </c>
      <c r="K12">
        <v>5.8491444788306901E-3</v>
      </c>
      <c r="L12">
        <v>-0.35752558293397302</v>
      </c>
      <c r="N12">
        <v>-17025.62311889284</v>
      </c>
    </row>
    <row r="13" spans="5:28" x14ac:dyDescent="0.25">
      <c r="E13">
        <v>4.4705477107682499E-3</v>
      </c>
      <c r="F13">
        <v>9.2855320902306708</v>
      </c>
      <c r="H13">
        <f t="shared" si="0"/>
        <v>2.87054771076825E-3</v>
      </c>
      <c r="I13">
        <f t="shared" si="1"/>
        <v>7.4335320902306705</v>
      </c>
      <c r="K13">
        <v>6.4722320157741403E-3</v>
      </c>
      <c r="L13">
        <v>-0.39371384547080801</v>
      </c>
      <c r="N13">
        <v>4.4002394334514348</v>
      </c>
    </row>
    <row r="14" spans="5:28" x14ac:dyDescent="0.25">
      <c r="E14">
        <v>4.8872225528732802E-3</v>
      </c>
      <c r="F14">
        <v>10.3473907270907</v>
      </c>
      <c r="H14">
        <f t="shared" si="0"/>
        <v>3.2872225528732804E-3</v>
      </c>
      <c r="I14">
        <f t="shared" si="1"/>
        <v>8.4953907270906992</v>
      </c>
      <c r="K14">
        <v>7.2387406798030797E-3</v>
      </c>
      <c r="L14">
        <v>-0.43438973113435297</v>
      </c>
      <c r="N14">
        <v>0</v>
      </c>
      <c r="T14" s="1" t="s">
        <v>21</v>
      </c>
      <c r="U14" s="1" t="s">
        <v>23</v>
      </c>
      <c r="V14" s="1" t="s">
        <v>13</v>
      </c>
      <c r="W14" s="1" t="s">
        <v>17</v>
      </c>
      <c r="X14" s="1" t="s">
        <v>18</v>
      </c>
      <c r="Y14" s="1" t="s">
        <v>27</v>
      </c>
      <c r="AA14" s="1" t="s">
        <v>25</v>
      </c>
      <c r="AB14" s="1" t="s">
        <v>26</v>
      </c>
    </row>
    <row r="15" spans="5:28" x14ac:dyDescent="0.25">
      <c r="E15">
        <v>5.3951352871540997E-3</v>
      </c>
      <c r="F15">
        <v>11.751636722761001</v>
      </c>
      <c r="H15">
        <f t="shared" si="0"/>
        <v>3.7951352871540998E-3</v>
      </c>
      <c r="I15">
        <f t="shared" si="1"/>
        <v>9.8996367227610005</v>
      </c>
      <c r="K15">
        <v>8.1001379802649008E-3</v>
      </c>
      <c r="L15">
        <v>-0.47044741297884901</v>
      </c>
      <c r="T15" s="2" t="s">
        <v>16</v>
      </c>
      <c r="U15" s="1">
        <v>0</v>
      </c>
      <c r="V15" s="1">
        <v>0</v>
      </c>
      <c r="W15" s="1">
        <v>0</v>
      </c>
      <c r="X15">
        <f t="shared" ref="X15:X20" si="2">(W15-U15)/2</f>
        <v>0</v>
      </c>
    </row>
    <row r="16" spans="5:28" x14ac:dyDescent="0.25">
      <c r="E16">
        <v>5.9491029909023701E-3</v>
      </c>
      <c r="F16">
        <v>13.2928703637089</v>
      </c>
      <c r="H16">
        <f t="shared" si="0"/>
        <v>4.3491029909023702E-3</v>
      </c>
      <c r="I16">
        <f t="shared" si="1"/>
        <v>11.4408703637089</v>
      </c>
      <c r="K16">
        <v>8.8185494226156996E-3</v>
      </c>
      <c r="L16">
        <v>-0.50658344323874904</v>
      </c>
      <c r="S16" s="1" t="s">
        <v>22</v>
      </c>
      <c r="T16" s="1">
        <v>0</v>
      </c>
      <c r="U16" s="1">
        <v>8.0000000000000002E-3</v>
      </c>
      <c r="V16" s="1">
        <v>21</v>
      </c>
      <c r="W16" s="1">
        <f>$N$4*U16^10+$N$5*U16^9+$N$6*U16^8+$N$7*U16^7+$N$8*U16^6+$N$9*U16^5+$N$10*U16^4+$N$11*U16^3+$N$12*U16^2+$N$13*U16^1</f>
        <v>-0.471006875642142</v>
      </c>
      <c r="X16">
        <f t="shared" si="2"/>
        <v>-0.239503437821071</v>
      </c>
      <c r="Y16">
        <f>-$W$23*U16</f>
        <v>-1.6000000000000001E-3</v>
      </c>
      <c r="AA16" s="4">
        <f>SQRT(2/3)*SQRT((U16)^2+2*(Y16)^2)</f>
        <v>6.7882250993908568E-3</v>
      </c>
    </row>
    <row r="17" spans="5:29" x14ac:dyDescent="0.25">
      <c r="E17">
        <v>6.4109607557157203E-3</v>
      </c>
      <c r="F17">
        <v>14.5601287141016</v>
      </c>
      <c r="H17">
        <f t="shared" si="0"/>
        <v>4.8109607557157204E-3</v>
      </c>
      <c r="I17">
        <f t="shared" si="1"/>
        <v>12.708128714101599</v>
      </c>
      <c r="K17">
        <v>9.5833170107467898E-3</v>
      </c>
      <c r="L17">
        <v>-0.52899544273383603</v>
      </c>
      <c r="T17" s="1">
        <v>1</v>
      </c>
      <c r="U17" s="1">
        <v>1.0999999999999999E-2</v>
      </c>
      <c r="V17" s="1">
        <v>26</v>
      </c>
      <c r="W17" s="1">
        <f>$N$4*U17^10+$N$5*U17^9+$N$6*U17^8+$N$7*U17^7+$N$8*U17^6+$N$9*U17^5+$N$10*U17^4+$N$11*U17^3+$N$12*U17^2+$N$13*U17^1</f>
        <v>-0.54238702776464465</v>
      </c>
      <c r="X17">
        <f t="shared" si="2"/>
        <v>-0.27669351388232233</v>
      </c>
      <c r="Y17">
        <f t="shared" ref="Y17:Y20" si="3">-$W$23*U17</f>
        <v>-2.2000000000000001E-3</v>
      </c>
      <c r="AA17" s="4">
        <f>SQRT(2/3)*SQRT((U17)^2+2*(Y17)^2)</f>
        <v>9.3338095116624262E-3</v>
      </c>
      <c r="AB17" s="5">
        <f>AA17-$AA$16</f>
        <v>2.5455844122715694E-3</v>
      </c>
      <c r="AC17">
        <f>U17-U16</f>
        <v>2.9999999999999992E-3</v>
      </c>
    </row>
    <row r="18" spans="5:29" x14ac:dyDescent="0.25">
      <c r="E18">
        <v>6.9184374666169599E-3</v>
      </c>
      <c r="F18">
        <v>15.998580743899399</v>
      </c>
      <c r="H18">
        <f t="shared" si="0"/>
        <v>5.31843746661696E-3</v>
      </c>
      <c r="I18">
        <f t="shared" si="1"/>
        <v>14.146580743899399</v>
      </c>
      <c r="K18">
        <v>1.0536991333794699E-2</v>
      </c>
      <c r="L18">
        <v>-0.53303909150659601</v>
      </c>
      <c r="T18" s="1">
        <v>2</v>
      </c>
      <c r="U18" s="1">
        <v>1.2999999999999999E-2</v>
      </c>
      <c r="V18" s="1">
        <v>26</v>
      </c>
      <c r="W18" s="1">
        <f>$N$4*U18^10+$N$5*U18^9+$N$6*U18^8+$N$7*U18^7+$N$8*U18^6+$N$9*U18^5+$N$10*U18^4+$N$11*U18^3+$N$12*U18^2+$N$13*U18^1</f>
        <v>-0.49300735918219041</v>
      </c>
      <c r="X18">
        <f t="shared" si="2"/>
        <v>-0.25300367959109521</v>
      </c>
      <c r="Y18">
        <f t="shared" si="3"/>
        <v>-2.5999999999999999E-3</v>
      </c>
      <c r="AA18" s="4">
        <f>SQRT(2/3)*SQRT((U18)^2+2*(Y18)^2)</f>
        <v>1.1030865786510141E-2</v>
      </c>
      <c r="AB18" s="5">
        <f>AA18-$AA$16</f>
        <v>4.242640687119284E-3</v>
      </c>
      <c r="AC18">
        <f>U18-U16</f>
        <v>4.9999999999999992E-3</v>
      </c>
    </row>
    <row r="19" spans="5:29" x14ac:dyDescent="0.25">
      <c r="E19">
        <v>7.4741492638835299E-3</v>
      </c>
      <c r="F19">
        <v>17.402990248337101</v>
      </c>
      <c r="H19">
        <f t="shared" si="0"/>
        <v>5.87414926388353E-3</v>
      </c>
      <c r="I19">
        <f t="shared" si="1"/>
        <v>15.550990248337101</v>
      </c>
      <c r="K19">
        <v>1.13953417514352E-2</v>
      </c>
      <c r="L19">
        <v>-0.53713497255628995</v>
      </c>
      <c r="T19" s="1">
        <v>3</v>
      </c>
      <c r="U19" s="1">
        <v>1.7000000000000001E-2</v>
      </c>
      <c r="V19" s="1">
        <v>10</v>
      </c>
      <c r="W19" s="1">
        <v>0.52</v>
      </c>
      <c r="X19">
        <f t="shared" si="2"/>
        <v>0.2515</v>
      </c>
      <c r="Y19">
        <f t="shared" si="3"/>
        <v>-3.4000000000000002E-3</v>
      </c>
      <c r="AA19" s="4">
        <f>SQRT(2/3)*SQRT((U19)^2+2*(Y19)^2)</f>
        <v>1.442497833620557E-2</v>
      </c>
      <c r="AB19" s="5">
        <f>AA19-$AA$16</f>
        <v>7.6367532368147133E-3</v>
      </c>
      <c r="AC19">
        <f>U19-U16</f>
        <v>9.0000000000000011E-3</v>
      </c>
    </row>
    <row r="20" spans="5:29" x14ac:dyDescent="0.25">
      <c r="E20">
        <v>8.2149529857791E-3</v>
      </c>
      <c r="F20">
        <v>19.2869382656298</v>
      </c>
      <c r="H20">
        <f t="shared" si="0"/>
        <v>6.6149529857791002E-3</v>
      </c>
      <c r="I20">
        <f t="shared" si="1"/>
        <v>17.4349382656298</v>
      </c>
      <c r="K20">
        <v>1.20626090892867E-2</v>
      </c>
      <c r="L20">
        <v>-0.53676934661774101</v>
      </c>
      <c r="T20" s="1">
        <v>4</v>
      </c>
      <c r="U20" s="1">
        <v>4.4999999999999998E-2</v>
      </c>
      <c r="V20" s="1">
        <v>10</v>
      </c>
      <c r="W20" s="1">
        <v>1.61</v>
      </c>
      <c r="X20">
        <f t="shared" si="2"/>
        <v>0.78250000000000008</v>
      </c>
      <c r="Y20">
        <f t="shared" si="3"/>
        <v>-8.9999999999999993E-3</v>
      </c>
      <c r="AA20" s="4">
        <f>SQRT(2/3)*SQRT((U20)^2+2*(Y20)^2)</f>
        <v>3.8183766184073563E-2</v>
      </c>
      <c r="AB20" s="5">
        <f>AA20-$AA$16</f>
        <v>3.1395541084682704E-2</v>
      </c>
    </row>
    <row r="21" spans="5:29" x14ac:dyDescent="0.25">
      <c r="E21">
        <v>8.9570647778133804E-3</v>
      </c>
      <c r="F21">
        <v>21.0682681805398</v>
      </c>
      <c r="H21">
        <f t="shared" si="0"/>
        <v>7.3570647778133805E-3</v>
      </c>
      <c r="I21">
        <f t="shared" si="1"/>
        <v>19.216268180539799</v>
      </c>
      <c r="K21">
        <v>1.301193072259E-2</v>
      </c>
      <c r="L21">
        <v>-0.49515327996935599</v>
      </c>
    </row>
    <row r="22" spans="5:29" x14ac:dyDescent="0.25">
      <c r="E22">
        <v>9.8408296652866493E-3</v>
      </c>
      <c r="F22">
        <v>22.9869127582621</v>
      </c>
      <c r="H22">
        <f t="shared" si="0"/>
        <v>8.2408296652866486E-3</v>
      </c>
      <c r="I22">
        <f t="shared" si="1"/>
        <v>21.1349127582621</v>
      </c>
      <c r="K22">
        <v>1.3722072054426E-2</v>
      </c>
      <c r="L22">
        <v>-0.44453585092908099</v>
      </c>
      <c r="T22" s="3" t="s">
        <v>7</v>
      </c>
      <c r="U22" t="s">
        <v>19</v>
      </c>
      <c r="V22" t="s">
        <v>19</v>
      </c>
      <c r="W22" t="s">
        <v>19</v>
      </c>
    </row>
    <row r="23" spans="5:29" x14ac:dyDescent="0.25">
      <c r="E23">
        <v>1.07276467164169E-2</v>
      </c>
      <c r="F23">
        <v>24.666115097091499</v>
      </c>
      <c r="H23">
        <f t="shared" si="0"/>
        <v>9.1276467164168994E-3</v>
      </c>
      <c r="I23">
        <f t="shared" si="1"/>
        <v>22.814115097091499</v>
      </c>
      <c r="K23">
        <v>1.4240259768523901E-2</v>
      </c>
      <c r="L23">
        <v>-0.38032497181633301</v>
      </c>
      <c r="T23" s="3">
        <f>(V16-V15)/(U16-U15)</f>
        <v>2625</v>
      </c>
      <c r="U23">
        <f>1/2*(1-(W16-W15)/(U16-U15))</f>
        <v>29.937929727633875</v>
      </c>
      <c r="V23">
        <f>-(X16-X15)/(U16-U15)</f>
        <v>29.937929727633875</v>
      </c>
      <c r="W23">
        <v>0.2</v>
      </c>
    </row>
    <row r="24" spans="5:29" x14ac:dyDescent="0.25">
      <c r="E24">
        <v>1.1477170905903901E-2</v>
      </c>
      <c r="F24">
        <v>25.865942431833101</v>
      </c>
      <c r="H24">
        <f t="shared" si="0"/>
        <v>9.8771709059038999E-3</v>
      </c>
      <c r="I24">
        <f t="shared" si="1"/>
        <v>24.013942431833101</v>
      </c>
      <c r="K24">
        <v>1.4854206657003601E-2</v>
      </c>
      <c r="L24">
        <v>-0.32062783196876399</v>
      </c>
    </row>
    <row r="25" spans="5:29" x14ac:dyDescent="0.25">
      <c r="E25">
        <v>1.21341491330765E-2</v>
      </c>
      <c r="F25">
        <v>26.826000510147299</v>
      </c>
      <c r="H25">
        <f t="shared" si="0"/>
        <v>1.0534149133076499E-2</v>
      </c>
      <c r="I25">
        <f t="shared" si="1"/>
        <v>24.974000510147299</v>
      </c>
      <c r="K25">
        <v>1.54685888144578E-2</v>
      </c>
      <c r="L25">
        <v>-0.26549666366330998</v>
      </c>
    </row>
    <row r="26" spans="5:29" x14ac:dyDescent="0.25">
      <c r="E26">
        <v>1.25586723960138E-2</v>
      </c>
      <c r="F26">
        <v>27.2721505327115</v>
      </c>
      <c r="H26">
        <f t="shared" si="0"/>
        <v>1.0958672396013799E-2</v>
      </c>
      <c r="I26">
        <f t="shared" si="1"/>
        <v>25.420150532711499</v>
      </c>
      <c r="K26">
        <v>1.60821004339631E-2</v>
      </c>
      <c r="L26">
        <v>-0.20123355227362699</v>
      </c>
    </row>
    <row r="27" spans="5:29" x14ac:dyDescent="0.25">
      <c r="E27">
        <v>1.30314307453165E-2</v>
      </c>
      <c r="F27">
        <v>27.684258029915501</v>
      </c>
      <c r="H27">
        <f t="shared" si="0"/>
        <v>1.1431430745316499E-2</v>
      </c>
      <c r="I27">
        <f t="shared" si="1"/>
        <v>25.832258029915501</v>
      </c>
      <c r="K27">
        <v>1.6600288148060999E-2</v>
      </c>
      <c r="L27">
        <v>-0.13702267316087899</v>
      </c>
    </row>
    <row r="28" spans="5:29" x14ac:dyDescent="0.25">
      <c r="E28">
        <v>1.35532962277437E-2</v>
      </c>
      <c r="F28">
        <v>27.9939109335042</v>
      </c>
      <c r="H28">
        <f t="shared" si="0"/>
        <v>1.1953296227743699E-2</v>
      </c>
      <c r="I28">
        <f t="shared" si="1"/>
        <v>26.141910933504199</v>
      </c>
      <c r="K28">
        <v>1.7023151956751598E-2</v>
      </c>
      <c r="L28">
        <v>-7.2864026325067499E-2</v>
      </c>
    </row>
    <row r="29" spans="5:29" x14ac:dyDescent="0.25">
      <c r="E29">
        <v>1.39339446381115E-2</v>
      </c>
      <c r="F29">
        <v>28.132043140153101</v>
      </c>
      <c r="H29">
        <f t="shared" si="0"/>
        <v>1.2333944638111499E-2</v>
      </c>
      <c r="I29">
        <f t="shared" si="1"/>
        <v>26.280043140153101</v>
      </c>
      <c r="K29">
        <v>1.7349386053111499E-2</v>
      </c>
      <c r="L29">
        <v>4.9403028601529E-3</v>
      </c>
    </row>
    <row r="30" spans="5:29" x14ac:dyDescent="0.25">
      <c r="E30">
        <v>1.44145514082465E-2</v>
      </c>
      <c r="F30">
        <v>27.928442023061201</v>
      </c>
      <c r="H30">
        <f t="shared" si="0"/>
        <v>1.28145514082465E-2</v>
      </c>
      <c r="I30">
        <f t="shared" si="1"/>
        <v>26.076442023061201</v>
      </c>
      <c r="K30">
        <v>1.76275229277932E-2</v>
      </c>
      <c r="L30">
        <v>8.7284487449020107E-2</v>
      </c>
    </row>
    <row r="31" spans="5:29" x14ac:dyDescent="0.25">
      <c r="E31">
        <v>1.47539411063221E-2</v>
      </c>
      <c r="F31">
        <v>27.5533202090296</v>
      </c>
      <c r="H31">
        <f t="shared" si="0"/>
        <v>1.3153941106322099E-2</v>
      </c>
      <c r="I31">
        <f t="shared" si="1"/>
        <v>25.7013202090296</v>
      </c>
      <c r="K31">
        <v>1.7855386235924399E-2</v>
      </c>
      <c r="L31">
        <v>0.19699838515210499</v>
      </c>
    </row>
    <row r="32" spans="5:29" x14ac:dyDescent="0.25">
      <c r="E32">
        <v>1.4999912795324E-2</v>
      </c>
      <c r="F32">
        <v>27.006841206825499</v>
      </c>
      <c r="H32">
        <f t="shared" si="0"/>
        <v>1.3399912795323999E-2</v>
      </c>
      <c r="I32">
        <f t="shared" si="1"/>
        <v>25.154841206825498</v>
      </c>
      <c r="K32">
        <v>1.80876022338003E-2</v>
      </c>
      <c r="L32">
        <v>0.26105256743404598</v>
      </c>
    </row>
    <row r="33" spans="5:12" x14ac:dyDescent="0.25">
      <c r="E33">
        <v>1.5247628577844299E-2</v>
      </c>
      <c r="F33">
        <v>26.323538068111201</v>
      </c>
      <c r="H33">
        <f t="shared" si="0"/>
        <v>1.3647628577844299E-2</v>
      </c>
      <c r="I33">
        <f t="shared" si="1"/>
        <v>24.471538068111201</v>
      </c>
      <c r="K33">
        <v>1.8319818231676201E-2</v>
      </c>
      <c r="L33">
        <v>0.32510674971598702</v>
      </c>
    </row>
    <row r="34" spans="5:12" x14ac:dyDescent="0.25">
      <c r="E34">
        <v>1.5451469507794999E-2</v>
      </c>
      <c r="F34">
        <v>25.332217113481601</v>
      </c>
      <c r="H34">
        <f t="shared" si="0"/>
        <v>1.3851469507794999E-2</v>
      </c>
      <c r="I34">
        <f t="shared" si="1"/>
        <v>23.480217113481601</v>
      </c>
      <c r="K34">
        <v>1.87418115024179E-2</v>
      </c>
      <c r="L34">
        <v>0.39839733963602803</v>
      </c>
    </row>
    <row r="35" spans="5:12" x14ac:dyDescent="0.25">
      <c r="E35">
        <v>1.57539607273742E-2</v>
      </c>
      <c r="F35">
        <v>24.1017809374938</v>
      </c>
      <c r="H35">
        <f t="shared" si="0"/>
        <v>1.4153960727374199E-2</v>
      </c>
      <c r="I35">
        <f t="shared" si="1"/>
        <v>22.249780937493799</v>
      </c>
      <c r="K35">
        <v>1.9259563947541299E-2</v>
      </c>
      <c r="L35">
        <v>0.46717419029089102</v>
      </c>
    </row>
    <row r="36" spans="5:12" x14ac:dyDescent="0.25">
      <c r="E36">
        <v>1.6105123056698301E-2</v>
      </c>
      <c r="F36">
        <v>22.803096202018299</v>
      </c>
      <c r="H36">
        <f t="shared" si="0"/>
        <v>1.4505123056698301E-2</v>
      </c>
      <c r="I36">
        <f t="shared" si="1"/>
        <v>20.951096202018299</v>
      </c>
      <c r="K36">
        <v>1.9873946104995498E-2</v>
      </c>
      <c r="L36">
        <v>0.52230535859634497</v>
      </c>
    </row>
    <row r="37" spans="5:12" x14ac:dyDescent="0.25">
      <c r="E37">
        <v>1.63602512366713E-2</v>
      </c>
      <c r="F37">
        <v>21.5382904831357</v>
      </c>
      <c r="H37">
        <f t="shared" si="0"/>
        <v>1.4760251236671299E-2</v>
      </c>
      <c r="I37">
        <f t="shared" si="1"/>
        <v>19.6862904831357</v>
      </c>
      <c r="K37">
        <v>2.0536425484127901E-2</v>
      </c>
      <c r="L37">
        <v>0.57289667149815304</v>
      </c>
    </row>
    <row r="38" spans="5:12" x14ac:dyDescent="0.25">
      <c r="E38">
        <v>1.65632201198628E-2</v>
      </c>
      <c r="F38">
        <v>20.6153815967612</v>
      </c>
      <c r="H38">
        <f t="shared" si="0"/>
        <v>1.49632201198628E-2</v>
      </c>
      <c r="I38">
        <f t="shared" si="1"/>
        <v>18.763381596761199</v>
      </c>
      <c r="K38">
        <v>2.1199775401209101E-2</v>
      </c>
      <c r="L38">
        <v>0.61435604131573096</v>
      </c>
    </row>
    <row r="39" spans="5:12" x14ac:dyDescent="0.25">
      <c r="E39">
        <v>1.68161681829379E-2</v>
      </c>
      <c r="F39">
        <v>19.521606048516301</v>
      </c>
      <c r="H39">
        <f t="shared" si="0"/>
        <v>1.52161681829379E-2</v>
      </c>
      <c r="I39">
        <f t="shared" si="1"/>
        <v>17.6696060485163</v>
      </c>
      <c r="K39">
        <v>2.1910352002019601E-2</v>
      </c>
      <c r="L39">
        <v>0.66040749881389205</v>
      </c>
    </row>
    <row r="40" spans="5:12" x14ac:dyDescent="0.25">
      <c r="E40">
        <v>1.6969157886245801E-2</v>
      </c>
      <c r="F40">
        <v>18.769563824012199</v>
      </c>
      <c r="H40">
        <f t="shared" si="0"/>
        <v>1.53691578862458E-2</v>
      </c>
      <c r="I40">
        <f t="shared" si="1"/>
        <v>16.917563824012198</v>
      </c>
      <c r="K40">
        <v>2.2668155286559299E-2</v>
      </c>
      <c r="L40">
        <v>0.71105104399263497</v>
      </c>
    </row>
    <row r="41" spans="5:12" x14ac:dyDescent="0.25">
      <c r="E41">
        <v>1.7368119278555701E-2</v>
      </c>
      <c r="F41">
        <v>17.471042597303999</v>
      </c>
      <c r="H41">
        <f t="shared" si="0"/>
        <v>1.57681192785557E-2</v>
      </c>
      <c r="I41">
        <f t="shared" si="1"/>
        <v>15.619042597303999</v>
      </c>
      <c r="K41">
        <v>2.3570250236133398E-2</v>
      </c>
      <c r="L41">
        <v>0.74807502296043904</v>
      </c>
    </row>
    <row r="42" spans="5:12" x14ac:dyDescent="0.25">
      <c r="E42">
        <v>1.7818803944267401E-2</v>
      </c>
      <c r="F42">
        <v>15.864830572215199</v>
      </c>
      <c r="H42">
        <f t="shared" si="0"/>
        <v>1.6218803944267401E-2</v>
      </c>
      <c r="I42">
        <f t="shared" si="1"/>
        <v>14.012830572215199</v>
      </c>
      <c r="K42">
        <v>2.4282567912841699E-2</v>
      </c>
      <c r="L42">
        <v>0.77586259429014204</v>
      </c>
    </row>
    <row r="43" spans="5:12" x14ac:dyDescent="0.25">
      <c r="E43">
        <v>1.8311619369030498E-2</v>
      </c>
      <c r="F43">
        <v>14.7034604995519</v>
      </c>
      <c r="H43">
        <f t="shared" si="0"/>
        <v>1.6711619369030498E-2</v>
      </c>
      <c r="I43">
        <f t="shared" si="1"/>
        <v>12.8514604995519</v>
      </c>
      <c r="K43">
        <v>2.4993144513652199E-2</v>
      </c>
      <c r="L43">
        <v>0.82191405178830301</v>
      </c>
    </row>
    <row r="44" spans="5:12" x14ac:dyDescent="0.25">
      <c r="E44">
        <v>1.8798766489859099E-2</v>
      </c>
      <c r="F44">
        <v>13.986768870546801</v>
      </c>
      <c r="H44">
        <f t="shared" si="0"/>
        <v>1.7198766489859098E-2</v>
      </c>
      <c r="I44">
        <f t="shared" si="1"/>
        <v>12.1347688705468</v>
      </c>
      <c r="K44">
        <v>2.5799480288844399E-2</v>
      </c>
      <c r="L44">
        <v>0.86345177002128504</v>
      </c>
    </row>
    <row r="45" spans="5:12" x14ac:dyDescent="0.25">
      <c r="E45">
        <v>1.9282861447030699E-2</v>
      </c>
      <c r="F45">
        <v>13.5095194804345</v>
      </c>
      <c r="H45">
        <f t="shared" si="0"/>
        <v>1.7682861447030698E-2</v>
      </c>
      <c r="I45">
        <f t="shared" si="1"/>
        <v>11.6575194804345</v>
      </c>
      <c r="K45">
        <v>2.6559024649282E-2</v>
      </c>
      <c r="L45">
        <v>0.89583142903156998</v>
      </c>
    </row>
    <row r="46" spans="5:12" x14ac:dyDescent="0.25">
      <c r="E46">
        <v>1.9906865406122999E-2</v>
      </c>
      <c r="F46">
        <v>13.306408889644599</v>
      </c>
      <c r="H46">
        <f t="shared" si="0"/>
        <v>1.8306865406122998E-2</v>
      </c>
      <c r="I46">
        <f t="shared" si="1"/>
        <v>11.454408889644599</v>
      </c>
      <c r="K46">
        <v>2.7413022377177899E-2</v>
      </c>
      <c r="L46">
        <v>0.93739526340302004</v>
      </c>
    </row>
    <row r="47" spans="5:12" x14ac:dyDescent="0.25">
      <c r="E47">
        <v>2.0675138600931699E-2</v>
      </c>
      <c r="F47">
        <v>13.0353767569017</v>
      </c>
      <c r="H47">
        <f t="shared" si="0"/>
        <v>1.9075138600931699E-2</v>
      </c>
      <c r="I47">
        <f t="shared" si="1"/>
        <v>11.1833767569017</v>
      </c>
      <c r="K47">
        <v>2.8172131468641001E-2</v>
      </c>
      <c r="L47">
        <v>0.97434089395542001</v>
      </c>
    </row>
    <row r="48" spans="5:12" x14ac:dyDescent="0.25">
      <c r="E48">
        <v>2.1299142560023999E-2</v>
      </c>
      <c r="F48">
        <v>12.8322661661118</v>
      </c>
      <c r="H48">
        <f t="shared" si="0"/>
        <v>1.9699142560023999E-2</v>
      </c>
      <c r="I48">
        <f t="shared" si="1"/>
        <v>10.9802661661118</v>
      </c>
      <c r="K48">
        <v>2.89789025128077E-2</v>
      </c>
      <c r="L48">
        <v>1.01131264064628</v>
      </c>
    </row>
    <row r="49" spans="5:12" x14ac:dyDescent="0.25">
      <c r="E49">
        <v>2.2258612006775799E-2</v>
      </c>
      <c r="F49">
        <v>12.561888068438201</v>
      </c>
      <c r="H49">
        <f t="shared" si="0"/>
        <v>2.0658612006775798E-2</v>
      </c>
      <c r="I49">
        <f t="shared" si="1"/>
        <v>10.7098880684382</v>
      </c>
      <c r="K49">
        <v>2.97856735569745E-2</v>
      </c>
      <c r="L49">
        <v>1.0482843873371499</v>
      </c>
    </row>
    <row r="50" spans="5:12" x14ac:dyDescent="0.25">
      <c r="E50">
        <v>2.3169410343782601E-2</v>
      </c>
      <c r="F50">
        <v>12.3597585302523</v>
      </c>
      <c r="H50">
        <f t="shared" si="0"/>
        <v>2.15694103437826E-2</v>
      </c>
      <c r="I50">
        <f t="shared" si="1"/>
        <v>10.5077585302523</v>
      </c>
      <c r="K50">
        <v>3.0545217917412E-2</v>
      </c>
      <c r="L50">
        <v>1.08066404634744</v>
      </c>
    </row>
    <row r="51" spans="5:12" x14ac:dyDescent="0.25">
      <c r="E51">
        <v>2.4271404932732499E-2</v>
      </c>
      <c r="F51">
        <v>12.1582830271359</v>
      </c>
      <c r="H51">
        <f t="shared" si="0"/>
        <v>2.2671404932732498E-2</v>
      </c>
      <c r="I51">
        <f t="shared" si="1"/>
        <v>10.306283027135899</v>
      </c>
      <c r="K51">
        <v>3.13047622778495E-2</v>
      </c>
      <c r="L51">
        <v>1.11304370535772</v>
      </c>
    </row>
    <row r="52" spans="5:12" x14ac:dyDescent="0.25">
      <c r="E52">
        <v>2.5230002332725002E-2</v>
      </c>
      <c r="F52">
        <v>11.9563169977174</v>
      </c>
      <c r="H52">
        <f t="shared" si="0"/>
        <v>2.3630002332725001E-2</v>
      </c>
      <c r="I52">
        <f t="shared" si="1"/>
        <v>10.104316997717399</v>
      </c>
      <c r="K52">
        <v>3.2064306638287098E-2</v>
      </c>
      <c r="L52">
        <v>1.1454233643680101</v>
      </c>
    </row>
    <row r="53" spans="5:12" x14ac:dyDescent="0.25">
      <c r="E53">
        <v>2.6283325811929999E-2</v>
      </c>
      <c r="F53">
        <v>11.8230900540887</v>
      </c>
      <c r="H53">
        <f t="shared" si="0"/>
        <v>2.4683325811929998E-2</v>
      </c>
      <c r="I53">
        <f t="shared" si="1"/>
        <v>9.9710900540887</v>
      </c>
      <c r="K53">
        <v>3.2918739635157498E-2</v>
      </c>
      <c r="L53">
        <v>1.18242122719734</v>
      </c>
    </row>
    <row r="54" spans="5:12" x14ac:dyDescent="0.25">
      <c r="E54">
        <v>2.75752085826842E-2</v>
      </c>
      <c r="F54">
        <v>11.724886688424199</v>
      </c>
      <c r="H54">
        <f t="shared" si="0"/>
        <v>2.5975208582684199E-2</v>
      </c>
      <c r="I54">
        <f t="shared" si="1"/>
        <v>9.8728866884241988</v>
      </c>
      <c r="K54">
        <v>3.3726381217273199E-2</v>
      </c>
      <c r="L54">
        <v>1.2102610308039801</v>
      </c>
    </row>
    <row r="55" spans="5:12" x14ac:dyDescent="0.25">
      <c r="E55">
        <v>2.8436463763186901E-2</v>
      </c>
      <c r="F55">
        <v>11.659417777981201</v>
      </c>
      <c r="H55">
        <f t="shared" si="0"/>
        <v>2.68364637631869E-2</v>
      </c>
      <c r="I55">
        <f t="shared" si="1"/>
        <v>9.8074177779812004</v>
      </c>
      <c r="K55">
        <v>3.45808142141436E-2</v>
      </c>
      <c r="L55">
        <v>1.24725889363332</v>
      </c>
    </row>
    <row r="56" spans="5:12" x14ac:dyDescent="0.25">
      <c r="E56">
        <v>2.9153885731352899E-2</v>
      </c>
      <c r="F56">
        <v>11.6276643753638</v>
      </c>
      <c r="H56">
        <f t="shared" si="0"/>
        <v>2.7553885731352899E-2</v>
      </c>
      <c r="I56">
        <f t="shared" si="1"/>
        <v>9.7756643753637995</v>
      </c>
      <c r="K56">
        <v>3.5388020527284798E-2</v>
      </c>
      <c r="L56">
        <v>1.2796646687820701</v>
      </c>
    </row>
    <row r="57" spans="5:12" x14ac:dyDescent="0.25">
      <c r="E57">
        <v>3.0158538100812898E-2</v>
      </c>
      <c r="F57">
        <v>11.5626859912228</v>
      </c>
      <c r="H57">
        <f t="shared" si="0"/>
        <v>2.8558538100812898E-2</v>
      </c>
      <c r="I57">
        <f t="shared" si="1"/>
        <v>9.7106859912227996</v>
      </c>
      <c r="K57">
        <v>3.6148000156696801E-2</v>
      </c>
      <c r="L57">
        <v>1.3074783562502399</v>
      </c>
    </row>
    <row r="58" spans="5:12" x14ac:dyDescent="0.25">
      <c r="E58">
        <v>3.2694068555955899E-2</v>
      </c>
      <c r="F58">
        <v>11.4003217852541</v>
      </c>
      <c r="H58">
        <f t="shared" si="0"/>
        <v>3.1094068555955898E-2</v>
      </c>
      <c r="I58">
        <f t="shared" si="1"/>
        <v>9.5483217852540996</v>
      </c>
      <c r="K58">
        <v>3.7003303691516103E-2</v>
      </c>
      <c r="L58">
        <v>1.33534427599535</v>
      </c>
    </row>
    <row r="59" spans="5:12" x14ac:dyDescent="0.25">
      <c r="E59">
        <v>3.4799407444227097E-2</v>
      </c>
      <c r="F59">
        <v>11.236486000379299</v>
      </c>
      <c r="H59">
        <f t="shared" si="0"/>
        <v>3.31994074442271E-2</v>
      </c>
      <c r="I59">
        <f t="shared" si="1"/>
        <v>9.3844860003792991</v>
      </c>
      <c r="K59">
        <v>3.77628480519537E-2</v>
      </c>
      <c r="L59">
        <v>1.3677239350056301</v>
      </c>
    </row>
    <row r="60" spans="5:12" x14ac:dyDescent="0.25">
      <c r="E60">
        <v>3.6187324364332397E-2</v>
      </c>
      <c r="F60">
        <v>11.104403618121999</v>
      </c>
      <c r="H60">
        <f t="shared" si="0"/>
        <v>3.45873243643324E-2</v>
      </c>
      <c r="I60">
        <f t="shared" si="1"/>
        <v>9.2524036181219991</v>
      </c>
      <c r="K60">
        <v>3.8617716317798499E-2</v>
      </c>
      <c r="L60">
        <v>1.40015582629285</v>
      </c>
    </row>
    <row r="61" spans="5:12" x14ac:dyDescent="0.25">
      <c r="E61">
        <v>3.8292227229223999E-2</v>
      </c>
      <c r="F61">
        <v>10.974773867374701</v>
      </c>
      <c r="H61">
        <f t="shared" si="0"/>
        <v>3.6692227229224002E-2</v>
      </c>
      <c r="I61">
        <f t="shared" si="1"/>
        <v>9.1227738673747005</v>
      </c>
      <c r="K61">
        <v>3.9378131216184997E-2</v>
      </c>
      <c r="L61">
        <v>1.42340354221891</v>
      </c>
    </row>
    <row r="62" spans="5:12" x14ac:dyDescent="0.25">
      <c r="E62">
        <v>3.9487639827247498E-2</v>
      </c>
      <c r="F62">
        <v>10.944655552430699</v>
      </c>
      <c r="H62">
        <f t="shared" si="0"/>
        <v>3.78876398272475E-2</v>
      </c>
      <c r="I62">
        <f t="shared" si="1"/>
        <v>9.0926555524306991</v>
      </c>
      <c r="K62">
        <v>4.0280226165759103E-2</v>
      </c>
      <c r="L62">
        <v>1.4604275211867099</v>
      </c>
    </row>
    <row r="63" spans="5:12" x14ac:dyDescent="0.25">
      <c r="E63">
        <v>4.1209278141493902E-2</v>
      </c>
      <c r="F63">
        <v>10.882129799799801</v>
      </c>
      <c r="H63">
        <f t="shared" si="0"/>
        <v>3.9609278141493905E-2</v>
      </c>
      <c r="I63">
        <f t="shared" si="1"/>
        <v>9.0301297997998002</v>
      </c>
      <c r="K63">
        <v>4.0944881889763703E-2</v>
      </c>
      <c r="L63">
        <v>1.4881889763779499</v>
      </c>
    </row>
    <row r="64" spans="5:12" x14ac:dyDescent="0.25">
      <c r="E64">
        <v>4.2595886991460399E-2</v>
      </c>
      <c r="F64">
        <v>10.8526655199251</v>
      </c>
      <c r="H64">
        <f t="shared" si="0"/>
        <v>4.0995886991460402E-2</v>
      </c>
      <c r="I64">
        <f t="shared" si="1"/>
        <v>9.0006655199251</v>
      </c>
      <c r="K64">
        <v>4.1800185424583101E-2</v>
      </c>
      <c r="L64">
        <v>1.51605489612306</v>
      </c>
    </row>
    <row r="65" spans="5:12" x14ac:dyDescent="0.25">
      <c r="E65">
        <v>4.3934696778441203E-2</v>
      </c>
      <c r="F65">
        <v>10.823037731283099</v>
      </c>
      <c r="H65">
        <f t="shared" si="0"/>
        <v>4.2334696778441205E-2</v>
      </c>
      <c r="I65">
        <f t="shared" si="1"/>
        <v>8.9710377312830989</v>
      </c>
      <c r="K65">
        <v>4.2560165053995097E-2</v>
      </c>
      <c r="L65">
        <v>1.54386858359123</v>
      </c>
    </row>
    <row r="66" spans="5:12" x14ac:dyDescent="0.25">
      <c r="E66">
        <v>4.46529907933663E-2</v>
      </c>
      <c r="F66">
        <v>10.7228722604106</v>
      </c>
      <c r="H66">
        <f t="shared" si="0"/>
        <v>4.3052990793366303E-2</v>
      </c>
      <c r="I66">
        <f t="shared" si="1"/>
        <v>8.8708722604106001</v>
      </c>
      <c r="K66">
        <v>4.3319709414432597E-2</v>
      </c>
      <c r="L66">
        <v>1.5762482426015101</v>
      </c>
    </row>
    <row r="67" spans="5:12" x14ac:dyDescent="0.25">
      <c r="K67">
        <v>4.4175012949251899E-2</v>
      </c>
      <c r="L67">
        <v>1.60411416234662</v>
      </c>
    </row>
    <row r="68" spans="5:12" x14ac:dyDescent="0.25">
      <c r="K68">
        <v>4.4602664716661598E-2</v>
      </c>
      <c r="L68">
        <v>1.6180471222191699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70B2-C038-4B56-95A2-932551D87BCF}">
  <sheetPr codeName="Planilha6"/>
  <dimension ref="E10"/>
  <sheetViews>
    <sheetView workbookViewId="0">
      <selection activeCell="E11" sqref="E11"/>
    </sheetView>
  </sheetViews>
  <sheetFormatPr defaultRowHeight="15" x14ac:dyDescent="0.25"/>
  <sheetData>
    <row r="10" spans="5:5" x14ac:dyDescent="0.25">
      <c r="E10">
        <f>2/(SQRT(3))</f>
        <v>1.1547005383792517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Planilha1 (2)</vt:lpstr>
      <vt:lpstr>ARGILA DÚCTIL</vt:lpstr>
      <vt:lpstr>ARGILA RIGIDA</vt:lpstr>
      <vt:lpstr>ARGILA RIGIDA (2)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Quevedo</dc:creator>
  <cp:lastModifiedBy>Felipe Quevedo</cp:lastModifiedBy>
  <dcterms:created xsi:type="dcterms:W3CDTF">2021-07-18T19:26:34Z</dcterms:created>
  <dcterms:modified xsi:type="dcterms:W3CDTF">2021-08-10T04:40:46Z</dcterms:modified>
</cp:coreProperties>
</file>