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TESE_DOUTORADO\analises\Secao_7.7\"/>
    </mc:Choice>
  </mc:AlternateContent>
  <xr:revisionPtr revIDLastSave="0" documentId="8_{79021520-E872-4374-83EA-0D39711647BD}" xr6:coauthVersionLast="47" xr6:coauthVersionMax="47" xr10:uidLastSave="{00000000-0000-0000-0000-000000000000}"/>
  <bookViews>
    <workbookView xWindow="13995" yWindow="240" windowWidth="14445" windowHeight="15165" xr2:uid="{9B6C1E49-2AD4-4BEE-B29B-514BD138CC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1" i="1" l="1"/>
  <c r="J51" i="1"/>
  <c r="J41" i="1"/>
  <c r="J31" i="1"/>
  <c r="J21" i="1"/>
  <c r="F9" i="1"/>
  <c r="J62" i="1"/>
  <c r="J52" i="1"/>
  <c r="J42" i="1"/>
  <c r="J32" i="1"/>
  <c r="H61" i="1"/>
  <c r="G61" i="1"/>
  <c r="F61" i="1"/>
  <c r="I61" i="1" s="1"/>
  <c r="I62" i="1" s="1"/>
  <c r="F59" i="1"/>
  <c r="H51" i="1"/>
  <c r="G51" i="1"/>
  <c r="F51" i="1"/>
  <c r="I51" i="1" s="1"/>
  <c r="I52" i="1" s="1"/>
  <c r="F49" i="1"/>
  <c r="H41" i="1"/>
  <c r="G41" i="1"/>
  <c r="F41" i="1"/>
  <c r="I41" i="1" s="1"/>
  <c r="I42" i="1" s="1"/>
  <c r="H31" i="1"/>
  <c r="G31" i="1"/>
  <c r="F31" i="1"/>
  <c r="I31" i="1" s="1"/>
  <c r="I32" i="1" s="1"/>
  <c r="H21" i="1"/>
  <c r="G21" i="1"/>
  <c r="F21" i="1"/>
  <c r="I21" i="1" s="1"/>
  <c r="I22" i="1" s="1"/>
  <c r="F19" i="1"/>
  <c r="G11" i="1"/>
  <c r="H11" i="1"/>
  <c r="F11" i="1"/>
  <c r="I11" i="1" l="1"/>
  <c r="I12" i="1"/>
</calcChain>
</file>

<file path=xl/sharedStrings.xml><?xml version="1.0" encoding="utf-8"?>
<sst xmlns="http://schemas.openxmlformats.org/spreadsheetml/2006/main" count="42" uniqueCount="7">
  <si>
    <t>Erev</t>
  </si>
  <si>
    <t>nurev</t>
  </si>
  <si>
    <t>Ri</t>
  </si>
  <si>
    <t>e</t>
  </si>
  <si>
    <t>Krev</t>
  </si>
  <si>
    <t>cvp</t>
  </si>
  <si>
    <t>Krev*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</si>
</sst>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727F-C60A-4E02-89DA-585A791220F5}">
  <dimension ref="E5:J62"/>
  <sheetViews>
    <sheetView tabSelected="1" topLeftCell="A4" workbookViewId="0">
      <selection activeCell="F7" sqref="F7"/>
    </sheetView>
  </sheetViews>
  <sheetFormatPr defaultRowHeight="15" x14ac:dyDescent="0.25"/>
  <sheetData>
    <row r="5" spans="5:10" x14ac:dyDescent="0.25">
      <c r="E5" t="s">
        <v>0</v>
      </c>
      <c r="F5">
        <v>5000</v>
      </c>
    </row>
    <row r="6" spans="5:10" x14ac:dyDescent="0.25">
      <c r="E6" t="s">
        <v>1</v>
      </c>
      <c r="F6">
        <v>0.498</v>
      </c>
    </row>
    <row r="7" spans="5:10" x14ac:dyDescent="0.25">
      <c r="E7" t="s">
        <v>2</v>
      </c>
      <c r="F7">
        <v>1</v>
      </c>
    </row>
    <row r="8" spans="5:10" x14ac:dyDescent="0.25">
      <c r="E8" t="s">
        <v>3</v>
      </c>
      <c r="F8">
        <v>0.1</v>
      </c>
    </row>
    <row r="9" spans="5:10" x14ac:dyDescent="0.25">
      <c r="E9" t="s">
        <v>5</v>
      </c>
      <c r="F9">
        <f>2*SQRT(3)/2</f>
        <v>1.7320508075688772</v>
      </c>
    </row>
    <row r="11" spans="5:10" x14ac:dyDescent="0.25">
      <c r="E11" t="s">
        <v>4</v>
      </c>
      <c r="F11">
        <f>F5/(1+F6)</f>
        <v>3337.7837116154874</v>
      </c>
      <c r="G11">
        <f>F7^2-(F7-F8)^2</f>
        <v>0.18999999999999995</v>
      </c>
      <c r="H11">
        <f>(1-2*F6)*F7^2+(F7-F8)^2</f>
        <v>0.81400000000000006</v>
      </c>
      <c r="I11">
        <f>F11*G11/H11</f>
        <v>779.08956413629289</v>
      </c>
      <c r="J11">
        <v>780</v>
      </c>
    </row>
    <row r="12" spans="5:10" x14ac:dyDescent="0.25">
      <c r="E12" t="s">
        <v>6</v>
      </c>
      <c r="I12">
        <f>I11/F9</f>
        <v>449.80756957691693</v>
      </c>
      <c r="J12">
        <v>450</v>
      </c>
    </row>
    <row r="15" spans="5:10" x14ac:dyDescent="0.25">
      <c r="E15" t="s">
        <v>0</v>
      </c>
      <c r="F15">
        <v>10000</v>
      </c>
    </row>
    <row r="16" spans="5:10" x14ac:dyDescent="0.25">
      <c r="E16" t="s">
        <v>1</v>
      </c>
      <c r="F16">
        <v>0.498</v>
      </c>
    </row>
    <row r="17" spans="5:10" x14ac:dyDescent="0.25">
      <c r="E17" t="s">
        <v>2</v>
      </c>
      <c r="F17">
        <v>1</v>
      </c>
    </row>
    <row r="18" spans="5:10" x14ac:dyDescent="0.25">
      <c r="E18" t="s">
        <v>3</v>
      </c>
      <c r="F18">
        <v>0.1</v>
      </c>
    </row>
    <row r="19" spans="5:10" x14ac:dyDescent="0.25">
      <c r="E19" t="s">
        <v>5</v>
      </c>
      <c r="F19">
        <f>2*SQRT(3)/2</f>
        <v>1.7320508075688772</v>
      </c>
    </row>
    <row r="21" spans="5:10" x14ac:dyDescent="0.25">
      <c r="E21" t="s">
        <v>4</v>
      </c>
      <c r="F21">
        <f>F15/(1+F16)</f>
        <v>6675.5674232309748</v>
      </c>
      <c r="G21">
        <f>F17^2-(F17-F18)^2</f>
        <v>0.18999999999999995</v>
      </c>
      <c r="H21">
        <f>(1-2*F16)*F17^2+(F17-F18)^2</f>
        <v>0.81400000000000006</v>
      </c>
      <c r="I21">
        <f>F21*G21/H21</f>
        <v>1558.1791282725858</v>
      </c>
      <c r="J21">
        <f>780*2</f>
        <v>1560</v>
      </c>
    </row>
    <row r="22" spans="5:10" x14ac:dyDescent="0.25">
      <c r="E22" t="s">
        <v>6</v>
      </c>
      <c r="I22">
        <f>I21/F19</f>
        <v>899.61513915383387</v>
      </c>
      <c r="J22">
        <v>900</v>
      </c>
    </row>
    <row r="25" spans="5:10" x14ac:dyDescent="0.25">
      <c r="E25" t="s">
        <v>0</v>
      </c>
      <c r="F25">
        <v>15000</v>
      </c>
    </row>
    <row r="26" spans="5:10" x14ac:dyDescent="0.25">
      <c r="E26" t="s">
        <v>1</v>
      </c>
      <c r="F26">
        <v>0.498</v>
      </c>
    </row>
    <row r="27" spans="5:10" x14ac:dyDescent="0.25">
      <c r="E27" t="s">
        <v>2</v>
      </c>
      <c r="F27">
        <v>1</v>
      </c>
    </row>
    <row r="28" spans="5:10" x14ac:dyDescent="0.25">
      <c r="E28" t="s">
        <v>3</v>
      </c>
      <c r="F28">
        <v>0.1</v>
      </c>
    </row>
    <row r="29" spans="5:10" x14ac:dyDescent="0.25">
      <c r="E29" t="s">
        <v>5</v>
      </c>
      <c r="F29">
        <v>1</v>
      </c>
    </row>
    <row r="31" spans="5:10" x14ac:dyDescent="0.25">
      <c r="E31" t="s">
        <v>4</v>
      </c>
      <c r="F31">
        <f>F25/(1+F26)</f>
        <v>10013.351134846462</v>
      </c>
      <c r="G31">
        <f>F27^2-(F27-F28)^2</f>
        <v>0.18999999999999995</v>
      </c>
      <c r="H31">
        <f>(1-2*F26)*F27^2+(F27-F28)^2</f>
        <v>0.81400000000000006</v>
      </c>
      <c r="I31">
        <f>F31*G31/H31</f>
        <v>2337.2686924088785</v>
      </c>
      <c r="J31">
        <f>780*3</f>
        <v>2340</v>
      </c>
    </row>
    <row r="32" spans="5:10" x14ac:dyDescent="0.25">
      <c r="E32" t="s">
        <v>6</v>
      </c>
      <c r="I32">
        <f>I31/F29</f>
        <v>2337.2686924088785</v>
      </c>
      <c r="J32">
        <f>900+450</f>
        <v>1350</v>
      </c>
    </row>
    <row r="35" spans="5:10" x14ac:dyDescent="0.25">
      <c r="E35" t="s">
        <v>0</v>
      </c>
      <c r="F35">
        <v>20000</v>
      </c>
    </row>
    <row r="36" spans="5:10" x14ac:dyDescent="0.25">
      <c r="E36" t="s">
        <v>1</v>
      </c>
      <c r="F36">
        <v>0.498</v>
      </c>
    </row>
    <row r="37" spans="5:10" x14ac:dyDescent="0.25">
      <c r="E37" t="s">
        <v>2</v>
      </c>
      <c r="F37">
        <v>1</v>
      </c>
    </row>
    <row r="38" spans="5:10" x14ac:dyDescent="0.25">
      <c r="E38" t="s">
        <v>3</v>
      </c>
      <c r="F38">
        <v>0.1</v>
      </c>
    </row>
    <row r="39" spans="5:10" x14ac:dyDescent="0.25">
      <c r="E39" t="s">
        <v>5</v>
      </c>
      <c r="F39">
        <v>1</v>
      </c>
    </row>
    <row r="41" spans="5:10" x14ac:dyDescent="0.25">
      <c r="E41" t="s">
        <v>4</v>
      </c>
      <c r="F41">
        <f>F35/(1+F36)</f>
        <v>13351.13484646195</v>
      </c>
      <c r="G41">
        <f>F37^2-(F37-F38)^2</f>
        <v>0.18999999999999995</v>
      </c>
      <c r="H41">
        <f>(1-2*F36)*F37^2+(F37-F38)^2</f>
        <v>0.81400000000000006</v>
      </c>
      <c r="I41">
        <f>F41*G41/H41</f>
        <v>3116.3582565451716</v>
      </c>
      <c r="J41">
        <f>780*4</f>
        <v>3120</v>
      </c>
    </row>
    <row r="42" spans="5:10" x14ac:dyDescent="0.25">
      <c r="E42" t="s">
        <v>6</v>
      </c>
      <c r="I42">
        <f>I41/F39</f>
        <v>3116.3582565451716</v>
      </c>
      <c r="J42">
        <f>1350+450</f>
        <v>1800</v>
      </c>
    </row>
    <row r="45" spans="5:10" x14ac:dyDescent="0.25">
      <c r="E45" t="s">
        <v>0</v>
      </c>
      <c r="F45">
        <v>25000</v>
      </c>
    </row>
    <row r="46" spans="5:10" x14ac:dyDescent="0.25">
      <c r="E46" t="s">
        <v>1</v>
      </c>
      <c r="F46">
        <v>0.498</v>
      </c>
    </row>
    <row r="47" spans="5:10" x14ac:dyDescent="0.25">
      <c r="E47" t="s">
        <v>2</v>
      </c>
      <c r="F47">
        <v>1</v>
      </c>
    </row>
    <row r="48" spans="5:10" x14ac:dyDescent="0.25">
      <c r="E48" t="s">
        <v>3</v>
      </c>
      <c r="F48">
        <v>0.1</v>
      </c>
    </row>
    <row r="49" spans="5:10" x14ac:dyDescent="0.25">
      <c r="E49" t="s">
        <v>5</v>
      </c>
      <c r="F49">
        <f>2*SQRT(3)/2</f>
        <v>1.7320508075688772</v>
      </c>
    </row>
    <row r="51" spans="5:10" x14ac:dyDescent="0.25">
      <c r="E51" t="s">
        <v>4</v>
      </c>
      <c r="F51">
        <f>F45/(1+F46)</f>
        <v>16688.918558077436</v>
      </c>
      <c r="G51">
        <f>F47^2-(F47-F48)^2</f>
        <v>0.18999999999999995</v>
      </c>
      <c r="H51">
        <f>(1-2*F46)*F47^2+(F47-F48)^2</f>
        <v>0.81400000000000006</v>
      </c>
      <c r="I51">
        <f>F51*G51/H51</f>
        <v>3895.4478206814638</v>
      </c>
      <c r="J51">
        <f>780*5</f>
        <v>3900</v>
      </c>
    </row>
    <row r="52" spans="5:10" x14ac:dyDescent="0.25">
      <c r="E52" t="s">
        <v>6</v>
      </c>
      <c r="I52">
        <f>I51/F49</f>
        <v>2249.0378478845842</v>
      </c>
      <c r="J52">
        <f>1800+450</f>
        <v>2250</v>
      </c>
    </row>
    <row r="55" spans="5:10" x14ac:dyDescent="0.25">
      <c r="E55" t="s">
        <v>0</v>
      </c>
      <c r="F55">
        <v>30000</v>
      </c>
    </row>
    <row r="56" spans="5:10" x14ac:dyDescent="0.25">
      <c r="E56" t="s">
        <v>1</v>
      </c>
      <c r="F56">
        <v>0.498</v>
      </c>
    </row>
    <row r="57" spans="5:10" x14ac:dyDescent="0.25">
      <c r="E57" t="s">
        <v>2</v>
      </c>
      <c r="F57">
        <v>1</v>
      </c>
    </row>
    <row r="58" spans="5:10" x14ac:dyDescent="0.25">
      <c r="E58" t="s">
        <v>3</v>
      </c>
      <c r="F58">
        <v>0.1</v>
      </c>
    </row>
    <row r="59" spans="5:10" x14ac:dyDescent="0.25">
      <c r="E59" t="s">
        <v>5</v>
      </c>
      <c r="F59">
        <f>2*SQRT(3)/2</f>
        <v>1.7320508075688772</v>
      </c>
    </row>
    <row r="61" spans="5:10" x14ac:dyDescent="0.25">
      <c r="E61" t="s">
        <v>4</v>
      </c>
      <c r="F61">
        <f>F55/(1+F56)</f>
        <v>20026.702269692923</v>
      </c>
      <c r="G61">
        <f>F57^2-(F57-F58)^2</f>
        <v>0.18999999999999995</v>
      </c>
      <c r="H61">
        <f>(1-2*F56)*F57^2+(F57-F58)^2</f>
        <v>0.81400000000000006</v>
      </c>
      <c r="I61">
        <f>F61*G61/H61</f>
        <v>4674.5373848177569</v>
      </c>
      <c r="J61">
        <f>780*6</f>
        <v>4680</v>
      </c>
    </row>
    <row r="62" spans="5:10" x14ac:dyDescent="0.25">
      <c r="E62" t="s">
        <v>6</v>
      </c>
      <c r="I62">
        <f>I61/F59</f>
        <v>2698.8454174615013</v>
      </c>
      <c r="J62">
        <f>2250+450</f>
        <v>2700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Quevedo</dc:creator>
  <cp:lastModifiedBy>Felipe Quevedo</cp:lastModifiedBy>
  <dcterms:created xsi:type="dcterms:W3CDTF">2022-02-23T18:48:26Z</dcterms:created>
  <dcterms:modified xsi:type="dcterms:W3CDTF">2022-02-23T22:39:32Z</dcterms:modified>
</cp:coreProperties>
</file>