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04q/projects/moose/modules/combined/examples/geochem-porous_flow/forge/"/>
    </mc:Choice>
  </mc:AlternateContent>
  <xr:revisionPtr revIDLastSave="0" documentId="13_ncr:1_{6BEDFC21-C2CC-F244-8D78-D0F038A2BC2C}" xr6:coauthVersionLast="45" xr6:coauthVersionMax="45" xr10:uidLastSave="{00000000-0000-0000-0000-000000000000}"/>
  <bookViews>
    <workbookView xWindow="760" yWindow="580" windowWidth="28040" windowHeight="17040" activeTab="1" xr2:uid="{0DDDCD2D-1AC3-3948-96B0-B3DCB2E3EB4B}"/>
  </bookViews>
  <sheets>
    <sheet name="Equilibrium" sheetId="1" r:id="rId1"/>
    <sheet name="Reservoi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3" i="2"/>
  <c r="G24" i="2"/>
  <c r="H3" i="2" s="1"/>
  <c r="I13" i="2"/>
  <c r="I14" i="2"/>
  <c r="I15" i="2"/>
  <c r="I16" i="2"/>
  <c r="I17" i="2"/>
  <c r="I18" i="2"/>
  <c r="I19" i="2"/>
  <c r="I20" i="2"/>
  <c r="I12" i="2"/>
  <c r="G3" i="2"/>
  <c r="F3" i="2"/>
  <c r="G8" i="2"/>
  <c r="F8" i="2"/>
  <c r="G23" i="2"/>
  <c r="B9" i="2"/>
  <c r="F7" i="2"/>
  <c r="G7" i="2" s="1"/>
  <c r="F6" i="2"/>
  <c r="G6" i="2" s="1"/>
  <c r="F5" i="2"/>
  <c r="G5" i="2" s="1"/>
  <c r="F4" i="2"/>
  <c r="G4" i="2" s="1"/>
  <c r="G9" i="2" l="1"/>
  <c r="H5" i="2" s="1"/>
  <c r="I13" i="1"/>
  <c r="I12" i="1"/>
  <c r="G16" i="1"/>
  <c r="G17" i="1" s="1"/>
  <c r="F3" i="1"/>
  <c r="G3" i="1" s="1"/>
  <c r="G7" i="1"/>
  <c r="F4" i="1"/>
  <c r="G4" i="1" s="1"/>
  <c r="F5" i="1"/>
  <c r="G5" i="1" s="1"/>
  <c r="F6" i="1"/>
  <c r="G6" i="1" s="1"/>
  <c r="F7" i="1"/>
  <c r="B9" i="1"/>
  <c r="H4" i="2" l="1"/>
  <c r="H8" i="2"/>
  <c r="H6" i="2"/>
  <c r="H7" i="2"/>
  <c r="G9" i="1"/>
  <c r="H4" i="1" s="1"/>
  <c r="I4" i="1" s="1"/>
  <c r="H3" i="1" l="1"/>
  <c r="I3" i="1" s="1"/>
  <c r="H7" i="1"/>
  <c r="I7" i="1" s="1"/>
  <c r="H6" i="1"/>
  <c r="I6" i="1" s="1"/>
  <c r="H5" i="1"/>
  <c r="I5" i="1" s="1"/>
</calcChain>
</file>

<file path=xl/sharedStrings.xml><?xml version="1.0" encoding="utf-8"?>
<sst xmlns="http://schemas.openxmlformats.org/spreadsheetml/2006/main" count="48" uniqueCount="29">
  <si>
    <t>Albite</t>
  </si>
  <si>
    <t>Anorthite</t>
  </si>
  <si>
    <t>K-feldspar</t>
  </si>
  <si>
    <t>Quartz</t>
  </si>
  <si>
    <t>mass fraction</t>
  </si>
  <si>
    <t>Biotite (Phlogopite)</t>
  </si>
  <si>
    <t>Illite</t>
  </si>
  <si>
    <t>mol vol (cm3/mol)</t>
  </si>
  <si>
    <t>mol_weight (g/mol)</t>
  </si>
  <si>
    <t>Assumed total mass (g)</t>
  </si>
  <si>
    <t>Anhydrite</t>
  </si>
  <si>
    <t>Calcite</t>
  </si>
  <si>
    <t>Assumed porosity</t>
  </si>
  <si>
    <t>Rock cm3</t>
  </si>
  <si>
    <t>Rock without Anhydrite and Calcite</t>
  </si>
  <si>
    <t>relative mols</t>
  </si>
  <si>
    <t>relative cm3</t>
  </si>
  <si>
    <t>absolute cm3</t>
  </si>
  <si>
    <t>absolute mols</t>
  </si>
  <si>
    <t>EQUILIBRIUM</t>
  </si>
  <si>
    <t>WITH LAUMONITE, ZOISITE, ETC</t>
  </si>
  <si>
    <t>Paragonite</t>
  </si>
  <si>
    <t>Chalcedony</t>
  </si>
  <si>
    <t>Kaolinite</t>
  </si>
  <si>
    <t>Clinochl-7A</t>
  </si>
  <si>
    <t>Zoisite</t>
  </si>
  <si>
    <t>Laumonite</t>
  </si>
  <si>
    <t>Rock cm3 without minor comps</t>
  </si>
  <si>
    <t>EQUILIBRUM (no Illite, Laumonite,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</si>
</sst>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E+00"/>
    <numFmt numFmtId="165" formatCode="0.0000000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8B190-5E6B-BF43-A469-A7694F61727B}">
  <dimension ref="A1:N17"/>
  <sheetViews>
    <sheetView workbookViewId="0">
      <selection activeCell="C31" sqref="C31"/>
    </sheetView>
  </sheetViews>
  <sheetFormatPr baseColWidth="10" defaultRowHeight="16" x14ac:dyDescent="0.2"/>
  <cols>
    <col min="3" max="3" width="18.33203125" customWidth="1"/>
    <col min="4" max="4" width="20.5" customWidth="1"/>
    <col min="9" max="9" width="20.83203125" bestFit="1" customWidth="1"/>
    <col min="14" max="14" width="20.83203125" bestFit="1" customWidth="1"/>
  </cols>
  <sheetData>
    <row r="1" spans="1:14" x14ac:dyDescent="0.2">
      <c r="A1" t="s">
        <v>28</v>
      </c>
      <c r="F1" t="s">
        <v>19</v>
      </c>
    </row>
    <row r="2" spans="1:14" x14ac:dyDescent="0.2">
      <c r="B2" t="s">
        <v>4</v>
      </c>
      <c r="C2" t="s">
        <v>8</v>
      </c>
      <c r="D2" t="s">
        <v>7</v>
      </c>
      <c r="F2" t="s">
        <v>15</v>
      </c>
      <c r="G2" t="s">
        <v>16</v>
      </c>
      <c r="H2" t="s">
        <v>17</v>
      </c>
      <c r="I2" t="s">
        <v>18</v>
      </c>
    </row>
    <row r="3" spans="1:14" x14ac:dyDescent="0.2">
      <c r="A3" t="s">
        <v>0</v>
      </c>
      <c r="B3">
        <v>44</v>
      </c>
      <c r="C3">
        <v>262.22300000000001</v>
      </c>
      <c r="D3">
        <v>100.07</v>
      </c>
      <c r="F3" s="1">
        <f>$C$14/C3*B3/100</f>
        <v>16.779611246915792</v>
      </c>
      <c r="G3" s="1">
        <f>F3*D3</f>
        <v>1679.1356974788632</v>
      </c>
      <c r="H3" s="1">
        <f>G3*$G$17/$G$9</f>
        <v>43542.245259792246</v>
      </c>
      <c r="I3" s="2">
        <f>H3/D3</f>
        <v>435.11787008886029</v>
      </c>
      <c r="K3" s="1"/>
      <c r="L3" s="1"/>
      <c r="M3" s="1"/>
      <c r="N3" s="2"/>
    </row>
    <row r="4" spans="1:14" x14ac:dyDescent="0.2">
      <c r="A4" t="s">
        <v>1</v>
      </c>
      <c r="B4">
        <v>5</v>
      </c>
      <c r="C4">
        <v>278.20929999999998</v>
      </c>
      <c r="D4">
        <v>100.79</v>
      </c>
      <c r="F4" s="1">
        <f t="shared" ref="F4:F7" si="0">$C$14/C4*B4/100</f>
        <v>1.7972080732024416</v>
      </c>
      <c r="G4" s="1">
        <f t="shared" ref="G4:G7" si="1">F4*D4</f>
        <v>181.14060169807411</v>
      </c>
      <c r="H4" s="1">
        <f t="shared" ref="H4:H7" si="2">G4*$G$17/$G$9</f>
        <v>4697.2192405213082</v>
      </c>
      <c r="I4" s="2">
        <f t="shared" ref="I4:I7" si="3">H4/D4</f>
        <v>46.604020642140171</v>
      </c>
      <c r="K4" s="1"/>
      <c r="L4" s="1"/>
      <c r="M4" s="1"/>
      <c r="N4" s="2"/>
    </row>
    <row r="5" spans="1:14" x14ac:dyDescent="0.2">
      <c r="A5" t="s">
        <v>2</v>
      </c>
      <c r="B5">
        <v>29</v>
      </c>
      <c r="C5">
        <v>278.33150000000001</v>
      </c>
      <c r="D5">
        <v>108.87</v>
      </c>
      <c r="F5" s="1">
        <f t="shared" si="0"/>
        <v>10.419230306307407</v>
      </c>
      <c r="G5" s="1">
        <f t="shared" si="1"/>
        <v>1134.3416034476875</v>
      </c>
      <c r="H5" s="1">
        <f t="shared" si="2"/>
        <v>29415.002241846472</v>
      </c>
      <c r="I5" s="2">
        <f t="shared" si="3"/>
        <v>270.18464445528127</v>
      </c>
      <c r="K5" s="1"/>
      <c r="L5" s="1"/>
      <c r="M5" s="1"/>
      <c r="N5" s="2"/>
    </row>
    <row r="6" spans="1:14" x14ac:dyDescent="0.2">
      <c r="A6" t="s">
        <v>3</v>
      </c>
      <c r="B6">
        <v>18</v>
      </c>
      <c r="C6">
        <v>60.084299999999999</v>
      </c>
      <c r="D6">
        <v>22.687999999999999</v>
      </c>
      <c r="F6" s="1">
        <f t="shared" si="0"/>
        <v>29.957909137661591</v>
      </c>
      <c r="G6" s="1">
        <f t="shared" si="1"/>
        <v>679.6850425152661</v>
      </c>
      <c r="H6" s="1">
        <f t="shared" si="2"/>
        <v>17625.146594791262</v>
      </c>
      <c r="I6" s="2">
        <f t="shared" si="3"/>
        <v>776.84884497493226</v>
      </c>
      <c r="K6" s="1"/>
      <c r="L6" s="1"/>
      <c r="M6" s="1"/>
      <c r="N6" s="2"/>
    </row>
    <row r="7" spans="1:14" x14ac:dyDescent="0.2">
      <c r="A7" t="s">
        <v>5</v>
      </c>
      <c r="B7">
        <v>4</v>
      </c>
      <c r="C7">
        <v>417.25990000000002</v>
      </c>
      <c r="D7">
        <v>149.66</v>
      </c>
      <c r="F7" s="1">
        <f t="shared" si="0"/>
        <v>0.9586351336421256</v>
      </c>
      <c r="G7" s="1">
        <f t="shared" si="1"/>
        <v>143.4693341008805</v>
      </c>
      <c r="H7" s="1">
        <f t="shared" si="2"/>
        <v>3720.352644553464</v>
      </c>
      <c r="I7" s="2">
        <f t="shared" si="3"/>
        <v>24.858697344336925</v>
      </c>
      <c r="K7" s="1"/>
      <c r="L7" s="1"/>
      <c r="M7" s="1"/>
      <c r="N7" s="2"/>
    </row>
    <row r="8" spans="1:14" x14ac:dyDescent="0.2">
      <c r="F8" s="1"/>
      <c r="G8" s="1"/>
      <c r="H8" s="1"/>
      <c r="I8" s="2"/>
      <c r="K8" s="1"/>
      <c r="L8" s="1"/>
      <c r="M8" s="1"/>
      <c r="N8" s="2"/>
    </row>
    <row r="9" spans="1:14" x14ac:dyDescent="0.2">
      <c r="B9">
        <f>SUM(B3:B8)</f>
        <v>100</v>
      </c>
      <c r="G9" s="1">
        <f>SUM(G3:G8)</f>
        <v>3817.7722792407712</v>
      </c>
      <c r="L9" s="1"/>
    </row>
    <row r="11" spans="1:14" x14ac:dyDescent="0.2">
      <c r="H11" t="s">
        <v>7</v>
      </c>
    </row>
    <row r="12" spans="1:14" x14ac:dyDescent="0.2">
      <c r="F12" t="s">
        <v>10</v>
      </c>
      <c r="G12">
        <v>1.8378232261030001E-2</v>
      </c>
      <c r="H12">
        <v>45.94</v>
      </c>
      <c r="I12">
        <f>G12/H12</f>
        <v>4.0004859079299088E-4</v>
      </c>
    </row>
    <row r="13" spans="1:14" x14ac:dyDescent="0.2">
      <c r="F13" t="s">
        <v>11</v>
      </c>
      <c r="G13">
        <v>1.5640262990752999E-2</v>
      </c>
      <c r="H13">
        <v>36.933999999999997</v>
      </c>
      <c r="I13">
        <f>G13/H13</f>
        <v>4.2346518088354901E-4</v>
      </c>
    </row>
    <row r="14" spans="1:14" x14ac:dyDescent="0.2">
      <c r="A14" t="s">
        <v>9</v>
      </c>
      <c r="C14" s="1">
        <v>10000</v>
      </c>
      <c r="G14" s="1"/>
      <c r="L14" s="1"/>
    </row>
    <row r="15" spans="1:14" x14ac:dyDescent="0.2">
      <c r="F15" t="s">
        <v>12</v>
      </c>
      <c r="G15">
        <v>0.01</v>
      </c>
    </row>
    <row r="16" spans="1:14" x14ac:dyDescent="0.2">
      <c r="F16" t="s">
        <v>13</v>
      </c>
      <c r="G16">
        <f>1000/G15-1000</f>
        <v>99000</v>
      </c>
    </row>
    <row r="17" spans="6:7" x14ac:dyDescent="0.2">
      <c r="F17" t="s">
        <v>14</v>
      </c>
      <c r="G17">
        <f>G16-G13-G12</f>
        <v>98999.965981504749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44929-B8DC-F94C-B0E7-AA1DF241FD8B}">
  <dimension ref="A1:I27"/>
  <sheetViews>
    <sheetView tabSelected="1" workbookViewId="0">
      <selection activeCell="D24" sqref="D24"/>
    </sheetView>
  </sheetViews>
  <sheetFormatPr baseColWidth="10" defaultRowHeight="16" x14ac:dyDescent="0.2"/>
  <cols>
    <col min="3" max="3" width="18.33203125" customWidth="1"/>
    <col min="4" max="4" width="20.5" customWidth="1"/>
    <col min="9" max="9" width="20.83203125" bestFit="1" customWidth="1"/>
  </cols>
  <sheetData>
    <row r="1" spans="1:9" x14ac:dyDescent="0.2">
      <c r="A1" t="s">
        <v>20</v>
      </c>
    </row>
    <row r="2" spans="1:9" x14ac:dyDescent="0.2">
      <c r="B2" t="s">
        <v>4</v>
      </c>
      <c r="C2" t="s">
        <v>8</v>
      </c>
      <c r="D2" t="s">
        <v>7</v>
      </c>
      <c r="F2" t="s">
        <v>15</v>
      </c>
      <c r="G2" t="s">
        <v>16</v>
      </c>
      <c r="H2" t="s">
        <v>17</v>
      </c>
      <c r="I2" t="s">
        <v>18</v>
      </c>
    </row>
    <row r="3" spans="1:9" x14ac:dyDescent="0.2">
      <c r="A3" t="s">
        <v>0</v>
      </c>
      <c r="B3">
        <v>44</v>
      </c>
      <c r="C3">
        <v>262.22300000000001</v>
      </c>
      <c r="D3">
        <v>100.07</v>
      </c>
      <c r="F3" s="1">
        <f t="shared" ref="F3:F8" si="0">$C$14/C3*B3/100</f>
        <v>16.779611246915792</v>
      </c>
      <c r="G3" s="1">
        <f t="shared" ref="G3:G8" si="1">F3*D3</f>
        <v>1679.1356974788632</v>
      </c>
      <c r="H3" s="1">
        <f>G3*$G$24/$G$9</f>
        <v>43271.000877577942</v>
      </c>
      <c r="I3" s="3">
        <f>H3/D3</f>
        <v>432.40732364922502</v>
      </c>
    </row>
    <row r="4" spans="1:9" x14ac:dyDescent="0.2">
      <c r="A4" t="s">
        <v>1</v>
      </c>
      <c r="B4">
        <v>5</v>
      </c>
      <c r="C4">
        <v>278.20929999999998</v>
      </c>
      <c r="D4">
        <v>100.79</v>
      </c>
      <c r="F4" s="1">
        <f t="shared" si="0"/>
        <v>1.7972080732024416</v>
      </c>
      <c r="G4" s="1">
        <f t="shared" si="1"/>
        <v>181.14060169807411</v>
      </c>
      <c r="H4" s="1">
        <f t="shared" ref="H4:H8" si="2">G4*$G$24/$G$9</f>
        <v>4667.9581327530123</v>
      </c>
      <c r="I4" s="3">
        <f t="shared" ref="I4:I8" si="3">H4/D4</f>
        <v>46.313703073251432</v>
      </c>
    </row>
    <row r="5" spans="1:9" x14ac:dyDescent="0.2">
      <c r="A5" t="s">
        <v>2</v>
      </c>
      <c r="B5">
        <v>29</v>
      </c>
      <c r="C5">
        <v>278.33150000000001</v>
      </c>
      <c r="D5">
        <v>108.87</v>
      </c>
      <c r="F5" s="1">
        <f t="shared" si="0"/>
        <v>10.419230306307407</v>
      </c>
      <c r="G5" s="1">
        <f t="shared" si="1"/>
        <v>1134.3416034476875</v>
      </c>
      <c r="H5" s="1">
        <f t="shared" si="2"/>
        <v>29231.762859878047</v>
      </c>
      <c r="I5" s="3">
        <f t="shared" si="3"/>
        <v>268.50154183777022</v>
      </c>
    </row>
    <row r="6" spans="1:9" x14ac:dyDescent="0.2">
      <c r="A6" t="s">
        <v>3</v>
      </c>
      <c r="B6">
        <v>18</v>
      </c>
      <c r="C6">
        <v>60.084299999999999</v>
      </c>
      <c r="D6">
        <v>22.687999999999999</v>
      </c>
      <c r="F6" s="1">
        <f t="shared" si="0"/>
        <v>29.957909137661591</v>
      </c>
      <c r="G6" s="1">
        <f t="shared" si="1"/>
        <v>679.6850425152661</v>
      </c>
      <c r="H6" s="1">
        <f t="shared" si="2"/>
        <v>17515.351567662623</v>
      </c>
      <c r="I6" s="3">
        <f t="shared" si="3"/>
        <v>772.00950139556699</v>
      </c>
    </row>
    <row r="7" spans="1:9" x14ac:dyDescent="0.2">
      <c r="A7" t="s">
        <v>5</v>
      </c>
      <c r="B7">
        <v>2</v>
      </c>
      <c r="C7">
        <v>417.25990000000002</v>
      </c>
      <c r="D7">
        <v>149.66</v>
      </c>
      <c r="F7" s="1">
        <f t="shared" si="0"/>
        <v>0.4793175668210628</v>
      </c>
      <c r="G7" s="1">
        <f t="shared" si="1"/>
        <v>71.734667050440251</v>
      </c>
      <c r="H7" s="1">
        <f t="shared" si="2"/>
        <v>1848.5884407989813</v>
      </c>
      <c r="I7" s="3">
        <f t="shared" si="3"/>
        <v>12.351920625410807</v>
      </c>
    </row>
    <row r="8" spans="1:9" x14ac:dyDescent="0.2">
      <c r="A8" t="s">
        <v>6</v>
      </c>
      <c r="B8">
        <v>2</v>
      </c>
      <c r="C8">
        <v>383.9006</v>
      </c>
      <c r="D8">
        <v>138.94</v>
      </c>
      <c r="F8" s="1">
        <f t="shared" si="0"/>
        <v>0.52096818811952883</v>
      </c>
      <c r="G8" s="1">
        <f t="shared" si="1"/>
        <v>72.383320057327339</v>
      </c>
      <c r="H8" s="1">
        <f t="shared" si="2"/>
        <v>1865.3041028341561</v>
      </c>
      <c r="I8" s="3">
        <f t="shared" si="3"/>
        <v>13.425249048755981</v>
      </c>
    </row>
    <row r="9" spans="1:9" x14ac:dyDescent="0.2">
      <c r="B9">
        <f>SUM(B3:B8)</f>
        <v>100</v>
      </c>
      <c r="G9" s="1">
        <f>SUM(G3:G8)</f>
        <v>3818.4209322476581</v>
      </c>
      <c r="I9" s="3"/>
    </row>
    <row r="10" spans="1:9" x14ac:dyDescent="0.2">
      <c r="I10" s="3"/>
    </row>
    <row r="11" spans="1:9" x14ac:dyDescent="0.2">
      <c r="H11" t="s">
        <v>7</v>
      </c>
      <c r="I11" s="3"/>
    </row>
    <row r="12" spans="1:9" x14ac:dyDescent="0.2">
      <c r="F12" t="s">
        <v>10</v>
      </c>
      <c r="G12">
        <v>1.8378232261030001E-2</v>
      </c>
      <c r="H12">
        <v>45.94</v>
      </c>
      <c r="I12" s="3">
        <f>G12/H12</f>
        <v>4.0004859079299088E-4</v>
      </c>
    </row>
    <row r="13" spans="1:9" x14ac:dyDescent="0.2">
      <c r="F13" t="s">
        <v>11</v>
      </c>
      <c r="G13">
        <v>1.5640262990752999E-2</v>
      </c>
      <c r="H13">
        <v>36.933999999999997</v>
      </c>
      <c r="I13" s="3">
        <f t="shared" ref="I13:I20" si="4">G13/H13</f>
        <v>4.2346518088354901E-4</v>
      </c>
    </row>
    <row r="14" spans="1:9" x14ac:dyDescent="0.2">
      <c r="A14" t="s">
        <v>9</v>
      </c>
      <c r="C14" s="1">
        <v>10000</v>
      </c>
      <c r="G14" s="1"/>
      <c r="I14" s="3" t="e">
        <f t="shared" si="4"/>
        <v>#DIV/0!</v>
      </c>
    </row>
    <row r="15" spans="1:9" x14ac:dyDescent="0.2">
      <c r="F15" t="s">
        <v>21</v>
      </c>
      <c r="G15">
        <v>100</v>
      </c>
      <c r="H15">
        <v>132.53</v>
      </c>
      <c r="I15" s="3">
        <f t="shared" si="4"/>
        <v>0.75454614049649138</v>
      </c>
    </row>
    <row r="16" spans="1:9" x14ac:dyDescent="0.2">
      <c r="F16" t="s">
        <v>22</v>
      </c>
      <c r="G16">
        <v>100</v>
      </c>
      <c r="H16">
        <v>22.687999999999999</v>
      </c>
      <c r="I16" s="3">
        <f t="shared" si="4"/>
        <v>4.4076163610719323</v>
      </c>
    </row>
    <row r="17" spans="3:9" x14ac:dyDescent="0.2">
      <c r="F17" t="s">
        <v>23</v>
      </c>
      <c r="G17">
        <v>100</v>
      </c>
      <c r="H17">
        <v>99.52</v>
      </c>
      <c r="I17" s="3">
        <f t="shared" si="4"/>
        <v>1.004823151125402</v>
      </c>
    </row>
    <row r="18" spans="3:9" x14ac:dyDescent="0.2">
      <c r="F18" t="s">
        <v>24</v>
      </c>
      <c r="G18">
        <v>100</v>
      </c>
      <c r="H18">
        <v>211.5</v>
      </c>
      <c r="I18" s="3">
        <f t="shared" si="4"/>
        <v>0.4728132387706856</v>
      </c>
    </row>
    <row r="19" spans="3:9" x14ac:dyDescent="0.2">
      <c r="F19" t="s">
        <v>25</v>
      </c>
      <c r="G19">
        <v>100</v>
      </c>
      <c r="H19">
        <v>136.5</v>
      </c>
      <c r="I19" s="3">
        <f t="shared" si="4"/>
        <v>0.73260073260073255</v>
      </c>
    </row>
    <row r="20" spans="3:9" x14ac:dyDescent="0.2">
      <c r="F20" t="s">
        <v>26</v>
      </c>
      <c r="G20">
        <v>100</v>
      </c>
      <c r="H20">
        <v>207.55</v>
      </c>
      <c r="I20" s="3">
        <f t="shared" si="4"/>
        <v>0.48181161165984099</v>
      </c>
    </row>
    <row r="22" spans="3:9" x14ac:dyDescent="0.2">
      <c r="F22" t="s">
        <v>12</v>
      </c>
      <c r="G22">
        <v>0.01</v>
      </c>
    </row>
    <row r="23" spans="3:9" x14ac:dyDescent="0.2">
      <c r="F23" t="s">
        <v>13</v>
      </c>
      <c r="G23">
        <f>1000/G22-1000</f>
        <v>99000</v>
      </c>
    </row>
    <row r="24" spans="3:9" x14ac:dyDescent="0.2">
      <c r="F24" t="s">
        <v>27</v>
      </c>
      <c r="G24">
        <f>G23-SUM(G12:G20)</f>
        <v>98399.965981504749</v>
      </c>
    </row>
    <row r="27" spans="3:9" x14ac:dyDescent="0.2">
      <c r="C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Equilibrium</vt:lpstr>
      <vt:lpstr>Reservoir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2020-09-04T05:23:36Z</dcterms:created>
  <dcterms:modified xsi:type="dcterms:W3CDTF">2020-09-05T07:56:26Z</dcterms:modified>
</cp:coreProperties>
</file>