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1ba2f197dfcd38/2020-2021/UCB Data Boot Camp/Module 1/"/>
    </mc:Choice>
  </mc:AlternateContent>
  <xr:revisionPtr revIDLastSave="551" documentId="13_ncr:1_{D754642E-E684-4F4D-953B-1821B0424A6E}" xr6:coauthVersionLast="45" xr6:coauthVersionMax="45" xr10:uidLastSave="{4E21B04B-AE5A-4BC5-99B3-6BB908B142A6}"/>
  <bookViews>
    <workbookView xWindow="1662" yWindow="498" windowWidth="21858" windowHeight="11658" firstSheet="3" activeTab="3" xr2:uid="{00000000-000D-0000-FFFF-FFFF00000000}"/>
  </bookViews>
  <sheets>
    <sheet name="Sheet2" sheetId="3" r:id="rId1"/>
    <sheet name="Category Statistics" sheetId="4" r:id="rId2"/>
    <sheet name="Subcategory Statistics" sheetId="5" r:id="rId3"/>
    <sheet name="Sheet1" sheetId="6" r:id="rId4"/>
    <sheet name="Chart1" sheetId="13" r:id="rId5"/>
    <sheet name="Kickstarter" sheetId="1" r:id="rId6"/>
    <sheet name="Edinburgh Research" sheetId="7" r:id="rId7"/>
    <sheet name="Descriptive Statistics" sheetId="10" r:id="rId8"/>
    <sheet name="Successful Kickstarters" sheetId="11" r:id="rId9"/>
    <sheet name="Failed Kickstarters" sheetId="12" r:id="rId10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Kickstarter!$D$2:$D$4119</definedName>
    <definedName name="_xlchart.v1.2" hidden="1">Kickstarter!$E$1</definedName>
    <definedName name="_xlchart.v1.3" hidden="1">Kickstarter!$E$2:$E$4119</definedName>
    <definedName name="_xlchart.v1.4" hidden="1">Kickstarter!$D$1</definedName>
    <definedName name="_xlchart.v1.5" hidden="1">Kickstarter!$D$2:$D$4119</definedName>
    <definedName name="_xlchart.v1.6" hidden="1">Kickstarter!$E$1</definedName>
    <definedName name="_xlchart.v1.7" hidden="1">Kickstarter!$E$2:$E$4119</definedName>
    <definedName name="_xlcn.WorksheetConnection_KickstarterA1Q41151" hidden="1">Kickstarter!$A$1:$Q$4115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Q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5" i="10"/>
  <c r="B14" i="10"/>
  <c r="B13" i="10"/>
  <c r="B12" i="10"/>
  <c r="C7" i="10"/>
  <c r="C6" i="10"/>
  <c r="C5" i="10"/>
  <c r="B7" i="10"/>
  <c r="B6" i="10"/>
  <c r="B5" i="10"/>
  <c r="C4" i="10"/>
  <c r="B4" i="10"/>
  <c r="C11" i="10" l="1"/>
  <c r="C10" i="10"/>
  <c r="C3" i="10"/>
  <c r="C2" i="10"/>
  <c r="B11" i="10"/>
  <c r="B10" i="10"/>
  <c r="B3" i="10"/>
  <c r="B2" i="10"/>
  <c r="F3" i="7" l="1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U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2" i="1" l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1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014" i="1"/>
  <c r="O1973" i="1"/>
  <c r="O2078" i="1"/>
  <c r="O1950" i="1"/>
  <c r="O2015" i="1"/>
  <c r="O1480" i="1"/>
  <c r="O1980" i="1"/>
  <c r="O20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6B8B4-D2AA-4908-B9EC-25C13D2D1F9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7234227-5842-4C4D-8A52-B6982449FE15}" name="WorksheetConnection_Kickstarter!$A$1:$Q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Q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<sst xmlns="http://schemas.openxmlformats.org/spreadsheetml/2006/main" count="38386" uniqueCount="8404">
  <si>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</si>
  <si>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</si>
  <si>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</si>
  <si>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</si>
  <si>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</si>
  <si>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</si>
  <si>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</si>
  <si>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</si>
  <si>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</si>
  <si>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</si>
  <si>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</si>
  <si>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</si>
  <si>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</si>
  <si>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</si>
  <si>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</si>
  <si>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</si>
  <si>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</si>
  <si>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</si>
  <si>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</si>
  <si>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</si>
  <si>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</si>
  <si>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</si>
  <si>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</si>
  <si>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</si>
  <si>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</si>
  <si>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</si>
  <si>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</si>
  <si>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</si>
  <si>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</si>
  <si>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</si>
  <si>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</si>
  <si>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</si>
  <si>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</si>
  <si>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</si>
  <si>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</si>
  <si>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</si>
  <si>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</si>
  <si>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</si>
  <si>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</si>
  <si>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</si>
  <si>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</si>
  <si>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</si>
  <si>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</si>
  <si>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</si>
  <si>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</si>
  <si>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</si>
  <si>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</si>
  <si>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</si>
  <si>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</si>
  <si>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</si>
  <si>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</si>
  <si>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</si>
  <si>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</si>
  <si>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</si>
  <si>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</si>
  <si>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</si>
  <si>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</si>
  <si>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</si>
  <si>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</si>
  <si>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</si>
  <si>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</si>
  <si>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</si>
  <si>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</si>
  <si>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</si>
  <si>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</si>
  <si>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</si>
  <si>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</si>
  <si>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</si>
  <si>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</si>
  <si>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</si>
  <si>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</si>
  <si>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</si>
  <si>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</si>
  <si>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</si>
  <si>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</si>
  <si>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</si>
  <si>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</si>
  <si>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</si>
  <si>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</si>
  <si>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</si>
  <si>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</si>
  <si>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</si>
  <si>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</si>
  <si>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</si>
  <si>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</si>
  <si>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</si>
  <si>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</si>
  <si>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</si>
  <si>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</si>
  <si>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</si>
  <si>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</si>
  <si>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</si>
  <si>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</si>
  <si>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</si>
  <si>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</si>
  <si>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</si>
  <si>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</si>
  <si>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</si>
  <si>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</si>
  <si>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</si>
  <si>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</si>
  <si>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</si>
  <si>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</si>
  <si>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</si>
  <si>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</si>
  <si>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</si>
  <si>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</si>
  <si>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</si>
  <si>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</si>
  <si>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</si>
  <si>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</si>
  <si>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</si>
  <si>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</si>
  <si>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</si>
  <si>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</si>
  <si>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</si>
  <si>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</si>
  <si>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</si>
  <si>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</si>
  <si>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</si>
  <si>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</si>
  <si>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</si>
  <si>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</si>
  <si>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</si>
  <si>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</si>
  <si>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</si>
  <si>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</si>
  <si>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</si>
  <si>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</si>
  <si>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</si>
  <si>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</si>
  <si>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</si>
  <si>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</si>
  <si>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</si>
  <si>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</si>
  <si>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</si>
  <si>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</si>
  <si>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</si>
  <si>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</si>
  <si>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</si>
  <si>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</si>
  <si>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</si>
  <si>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</si>
  <si>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</si>
  <si>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</si>
  <si>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</si>
  <si>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</si>
  <si>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</si>
  <si>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</si>
  <si>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</si>
  <si>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</si>
  <si>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</si>
  <si>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</si>
  <si>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</si>
  <si>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</si>
  <si>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</si>
  <si>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</si>
  <si>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</si>
  <si>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</si>
  <si>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</si>
  <si>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</si>
  <si>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</si>
  <si>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</si>
  <si>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</si>
  <si>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</si>
  <si>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</si>
  <si>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</si>
  <si>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</si>
  <si>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</si>
  <si>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</si>
  <si>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</si>
  <si>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</si>
  <si>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</si>
  <si>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</si>
  <si>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</si>
  <si>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</si>
  <si>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</si>
  <si>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</si>
  <si>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</si>
  <si>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</si>
  <si>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</si>
  <si>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</si>
  <si>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</si>
  <si>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</si>
  <si>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</si>
  <si>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</si>
  <si>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</si>
  <si>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</si>
  <si>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</si>
  <si>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</si>
  <si>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</si>
  <si>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</si>
  <si>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</si>
  <si>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</si>
  <si>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</si>
  <si>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</si>
  <si>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</si>
  <si>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</si>
  <si>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</si>
  <si>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</si>
  <si>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</si>
  <si>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</si>
  <si>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</si>
  <si>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</si>
  <si>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</si>
  <si>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</si>
  <si>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</si>
  <si>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</si>
  <si>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</si>
  <si>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</si>
  <si>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</si>
  <si>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</si>
  <si>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</si>
  <si>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</si>
  <si>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</si>
  <si>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</si>
  <si>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</si>
  <si>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</si>
  <si>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</si>
  <si>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</si>
  <si>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</si>
  <si>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</si>
  <si>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</si>
  <si>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</si>
  <si>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</si>
  <si>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</si>
  <si>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</si>
  <si>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</si>
  <si>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</si>
  <si>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</si>
  <si>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</si>
  <si>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</si>
  <si>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</si>
  <si>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</si>
  <si>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</si>
  <si>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</si>
  <si>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</si>
  <si>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</si>
  <si>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</si>
  <si>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</si>
  <si>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</si>
  <si>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</si>
  <si>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</si>
  <si>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</si>
  <si>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</si>
  <si>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</si>
  <si>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</si>
  <si>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</si>
  <si>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</si>
  <si>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</si>
  <si>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</si>
  <si>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</si>
  <si>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</si>
  <si>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</si>
  <si>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</si>
  <si>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</si>
  <si>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</si>
  <si>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</si>
  <si>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</si>
  <si>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</si>
  <si>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</si>
  <si>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</si>
  <si>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</si>
  <si>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</si>
  <si>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</si>
  <si>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</si>
  <si>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</si>
  <si>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</si>
  <si>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</si>
  <si>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</si>
  <si>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</si>
  <si>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</si>
  <si>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</si>
  <si>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</si>
  <si>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</si>
  <si>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</si>
  <si>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</si>
  <si>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</si>
  <si>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</si>
  <si>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</si>
  <si>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</si>
  <si>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</si>
  <si>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</si>
  <si>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</si>
  <si>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</si>
  <si>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</si>
  <si>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</si>
  <si>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</si>
  <si>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</si>
  <si>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</si>
  <si>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</si>
  <si>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</si>
  <si>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</si>
  <si>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</si>
  <si>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</si>
  <si>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</si>
  <si>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</si>
  <si>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</si>
  <si>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</si>
  <si>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</si>
  <si>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</si>
  <si>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</si>
  <si>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</si>
  <si>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</si>
  <si>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</si>
  <si>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</si>
  <si>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</si>
  <si>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</si>
  <si>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</si>
  <si>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</si>
  <si>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</si>
  <si>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</si>
  <si>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</si>
  <si>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</si>
  <si>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</si>
  <si>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</si>
  <si>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</si>
  <si>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</si>
  <si>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</si>
  <si>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</si>
  <si>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</si>
  <si>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</si>
  <si>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</si>
  <si>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</si>
  <si>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</si>
  <si>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</si>
  <si>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</si>
  <si>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</si>
  <si>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</si>
  <si>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</si>
  <si>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</si>
  <si>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</si>
  <si>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</si>
  <si>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</si>
  <si>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</si>
  <si>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</si>
  <si>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</si>
  <si>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</si>
  <si>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</si>
  <si>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</si>
  <si>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</si>
  <si>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</si>
  <si>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</si>
  <si>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</si>
  <si>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</si>
  <si>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</si>
  <si>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</si>
  <si>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</si>
  <si>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</si>
  <si>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</si>
  <si>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</si>
  <si>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</si>
  <si>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</si>
  <si>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</si>
  <si>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</si>
  <si>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</si>
  <si>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</si>
  <si>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</si>
  <si>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</si>
  <si>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</si>
  <si>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</si>
  <si>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</si>
  <si>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</si>
  <si>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</si>
  <si>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</si>
  <si>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</si>
  <si>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</si>
  <si>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</si>
  <si>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</si>
  <si>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</si>
  <si>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</si>
  <si>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</si>
  <si>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</si>
  <si>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</si>
  <si>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</si>
  <si>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</si>
  <si>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</si>
  <si>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</si>
  <si>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</si>
  <si>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</si>
  <si>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</si>
  <si>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</si>
  <si>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</si>
  <si>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</si>
  <si>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</si>
  <si>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</si>
  <si>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</si>
  <si>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</si>
  <si>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</si>
  <si>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</si>
  <si>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</si>
  <si>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</si>
  <si>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</si>
  <si>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</si>
  <si>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</si>
  <si>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</si>
  <si>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</si>
  <si>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</si>
  <si>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</si>
  <si>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</si>
  <si>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</si>
  <si>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</si>
  <si>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</si>
  <si>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</si>
  <si>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</si>
  <si>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</si>
  <si>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</si>
  <si>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</si>
  <si>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</si>
  <si>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</si>
  <si>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</si>
  <si>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</si>
  <si>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</si>
  <si>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</si>
  <si>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</si>
  <si>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</si>
  <si>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</si>
  <si>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</si>
  <si>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</si>
  <si>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</si>
  <si>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</si>
  <si>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</si>
  <si>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</si>
  <si>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</si>
  <si>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</si>
  <si>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</si>
  <si>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</si>
  <si>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</si>
  <si>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</si>
  <si>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</si>
  <si>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</si>
  <si>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</si>
  <si>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</si>
  <si>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</si>
  <si>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</si>
  <si>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</si>
  <si>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</si>
  <si>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</si>
  <si>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</si>
  <si>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</si>
  <si>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</si>
  <si>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</si>
  <si>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</si>
  <si>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</si>
  <si>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</si>
  <si>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</si>
  <si>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</si>
  <si>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</si>
  <si>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</si>
  <si>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</si>
  <si>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</si>
  <si>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</si>
  <si>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</si>
  <si>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</si>
  <si>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</si>
  <si>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</si>
  <si>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</si>
  <si>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</si>
  <si>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</si>
  <si>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</si>
  <si>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</si>
  <si>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</si>
  <si>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</si>
  <si>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</si>
  <si>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</si>
  <si>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</si>
  <si>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</si>
  <si>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</si>
  <si>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</si>
  <si>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</si>
  <si>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</si>
  <si>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</si>
  <si>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</si>
  <si>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</si>
  <si>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</si>
  <si>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</si>
  <si>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</si>
  <si>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</si>
  <si>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</si>
  <si>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</si>
  <si>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</si>
  <si>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</si>
  <si>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</si>
  <si>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</si>
  <si>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</si>
  <si>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</si>
  <si>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</si>
  <si>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</si>
  <si>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</si>
  <si>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</si>
  <si>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</si>
  <si>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</si>
  <si>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</si>
  <si>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</si>
  <si>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</si>
  <si>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</si>
  <si>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</si>
  <si>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</si>
  <si>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</si>
  <si>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</si>
  <si>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</si>
  <si>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</si>
  <si>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</si>
  <si>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</si>
  <si>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</si>
  <si>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</si>
  <si>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</si>
  <si>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</si>
  <si>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</si>
  <si>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</si>
  <si>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</si>
  <si>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</si>
  <si>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</si>
  <si>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</si>
  <si>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</si>
  <si>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</si>
  <si>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</si>
  <si>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</si>
  <si>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</si>
  <si>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</si>
  <si>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</si>
  <si>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</si>
  <si>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</si>
  <si>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</si>
  <si>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</si>
  <si>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</si>
  <si>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</si>
  <si>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</si>
  <si>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</si>
  <si>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</si>
  <si>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</si>
  <si>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</si>
  <si>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</si>
  <si>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</si>
  <si>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</si>
  <si>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</si>
  <si>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</si>
  <si>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</si>
  <si>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</si>
  <si>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</si>
  <si>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</si>
  <si>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</si>
  <si>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</si>
  <si>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</si>
  <si>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</si>
  <si>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</si>
  <si>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</si>
  <si>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</si>
  <si>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</si>
  <si>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</si>
  <si>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</si>
  <si>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</si>
  <si>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</si>
  <si>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</si>
  <si>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</si>
  <si>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</si>
  <si>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</si>
  <si>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</si>
  <si>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</si>
  <si>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</si>
  <si>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</si>
  <si>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</si>
  <si>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</si>
  <si>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</si>
  <si>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</si>
  <si>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</si>
  <si>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</si>
  <si>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</si>
  <si>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</si>
  <si>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</si>
  <si>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</si>
  <si>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</si>
  <si>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</si>
  <si>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</si>
  <si>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</si>
  <si>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</si>
  <si>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</si>
  <si>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</si>
  <si>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</si>
  <si>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</si>
  <si>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</si>
  <si>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</si>
  <si>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</si>
  <si>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</si>
  <si>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</si>
  <si>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</si>
  <si>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</si>
  <si>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</si>
  <si>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</si>
  <si>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</si>
  <si>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</si>
  <si>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</si>
  <si>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</si>
  <si>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</si>
  <si>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</si>
  <si>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</si>
  <si>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</si>
  <si>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</si>
  <si>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</si>
  <si>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</si>
  <si>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</si>
  <si>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</si>
  <si>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</si>
  <si>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</si>
  <si>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</si>
  <si>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</si>
  <si>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</si>
  <si>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</si>
  <si>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</si>
  <si>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</si>
  <si>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</si>
  <si>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</si>
  <si>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</si>
  <si>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</si>
  <si>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</si>
  <si>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</si>
  <si>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</si>
  <si>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</si>
  <si>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</si>
  <si>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</si>
  <si>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</si>
  <si>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</si>
  <si>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</si>
  <si>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</si>
  <si>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</si>
  <si>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</si>
  <si>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</si>
  <si>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</si>
  <si>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</si>
  <si>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</si>
  <si>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</si>
  <si>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</si>
  <si>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</si>
  <si>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</si>
  <si>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</si>
  <si>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</si>
  <si>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</si>
  <si>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</si>
  <si>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</si>
  <si>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</si>
  <si>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</si>
  <si>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</si>
  <si>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</si>
  <si>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</si>
  <si>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</si>
  <si>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</si>
  <si>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</si>
  <si>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</si>
  <si>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</si>
  <si>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</si>
  <si>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</si>
  <si>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</si>
  <si>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</si>
  <si>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</si>
  <si>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</si>
  <si>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</si>
  <si>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</si>
  <si>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</si>
  <si>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</si>
  <si>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</si>
  <si>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</si>
  <si>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</si>
  <si>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</si>
  <si>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</si>
  <si>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</si>
  <si>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</si>
  <si>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</si>
  <si>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</si>
  <si>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</si>
  <si>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</si>
  <si>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</si>
  <si>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</si>
  <si>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</si>
  <si>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</si>
  <si>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</si>
  <si>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</si>
  <si>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</si>
  <si>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</si>
  <si>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</si>
  <si>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</si>
  <si>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</si>
  <si>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</si>
  <si>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</si>
  <si>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</si>
  <si>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</si>
  <si>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</si>
  <si>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</si>
  <si>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</si>
  <si>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</si>
  <si>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</si>
  <si>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</si>
  <si>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</si>
  <si>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</si>
  <si>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</si>
  <si>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</si>
  <si>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</si>
  <si>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</si>
  <si>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</si>
  <si>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</si>
  <si>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</si>
  <si>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</si>
  <si>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</si>
  <si>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</si>
  <si>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</si>
  <si>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</si>
  <si>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</si>
  <si>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</si>
  <si>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</si>
  <si>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</si>
  <si>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</si>
  <si>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</si>
  <si>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</si>
  <si>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</si>
  <si>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</si>
  <si>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</si>
  <si>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</si>
  <si>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</si>
  <si>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</si>
  <si>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</si>
  <si>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</si>
  <si>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</si>
  <si>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</si>
  <si>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</si>
  <si>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</si>
  <si>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</si>
  <si>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</si>
  <si>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</si>
  <si>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</si>
  <si>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</si>
  <si>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</si>
  <si>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</si>
  <si>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</si>
  <si>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</si>
  <si>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</si>
  <si>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</si>
  <si>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</si>
  <si>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</si>
  <si>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</si>
  <si>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</si>
  <si>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</si>
  <si>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</si>
  <si>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</si>
  <si>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</si>
  <si>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</si>
  <si>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</si>
  <si>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</si>
  <si>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</si>
  <si>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</si>
  <si>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</si>
  <si>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</si>
  <si>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</si>
  <si>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</si>
  <si>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</si>
  <si>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</si>
  <si>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</si>
  <si>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</si>
  <si>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</si>
  <si>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</si>
  <si>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</si>
  <si>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</si>
  <si>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</si>
  <si>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</si>
  <si>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</si>
  <si>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</si>
  <si>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</si>
  <si>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</si>
  <si>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</si>
  <si>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</si>
  <si>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</si>
  <si>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</si>
  <si>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</si>
  <si>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</si>
  <si>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</si>
  <si>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</si>
  <si>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</si>
  <si>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</si>
  <si>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</si>
  <si>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</si>
  <si>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</si>
  <si>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</si>
  <si>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</si>
  <si>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</si>
  <si>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</si>
  <si>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</si>
  <si>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</si>
  <si>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</si>
  <si>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</si>
  <si>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</si>
  <si>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</si>
  <si>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</si>
  <si>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</si>
  <si>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</si>
  <si>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</si>
  <si>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</si>
  <si>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</si>
  <si>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</si>
  <si>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</si>
  <si>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</si>
  <si>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</si>
  <si>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</si>
  <si>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</si>
  <si>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</si>
  <si>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</si>
  <si>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</si>
  <si>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</si>
  <si>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</si>
  <si>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</si>
  <si>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</si>
  <si>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</si>
  <si>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</si>
  <si>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</si>
  <si>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</si>
  <si>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</si>
  <si>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</si>
  <si>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</si>
  <si>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</si>
  <si>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</si>
  <si>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</si>
  <si>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</si>
  <si>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</si>
  <si>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</si>
  <si>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</si>
  <si>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</si>
  <si>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</si>
  <si>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</si>
  <si>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</si>
  <si>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</si>
  <si>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</si>
  <si>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</si>
  <si>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</si>
  <si>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</si>
  <si>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</si>
  <si>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</si>
  <si>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</si>
  <si>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</si>
  <si>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</si>
  <si>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</si>
  <si>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</si>
  <si>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</si>
  <si>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</si>
  <si>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</si>
  <si>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</si>
  <si>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</si>
  <si>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</si>
  <si>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</si>
  <si>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</si>
  <si>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</si>
  <si>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</si>
  <si>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</si>
  <si>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</si>
  <si>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</si>
  <si>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</si>
  <si>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</si>
  <si>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</si>
  <si>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</si>
  <si>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</si>
  <si>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</si>
  <si>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</si>
  <si>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</si>
  <si>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</si>
  <si>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</si>
  <si>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</si>
  <si>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</si>
  <si>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</si>
  <si>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</si>
  <si>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</si>
  <si>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</si>
  <si>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</si>
  <si>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</si>
  <si>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</si>
  <si>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</si>
  <si>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</si>
  <si>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</si>
  <si>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</si>
  <si>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</si>
  <si>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</si>
  <si>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</si>
  <si>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</si>
  <si>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</si>
  <si>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</si>
  <si>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</si>
  <si>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</si>
  <si>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</si>
  <si>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</si>
  <si>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</si>
  <si>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</si>
  <si>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</si>
  <si>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</si>
  <si>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</si>
  <si>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</si>
  <si>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</si>
  <si>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</si>
  <si>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</si>
  <si>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</si>
  <si>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</si>
  <si>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</si>
  <si>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</si>
  <si>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</si>
  <si>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</si>
  <si>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</si>
  <si>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</si>
  <si>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</si>
  <si>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</si>
  <si>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</si>
  <si>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</si>
  <si>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</si>
  <si>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</si>
  <si>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</si>
  <si>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</si>
  <si>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</si>
  <si>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</si>
  <si>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</si>
  <si>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</si>
  <si>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</si>
  <si>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</si>
  <si>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</si>
  <si>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</si>
  <si>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</si>
  <si>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</si>
  <si>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</si>
  <si>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</si>
  <si>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</si>
  <si>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</si>
  <si>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</si>
  <si>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</si>
  <si>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</si>
  <si>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</si>
  <si>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</si>
  <si>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</si>
  <si>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</si>
  <si>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</si>
  <si>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</si>
  <si>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</si>
  <si>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</si>
  <si>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</si>
  <si>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</si>
  <si>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</si>
  <si>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</si>
  <si>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</si>
  <si>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</si>
  <si>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</si>
  <si>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</si>
  <si>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</si>
  <si>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</si>
  <si>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</si>
  <si>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</si>
  <si>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</si>
  <si>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</si>
  <si>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</si>
  <si>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</si>
  <si>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</si>
  <si>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</si>
  <si>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</si>
  <si>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</si>
  <si>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</si>
  <si>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</si>
  <si>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</si>
  <si>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</si>
  <si>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</si>
  <si>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</si>
  <si>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</si>
  <si>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</si>
  <si>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</si>
  <si>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</si>
  <si>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</si>
  <si>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</si>
  <si>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</si>
  <si>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</si>
  <si>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</si>
  <si>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</si>
  <si>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</si>
  <si>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</si>
  <si>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</si>
  <si>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</si>
  <si>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</si>
  <si>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</si>
  <si>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</si>
  <si>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</si>
  <si>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</si>
  <si>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</si>
  <si>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</si>
  <si>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</si>
  <si>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</si>
  <si>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</si>
  <si>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</si>
  <si>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</si>
  <si>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</si>
  <si>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</si>
  <si>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</si>
  <si>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</si>
  <si>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</si>
  <si>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</si>
  <si>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</si>
  <si>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</si>
  <si>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</si>
  <si>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</si>
  <si>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</si>
  <si>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</si>
  <si>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</si>
  <si>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</si>
  <si>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</si>
  <si>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</si>
  <si>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</si>
  <si>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</si>
  <si>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</si>
  <si>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</si>
  <si>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</si>
  <si>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</si>
  <si>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</si>
  <si>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</si>
  <si>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</si>
  <si>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</si>
  <si>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</si>
  <si>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</si>
  <si>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</si>
  <si>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</si>
  <si>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</si>
  <si>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</si>
  <si>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</si>
  <si>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</si>
  <si>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</si>
  <si>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</si>
  <si>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</si>
  <si>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</si>
  <si>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</si>
  <si>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</si>
  <si>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</si>
  <si>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</si>
  <si>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</si>
  <si>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</si>
  <si>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</si>
  <si>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</si>
  <si>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</si>
  <si>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</si>
  <si>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</si>
  <si>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</si>
  <si>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</si>
  <si>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</si>
  <si>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</si>
  <si>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</si>
  <si>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</si>
  <si>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</si>
  <si>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</si>
  <si>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</si>
  <si>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</si>
  <si>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</si>
  <si>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</si>
  <si>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</si>
  <si>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</si>
  <si>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</si>
  <si>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</si>
  <si>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</si>
  <si>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</si>
  <si>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</si>
  <si>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</si>
  <si>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</si>
  <si>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</si>
  <si>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</si>
  <si>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</si>
  <si>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</si>
  <si>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</si>
  <si>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</si>
  <si>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</si>
  <si>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</si>
  <si>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</si>
  <si>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</si>
  <si>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</si>
  <si>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</si>
  <si>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</si>
  <si>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</si>
  <si>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</si>
  <si>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</si>
  <si>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</si>
  <si>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</si>
  <si>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</si>
  <si>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</si>
  <si>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</si>
  <si>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</si>
  <si>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</si>
  <si>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</si>
  <si>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</si>
  <si>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</si>
  <si>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</si>
  <si>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</si>
  <si>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</si>
  <si>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</si>
  <si>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</si>
  <si>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</si>
  <si>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</si>
  <si>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</si>
  <si>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</si>
  <si>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</si>
  <si>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</si>
  <si>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</si>
  <si>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</si>
  <si>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</si>
  <si>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</si>
  <si>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</si>
  <si>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</si>
  <si>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</si>
  <si>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</si>
  <si>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</si>
  <si>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</si>
  <si>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</si>
  <si>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</si>
  <si>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</si>
  <si>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</si>
  <si>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</si>
  <si>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</si>
  <si>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</si>
  <si>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</si>
  <si>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</si>
  <si>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</si>
  <si>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</si>
  <si>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</si>
  <si>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</si>
  <si>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</si>
  <si>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</si>
  <si>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</si>
  <si>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</si>
  <si>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</si>
  <si>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</si>
  <si>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</si>
  <si>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</si>
  <si>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</si>
  <si>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</si>
  <si>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</si>
  <si>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</si>
  <si>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</si>
  <si>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</si>
  <si>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</si>
  <si>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</si>
  <si>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</si>
  <si>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</si>
  <si>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</si>
  <si>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</si>
  <si>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</si>
  <si>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</si>
  <si>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</si>
  <si>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</si>
  <si>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</si>
  <si>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</si>
  <si>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</si>
  <si>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</si>
  <si>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</si>
  <si>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</si>
  <si>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</si>
  <si>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</si>
  <si>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</si>
  <si>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</si>
  <si>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</si>
  <si>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</si>
  <si>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</si>
  <si>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</si>
  <si>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</si>
  <si>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</si>
  <si>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</si>
  <si>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</si>
  <si>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</si>
  <si>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</si>
  <si>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</si>
  <si>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</si>
  <si>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</si>
  <si>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</si>
  <si>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</si>
  <si>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</si>
  <si>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</si>
  <si>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</si>
  <si>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</si>
  <si>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</si>
  <si>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</si>
  <si>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</si>
  <si>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</si>
  <si>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</si>
  <si>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</si>
  <si>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</si>
  <si>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</si>
  <si>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</si>
  <si>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</si>
  <si>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</si>
  <si>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</si>
  <si>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</si>
  <si>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</si>
  <si>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</si>
  <si>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</si>
  <si>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</si>
  <si>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</si>
  <si>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</si>
  <si>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</si>
  <si>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</si>
  <si>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</si>
  <si>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</si>
  <si>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</si>
  <si>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</si>
  <si>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</si>
  <si>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</si>
  <si>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</si>
  <si>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</si>
  <si>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</si>
  <si>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</si>
  <si>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</si>
  <si>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</si>
  <si>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</si>
  <si>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</si>
  <si>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</si>
  <si>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</si>
  <si>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</si>
  <si>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</si>
  <si>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</si>
  <si>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</si>
  <si>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</si>
  <si>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</si>
  <si>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</si>
  <si>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</si>
  <si>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</si>
  <si>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</si>
  <si>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</si>
  <si>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</si>
  <si>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</si>
  <si>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</si>
  <si>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</si>
  <si>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</si>
  <si>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</si>
  <si>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</si>
  <si>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</si>
  <si>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</si>
  <si>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</si>
  <si>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</si>
  <si>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</si>
  <si>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</si>
  <si>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</si>
  <si>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</si>
  <si>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</si>
  <si>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</si>
  <si>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</si>
  <si>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</si>
  <si>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</si>
  <si>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</si>
  <si>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</si>
  <si>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</si>
  <si>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</si>
  <si>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</si>
  <si>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</si>
  <si>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</si>
  <si>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</si>
  <si>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</si>
  <si>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</si>
  <si>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</si>
  <si>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</si>
  <si>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</si>
  <si>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</si>
  <si>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</si>
  <si>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</si>
  <si>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</si>
  <si>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</si>
  <si>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</si>
  <si>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</si>
  <si>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</si>
  <si>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</si>
  <si>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</si>
  <si>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</si>
  <si>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</si>
  <si>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</si>
  <si>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</si>
  <si>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</si>
  <si>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</si>
  <si>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</si>
  <si>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</si>
  <si>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</si>
  <si>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</si>
  <si>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</si>
  <si>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</si>
  <si>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</si>
  <si>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</si>
  <si>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</si>
  <si>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</si>
  <si>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</si>
  <si>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</si>
  <si>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</si>
  <si>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</si>
  <si>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</si>
  <si>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</si>
  <si>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</si>
  <si>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</si>
  <si>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</si>
  <si>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</si>
  <si>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</si>
  <si>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</si>
  <si>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</si>
  <si>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</si>
  <si>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</si>
  <si>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</si>
  <si>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</si>
  <si>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</si>
  <si>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</si>
  <si>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</si>
  <si>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</si>
  <si>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</si>
  <si>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</si>
  <si>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</si>
  <si>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</si>
  <si>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</si>
  <si>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</si>
  <si>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</si>
  <si>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</si>
  <si>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</si>
  <si>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</si>
  <si>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</si>
  <si>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</si>
  <si>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</si>
  <si>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</si>
  <si>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</si>
  <si>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</si>
  <si>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</si>
  <si>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</si>
  <si>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</si>
  <si>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</si>
  <si>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</si>
  <si>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</si>
  <si>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</si>
  <si>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</si>
  <si>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</si>
  <si>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</si>
  <si>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</si>
  <si>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</si>
  <si>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</si>
  <si>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</si>
  <si>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</si>
  <si>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</si>
  <si>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</si>
  <si>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</si>
  <si>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</si>
  <si>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</si>
  <si>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</si>
  <si>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</si>
  <si>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</si>
  <si>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</si>
  <si>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</si>
  <si>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</si>
  <si>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</si>
  <si>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</si>
  <si>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</si>
  <si>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</si>
  <si>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</si>
  <si>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</si>
  <si>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</si>
  <si>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</si>
  <si>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</si>
  <si>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</si>
  <si>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</si>
  <si>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</si>
  <si>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</si>
  <si>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</si>
  <si>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</si>
  <si>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</si>
  <si>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</si>
  <si>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</si>
  <si>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</si>
  <si>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</si>
  <si>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</si>
  <si>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</si>
  <si>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</si>
  <si>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</si>
  <si>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</si>
  <si>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</si>
  <si>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</si>
  <si>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</si>
  <si>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</si>
  <si>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</si>
  <si>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</si>
  <si>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</si>
  <si>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</si>
  <si>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</si>
  <si>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</si>
  <si>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</si>
  <si>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</si>
  <si>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</si>
  <si>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</si>
  <si>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</si>
  <si>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</si>
  <si>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</si>
  <si>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</si>
  <si>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</si>
  <si>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</si>
  <si>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</si>
  <si>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</si>
  <si>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</si>
  <si>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</si>
  <si>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</si>
  <si>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</si>
  <si>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</si>
  <si>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</si>
  <si>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</si>
  <si>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</si>
  <si>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</si>
  <si>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</si>
  <si>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</si>
  <si>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</si>
  <si>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</si>
  <si>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</si>
  <si>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</si>
  <si>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</si>
  <si>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</si>
  <si>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</si>
  <si>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</si>
  <si>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</si>
  <si>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</si>
  <si>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</si>
  <si>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</si>
  <si>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</si>
  <si>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</si>
  <si>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</si>
  <si>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</si>
  <si>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</si>
  <si>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</si>
  <si>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</si>
  <si>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</si>
  <si>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</si>
  <si>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</si>
  <si>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</si>
  <si>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</si>
  <si>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</si>
  <si>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</si>
  <si>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</si>
  <si>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</si>
  <si>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</si>
  <si>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</si>
  <si>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</si>
  <si>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</si>
  <si>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</si>
  <si>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</si>
  <si>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</si>
  <si>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</si>
  <si>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</si>
  <si>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</si>
  <si>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</si>
  <si>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</si>
  <si>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</si>
  <si>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</si>
  <si>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</si>
  <si>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</si>
  <si>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</si>
  <si>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</si>
  <si>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</si>
  <si>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</si>
  <si>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</si>
  <si>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</si>
  <si>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</si>
  <si>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</si>
  <si>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</si>
  <si>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</si>
  <si>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</si>
  <si>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</si>
  <si>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</si>
  <si>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</si>
  <si>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</si>
  <si>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</si>
  <si>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</si>
  <si>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</si>
  <si>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</si>
  <si>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</si>
  <si>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</si>
  <si>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</si>
  <si>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</si>
  <si>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</si>
  <si>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</si>
  <si>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</si>
  <si>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</si>
  <si>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</si>
  <si>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</si>
  <si>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</si>
  <si>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</si>
  <si>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</si>
  <si>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</si>
  <si>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</si>
  <si>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</si>
  <si>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</si>
  <si>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</si>
  <si>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</si>
  <si>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</si>
  <si>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</si>
  <si>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</si>
  <si>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</si>
  <si>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</si>
  <si>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</si>
  <si>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</si>
  <si>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</si>
  <si>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</si>
  <si>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</si>
  <si>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</si>
  <si>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</si>
  <si>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</si>
  <si>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</si>
  <si>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</si>
  <si>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</si>
  <si>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</si>
  <si>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</si>
  <si>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</si>
  <si>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</si>
  <si>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</si>
  <si>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</si>
  <si>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</si>
  <si>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</si>
  <si>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</si>
  <si>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</si>
  <si>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</si>
  <si>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</si>
  <si>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</si>
  <si>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</si>
  <si>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</si>
  <si>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</si>
  <si>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</si>
  <si>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</si>
  <si>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</si>
  <si>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</si>
  <si>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</si>
  <si>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</si>
  <si>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</si>
  <si>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</si>
  <si>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</si>
  <si>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</si>
  <si>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</si>
  <si>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</si>
  <si>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</si>
  <si>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</si>
  <si>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</si>
  <si>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</si>
  <si>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</si>
  <si>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</si>
  <si>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</si>
  <si>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</si>
  <si>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</si>
  <si>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</si>
  <si>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</si>
  <si>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</si>
  <si>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</si>
  <si>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</si>
  <si>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</si>
  <si>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</si>
  <si>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</si>
  <si>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</si>
  <si>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</si>
  <si>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</si>
  <si>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</si>
  <si>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</si>
  <si>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</si>
  <si>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</si>
  <si>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</si>
  <si>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</si>
  <si>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</si>
  <si>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</si>
  <si>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</si>
  <si>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</si>
  <si>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</si>
  <si>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</si>
  <si>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</si>
  <si>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</si>
  <si>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</si>
  <si>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</si>
  <si>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</si>
  <si>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</si>
  <si>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</si>
  <si>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</si>
  <si>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</si>
  <si>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</si>
  <si>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</si>
  <si>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</si>
  <si>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</si>
  <si>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</si>
  <si>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</si>
  <si>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</si>
  <si>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</si>
  <si>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</si>
  <si>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</si>
  <si>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</si>
  <si>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</si>
  <si>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</si>
  <si>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</si>
  <si>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</si>
  <si>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</si>
  <si>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</si>
  <si>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</si>
  <si>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</si>
  <si>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</si>
  <si>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</si>
  <si>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</si>
  <si>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</si>
  <si>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</si>
  <si>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</si>
  <si>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</si>
  <si>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</si>
  <si>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</si>
  <si>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</si>
  <si>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</si>
  <si>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</si>
  <si>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</si>
  <si>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</si>
  <si>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</si>
  <si>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</si>
  <si>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</si>
  <si>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</si>
  <si>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</si>
  <si>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</si>
  <si>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</si>
  <si>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</si>
  <si>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</si>
  <si>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</si>
  <si>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</si>
  <si>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</si>
  <si>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</si>
  <si>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</si>
  <si>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</si>
  <si>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</si>
  <si>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</si>
  <si>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</si>
  <si>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</si>
  <si>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</si>
  <si>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</si>
  <si>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</si>
  <si>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</si>
  <si>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</si>
  <si>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</si>
  <si>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</si>
  <si>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</si>
  <si>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</si>
  <si>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</si>
  <si>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</si>
  <si>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</si>
  <si>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</si>
  <si>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</si>
  <si>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</si>
  <si>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</si>
  <si>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</si>
  <si>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</si>
  <si>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</si>
  <si>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</si>
  <si>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</si>
  <si>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</si>
  <si>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</si>
  <si>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</si>
  <si>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</si>
  <si>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</si>
  <si>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</si>
  <si>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</si>
  <si>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</si>
  <si>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</si>
  <si>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</si>
  <si>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</si>
  <si>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</si>
  <si>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</si>
  <si>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</si>
  <si>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</si>
  <si>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</si>
  <si>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</si>
  <si>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</si>
  <si>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</si>
  <si>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</si>
  <si>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</si>
  <si>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</si>
  <si>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</si>
  <si>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</si>
  <si>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</si>
  <si>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</si>
  <si>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</si>
  <si>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</si>
  <si>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</si>
  <si>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</si>
  <si>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</si>
  <si>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</si>
  <si>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</si>
  <si>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</si>
  <si>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</si>
  <si>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</si>
  <si>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</si>
  <si>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</si>
  <si>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</si>
  <si>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</si>
  <si>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</si>
  <si>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</si>
  <si>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</si>
  <si>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</si>
  <si>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</si>
  <si>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</si>
  <si>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</si>
  <si>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</si>
  <si>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</si>
  <si>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</si>
  <si>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</si>
  <si>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</si>
  <si>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</si>
  <si>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</si>
  <si>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</si>
  <si>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</si>
  <si>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</si>
  <si>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</si>
  <si>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</si>
  <si>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</si>
  <si>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</si>
  <si>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</si>
  <si>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</si>
  <si>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</si>
  <si>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</si>
  <si>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</si>
  <si>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</si>
  <si>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</si>
  <si>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</si>
  <si>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</si>
  <si>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</si>
  <si>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</si>
  <si>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</si>
  <si>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</si>
  <si>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</si>
  <si>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</si>
  <si>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</si>
  <si>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</si>
  <si>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</si>
  <si>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</si>
  <si>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</si>
  <si>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</si>
  <si>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</si>
  <si>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</si>
  <si>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</si>
  <si>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</si>
  <si>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</si>
  <si>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</si>
  <si>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</si>
  <si>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</si>
  <si>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</si>
  <si>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</si>
  <si>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</si>
  <si>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</si>
  <si>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</si>
  <si>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</si>
  <si>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</si>
  <si>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</si>
  <si>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</si>
  <si>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</si>
  <si>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</si>
  <si>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</si>
  <si>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</si>
  <si>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</si>
  <si>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</si>
  <si>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</si>
  <si>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</si>
  <si>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</si>
  <si>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</si>
  <si>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</si>
  <si>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</si>
  <si>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</si>
  <si>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</si>
  <si>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</si>
  <si>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</si>
  <si>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</si>
  <si>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</si>
  <si>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</si>
  <si>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</si>
  <si>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</si>
  <si>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</si>
  <si>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</si>
  <si>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</si>
  <si>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</si>
  <si>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</si>
  <si>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</si>
  <si>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</si>
  <si>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</si>
  <si>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</si>
  <si>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</si>
  <si>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</si>
  <si>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</si>
  <si>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</si>
  <si>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</si>
  <si>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</si>
  <si>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</si>
  <si>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</si>
  <si>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</si>
  <si>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</si>
  <si>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</si>
  <si>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</si>
  <si>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</si>
  <si>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</si>
  <si>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</si>
  <si>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</si>
  <si>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</si>
  <si>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</si>
  <si>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</si>
  <si>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</si>
  <si>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</si>
  <si>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</si>
  <si>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</si>
  <si>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</si>
  <si>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</si>
  <si>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</si>
  <si>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</si>
  <si>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</si>
  <si>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</si>
  <si>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</si>
  <si>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</si>
  <si>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</si>
  <si>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</si>
  <si>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</si>
  <si>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</si>
  <si>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</si>
  <si>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</si>
  <si>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</si>
  <si>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</si>
  <si>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</si>
  <si>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</si>
  <si>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</si>
  <si>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</si>
  <si>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</si>
  <si>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</si>
  <si>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</si>
  <si>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</si>
  <si>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</si>
  <si>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</si>
  <si>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</si>
  <si>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</si>
  <si>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</si>
  <si>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</si>
  <si>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</si>
  <si>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</si>
  <si>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</si>
  <si>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</si>
  <si>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</si>
  <si>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</si>
  <si>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</si>
  <si>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</si>
  <si>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</si>
  <si>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</si>
  <si>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</si>
  <si>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</si>
  <si>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</si>
  <si>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</si>
  <si>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</si>
  <si>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</si>
  <si>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</si>
  <si>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</si>
  <si>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</si>
  <si>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</si>
  <si>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</si>
  <si>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</si>
  <si>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</si>
  <si>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</si>
  <si>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</si>
  <si>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</si>
  <si>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</si>
  <si>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</si>
  <si>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</si>
  <si>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</si>
  <si>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</si>
  <si>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</si>
  <si>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</si>
  <si>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</si>
  <si>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</si>
  <si>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</si>
  <si>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</si>
  <si>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</si>
  <si>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</si>
  <si>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</si>
  <si>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</si>
  <si>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</si>
  <si>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</si>
  <si>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</si>
  <si>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</si>
  <si>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</si>
  <si>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</si>
  <si>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</si>
  <si>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</si>
  <si>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</si>
  <si>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</si>
  <si>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</si>
  <si>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</si>
  <si>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</si>
  <si>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</si>
  <si>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</si>
  <si>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</si>
  <si>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</si>
  <si>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</si>
  <si>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</si>
  <si>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</si>
  <si>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</si>
  <si>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</si>
  <si>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</si>
  <si>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</si>
  <si>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</si>
  <si>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</si>
  <si>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</si>
  <si>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</si>
  <si>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</si>
  <si>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</si>
  <si>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</si>
  <si>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</si>
  <si>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</si>
  <si>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</si>
  <si>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</si>
  <si>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</si>
  <si>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</si>
  <si>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</si>
  <si>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</si>
  <si>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</si>
  <si>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</si>
  <si>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</si>
  <si>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</si>
  <si>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</si>
  <si>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</si>
  <si>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</si>
  <si>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</si>
  <si>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</si>
  <si>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</si>
  <si>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</si>
  <si>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</si>
  <si>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</si>
  <si>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</si>
  <si>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</si>
  <si>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</si>
  <si>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</si>
  <si>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</si>
  <si>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</si>
  <si>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</si>
  <si>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</si>
  <si>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</si>
  <si>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</si>
  <si>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</si>
  <si>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</si>
  <si>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</si>
  <si>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</si>
  <si>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</si>
  <si>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</si>
  <si>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</si>
  <si>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</si>
  <si>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</si>
  <si>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</si>
  <si>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</si>
  <si>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</si>
  <si>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</si>
  <si>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</si>
  <si>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</si>
  <si>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</si>
  <si>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</si>
  <si>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</si>
  <si>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</si>
  <si>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</si>
  <si>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</si>
  <si>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</si>
  <si>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</si>
  <si>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</si>
  <si>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</si>
  <si>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</si>
  <si>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</si>
  <si>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</si>
  <si>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</si>
  <si>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</si>
  <si>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</si>
  <si>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</si>
  <si>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</si>
  <si>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</si>
  <si>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</si>
  <si>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</si>
  <si>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</si>
  <si>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</si>
  <si>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</si>
  <si>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</si>
  <si>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</si>
  <si>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</si>
  <si>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</si>
  <si>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</si>
  <si>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</si>
  <si>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</si>
  <si>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</si>
  <si>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</si>
  <si>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</si>
  <si>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</si>
  <si>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</si>
  <si>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</si>
  <si>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</si>
  <si>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</si>
  <si>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</si>
  <si>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</si>
  <si>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</si>
  <si>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</si>
  <si>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</si>
  <si>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</si>
  <si>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</si>
  <si>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</si>
  <si>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</si>
  <si>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</si>
  <si>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</si>
  <si>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</si>
  <si>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</si>
  <si>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</si>
  <si>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</si>
  <si>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</si>
  <si>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</si>
  <si>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</si>
  <si>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</si>
  <si>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</si>
  <si>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</si>
  <si>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</si>
  <si>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</si>
  <si>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</si>
  <si>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</si>
  <si>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</si>
  <si>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</si>
  <si>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</si>
  <si>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</si>
  <si>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</si>
  <si>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</si>
  <si>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</si>
  <si>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</si>
  <si>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</si>
  <si>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</si>
  <si>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</si>
  <si>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</si>
  <si>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</si>
  <si>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</si>
  <si>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</si>
  <si>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</si>
  <si>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</si>
  <si>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</si>
  <si>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</si>
  <si>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</si>
  <si>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</si>
  <si>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</si>
  <si>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</si>
  <si>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</si>
  <si>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</si>
  <si>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</si>
  <si>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</si>
  <si>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</si>
  <si>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</si>
  <si>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</si>
  <si>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</si>
  <si>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</si>
  <si>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</si>
  <si>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</si>
  <si>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</si>
  <si>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</si>
  <si>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</si>
  <si>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</si>
  <si>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</si>
  <si>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</si>
  <si>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</si>
  <si>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</si>
  <si>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</si>
  <si>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</si>
  <si>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</si>
  <si>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</si>
  <si>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</si>
  <si>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</si>
  <si>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</si>
  <si>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</si>
  <si>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</si>
  <si>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</si>
  <si>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</si>
  <si>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</si>
  <si>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</si>
  <si>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</si>
  <si>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</si>
  <si>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</si>
  <si>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</si>
  <si>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</si>
  <si>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</si>
  <si>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</si>
  <si>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</si>
  <si>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</si>
  <si>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</si>
  <si>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</si>
  <si>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</si>
  <si>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</si>
  <si>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</si>
  <si>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</si>
  <si>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</si>
  <si>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</si>
  <si>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</si>
  <si>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</si>
  <si>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</si>
  <si>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</si>
  <si>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</si>
  <si>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</si>
  <si>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</si>
  <si>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</si>
  <si>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</si>
  <si>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</si>
  <si>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</si>
  <si>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</si>
  <si>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</si>
  <si>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</si>
  <si>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</si>
  <si>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</si>
  <si>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</si>
  <si>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</si>
  <si>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</si>
  <si>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</si>
  <si>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</si>
  <si>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</si>
  <si>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</si>
  <si>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</si>
  <si>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</si>
  <si>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</si>
  <si>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</si>
  <si>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</si>
  <si>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</si>
  <si>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</si>
  <si>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</si>
  <si>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</si>
  <si>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</si>
  <si>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</si>
  <si>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</si>
  <si>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</si>
  <si>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</si>
  <si>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</si>
  <si>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</si>
  <si>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</si>
  <si>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</si>
  <si>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</si>
  <si>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</si>
  <si>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</si>
  <si>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</si>
  <si>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</si>
  <si>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</si>
  <si>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</si>
  <si>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</si>
  <si>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</si>
  <si>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</si>
  <si>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</si>
  <si>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</si>
  <si>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</si>
  <si>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</si>
  <si>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</si>
  <si>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</si>
  <si>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</si>
  <si>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</si>
  <si>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</si>
  <si>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</si>
  <si>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</si>
  <si>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</si>
  <si>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</si>
  <si>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</si>
  <si>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</si>
  <si>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</si>
  <si>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</si>
  <si>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</si>
  <si>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</si>
  <si>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</si>
  <si>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</si>
  <si>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</si>
  <si>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</si>
  <si>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</si>
  <si>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</si>
  <si>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</si>
  <si>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</si>
  <si>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</si>
  <si>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</si>
  <si>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</si>
  <si>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</si>
  <si>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</si>
  <si>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</si>
  <si>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</si>
  <si>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</si>
  <si>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</si>
  <si>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</si>
  <si>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</si>
  <si>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</si>
  <si>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</si>
  <si>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</si>
  <si>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</si>
  <si>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</si>
  <si>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</si>
  <si>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</si>
  <si>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</si>
  <si>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</si>
  <si>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</si>
  <si>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</si>
  <si>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</si>
  <si>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</si>
  <si>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</si>
  <si>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</si>
  <si>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</si>
  <si>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</si>
  <si>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</si>
  <si>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</si>
  <si>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</si>
  <si>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</si>
  <si>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</si>
  <si>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</si>
  <si>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</si>
  <si>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</si>
  <si>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</si>
  <si>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</si>
  <si>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</si>
  <si>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</si>
  <si>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</si>
  <si>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</si>
  <si>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</si>
  <si>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</si>
  <si>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</si>
  <si>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</si>
  <si>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</si>
  <si>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</si>
  <si>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</si>
  <si>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</si>
  <si>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</si>
  <si>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</si>
  <si>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</si>
  <si>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</si>
  <si>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</si>
  <si>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</si>
  <si>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</si>
  <si>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</si>
  <si>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</si>
  <si>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</si>
  <si>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</si>
  <si>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</si>
  <si>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</si>
  <si>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</si>
  <si>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</si>
  <si>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</si>
  <si>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</si>
  <si>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</si>
  <si>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</si>
  <si>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</si>
  <si>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</si>
  <si>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</si>
  <si>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</si>
  <si>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</si>
  <si>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</si>
  <si>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</si>
  <si>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</si>
  <si>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</si>
  <si>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</si>
  <si>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</si>
  <si>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</si>
  <si>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</si>
  <si>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</si>
  <si>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</si>
  <si>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</si>
  <si>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</si>
  <si>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</si>
  <si>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</si>
  <si>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</si>
  <si>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</si>
  <si>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</si>
  <si>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</si>
  <si>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</si>
  <si>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</si>
  <si>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</si>
  <si>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</si>
  <si>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</si>
  <si>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</si>
  <si>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</si>
  <si>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</si>
  <si>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</si>
  <si>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</si>
  <si>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</si>
  <si>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</si>
  <si>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</si>
  <si>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</si>
  <si>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</si>
  <si>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</si>
  <si>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</si>
  <si>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</si>
  <si>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</si>
  <si>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</si>
  <si>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</si>
  <si>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</si>
  <si>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</si>
  <si>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</si>
  <si>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</si>
  <si>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</si>
  <si>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</si>
  <si>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</si>
  <si>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</si>
  <si>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</si>
  <si>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</si>
  <si>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</si>
  <si>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</si>
  <si>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</si>
  <si>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</si>
  <si>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</si>
  <si>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</si>
  <si>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</si>
  <si>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</si>
  <si>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</si>
  <si>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</si>
  <si>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</si>
  <si>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</si>
  <si>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</si>
  <si>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</si>
  <si>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</si>
  <si>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</si>
  <si>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</si>
  <si>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</si>
  <si>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</si>
  <si>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</si>
  <si>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</si>
  <si>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</si>
  <si>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</si>
  <si>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</si>
  <si>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</si>
  <si>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</si>
  <si>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</si>
  <si>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</si>
  <si>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</si>
  <si>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</si>
  <si>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</si>
  <si>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</si>
  <si>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</si>
  <si>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</si>
  <si>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</si>
  <si>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</si>
  <si>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</si>
  <si>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</si>
  <si>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</si>
  <si>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</si>
  <si>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</si>
  <si>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</si>
  <si>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</si>
  <si>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</si>
  <si>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</si>
  <si>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</si>
  <si>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</si>
  <si>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</si>
  <si>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</si>
  <si>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</si>
  <si>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</si>
  <si>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</si>
  <si>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</si>
  <si>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</si>
  <si>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</si>
  <si>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</si>
  <si>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</si>
  <si>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</si>
  <si>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</si>
  <si>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</si>
  <si>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</si>
  <si>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</si>
  <si>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</si>
  <si>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</si>
  <si>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</si>
  <si>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</si>
  <si>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</si>
  <si>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</si>
  <si>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</si>
  <si>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</si>
  <si>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</si>
  <si>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</si>
  <si>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</si>
  <si>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</si>
  <si>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</si>
  <si>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</si>
  <si>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</si>
  <si>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</si>
  <si>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</si>
  <si>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</si>
  <si>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</si>
  <si>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</si>
  <si>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</si>
  <si>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</si>
  <si>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</si>
  <si>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</si>
  <si>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</si>
  <si>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</si>
  <si>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</si>
  <si>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</si>
  <si>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</si>
  <si>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</si>
  <si>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</si>
  <si>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</si>
  <si>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</si>
  <si>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</si>
  <si>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</si>
  <si>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</si>
  <si>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</si>
  <si>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</si>
  <si>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</si>
  <si>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</si>
  <si>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</si>
  <si>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</si>
  <si>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</si>
  <si>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</si>
  <si>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</si>
  <si>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</si>
  <si>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</si>
  <si>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</si>
  <si>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</si>
  <si>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</si>
  <si>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</si>
  <si>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</si>
  <si>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</si>
  <si>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</si>
  <si>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</si>
  <si>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</si>
  <si>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</si>
  <si>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</si>
  <si>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</si>
  <si>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</si>
  <si>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</si>
  <si>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</si>
  <si>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</si>
  <si>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</si>
  <si>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</si>
  <si>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</si>
  <si>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</si>
  <si>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</si>
  <si>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</si>
  <si>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</si>
  <si>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</si>
  <si>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</si>
  <si>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</si>
  <si>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</si>
  <si>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</si>
  <si>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</si>
  <si>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</si>
  <si>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</si>
  <si>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</si>
  <si>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</si>
  <si>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</si>
  <si>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</si>
  <si>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</si>
  <si>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</si>
  <si>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</si>
  <si>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</si>
  <si>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</si>
  <si>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</si>
  <si>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</si>
  <si>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</si>
  <si>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</si>
  <si>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</si>
  <si>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</si>
  <si>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</si>
  <si>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</si>
  <si>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</si>
  <si>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</si>
  <si>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</si>
  <si>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</si>
  <si>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</si>
  <si>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</si>
  <si>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</si>
  <si>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</si>
  <si>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</si>
  <si>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</si>
  <si>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</si>
  <si>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</si>
  <si>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</si>
  <si>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</si>
  <si>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</si>
  <si>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</si>
  <si>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</si>
  <si>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</si>
  <si>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</si>
  <si>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</si>
  <si>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</si>
  <si>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</si>
  <si>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</si>
  <si>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</si>
  <si>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</si>
  <si>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</si>
  <si>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</si>
  <si>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</si>
  <si>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</si>
  <si>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</si>
  <si>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</si>
  <si>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</si>
  <si>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</si>
  <si>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</si>
  <si>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</si>
  <si>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</si>
  <si>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</si>
  <si>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</si>
  <si>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</si>
  <si>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</si>
  <si>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</si>
  <si>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</si>
  <si>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</si>
  <si>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</si>
  <si>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</si>
  <si>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</si>
  <si>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</si>
  <si>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</si>
  <si>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</si>
  <si>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</si>
  <si>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</si>
  <si>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</si>
  <si>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</si>
  <si>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</si>
  <si>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</si>
  <si>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</si>
  <si>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</si>
  <si>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</si>
  <si>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</si>
  <si>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</si>
  <si>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</si>
  <si>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</si>
  <si>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</si>
  <si>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</si>
  <si>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</si>
  <si>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</si>
  <si>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</si>
  <si>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</si>
  <si>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</si>
  <si>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</si>
  <si>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</si>
  <si>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</si>
  <si>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</si>
  <si>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</si>
  <si>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</si>
  <si>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</si>
  <si>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</si>
  <si>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</si>
  <si>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</si>
  <si>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</si>
  <si>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</si>
  <si>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</si>
  <si>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</si>
  <si>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</si>
  <si>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</si>
  <si>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</si>
  <si>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</si>
  <si>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</si>
  <si>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</si>
  <si>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</si>
  <si>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</si>
  <si>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</si>
  <si>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</si>
  <si>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</si>
  <si>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</si>
  <si>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</si>
  <si>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</si>
  <si>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</si>
  <si>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</si>
  <si>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</si>
  <si>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</si>
  <si>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</si>
  <si>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</si>
  <si>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</si>
  <si>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</si>
  <si>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</si>
  <si>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</si>
  <si>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</si>
  <si>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</si>
  <si>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</si>
  <si>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</si>
  <si>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</si>
  <si>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</si>
  <si>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</si>
  <si>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</si>
  <si>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</si>
  <si>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</si>
  <si>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</si>
  <si>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</si>
  <si>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</si>
  <si>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</si>
  <si>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</si>
  <si>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</si>
  <si>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</si>
  <si>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</si>
  <si>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</si>
  <si>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</si>
  <si>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</si>
  <si>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</si>
  <si>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</si>
  <si>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</si>
  <si>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</si>
  <si>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</si>
  <si>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</si>
  <si>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</si>
  <si>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</si>
  <si>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</si>
  <si>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</si>
  <si>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</si>
  <si>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</si>
  <si>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</si>
  <si>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</si>
  <si>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</si>
  <si>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</si>
  <si>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</si>
  <si>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</si>
  <si>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</si>
  <si>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</si>
  <si>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</si>
  <si>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</si>
  <si>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</si>
  <si>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</si>
  <si>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</si>
  <si>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</si>
  <si>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</si>
  <si>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</si>
  <si>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</si>
  <si>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</si>
  <si>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</si>
  <si>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</si>
  <si>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</si>
  <si>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</si>
  <si>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</si>
  <si>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</si>
  <si>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</si>
  <si>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</si>
  <si>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</si>
  <si>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</si>
  <si>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</si>
  <si>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</si>
  <si>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</si>
  <si>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</si>
  <si>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</si>
  <si>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</si>
  <si>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</si>
  <si>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</si>
  <si>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</si>
  <si>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</si>
  <si>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</si>
  <si>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</si>
  <si>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</si>
  <si>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</si>
  <si>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</si>
  <si>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</si>
  <si>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</si>
  <si>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</si>
  <si>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</si>
  <si>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</si>
  <si>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</si>
  <si>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</si>
  <si>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</si>
  <si>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</si>
  <si>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</si>
  <si>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</si>
  <si>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</si>
  <si>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</si>
  <si>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</si>
  <si>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</si>
  <si>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</si>
  <si>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</si>
  <si>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</si>
  <si>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</si>
  <si>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</si>
  <si>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</si>
  <si>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</si>
  <si>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</si>
  <si>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</si>
  <si>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</si>
  <si>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</si>
  <si>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</si>
  <si>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</si>
  <si>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</si>
  <si>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</si>
  <si>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</si>
  <si>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</si>
  <si>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</si>
  <si>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</si>
  <si>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</si>
  <si>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</si>
  <si>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</si>
  <si>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</si>
  <si>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</si>
  <si>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</si>
  <si>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</si>
  <si>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</si>
  <si>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</si>
  <si>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</si>
  <si>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</si>
  <si>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</si>
  <si>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</si>
  <si>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</si>
  <si>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</si>
  <si>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</si>
  <si>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</si>
  <si>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</si>
  <si>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</si>
  <si>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</si>
  <si>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</si>
  <si>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</si>
  <si>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</si>
  <si>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</si>
  <si>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</si>
  <si>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</si>
  <si>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</si>
  <si>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</si>
  <si>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</si>
  <si>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</si>
  <si>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</si>
  <si>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</si>
  <si>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</si>
  <si>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</si>
  <si>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</si>
  <si>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</si>
  <si>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</si>
  <si>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</si>
  <si>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</si>
  <si>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</si>
  <si>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</si>
  <si>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</si>
  <si>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</si>
  <si>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</si>
  <si>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</si>
  <si>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</si>
  <si>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</si>
  <si>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</si>
  <si>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</si>
  <si>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</si>
  <si>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</si>
  <si>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</si>
  <si>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</si>
  <si>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</si>
  <si>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</si>
  <si>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</si>
  <si>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</si>
  <si>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</si>
  <si>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</si>
  <si>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</si>
  <si>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</si>
  <si>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</si>
  <si>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</si>
  <si>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</si>
  <si>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</si>
  <si>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</si>
  <si>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</si>
  <si>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</si>
  <si>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</si>
  <si>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</si>
  <si>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</si>
  <si>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</si>
  <si>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</si>
  <si>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</si>
  <si>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</si>
  <si>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</si>
  <si>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</si>
  <si>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</si>
  <si>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</si>
  <si>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</si>
  <si>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</si>
  <si>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</si>
  <si>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</si>
  <si>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</si>
  <si>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</si>
  <si>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</si>
  <si>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</si>
  <si>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</si>
  <si>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</si>
  <si>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</si>
  <si>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</si>
  <si>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</si>
  <si>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</si>
  <si>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</si>
  <si>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</si>
  <si>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</si>
  <si>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</si>
  <si>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</si>
  <si>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</si>
  <si>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</si>
  <si>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</si>
  <si>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</si>
  <si>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</si>
  <si>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</si>
  <si>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</si>
  <si>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</si>
  <si>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</si>
  <si>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</si>
  <si>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</si>
  <si>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</si>
  <si>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</si>
  <si>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</si>
  <si>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</si>
  <si>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</si>
  <si>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</si>
  <si>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</si>
  <si>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</si>
  <si>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</si>
  <si>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</si>
  <si>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</si>
  <si>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</si>
  <si>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</si>
  <si>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</si>
  <si>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</si>
  <si>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</si>
  <si>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</si>
  <si>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</si>
  <si>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</si>
  <si>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</si>
  <si>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</si>
  <si>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</si>
  <si>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</si>
  <si>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</si>
  <si>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</si>
  <si>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</si>
  <si>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</si>
  <si>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</si>
  <si>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</si>
  <si>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</si>
  <si>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</si>
  <si>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</si>
  <si>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</si>
  <si>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</si>
  <si>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</si>
  <si>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</si>
  <si>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</si>
  <si>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</si>
  <si>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</si>
  <si>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</si>
  <si>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</si>
  <si>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</si>
  <si>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</si>
  <si>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</si>
  <si>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</si>
  <si>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</si>
  <si>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</si>
  <si>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</si>
  <si>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</si>
  <si>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</si>
  <si>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</si>
  <si>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</si>
  <si>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</si>
  <si>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</si>
  <si>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</si>
  <si>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</si>
  <si>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</si>
  <si>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</si>
  <si>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</si>
  <si>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</si>
  <si>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</si>
  <si>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</si>
  <si>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</si>
  <si>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</si>
  <si>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</si>
  <si>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</si>
  <si>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</si>
  <si>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</si>
  <si>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</si>
  <si>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</si>
  <si>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</si>
  <si>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</si>
  <si>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</si>
  <si>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</si>
  <si>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</si>
  <si>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</si>
  <si>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</si>
  <si>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</si>
  <si>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</si>
  <si>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</si>
  <si>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</si>
  <si>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</si>
  <si>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</si>
  <si>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</si>
  <si>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</si>
  <si>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</si>
  <si>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</si>
  <si>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</si>
  <si>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</si>
  <si>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</si>
  <si>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</si>
  <si>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</si>
  <si>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</si>
  <si>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</si>
  <si>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</si>
  <si>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</si>
  <si>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</si>
  <si>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</si>
  <si>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</si>
  <si>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</si>
  <si>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</si>
  <si>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</si>
  <si>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</si>
  <si>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</si>
  <si>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</si>
  <si>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</si>
  <si>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</si>
  <si>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</si>
  <si>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</si>
  <si>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</si>
  <si>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</si>
  <si>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</si>
  <si>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</si>
  <si>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</si>
  <si>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</si>
  <si>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</si>
  <si>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</si>
  <si>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</si>
  <si>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</si>
  <si>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</si>
  <si>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</si>
  <si>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</si>
  <si>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</si>
  <si>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</si>
  <si>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</si>
  <si>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</si>
  <si>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</si>
  <si>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</si>
  <si>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</si>
  <si>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</si>
  <si>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</si>
  <si>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</si>
  <si>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</si>
  <si>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</si>
  <si>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</si>
  <si>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</si>
  <si>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</si>
  <si>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</si>
  <si>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</si>
  <si>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</si>
  <si>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</si>
  <si>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</si>
  <si>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</si>
  <si>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</si>
  <si>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</si>
  <si>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</si>
  <si>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</si>
  <si>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</si>
  <si>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</si>
  <si>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</si>
  <si>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</si>
  <si>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</si>
  <si>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</si>
  <si>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</si>
  <si>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</si>
  <si>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</si>
  <si>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</si>
  <si>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</si>
  <si>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</si>
  <si>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</si>
  <si>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</si>
  <si>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</si>
  <si>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</si>
  <si>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</si>
  <si>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</si>
  <si>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</si>
  <si>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</si>
  <si>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</si>
  <si>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</si>
  <si>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</si>
  <si>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</si>
  <si>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</si>
  <si>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</si>
  <si>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</si>
  <si>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</si>
  <si>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</si>
  <si>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</si>
  <si>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</si>
  <si>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</si>
  <si>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</si>
  <si>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</si>
  <si>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</si>
  <si>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</si>
  <si>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</si>
  <si>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</si>
  <si>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</si>
  <si>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</si>
  <si>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</si>
  <si>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</si>
  <si>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</si>
  <si>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</si>
  <si>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</si>
  <si>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</si>
  <si>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</si>
  <si>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</si>
  <si>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</si>
  <si>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</si>
  <si>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</si>
  <si>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</si>
  <si>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</si>
  <si>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</si>
  <si>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</si>
  <si>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</si>
  <si>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</si>
  <si>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</si>
  <si>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</si>
  <si>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</si>
  <si>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</si>
  <si>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</si>
  <si>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</si>
  <si>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</si>
  <si>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</si>
  <si>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</si>
  <si>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</si>
  <si>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</si>
  <si>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</si>
  <si>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</si>
  <si>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</si>
  <si>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</si>
  <si>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</si>
  <si>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</si>
  <si>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</si>
  <si>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</si>
  <si>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</si>
  <si>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</si>
  <si>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</si>
  <si>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</si>
  <si>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</si>
  <si>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</si>
  <si>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</si>
  <si>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</si>
  <si>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</si>
  <si>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</si>
  <si>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</si>
  <si>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</si>
  <si>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</si>
  <si>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</si>
  <si>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</si>
  <si>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</si>
  <si>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</si>
  <si>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</si>
  <si>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</si>
  <si>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</si>
  <si>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</si>
  <si>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</si>
  <si>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</si>
  <si>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</si>
  <si>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</si>
  <si>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</si>
  <si>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</si>
  <si>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</si>
  <si>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</si>
  <si>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</si>
  <si>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</si>
  <si>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</si>
  <si>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</si>
  <si>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</si>
  <si>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</si>
  <si>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</si>
  <si>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</si>
  <si>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</si>
  <si>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</si>
  <si>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</si>
  <si>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</si>
  <si>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</si>
  <si>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</si>
  <si>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</si>
  <si>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</si>
  <si>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</si>
  <si>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</si>
  <si>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</si>
  <si>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</si>
  <si>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</si>
  <si>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</si>
  <si>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</si>
  <si>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</si>
  <si>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</si>
  <si>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</si>
  <si>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</si>
  <si>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</si>
  <si>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</si>
  <si>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</si>
  <si>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</si>
  <si>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</si>
  <si>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</si>
  <si>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</si>
  <si>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</si>
  <si>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</si>
  <si>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</si>
  <si>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</si>
  <si>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</si>
  <si>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</si>
  <si>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</si>
  <si>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</si>
  <si>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</si>
  <si>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</si>
  <si>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</si>
  <si>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</si>
  <si>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</si>
  <si>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</si>
  <si>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</si>
  <si>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</si>
  <si>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</si>
  <si>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</si>
  <si>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</si>
  <si>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</si>
  <si>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</si>
  <si>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</si>
  <si>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</si>
  <si>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</si>
  <si>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</si>
  <si>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</si>
  <si>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</si>
  <si>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</si>
  <si>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</si>
  <si>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</si>
  <si>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</si>
  <si>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</si>
  <si>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</si>
  <si>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</si>
  <si>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</si>
  <si>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</si>
  <si>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</si>
  <si>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</si>
  <si>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</si>
  <si>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</si>
  <si>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</si>
  <si>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</si>
  <si>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</si>
  <si>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</si>
  <si>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</si>
  <si>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</si>
  <si>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</si>
  <si>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</si>
  <si>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</si>
  <si>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</si>
  <si>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</si>
  <si>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</si>
  <si>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</si>
  <si>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</si>
  <si>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</si>
  <si>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</si>
  <si>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</si>
  <si>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</si>
  <si>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</si>
  <si>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</si>
  <si>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</si>
  <si>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</si>
  <si>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</si>
  <si>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</si>
  <si>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</si>
  <si>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</si>
  <si>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</si>
  <si>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</si>
  <si>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</si>
  <si>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</si>
  <si>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</si>
  <si>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</si>
  <si>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</si>
  <si>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</si>
  <si>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</si>
  <si>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</si>
  <si>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</si>
  <si>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</si>
  <si>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</si>
  <si>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</si>
  <si>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</si>
  <si>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</si>
  <si>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</si>
  <si>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</si>
  <si>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</si>
  <si>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</si>
  <si>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</si>
  <si>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</si>
  <si>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</si>
  <si>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</si>
  <si>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</si>
  <si>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</si>
  <si>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</si>
  <si>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</si>
  <si>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</si>
  <si>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</si>
  <si>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</si>
  <si>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</si>
  <si>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</si>
  <si>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</si>
  <si>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</si>
  <si>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</si>
  <si>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</si>
  <si>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</si>
  <si>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</si>
  <si>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</si>
  <si>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</si>
  <si>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</si>
  <si>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</si>
  <si>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</si>
  <si>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</si>
  <si>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</si>
  <si>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</si>
  <si>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</si>
  <si>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</si>
  <si>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</si>
  <si>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</si>
  <si>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</si>
  <si>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</si>
  <si>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</si>
  <si>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</si>
  <si>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</si>
  <si>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</si>
  <si>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</si>
  <si>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</si>
  <si>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</si>
  <si>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</si>
  <si>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</si>
  <si>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</si>
  <si>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</si>
  <si>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</si>
  <si>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</si>
  <si>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</si>
  <si>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</si>
  <si>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</si>
  <si>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</si>
  <si>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</si>
  <si>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</si>
  <si>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</si>
  <si>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</si>
  <si>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</si>
  <si>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</si>
  <si>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</si>
  <si>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</si>
  <si>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</si>
  <si>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</si>
  <si>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</si>
  <si>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</si>
  <si>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</si>
  <si>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</si>
  <si>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</si>
  <si>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</si>
  <si>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</si>
  <si>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</si>
  <si>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</si>
  <si>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</si>
  <si>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</si>
  <si>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</si>
  <si>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</si>
  <si>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</si>
  <si>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</si>
  <si>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</si>
  <si>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</si>
  <si>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</si>
  <si>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</si>
  <si>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</si>
  <si>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</si>
  <si>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</si>
  <si>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</si>
  <si>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</si>
  <si>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</si>
  <si>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</si>
  <si>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</si>
  <si>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</si>
  <si>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</si>
  <si>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</si>
  <si>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</si>
  <si>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</si>
  <si>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</si>
  <si>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</si>
  <si>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</si>
  <si>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</si>
  <si>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</si>
  <si>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</si>
  <si>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</si>
  <si>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</si>
  <si>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</si>
  <si>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</si>
  <si>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</si>
  <si>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</si>
  <si>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</si>
  <si>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</si>
  <si>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</si>
  <si>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</si>
  <si>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</si>
  <si>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</si>
  <si>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</si>
  <si>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</si>
  <si>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</si>
  <si>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</si>
  <si>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</si>
  <si>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</si>
  <si>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</si>
  <si>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</si>
  <si>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</si>
  <si>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</si>
  <si>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</si>
  <si>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</si>
  <si>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</si>
  <si>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</si>
  <si>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</si>
  <si>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</si>
  <si>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</si>
  <si>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</si>
  <si>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</si>
  <si>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</si>
  <si>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</si>
  <si>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</si>
  <si>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</si>
  <si>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</si>
  <si>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</si>
  <si>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</si>
  <si>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</si>
  <si>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</si>
  <si>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</si>
  <si>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</si>
  <si>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</si>
  <si>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</si>
  <si>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</si>
  <si>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</si>
  <si>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</si>
  <si>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</si>
  <si>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</si>
  <si>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</si>
  <si>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</si>
  <si>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</si>
  <si>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</si>
  <si>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</si>
  <si>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</si>
  <si>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</si>
  <si>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</si>
  <si>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</si>
  <si>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</si>
  <si>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</si>
  <si>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</si>
  <si>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</si>
  <si>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</si>
  <si>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</si>
  <si>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</si>
  <si>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</si>
  <si>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</si>
  <si>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</si>
  <si>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</si>
  <si>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</si>
  <si>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</si>
  <si>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</si>
  <si>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</si>
  <si>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</si>
  <si>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</si>
  <si>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</si>
  <si>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</si>
  <si>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</si>
  <si>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</si>
  <si>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</si>
  <si>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</si>
  <si>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</si>
  <si>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</si>
  <si>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</si>
  <si>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</si>
  <si>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</si>
  <si>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</si>
  <si>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</si>
  <si>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</si>
  <si>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</si>
  <si>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</si>
  <si>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</si>
  <si>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</si>
  <si>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</si>
  <si>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</si>
  <si>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</si>
  <si>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</si>
  <si>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</si>
  <si>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</si>
  <si>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</si>
  <si>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</si>
  <si>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</si>
  <si>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</si>
  <si>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</si>
  <si>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</si>
  <si>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</si>
  <si>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</si>
  <si>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</si>
  <si>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</si>
  <si>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</si>
  <si>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</si>
  <si>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</si>
  <si>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</si>
  <si>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</si>
  <si>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</si>
  <si>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</si>
  <si>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</si>
  <si>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</si>
  <si>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</si>
  <si>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</si>
  <si>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</si>
  <si>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</si>
  <si>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</si>
  <si>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</si>
  <si>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</si>
  <si>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</si>
  <si>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</si>
  <si>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</si>
  <si>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</si>
  <si>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</si>
  <si>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</si>
  <si>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</si>
  <si>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</si>
  <si>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</si>
  <si>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</si>
  <si>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</si>
  <si>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</si>
  <si>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</si>
  <si>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</si>
  <si>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</si>
  <si>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</si>
  <si>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</si>
  <si>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</si>
  <si>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</si>
  <si>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</si>
  <si>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</si>
  <si>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</si>
  <si>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</si>
  <si>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</si>
  <si>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</si>
  <si>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</si>
  <si>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</si>
  <si>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</si>
  <si>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</si>
  <si>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</si>
  <si>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</si>
  <si>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</si>
  <si>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</si>
  <si>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</si>
  <si>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</si>
  <si>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</si>
  <si>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</si>
  <si>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</si>
  <si>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</si>
  <si>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</si>
  <si>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</si>
  <si>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</si>
  <si>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</si>
  <si>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</si>
  <si>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</si>
  <si>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</si>
  <si>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</si>
  <si>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</si>
  <si>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</si>
  <si>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</si>
  <si>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</si>
  <si>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</si>
  <si>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</si>
  <si>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</si>
  <si>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</si>
  <si>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</si>
  <si>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</si>
  <si>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</si>
  <si>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</si>
  <si>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</si>
  <si>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</si>
  <si>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</si>
  <si>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</si>
  <si>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</si>
  <si>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</si>
  <si>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</si>
  <si>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</si>
  <si>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</si>
  <si>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</si>
  <si>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</si>
  <si>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</si>
  <si>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</si>
  <si>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</si>
  <si>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</si>
  <si>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</si>
  <si>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</si>
  <si>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</si>
  <si>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</si>
  <si>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</si>
  <si>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</si>
  <si>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</si>
  <si>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</si>
  <si>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</si>
  <si>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</si>
  <si>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</si>
  <si>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</si>
  <si>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</si>
  <si>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</si>
  <si>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</si>
  <si>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</si>
  <si>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</si>
  <si>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</si>
  <si>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</si>
  <si>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</si>
  <si>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</si>
  <si>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</si>
  <si>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</si>
  <si>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</si>
  <si>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</si>
  <si>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</si>
  <si>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</si>
  <si>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</si>
  <si>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</si>
  <si>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</si>
  <si>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</si>
  <si>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</si>
  <si>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</si>
  <si>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</si>
  <si>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</si>
  <si>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</si>
  <si>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</si>
  <si>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</si>
  <si>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</si>
  <si>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</si>
  <si>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</si>
  <si>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</si>
  <si>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</si>
  <si>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</si>
  <si>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</si>
  <si>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</si>
  <si>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</si>
  <si>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</si>
  <si>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</si>
  <si>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</si>
  <si>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</si>
  <si>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</si>
  <si>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</si>
  <si>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</si>
  <si>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</si>
  <si>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</si>
  <si>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</si>
  <si>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</si>
  <si>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</si>
  <si>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</si>
  <si>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</si>
  <si>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</si>
  <si>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</si>
  <si>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</si>
  <si>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</si>
  <si>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</si>
  <si>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</si>
  <si>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</si>
  <si>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</si>
  <si>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</si>
  <si>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</si>
  <si>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</si>
  <si>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</si>
  <si>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</si>
  <si>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</si>
  <si>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</si>
  <si>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</si>
  <si>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</si>
  <si>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</si>
  <si>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</si>
  <si>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</si>
  <si>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</si>
  <si>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</si>
  <si>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</si>
  <si>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</si>
  <si>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</si>
  <si>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</si>
  <si>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</si>
  <si>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</si>
  <si>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</si>
  <si>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</si>
  <si>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</si>
  <si>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</si>
  <si>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</si>
  <si>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</si>
  <si>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</si>
  <si>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</si>
  <si>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</si>
  <si>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</si>
  <si>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</si>
  <si>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</si>
  <si>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</si>
  <si>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</si>
  <si>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</si>
  <si>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</si>
  <si>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</si>
  <si>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</si>
  <si>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</si>
  <si>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</si>
  <si>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</si>
  <si>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</si>
  <si>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</si>
  <si>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</si>
  <si>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</si>
  <si>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</si>
  <si>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</si>
  <si>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</si>
  <si>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</si>
  <si>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</si>
  <si>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</si>
  <si>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</si>
  <si>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</si>
  <si>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</si>
  <si>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</si>
  <si>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</si>
  <si>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</si>
  <si>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</si>
  <si>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</si>
  <si>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</si>
  <si>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</si>
  <si>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</si>
  <si>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</si>
  <si>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</si>
  <si>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</si>
  <si>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</si>
  <si>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</si>
  <si>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</si>
  <si>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</si>
  <si>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</si>
  <si>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</si>
  <si>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</si>
  <si>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</si>
  <si>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</si>
  <si>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</si>
  <si>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</si>
  <si>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</si>
  <si>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</si>
  <si>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</si>
  <si>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</si>
  <si>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</si>
  <si>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</si>
  <si>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</si>
  <si>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</si>
  <si>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</si>
  <si>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</si>
  <si>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</si>
  <si>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</si>
  <si>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</si>
  <si>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</si>
  <si>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</si>
  <si>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</si>
  <si>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</si>
  <si>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</si>
  <si>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</si>
  <si>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</si>
  <si>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</si>
  <si>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</si>
  <si>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</si>
  <si>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</si>
  <si>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</si>
  <si>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</si>
  <si>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</si>
  <si>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</si>
  <si>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</si>
  <si>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</si>
  <si>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</si>
  <si>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</si>
  <si>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</si>
  <si>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</si>
  <si>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</si>
  <si>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</si>
  <si>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</si>
  <si>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</si>
  <si>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</si>
  <si>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</si>
  <si>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</si>
  <si>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</si>
  <si>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</si>
  <si>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</si>
  <si>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</si>
  <si>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</si>
  <si>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</si>
  <si>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</si>
  <si>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</si>
  <si>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</si>
  <si>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</si>
  <si>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</si>
  <si>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</si>
  <si>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</si>
  <si>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</si>
  <si>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</si>
  <si>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</si>
  <si>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</si>
  <si>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</si>
  <si>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</si>
  <si>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</si>
  <si>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</si>
  <si>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</si>
  <si>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</si>
  <si>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</si>
  <si>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</si>
  <si>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</si>
  <si>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</si>
  <si>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</si>
  <si>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</si>
  <si>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</si>
  <si>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</si>
  <si>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</si>
  <si>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</si>
  <si>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</si>
  <si>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</si>
  <si>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</si>
  <si>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</si>
  <si>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</si>
  <si>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</si>
  <si>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</si>
  <si>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</si>
  <si>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</si>
  <si>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</si>
  <si>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</si>
  <si>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</si>
  <si>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</si>
  <si>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</si>
  <si>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</si>
  <si>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</si>
  <si>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</si>
  <si>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</si>
  <si>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</si>
  <si>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</si>
  <si>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</si>
  <si>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</si>
  <si>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</si>
  <si>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</si>
  <si>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</si>
  <si>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</si>
  <si>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</si>
  <si>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</si>
  <si>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</si>
  <si>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</si>
  <si>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</si>
  <si>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</si>
  <si>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</si>
  <si>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</si>
  <si>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</si>
  <si>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</si>
  <si>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</si>
  <si>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</si>
  <si>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</si>
  <si>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</si>
  <si>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</si>
  <si>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</si>
  <si>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</si>
  <si>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</si>
  <si>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</si>
  <si>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</si>
  <si>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</si>
  <si>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</si>
  <si>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</si>
  <si>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</si>
  <si>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</si>
  <si>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</si>
  <si>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</si>
  <si>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</si>
  <si>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</si>
  <si>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</si>
  <si>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</si>
  <si>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</si>
  <si>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</si>
  <si>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</si>
  <si>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</si>
  <si>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</si>
  <si>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</si>
  <si>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</si>
  <si>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</si>
  <si>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</si>
  <si>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</si>
  <si>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</si>
  <si>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</si>
  <si>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</si>
  <si>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</si>
  <si>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</si>
  <si>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</si>
  <si>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</si>
  <si>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</si>
  <si>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</si>
  <si>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</si>
  <si>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</si>
  <si>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</si>
  <si>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</si>
  <si>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</si>
  <si>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</si>
  <si>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</si>
  <si>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</si>
  <si>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</si>
  <si>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</si>
  <si>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</si>
  <si>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</si>
  <si>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</si>
  <si>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</si>
  <si>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</si>
  <si>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</si>
  <si>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</si>
  <si>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</si>
  <si>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</si>
  <si>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</si>
  <si>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</si>
  <si>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</si>
  <si>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</si>
  <si>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</si>
  <si>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</si>
  <si>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</si>
  <si>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</si>
  <si>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</si>
  <si>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</si>
  <si>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</si>
  <si>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</si>
  <si>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</si>
  <si>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</si>
  <si>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</si>
  <si>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</si>
  <si>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</si>
  <si>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</si>
  <si>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</si>
  <si>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</si>
  <si>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</si>
  <si>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</si>
  <si>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</si>
  <si>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</si>
  <si>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</si>
  <si>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</si>
  <si>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</si>
  <si>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</si>
  <si>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</si>
  <si>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</si>
  <si>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</si>
  <si>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</si>
  <si>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</si>
  <si>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</si>
  <si>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</si>
  <si>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</si>
  <si>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</si>
  <si>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</si>
  <si>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</si>
  <si>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</si>
  <si>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</si>
  <si>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</si>
  <si>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</si>
  <si>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</si>
  <si>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</si>
  <si>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</si>
  <si>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</si>
  <si>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</si>
  <si>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</si>
  <si>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</si>
  <si>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</si>
  <si>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</si>
  <si>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</si>
  <si>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</si>
  <si>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</si>
  <si>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</si>
  <si>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</si>
  <si>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</si>
  <si>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</si>
  <si>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</si>
  <si>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</si>
  <si>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</si>
  <si>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</si>
  <si>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</si>
  <si>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</si>
  <si>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</si>
  <si>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</si>
  <si>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</si>
  <si>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</si>
  <si>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</si>
  <si>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</si>
  <si>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</si>
  <si>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</si>
  <si>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</si>
  <si>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</si>
  <si>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</si>
  <si>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</si>
  <si>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</si>
  <si>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</si>
  <si>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</si>
  <si>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</si>
  <si>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</si>
  <si>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</si>
  <si>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</si>
  <si>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</si>
  <si>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</si>
  <si>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</si>
  <si>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</si>
  <si>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</si>
  <si>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</si>
  <si>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</si>
  <si>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</si>
  <si>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</si>
  <si>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</si>
  <si>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</si>
  <si>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</si>
  <si>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</si>
  <si>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</si>
  <si>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</si>
  <si>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</si>
  <si>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</si>
  <si>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</si>
  <si>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</si>
  <si>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</si>
  <si>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</si>
  <si>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</si>
  <si>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</si>
  <si>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</si>
  <si>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</si>
  <si>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</si>
  <si>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</si>
  <si>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</si>
  <si>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</si>
  <si>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</si>
  <si>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</si>
  <si>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</si>
  <si>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</si>
  <si>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</si>
  <si>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</si>
  <si>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</si>
  <si>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</si>
  <si>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</si>
  <si>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</si>
  <si>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</si>
  <si>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</si>
  <si>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</si>
  <si>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</si>
  <si>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</si>
  <si>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</si>
  <si>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</si>
  <si>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</si>
  <si>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</si>
  <si>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</si>
  <si>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</si>
  <si>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</si>
  <si>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</si>
  <si>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</si>
  <si>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</si>
  <si>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</si>
  <si>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</si>
  <si>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</si>
  <si>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</si>
  <si>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</si>
  <si>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</si>
  <si>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</si>
  <si>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</si>
  <si>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</si>
  <si>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</si>
  <si>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</si>
  <si>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</si>
  <si>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</si>
  <si>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</si>
  <si>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</si>
  <si>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</si>
  <si>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</si>
  <si>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</si>
  <si>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</si>
  <si>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</si>
  <si>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</si>
  <si>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</si>
  <si>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</si>
  <si>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</si>
  <si>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</si>
  <si>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</si>
  <si>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</si>
  <si>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</si>
  <si>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</si>
  <si>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</si>
  <si>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</si>
  <si>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</si>
  <si>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</si>
  <si>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</si>
  <si>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</si>
  <si>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</si>
  <si>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</si>
  <si>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</si>
  <si>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</si>
  <si>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</si>
  <si>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</si>
  <si>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</si>
  <si>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</si>
  <si>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</si>
  <si>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</si>
  <si>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</si>
  <si>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</si>
  <si>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</si>
  <si>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</si>
  <si>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</si>
  <si>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</si>
  <si>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</si>
  <si>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</si>
  <si>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</si>
  <si>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</si>
  <si>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</si>
  <si>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</si>
  <si>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</si>
  <si>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</si>
  <si>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</si>
  <si>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</si>
  <si>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</si>
  <si>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</si>
  <si>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</si>
  <si>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</si>
  <si>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</si>
  <si>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</si>
  <si>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</si>
  <si>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</si>
  <si>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</si>
  <si>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</si>
  <si>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</si>
  <si>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</si>
  <si>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</si>
  <si>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</si>
  <si>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</si>
  <si>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</si>
  <si>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</si>
  <si>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</si>
  <si>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</si>
  <si>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</si>
  <si>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</si>
  <si>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</si>
  <si>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</si>
  <si>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</si>
  <si>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</si>
  <si>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</si>
  <si>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</si>
  <si>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</si>
  <si>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</si>
  <si>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</si>
  <si>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</si>
  <si>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</si>
  <si>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</si>
  <si>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</si>
  <si>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</si>
  <si>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</si>
  <si>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</si>
  <si>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</si>
  <si>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</si>
  <si>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</si>
  <si>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</si>
  <si>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</si>
  <si>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</si>
  <si>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</si>
  <si>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</si>
  <si>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</si>
  <si>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</si>
  <si>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</si>
  <si>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</si>
  <si>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</si>
  <si>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</si>
  <si>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</si>
  <si>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</si>
  <si>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</si>
  <si>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</si>
  <si>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</si>
  <si>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</si>
  <si>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</si>
  <si>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</si>
  <si>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</si>
  <si>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</si>
  <si>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</si>
  <si>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</si>
  <si>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</si>
  <si>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</si>
  <si>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</si>
  <si>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</si>
  <si>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</si>
  <si>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</si>
  <si>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</si>
  <si>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</si>
  <si>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</si>
  <si>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</si>
  <si>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</si>
  <si>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</si>
  <si>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</si>
  <si>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</si>
  <si>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</si>
  <si>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</si>
  <si>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</si>
  <si>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</si>
  <si>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</si>
  <si>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</si>
  <si>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</si>
  <si>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</si>
  <si>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</si>
  <si>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</si>
  <si>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</si>
  <si>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</si>
  <si>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</si>
  <si>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</si>
  <si>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</si>
  <si>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</si>
  <si>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</si>
  <si>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</si>
  <si>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</si>
  <si>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</si>
  <si>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</si>
  <si>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</si>
  <si>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</si>
  <si>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</si>
  <si>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</si>
  <si>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</si>
  <si>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</si>
  <si>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</si>
  <si>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</si>
  <si>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</si>
  <si>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</si>
  <si>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</si>
  <si>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</si>
  <si>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</si>
  <si>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</si>
  <si>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</si>
  <si>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</si>
  <si>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</si>
  <si>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</si>
  <si>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</si>
  <si>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</si>
  <si>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</si>
  <si>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</si>
  <si>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</si>
  <si>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</si>
  <si>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</si>
  <si>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</si>
  <si>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</si>
  <si>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</si>
  <si>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</si>
  <si>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</si>
  <si>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</si>
  <si>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</si>
  <si>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</si>
  <si>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</si>
  <si>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</si>
  <si>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</si>
  <si>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</si>
  <si>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</si>
  <si>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</si>
  <si>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</si>
  <si>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</si>
  <si>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</si>
  <si>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</si>
  <si>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</si>
  <si>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</si>
  <si>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</si>
  <si>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</si>
  <si>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</si>
  <si>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</si>
  <si>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</si>
  <si>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</si>
  <si>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</si>
  <si>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</si>
  <si>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</si>
  <si>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</si>
  <si>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</si>
  <si>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</si>
  <si>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</si>
  <si>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</si>
  <si>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</si>
  <si>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</si>
  <si>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</si>
  <si>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</si>
  <si>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</si>
  <si>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</si>
  <si>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</si>
  <si>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</si>
  <si>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</si>
  <si>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</si>
  <si>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</si>
  <si>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</si>
  <si>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</si>
  <si>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</si>
  <si>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</si>
  <si>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</si>
  <si>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</si>
  <si>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</si>
  <si>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</si>
  <si>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</si>
  <si>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</si>
  <si>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</si>
  <si>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</si>
  <si>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</si>
  <si>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</si>
  <si>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</si>
  <si>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</si>
  <si>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</si>
  <si>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</si>
  <si>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</si>
  <si>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</si>
  <si>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</si>
  <si>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</si>
  <si>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</si>
  <si>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</si>
  <si>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</si>
  <si>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</si>
  <si>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</si>
  <si>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</si>
  <si>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</si>
  <si>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</si>
  <si>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</si>
  <si>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</si>
  <si>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</si>
  <si>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</si>
  <si>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</si>
  <si>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</si>
  <si>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</si>
  <si>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</si>
  <si>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</si>
  <si>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</si>
  <si>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</si>
  <si>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</si>
  <si>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</si>
  <si>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</si>
  <si>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</si>
  <si>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</si>
  <si>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</si>
  <si>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</si>
  <si>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</si>
  <si>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</si>
  <si>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</si>
  <si>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</si>
  <si>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</si>
  <si>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</si>
  <si>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</si>
  <si>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</si>
  <si>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</si>
  <si>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</si>
  <si>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</si>
  <si>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</si>
  <si>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</si>
  <si>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</si>
  <si>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</si>
  <si>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</si>
  <si>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</si>
  <si>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</si>
  <si>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</si>
  <si>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</si>
  <si>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</si>
  <si>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</si>
  <si>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</si>
  <si>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</si>
  <si>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</si>
  <si>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</si>
  <si>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</si>
  <si>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</si>
  <si>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</si>
  <si>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</si>
  <si>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</si>
  <si>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</si>
  <si>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</si>
  <si>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</si>
  <si>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</si>
  <si>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</si>
  <si>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</si>
  <si>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</si>
  <si>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</si>
  <si>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</si>
  <si>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</si>
  <si>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</si>
  <si>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</si>
  <si>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</si>
  <si>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</si>
  <si>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</si>
  <si>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</si>
  <si>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</si>
  <si>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</si>
  <si>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</si>
  <si>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</si>
  <si>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</si>
  <si>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</si>
  <si>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</si>
  <si>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</si>
  <si>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</si>
  <si>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</si>
  <si>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</si>
  <si>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</si>
  <si>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</si>
  <si>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</si>
  <si>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</si>
  <si>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</si>
  <si>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</si>
  <si>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</si>
  <si>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</si>
  <si>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</si>
  <si>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</si>
  <si>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</si>
  <si>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</si>
  <si>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</si>
  <si>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</si>
  <si>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</si>
  <si>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</si>
  <si>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</si>
  <si>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</si>
  <si>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</si>
  <si>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</si>
  <si>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</si>
  <si>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</si>
  <si>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</si>
  <si>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</si>
  <si>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</si>
  <si>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</si>
  <si>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</si>
  <si>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</si>
  <si>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</si>
  <si>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</si>
  <si>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</si>
  <si>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</si>
  <si>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</si>
  <si>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</si>
  <si>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</si>
  <si>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</si>
  <si>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</si>
  <si>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</si>
  <si>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</si>
  <si>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</si>
  <si>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</si>
  <si>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</si>
  <si>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</si>
  <si>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</si>
  <si>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</si>
  <si>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</si>
  <si>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</si>
  <si>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</si>
  <si>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</si>
  <si>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</si>
  <si>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</si>
  <si>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</si>
  <si>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</si>
  <si>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</si>
  <si>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</si>
  <si>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</si>
  <si>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</si>
  <si>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</si>
  <si>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</si>
  <si>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</si>
  <si>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</si>
  <si>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</si>
  <si>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</si>
  <si>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</si>
  <si>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</si>
  <si>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</si>
  <si>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</si>
  <si>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</si>
  <si>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</si>
  <si>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</si>
  <si>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</si>
  <si>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</si>
  <si>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</si>
  <si>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</si>
  <si>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</si>
  <si>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</si>
  <si>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</si>
  <si>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</si>
  <si>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</si>
  <si>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</si>
  <si>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</si>
  <si>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</si>
  <si>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</si>
  <si>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</si>
  <si>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</si>
  <si>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</si>
  <si>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</si>
  <si>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</si>
  <si>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</si>
  <si>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</si>
  <si>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</si>
  <si>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</si>
  <si>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</si>
  <si>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</si>
  <si>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</si>
  <si>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</si>
  <si>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</si>
  <si>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</si>
  <si>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</si>
  <si>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</si>
  <si>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</si>
  <si>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</si>
  <si>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</si>
  <si>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</si>
  <si>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</si>
  <si>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</si>
  <si>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</si>
  <si>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</si>
  <si>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</si>
  <si>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</si>
  <si>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</si>
  <si>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</si>
  <si>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</si>
  <si>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</si>
  <si>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</si>
  <si>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</si>
  <si>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</si>
  <si>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</si>
  <si>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</si>
  <si>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</si>
  <si>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</si>
  <si>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</si>
  <si>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</si>
  <si>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</si>
  <si>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</si>
  <si>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</si>
  <si>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</si>
  <si>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</si>
  <si>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</si>
  <si>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</si>
  <si>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</si>
  <si>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</si>
  <si>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</si>
  <si>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</si>
  <si>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</si>
  <si>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</si>
  <si>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</si>
  <si>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</si>
  <si>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</si>
  <si>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</si>
  <si>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</si>
  <si>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</si>
  <si>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</si>
  <si>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</si>
  <si>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</si>
  <si>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</si>
  <si>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</si>
  <si>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</si>
  <si>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</si>
  <si>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</si>
  <si>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</si>
  <si>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</si>
  <si>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</si>
  <si>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</si>
  <si>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</si>
  <si>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</si>
  <si>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</si>
  <si>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</si>
  <si>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</si>
  <si>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</si>
  <si>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</si>
  <si>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</si>
  <si>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</si>
  <si>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</si>
  <si>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</si>
  <si>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</si>
  <si>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</si>
  <si>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</si>
  <si>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</si>
  <si>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</si>
  <si>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</si>
  <si>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</si>
  <si>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</si>
  <si>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</si>
  <si>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</si>
  <si>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</si>
  <si>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</si>
  <si>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</si>
  <si>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</si>
  <si>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</si>
  <si>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</si>
  <si>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</si>
  <si>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</si>
  <si>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</si>
  <si>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</si>
  <si>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</si>
  <si>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</si>
  <si>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</si>
  <si>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</si>
  <si>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</si>
  <si>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</si>
  <si>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</si>
  <si>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</si>
  <si>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</si>
  <si>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</si>
  <si>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</si>
  <si>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</si>
  <si>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</si>
  <si>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</si>
  <si>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</si>
  <si>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</si>
  <si>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</si>
  <si>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</si>
  <si>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</si>
  <si>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</si>
  <si>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</si>
  <si>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</si>
  <si>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</si>
  <si>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</si>
  <si>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</si>
  <si>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</si>
  <si>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</si>
  <si>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</si>
  <si>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</si>
  <si>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</si>
  <si>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</si>
  <si>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</si>
  <si>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</si>
  <si>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</si>
  <si>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</si>
  <si>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</si>
  <si>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</si>
  <si>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</si>
  <si>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</si>
  <si>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</si>
  <si>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</si>
  <si>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</si>
  <si>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</si>
  <si>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</si>
  <si>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</si>
  <si>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</si>
  <si>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</si>
  <si>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</si>
  <si>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</si>
  <si>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</si>
  <si>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</si>
  <si>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</si>
  <si>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</si>
  <si>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</si>
  <si>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</si>
  <si>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</si>
  <si>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</si>
  <si>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</si>
  <si>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</si>
  <si>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</si>
  <si>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</si>
  <si>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</si>
  <si>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</si>
  <si>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</si>
  <si>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</si>
  <si>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</si>
  <si>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</si>
  <si>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</si>
  <si>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</si>
  <si>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</si>
  <si>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</si>
  <si>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</si>
  <si>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</si>
  <si>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</si>
  <si>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</si>
  <si>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</si>
  <si>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</si>
  <si>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</si>
  <si>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</si>
  <si>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</si>
  <si>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</si>
  <si>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</si>
  <si>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</si>
  <si>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</si>
  <si>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</si>
  <si>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</si>
  <si>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</si>
  <si>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</si>
  <si>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</si>
  <si>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</si>
  <si>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</si>
  <si>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</si>
  <si>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</si>
  <si>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</si>
  <si>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</si>
  <si>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</si>
  <si>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</si>
  <si>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</si>
  <si>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</si>
  <si>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</si>
  <si>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</si>
  <si>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</si>
  <si>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</si>
  <si>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</si>
  <si>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</si>
  <si>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</si>
  <si>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</si>
  <si>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</si>
  <si>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</si>
  <si>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</si>
  <si>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</si>
  <si>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</si>
  <si>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</si>
  <si>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</si>
  <si>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</si>
  <si>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</si>
  <si>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</si>
  <si>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</si>
  <si>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</si>
  <si>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</si>
  <si>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</si>
  <si>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</si>
  <si>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</si>
  <si>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</si>
  <si>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</si>
  <si>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</si>
  <si>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</si>
  <si>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</si>
  <si>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</si>
  <si>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</si>
  <si>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</si>
  <si>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</si>
  <si>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</si>
  <si>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</si>
  <si>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</si>
  <si>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</si>
  <si>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</si>
  <si>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</si>
  <si>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</si>
  <si>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</si>
  <si>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</si>
  <si>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</si>
  <si>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</si>
  <si>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</si>
  <si>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</si>
  <si>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</si>
  <si>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</si>
  <si>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</si>
  <si>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</si>
  <si>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</si>
  <si>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</si>
  <si>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</si>
  <si>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</si>
  <si>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</si>
  <si>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</si>
  <si>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</si>
  <si>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</si>
  <si>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</si>
  <si>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</si>
  <si>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</si>
  <si>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</si>
  <si>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</si>
  <si>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</si>
  <si>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</si>
  <si>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</si>
  <si>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</si>
  <si>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</si>
  <si>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</si>
  <si>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</si>
  <si>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</si>
  <si>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</si>
  <si>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</si>
  <si>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</si>
  <si>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</si>
  <si>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</si>
  <si>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</si>
  <si>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</si>
  <si>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</si>
  <si>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</si>
  <si>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</si>
  <si>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</si>
  <si>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</si>
  <si>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</si>
  <si>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</si>
  <si>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</si>
  <si>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</si>
  <si>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</si>
  <si>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</si>
  <si>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</si>
  <si>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</si>
  <si>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</si>
  <si>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</si>
  <si>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</si>
  <si>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</si>
  <si>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</si>
  <si>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</si>
  <si>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</si>
  <si>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</si>
  <si>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</si>
  <si>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</si>
  <si>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</si>
  <si>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</si>
  <si>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</si>
  <si>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</si>
  <si>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</si>
  <si>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</si>
  <si>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</si>
  <si>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</si>
  <si>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</si>
  <si>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</si>
  <si>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</si>
  <si>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</si>
  <si>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</si>
  <si>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</si>
  <si>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</si>
  <si>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</si>
  <si>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</si>
  <si>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</si>
  <si>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</si>
  <si>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</si>
  <si>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</si>
  <si>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</si>
  <si>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</si>
  <si>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</si>
  <si>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</si>
  <si>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</si>
  <si>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</si>
  <si>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</si>
  <si>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</si>
  <si>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</si>
  <si>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</si>
  <si>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</si>
  <si>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</si>
  <si>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</si>
  <si>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</si>
  <si>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</si>
  <si>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</si>
  <si>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</si>
  <si>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</si>
  <si>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</si>
  <si>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</si>
  <si>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</si>
  <si>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</si>
  <si>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</si>
  <si>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</si>
  <si>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</si>
  <si>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</si>
  <si>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</si>
  <si>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</si>
  <si>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</si>
  <si>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</si>
  <si>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</si>
  <si>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</si>
  <si>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</si>
  <si>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</si>
  <si>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</si>
  <si>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</si>
  <si>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</si>
  <si>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</si>
  <si>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</si>
  <si>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</si>
  <si>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</si>
  <si>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</si>
  <si>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</si>
  <si>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</si>
  <si>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</si>
  <si>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</si>
  <si>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</si>
  <si>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</si>
  <si>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</si>
  <si>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</si>
  <si>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</si>
  <si>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</si>
  <si>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</si>
  <si>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</si>
  <si>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</si>
  <si>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</si>
  <si>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</si>
  <si>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</si>
  <si>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</si>
  <si>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</si>
  <si>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</si>
  <si>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</si>
  <si>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</si>
  <si>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</si>
  <si>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</si>
  <si>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</si>
  <si>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</si>
  <si>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</si>
  <si>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</si>
  <si>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</si>
  <si>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</si>
  <si>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</si>
  <si>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</si>
  <si>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</si>
  <si>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</si>
  <si>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</si>
  <si>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</si>
  <si>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</si>
  <si>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</si>
  <si>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</si>
  <si>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</si>
  <si>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</si>
  <si>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</si>
  <si>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</si>
  <si>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</si>
  <si>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</si>
  <si>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</si>
  <si>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</si>
  <si>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</si>
  <si>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</si>
  <si>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</si>
  <si>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</si>
  <si>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</si>
  <si>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</si>
  <si>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</si>
  <si>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</si>
  <si>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</si>
  <si>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</si>
  <si>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</si>
  <si>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</si>
  <si>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</si>
  <si>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</si>
  <si>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</si>
  <si>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</si>
  <si>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</si>
  <si>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</si>
  <si>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</si>
  <si>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</si>
  <si>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</si>
  <si>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</si>
  <si>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</si>
  <si>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</si>
  <si>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</si>
  <si>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</si>
  <si>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</si>
  <si>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</si>
  <si>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</si>
  <si>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</si>
  <si>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</si>
  <si>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</si>
  <si>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</si>
  <si>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</si>
  <si>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</si>
  <si>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</si>
  <si>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</si>
  <si>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</si>
  <si>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</si>
  <si>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</si>
  <si>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</si>
  <si>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</si>
  <si>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</si>
  <si>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</si>
  <si>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</si>
  <si>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</si>
  <si>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</si>
  <si>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</si>
  <si>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</si>
  <si>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</si>
  <si>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</si>
  <si>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</si>
  <si>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</si>
  <si>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</si>
  <si>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</si>
  <si>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</si>
  <si>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</si>
  <si>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</si>
  <si>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</si>
  <si>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</si>
  <si>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</si>
  <si>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</si>
  <si>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</si>
  <si>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</si>
  <si>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</si>
  <si>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</si>
  <si>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</si>
  <si>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</si>
  <si>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</si>
  <si>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</si>
  <si>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</si>
  <si>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</si>
  <si>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</si>
  <si>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</si>
  <si>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</si>
  <si>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</si>
  <si>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</si>
  <si>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</si>
  <si>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</si>
  <si>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</si>
  <si>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</si>
  <si>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</si>
  <si>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</si>
  <si>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</si>
  <si>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</si>
  <si>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</si>
  <si>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</si>
  <si>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</si>
  <si>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</si>
  <si>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</si>
  <si>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</si>
  <si>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</si>
  <si>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</si>
  <si>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</si>
  <si>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</si>
  <si>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</si>
  <si>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</si>
  <si>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</si>
  <si>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</si>
  <si>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</si>
  <si>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</si>
  <si>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</si>
  <si>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</si>
  <si>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</si>
  <si>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</si>
  <si>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</si>
  <si>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</si>
  <si>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</si>
  <si>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</si>
  <si>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</si>
  <si>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</si>
  <si>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</si>
  <si>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</si>
  <si>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</si>
  <si>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</si>
  <si>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</si>
  <si>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</si>
  <si>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</si>
  <si>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</si>
  <si>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</si>
  <si>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</si>
  <si>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</si>
  <si>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</si>
  <si>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</si>
  <si>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</si>
  <si>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</si>
  <si>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</si>
  <si>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</si>
  <si>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</si>
  <si>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</si>
  <si>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</si>
  <si>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</si>
  <si>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</si>
  <si>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</si>
  <si>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</si>
  <si>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</si>
  <si>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</si>
  <si>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</si>
  <si>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</si>
  <si>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</si>
  <si>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</si>
  <si>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</si>
  <si>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</si>
  <si>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</si>
  <si>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</si>
  <si>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</si>
  <si>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</si>
  <si>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</si>
  <si>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</si>
  <si>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</si>
  <si>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</si>
  <si>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</si>
  <si>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</si>
  <si>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</si>
  <si>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</si>
  <si>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</si>
  <si>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</si>
  <si>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</si>
  <si>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</si>
  <si>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</si>
  <si>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</si>
  <si>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</si>
  <si>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</si>
  <si>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</si>
  <si>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</si>
  <si>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</si>
  <si>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</si>
  <si>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</si>
  <si>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</si>
  <si>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</si>
  <si>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</si>
  <si>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</si>
  <si>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</si>
  <si>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</si>
  <si>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</si>
  <si>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</si>
  <si>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</si>
  <si>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</si>
  <si>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</si>
  <si>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</si>
  <si>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</si>
  <si>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</si>
  <si>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</si>
  <si>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</si>
  <si>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</si>
  <si>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</si>
  <si>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</si>
  <si>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</si>
  <si>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</si>
  <si>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</si>
  <si>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</si>
  <si>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</si>
  <si>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</si>
  <si>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</si>
  <si>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</si>
  <si>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</si>
  <si>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</si>
  <si>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</si>
  <si>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</si>
  <si>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</si>
  <si>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</si>
  <si>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</si>
  <si>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</si>
  <si>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</si>
  <si>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</si>
  <si>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</si>
  <si>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</si>
  <si>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</si>
  <si>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</si>
  <si>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</si>
  <si>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</si>
  <si>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</si>
  <si>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</si>
  <si>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</si>
  <si>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</si>
  <si>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</si>
  <si>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</si>
  <si>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</si>
  <si>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</si>
  <si>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</si>
  <si>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</si>
  <si>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</si>
  <si>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</si>
  <si>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</si>
  <si>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</si>
  <si>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</si>
  <si>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</si>
  <si>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</si>
  <si>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</si>
  <si>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</si>
  <si>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</si>
  <si>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</si>
  <si>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</si>
  <si>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</si>
  <si>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</si>
  <si>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</si>
  <si>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</si>
  <si>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</si>
  <si>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</si>
  <si>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</si>
  <si>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</si>
  <si>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</si>
  <si>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</si>
  <si>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</si>
  <si>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</si>
  <si>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</si>
  <si>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</si>
  <si>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</si>
  <si>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</si>
  <si>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</si>
  <si>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</si>
  <si>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</si>
  <si>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</si>
  <si>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</si>
  <si>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</si>
  <si>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</si>
  <si>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</si>
  <si>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</si>
  <si>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</si>
  <si>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</si>
  <si>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</si>
  <si>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</si>
  <si>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</si>
  <si>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</si>
  <si>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</si>
  <si>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</si>
  <si>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</si>
  <si>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</si>
  <si>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</si>
  <si>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</si>
  <si>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</si>
  <si>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</si>
  <si>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</si>
  <si>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</si>
  <si>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</si>
  <si>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</si>
  <si>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</si>
  <si>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</si>
  <si>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</si>
  <si>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</si>
  <si>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</si>
  <si>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</si>
  <si>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</si>
  <si>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</si>
  <si>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</si>
  <si>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</si>
  <si>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</si>
  <si>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</si>
  <si>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</si>
  <si>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</si>
  <si>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</si>
  <si>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</si>
  <si>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</si>
  <si>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</si>
  <si>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</si>
  <si>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</si>
  <si>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</si>
  <si>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</si>
  <si>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</si>
  <si>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</si>
  <si>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</si>
  <si>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</si>
  <si>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</si>
  <si>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</si>
  <si>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</si>
  <si>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</si>
  <si>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</si>
  <si>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</si>
  <si>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</si>
  <si>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</si>
  <si>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</si>
  <si>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</si>
  <si>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</si>
  <si>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</si>
  <si>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</si>
  <si>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</si>
  <si>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</si>
  <si>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</si>
  <si>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</si>
  <si>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</si>
  <si>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</si>
  <si>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</si>
  <si>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</si>
  <si>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</si>
  <si>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</si>
  <si>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</si>
  <si>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</si>
  <si>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</si>
  <si>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</si>
  <si>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</si>
  <si>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</si>
  <si>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</si>
  <si>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</si>
  <si>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</si>
  <si>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</si>
  <si>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</si>
  <si>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</si>
  <si>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</si>
  <si>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</si>
  <si>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</si>
  <si>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</si>
  <si>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</si>
  <si>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</si>
  <si>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</si>
  <si>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</si>
  <si>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</si>
  <si>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</si>
  <si>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</si>
  <si>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</si>
  <si>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</si>
  <si>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</si>
  <si>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</si>
  <si>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</si>
  <si>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</si>
  <si>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</si>
  <si>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</si>
  <si>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</si>
  <si>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</si>
  <si>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</si>
  <si>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</si>
  <si>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</si>
  <si>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</si>
  <si>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</si>
  <si>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</si>
  <si>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</si>
  <si>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</si>
  <si>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</si>
  <si>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</si>
  <si>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</si>
  <si>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</si>
  <si>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</si>
  <si>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</si>
  <si>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</si>
  <si>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</si>
  <si>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</si>
  <si>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</si>
  <si>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</si>
  <si>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</si>
  <si>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</si>
  <si>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</si>
  <si>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</si>
  <si>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</si>
  <si>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</si>
  <si>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</si>
  <si>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</si>
  <si>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</si>
  <si>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</si>
  <si>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</si>
  <si>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</si>
  <si>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</si>
  <si>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</si>
  <si>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</si>
  <si>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</si>
  <si>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</si>
  <si>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</si>
  <si>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</si>
  <si>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</si>
  <si>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</si>
  <si>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</si>
  <si>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</si>
  <si>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</si>
  <si>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</si>
  <si>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</si>
  <si>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</si>
  <si>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</si>
  <si>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</si>
  <si>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</si>
  <si>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</si>
  <si>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</si>
  <si>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</si>
  <si>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</si>
  <si>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</si>
  <si>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</si>
  <si>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</si>
  <si>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</si>
  <si>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</si>
  <si>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</si>
  <si>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</si>
  <si>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</si>
  <si>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</si>
  <si>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</si>
  <si>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</si>
  <si>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</si>
  <si>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</si>
  <si>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</si>
  <si>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</si>
  <si>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</si>
  <si>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</si>
  <si>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</si>
  <si>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</si>
  <si>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</si>
  <si>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</si>
  <si>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</si>
  <si>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</si>
  <si>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</si>
  <si>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</si>
  <si>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</si>
  <si>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</si>
  <si>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</si>
  <si>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</si>
  <si>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</si>
  <si>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</si>
  <si>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</si>
  <si>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</si>
  <si>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</si>
  <si>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</si>
  <si>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</si>
  <si>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</si>
  <si>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</si>
  <si>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</si>
  <si>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</si>
  <si>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</si>
  <si>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</si>
  <si>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</si>
  <si>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</si>
  <si>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</si>
  <si>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</si>
  <si>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</si>
  <si>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</si>
  <si>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</si>
  <si>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</si>
  <si>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</si>
  <si>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</si>
  <si>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</si>
  <si>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</si>
  <si>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</si>
  <si>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</si>
  <si>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</si>
  <si>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</si>
  <si>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</si>
  <si>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</si>
  <si>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</si>
  <si>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</si>
  <si>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</si>
  <si>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</si>
  <si>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</si>
  <si>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</si>
  <si>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</si>
  <si>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</si>
  <si>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</si>
  <si>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</si>
  <si>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</si>
  <si>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</si>
  <si>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</si>
  <si>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</si>
  <si>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</si>
  <si>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</si>
  <si>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</si>
  <si>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</si>
  <si>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</si>
  <si>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</si>
  <si>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</si>
  <si>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</si>
  <si>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</si>
  <si>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</si>
  <si>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</si>
  <si>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</si>
  <si>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</si>
  <si>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</si>
  <si>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</si>
  <si>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</si>
  <si>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</si>
  <si>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</si>
  <si>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</si>
  <si>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</si>
  <si>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</si>
  <si>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</si>
  <si>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</si>
  <si>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</si>
  <si>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</si>
  <si>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</si>
  <si>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</si>
  <si>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</si>
  <si>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</si>
  <si>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</si>
  <si>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</si>
  <si>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</si>
  <si>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</si>
  <si>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</si>
  <si>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</si>
  <si>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</si>
  <si>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</si>
  <si>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</si>
  <si>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</si>
  <si>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</si>
  <si>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</si>
  <si>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</si>
  <si>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</si>
  <si>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</si>
  <si>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</si>
  <si>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</si>
  <si>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</si>
  <si>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</si>
  <si>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</si>
  <si>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</si>
  <si>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</si>
  <si>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</si>
  <si>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</si>
  <si>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</si>
  <si>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</si>
  <si>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</si>
  <si>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</si>
  <si>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</si>
  <si>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</si>
  <si>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</si>
  <si>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</si>
  <si>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</si>
  <si>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</si>
  <si>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</si>
  <si>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</si>
  <si>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</si>
  <si>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</si>
  <si>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</si>
  <si>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</si>
  <si>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</si>
  <si>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</si>
  <si>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</si>
  <si>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</si>
  <si>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</si>
  <si>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</si>
  <si>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</si>
  <si>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</si>
  <si>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</si>
  <si>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</si>
  <si>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</si>
  <si>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</si>
  <si>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</si>
  <si>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</si>
  <si>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</si>
  <si>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</si>
  <si>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</si>
  <si>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</si>
  <si>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</si>
  <si>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</si>
  <si>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</si>
  <si>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</si>
  <si>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</si>
  <si>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</si>
  <si>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</si>
  <si>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</si>
  <si>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</si>
  <si>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</si>
  <si>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</si>
  <si>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</si>
  <si>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</si>
  <si>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</si>
  <si>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</si>
  <si>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</si>
  <si>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</si>
  <si>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</si>
  <si>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</si>
  <si>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</si>
  <si>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</si>
  <si>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</si>
  <si>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</si>
  <si>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</si>
  <si>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</si>
  <si>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</si>
  <si>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</si>
  <si>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</si>
  <si>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</si>
  <si>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</si>
  <si>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</si>
  <si>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</si>
  <si>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</si>
  <si>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</si>
  <si>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</si>
  <si>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</si>
  <si>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</si>
  <si>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</si>
  <si>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</si>
  <si>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</si>
  <si>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</si>
  <si>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</si>
  <si>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</si>
  <si>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</si>
  <si>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</si>
  <si>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</si>
  <si>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</si>
  <si>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</si>
  <si>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</si>
  <si>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</si>
  <si>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</si>
  <si>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</si>
  <si>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</si>
  <si>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</si>
  <si>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</si>
  <si>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</si>
  <si>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</si>
  <si>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</si>
  <si>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</si>
  <si>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</si>
  <si>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</si>
  <si>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</si>
  <si>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</si>
  <si>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</si>
  <si>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</si>
  <si>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</si>
  <si>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</si>
  <si>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</si>
  <si>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</si>
  <si>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</si>
  <si>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</si>
  <si>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</si>
  <si>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</si>
  <si>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</si>
  <si>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</si>
  <si>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</si>
  <si>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</si>
  <si>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</si>
  <si>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</si>
  <si>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</si>
  <si>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</si>
  <si>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</si>
  <si>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</si>
  <si>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</si>
  <si>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</si>
  <si>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</si>
  <si>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</si>
  <si>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</si>
  <si>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</si>
  <si>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</si>
  <si>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</si>
  <si>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</si>
  <si>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</si>
  <si>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</si>
  <si>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</si>
  <si>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</si>
  <si>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</si>
  <si>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</si>
  <si>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</si>
  <si>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</si>
  <si>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</si>
  <si>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</si>
  <si>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</si>
  <si>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</si>
  <si>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</si>
  <si>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</si>
  <si>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</si>
  <si>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</si>
  <si>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</si>
  <si>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</si>
  <si>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</si>
  <si>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</si>
  <si>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</si>
  <si>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</si>
  <si>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</si>
  <si>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</si>
  <si>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</si>
  <si>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</si>
  <si>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</si>
  <si>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</si>
  <si>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</si>
  <si>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</si>
  <si>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</si>
  <si>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</si>
  <si>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</si>
  <si>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</si>
  <si>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</si>
  <si>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</si>
  <si>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</si>
  <si>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</si>
  <si>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</si>
  <si>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</si>
  <si>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</si>
  <si>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</si>
  <si>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</si>
  <si>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</si>
  <si>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</si>
  <si>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</si>
  <si>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</si>
  <si>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</si>
  <si>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</si>
  <si>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</si>
  <si>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</si>
  <si>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</si>
  <si>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</si>
  <si>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</si>
  <si>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</si>
  <si>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</si>
  <si>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</si>
  <si>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</si>
  <si>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</si>
  <si>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</si>
  <si>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</si>
  <si>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</si>
  <si>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</si>
  <si>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</si>
  <si>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</si>
  <si>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</si>
  <si>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</si>
  <si>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</si>
  <si>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</si>
  <si>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</si>
  <si>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</si>
  <si>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</si>
  <si>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</si>
  <si>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</si>
  <si>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</si>
  <si>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</si>
  <si>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</si>
  <si>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</si>
  <si>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</si>
  <si>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</si>
  <si>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</si>
  <si>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</si>
  <si>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</si>
  <si>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</si>
  <si>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</si>
  <si>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</si>
  <si>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</si>
  <si>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</si>
  <si>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</si>
  <si>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</si>
  <si>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</si>
  <si>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</si>
  <si>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</si>
  <si>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</si>
  <si>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</si>
  <si>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</si>
  <si>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</si>
  <si>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</si>
  <si>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</si>
  <si>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</si>
  <si>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</si>
  <si>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</si>
  <si>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</si>
  <si>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</si>
  <si>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</si>
  <si>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</si>
  <si>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</si>
  <si>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</si>
  <si>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</si>
  <si>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</si>
  <si>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</si>
  <si>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</si>
  <si>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</si>
  <si>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</si>
  <si>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</si>
  <si>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</si>
  <si>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</si>
  <si>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</si>
  <si>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</si>
  <si>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</si>
  <si>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</si>
  <si>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</si>
  <si>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</si>
  <si>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</si>
  <si>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</si>
  <si>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</si>
  <si>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</si>
  <si>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</si>
  <si>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</si>
  <si>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</si>
  <si>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</si>
  <si>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</si>
  <si>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</si>
  <si>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</si>
  <si>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</si>
  <si>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</si>
  <si>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</si>
  <si>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</si>
  <si>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</si>
  <si>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</si>
  <si>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</si>
  <si>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</si>
  <si>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</si>
  <si>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</si>
  <si>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</si>
  <si>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</si>
  <si>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</si>
  <si>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</si>
  <si>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</si>
  <si>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</si>
  <si>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</si>
  <si>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</si>
  <si>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</si>
  <si>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</si>
  <si>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</si>
  <si>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</si>
  <si>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</si>
  <si>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</si>
  <si>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</si>
  <si>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</si>
  <si>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</si>
  <si>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</si>
  <si>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</si>
  <si>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</si>
  <si>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</si>
  <si>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</si>
  <si>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</si>
  <si>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</si>
  <si>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</si>
  <si>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</si>
  <si>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</si>
  <si>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</si>
  <si>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</si>
  <si>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</si>
  <si>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</si>
  <si>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</si>
  <si>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</si>
  <si>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</si>
  <si>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</si>
  <si>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</si>
  <si>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</si>
  <si>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</si>
  <si>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</si>
  <si>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</si>
  <si>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</si>
  <si>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</si>
  <si>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</si>
  <si>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</si>
  <si>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</si>
  <si>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</si>
  <si>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</si>
  <si>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</si>
  <si>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</si>
  <si>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</si>
  <si>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</si>
  <si>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</si>
  <si>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</si>
  <si>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</si>
  <si>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</si>
  <si>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</si>
  <si>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</si>
  <si>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</si>
  <si>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</si>
  <si>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</si>
  <si>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</si>
  <si>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</si>
  <si>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</si>
  <si>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</si>
  <si>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</si>
  <si>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</si>
  <si>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</si>
  <si>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</si>
  <si>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</si>
  <si>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</si>
  <si>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</si>
  <si>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</si>
  <si>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</si>
  <si>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</si>
  <si>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</si>
  <si>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</si>
  <si>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</si>
  <si>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</si>
  <si>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</si>
  <si>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</si>
  <si>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</si>
  <si>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</si>
  <si>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</si>
  <si>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</si>
  <si>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</si>
  <si>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</si>
  <si>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</si>
  <si>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</si>
  <si>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</si>
  <si>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</si>
  <si>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</si>
  <si>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</si>
  <si>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</si>
  <si>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</si>
  <si>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</si>
  <si>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</si>
  <si>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</si>
  <si>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</si>
  <si>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</si>
  <si>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</si>
  <si>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</si>
  <si>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</si>
  <si>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</si>
  <si>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</si>
  <si>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</si>
  <si>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</si>
  <si>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</si>
  <si>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</si>
  <si>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</si>
  <si>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</si>
  <si>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</si>
  <si>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</si>
  <si>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</si>
  <si>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</si>
  <si>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</si>
  <si>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</si>
  <si>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</si>
  <si>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</si>
  <si>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</si>
  <si>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</si>
  <si>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</si>
  <si>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</si>
  <si>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</si>
  <si>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</si>
  <si>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</si>
  <si>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</si>
  <si>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</si>
  <si>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</si>
  <si>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</si>
  <si>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</si>
  <si>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</si>
  <si>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</si>
  <si>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</si>
  <si>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</si>
  <si>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</si>
  <si>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</si>
  <si>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</si>
  <si>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</si>
  <si>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</si>
  <si>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</si>
  <si>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</si>
  <si>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</si>
  <si>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</si>
  <si>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</si>
  <si>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</si>
  <si>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</si>
  <si>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</si>
  <si>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</si>
  <si>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</si>
  <si>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</si>
  <si>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</si>
  <si>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</si>
  <si>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</si>
  <si>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</si>
  <si>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</si>
  <si>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</si>
  <si>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</si>
  <si>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</si>
  <si>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</si>
  <si>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</si>
  <si>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</si>
  <si>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</si>
  <si>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</si>
  <si>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</si>
  <si>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</si>
  <si>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</si>
  <si>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</si>
  <si>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</si>
  <si>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</si>
  <si>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</si>
  <si>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</si>
  <si>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</si>
  <si>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</si>
  <si>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</si>
  <si>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</si>
  <si>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</si>
  <si>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</si>
  <si>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</si>
  <si>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</si>
  <si>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</si>
  <si>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</si>
  <si>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</si>
  <si>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</si>
  <si>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</si>
  <si>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</si>
  <si>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</si>
  <si>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</si>
  <si>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</si>
  <si>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</si>
  <si>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</si>
  <si>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</si>
  <si>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</si>
  <si>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</si>
  <si>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</si>
  <si>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</si>
  <si>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</si>
  <si>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</si>
  <si>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</si>
  <si>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</si>
  <si>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</si>
  <si>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</si>
  <si>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</si>
  <si>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</si>
  <si>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</si>
  <si>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</si>
  <si>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</si>
  <si>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</si>
  <si>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</si>
  <si>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</si>
  <si>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</si>
  <si>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</si>
  <si>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</si>
  <si>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</si>
  <si>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</si>
  <si>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</si>
  <si>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</si>
  <si>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</si>
  <si>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</si>
  <si>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</si>
  <si>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</si>
  <si>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</si>
  <si>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</si>
  <si>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</si>
  <si>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</si>
  <si>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</si>
  <si>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</si>
  <si>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</si>
  <si>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</si>
  <si>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</si>
  <si>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</si>
  <si>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</si>
  <si>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</si>
  <si>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</si>
  <si>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</si>
  <si>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</si>
  <si>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</si>
  <si>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</si>
  <si>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</si>
  <si>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</si>
  <si>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</si>
  <si>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</si>
  <si>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</si>
  <si>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</si>
  <si>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</si>
  <si>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</si>
  <si>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</si>
  <si>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</si>
  <si>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</si>
  <si>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</si>
  <si>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</si>
  <si>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</si>
  <si>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</si>
  <si>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</si>
  <si>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</si>
  <si>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</si>
  <si>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</si>
  <si>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</si>
  <si>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</si>
  <si>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</si>
  <si>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</si>
  <si>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</si>
  <si>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</si>
  <si>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</si>
  <si>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</si>
  <si>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</si>
  <si>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</si>
  <si>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</si>
  <si>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</si>
  <si>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</si>
  <si>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</si>
  <si>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</si>
  <si>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</si>
  <si>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</si>
  <si>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</si>
  <si>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</si>
  <si>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</si>
  <si>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</si>
  <si>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</si>
  <si>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</si>
  <si>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</si>
  <si>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</si>
  <si>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</si>
  <si>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</si>
  <si>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</si>
  <si>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</si>
  <si>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</si>
  <si>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</si>
  <si>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</si>
  <si>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</si>
  <si>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</si>
  <si>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</si>
  <si>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</si>
  <si>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</si>
  <si>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</si>
  <si>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</si>
  <si>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</si>
  <si>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</si>
  <si>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</si>
  <si>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</si>
  <si>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</si>
  <si>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</si>
  <si>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</si>
  <si>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</si>
  <si>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</si>
  <si>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</si>
  <si>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</si>
  <si>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</si>
  <si>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</si>
  <si>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</si>
  <si>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</si>
  <si>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</si>
  <si>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</si>
  <si>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</si>
  <si>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</si>
  <si>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</si>
  <si>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</si>
  <si>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</si>
  <si>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</si>
  <si>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</si>
  <si>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</si>
  <si>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</si>
  <si>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</si>
  <si>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</si>
  <si>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</si>
  <si>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</si>
  <si>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</si>
  <si>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</si>
  <si>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</si>
  <si>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</si>
  <si>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</si>
  <si>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</si>
  <si>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</si>
  <si>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</si>
  <si>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</si>
  <si>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</si>
  <si>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</si>
  <si>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</si>
  <si>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</si>
  <si>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</si>
  <si>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</si>
  <si>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</si>
  <si>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</si>
  <si>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</si>
  <si>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</si>
  <si>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</si>
  <si>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</si>
  <si>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</si>
  <si>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</si>
  <si>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</si>
  <si>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</si>
  <si>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</si>
  <si>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</si>
  <si>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</si>
  <si>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</si>
  <si>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</si>
  <si>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</si>
  <si>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</si>
  <si>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</si>
  <si>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</si>
  <si>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</si>
  <si>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</si>
  <si>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</si>
  <si>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</si>
  <si>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</si>
  <si>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</si>
  <si>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</si>
  <si>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</si>
  <si>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</si>
  <si>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</si>
  <si>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</si>
  <si>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</si>
  <si>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</si>
  <si>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</si>
  <si>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</si>
  <si>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</si>
  <si>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</si>
  <si>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</si>
  <si>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</si>
  <si>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</si>
  <si>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</si>
  <si>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</si>
  <si>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</si>
  <si>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</si>
  <si>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</si>
  <si>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</si>
  <si>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</si>
  <si>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</si>
  <si>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</si>
  <si>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</si>
  <si>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</si>
  <si>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</si>
  <si>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</si>
  <si>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</si>
  <si>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</si>
  <si>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</si>
  <si>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</si>
  <si>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</si>
  <si>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</si>
  <si>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</si>
  <si>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</si>
  <si>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</si>
  <si>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</si>
  <si>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</si>
  <si>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</si>
  <si>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</si>
  <si>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</si>
  <si>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</si>
  <si>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</si>
  <si>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</si>
  <si>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</si>
  <si>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</si>
  <si>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</si>
  <si>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</si>
  <si>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</si>
  <si>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</si>
  <si>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</si>
  <si>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</si>
  <si>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</si>
  <si>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</si>
  <si>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</si>
  <si>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</si>
  <si>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</si>
  <si>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</si>
  <si>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</si>
  <si>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</si>
  <si>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</si>
  <si>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</si>
  <si>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</si>
  <si>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</si>
  <si>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</si>
  <si>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</si>
  <si>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</si>
  <si>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</si>
  <si>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</si>
  <si>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</si>
  <si>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</si>
  <si>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</si>
  <si>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</si>
  <si>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</si>
  <si>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</si>
  <si>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</si>
  <si>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</si>
  <si>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</si>
  <si>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</si>
  <si>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</si>
  <si>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</si>
  <si>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</si>
  <si>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</si>
  <si>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</si>
  <si>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</si>
  <si>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</si>
  <si>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</si>
  <si>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</si>
  <si>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</si>
  <si>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</si>
  <si>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</si>
  <si>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</si>
  <si>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</si>
  <si>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</si>
  <si>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</si>
  <si>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</si>
  <si>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</si>
  <si>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</si>
  <si>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</si>
  <si>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</si>
  <si>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</si>
  <si>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</si>
  <si>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</si>
  <si>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</si>
  <si>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</si>
  <si>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</si>
  <si>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</si>
  <si>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</si>
  <si>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</si>
  <si>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</si>
  <si>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</si>
  <si>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</si>
  <si>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</si>
  <si>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</si>
  <si>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</si>
  <si>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</si>
  <si>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</si>
  <si>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</si>
  <si>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</si>
  <si>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</si>
  <si>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</si>
  <si>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</si>
  <si>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</si>
  <si>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</si>
  <si>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</si>
  <si>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</si>
  <si>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</si>
  <si>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</si>
  <si>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</si>
  <si>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</si>
  <si>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</si>
  <si>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</si>
  <si>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</si>
  <si>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</si>
  <si>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</si>
  <si>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</si>
  <si>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</si>
  <si>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</si>
  <si>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</si>
  <si>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</si>
  <si>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</si>
  <si>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</si>
  <si>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</si>
  <si>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</si>
  <si>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</si>
  <si>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</si>
  <si>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</si>
  <si>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</si>
  <si>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</si>
  <si>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</si>
  <si>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</si>
  <si>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</si>
  <si>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</si>
  <si>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</si>
  <si>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</si>
  <si>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</si>
  <si>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</si>
  <si>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</si>
  <si>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</si>
  <si>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</si>
  <si>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</si>
  <si>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</si>
  <si>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</si>
  <si>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</si>
  <si>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</si>
  <si>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</si>
  <si>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</si>
  <si>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</si>
  <si>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</si>
  <si>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</si>
  <si>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</si>
  <si>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</si>
  <si>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</si>
  <si>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</si>
  <si>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</si>
  <si>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</si>
  <si>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</si>
  <si>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</si>
  <si>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</si>
  <si>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</si>
  <si>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</si>
  <si>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</si>
  <si>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</si>
  <si>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</si>
  <si>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</si>
  <si>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</si>
  <si>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</si>
  <si>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</si>
  <si>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</si>
  <si>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</si>
  <si>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</si>
  <si>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</si>
  <si>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</si>
  <si>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</si>
  <si>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</si>
  <si>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</si>
  <si>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</si>
  <si>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</si>
  <si>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</si>
  <si>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</si>
  <si>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</si>
  <si>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</si>
  <si>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</si>
  <si>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</si>
  <si>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</si>
  <si>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</si>
  <si>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</si>
  <si>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</si>
  <si>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</si>
  <si>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</si>
  <si>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</si>
  <si>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</si>
  <si>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</si>
  <si>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</si>
  <si>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</si>
  <si>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</si>
  <si>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</si>
  <si>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</si>
  <si>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</si>
  <si>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</si>
  <si>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</si>
  <si>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</si>
  <si>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</si>
  <si>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</si>
  <si>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</si>
  <si>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</si>
  <si>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</si>
  <si>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</si>
  <si>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</si>
  <si>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</si>
  <si>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</si>
  <si>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</si>
  <si>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</si>
  <si>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</si>
  <si>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</si>
  <si>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</si>
  <si>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</si>
  <si>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</si>
  <si>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</si>
  <si>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</si>
  <si>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</si>
  <si>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</si>
  <si>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</si>
  <si>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</si>
  <si>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</si>
  <si>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</si>
  <si>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</si>
  <si>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</si>
  <si>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</si>
  <si>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</si>
  <si>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</si>
  <si>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</si>
  <si>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</si>
  <si>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</si>
  <si>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</si>
  <si>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</si>
  <si>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</si>
  <si>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</si>
  <si>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</si>
  <si>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</si>
  <si>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</si>
  <si>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</si>
  <si>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</si>
  <si>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</si>
  <si>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</si>
  <si>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</si>
  <si>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</si>
  <si>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</si>
  <si>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</si>
  <si>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</si>
  <si>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</si>
  <si>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</si>
  <si>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</si>
  <si>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</si>
  <si>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</si>
  <si>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</si>
  <si>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</si>
  <si>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</si>
  <si>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</si>
  <si>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</si>
  <si>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</si>
  <si>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</si>
  <si>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</si>
  <si>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</si>
  <si>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</si>
  <si>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</si>
  <si>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</si>
  <si>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</si>
  <si>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</si>
  <si>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</si>
  <si>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</si>
  <si>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</si>
  <si>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</si>
  <si>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</si>
  <si>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</si>
  <si>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</si>
  <si>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</si>
  <si>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</si>
  <si>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</si>
  <si>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</si>
  <si>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</si>
  <si>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</si>
  <si>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</si>
  <si>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</si>
  <si>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</si>
  <si>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</si>
  <si>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</si>
  <si>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</si>
  <si>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</si>
  <si>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</si>
  <si>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</si>
  <si>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</si>
  <si>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</si>
  <si>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</si>
  <si>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</si>
  <si>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</si>
  <si>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</si>
  <si>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</si>
  <si>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</si>
  <si>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</si>
  <si>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</si>
  <si>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</si>
  <si>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</si>
  <si>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</si>
  <si>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</si>
  <si>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</si>
  <si>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</si>
  <si>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</si>
  <si>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</si>
  <si>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</si>
  <si>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</si>
  <si>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</si>
  <si>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</si>
  <si>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</si>
  <si>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</si>
  <si>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</si>
  <si>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</si>
  <si>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</si>
  <si>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</si>
  <si>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</si>
  <si>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</si>
  <si>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</si>
  <si>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</si>
  <si>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</si>
  <si>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</si>
  <si>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</si>
  <si>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</si>
  <si>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</si>
  <si>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</si>
  <si>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</si>
  <si>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</si>
  <si>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</si>
  <si>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</si>
  <si>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</si>
  <si>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</si>
  <si>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</si>
  <si>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</si>
  <si>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</si>
  <si>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</si>
  <si>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</si>
  <si>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</si>
  <si>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</si>
  <si>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</si>
  <si>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</si>
  <si>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</si>
  <si>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</si>
  <si>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</si>
  <si>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</si>
  <si>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</si>
  <si>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</si>
  <si>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</si>
  <si>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</si>
  <si>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</si>
  <si>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</si>
  <si>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</si>
  <si>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</si>
  <si>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</si>
  <si>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</si>
  <si>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</si>
  <si>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</si>
  <si>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</si>
  <si>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</si>
  <si>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</si>
  <si>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</si>
  <si>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</si>
  <si>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</si>
  <si>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</si>
  <si>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</si>
  <si>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</si>
  <si>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</si>
  <si>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</si>
  <si>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</si>
  <si>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</si>
  <si>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</si>
  <si>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</si>
  <si>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</si>
  <si>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</si>
  <si>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</si>
  <si>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</si>
  <si>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</si>
  <si>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</si>
  <si>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</si>
  <si>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</si>
  <si>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</si>
  <si>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</si>
  <si>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</si>
  <si>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</si>
  <si>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</si>
  <si>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</si>
  <si>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</si>
  <si>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</si>
  <si>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</si>
  <si>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</si>
  <si>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</si>
  <si>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</si>
  <si>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</si>
  <si>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</si>
  <si>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</si>
  <si>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</si>
  <si>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</si>
  <si>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</si>
  <si>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</si>
  <si>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</si>
  <si>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</si>
  <si>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</si>
  <si>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</si>
  <si>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</si>
  <si>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</si>
  <si>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</si>
  <si>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</si>
  <si>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</si>
  <si>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</si>
  <si>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</si>
  <si>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</si>
  <si>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</si>
  <si>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</si>
  <si>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</si>
  <si>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</si>
  <si>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</si>
  <si>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</si>
  <si>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</si>
  <si>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</si>
  <si>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</si>
  <si>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</si>
  <si>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</si>
  <si>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</si>
  <si>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</si>
  <si>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</si>
  <si>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</si>
  <si>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</si>
  <si>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</si>
  <si>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</si>
  <si>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</si>
  <si>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</si>
  <si>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</si>
  <si>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</si>
  <si>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</si>
  <si>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</si>
  <si>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</si>
  <si>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</si>
  <si>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</si>
  <si>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</si>
  <si>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</si>
  <si>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</si>
  <si>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</si>
  <si>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</si>
  <si>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</si>
  <si>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</si>
  <si>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</si>
  <si>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</si>
  <si>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</si>
  <si>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</si>
  <si>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</si>
  <si>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</si>
  <si>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</si>
  <si>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</si>
  <si>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</si>
  <si>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</si>
  <si>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</si>
  <si>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</si>
  <si>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</si>
  <si>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</si>
  <si>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</si>
  <si>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</si>
  <si>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</si>
  <si>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</si>
  <si>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</si>
  <si>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</si>
  <si>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</si>
  <si>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</si>
  <si>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</si>
  <si>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</si>
  <si>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</si>
  <si>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</si>
  <si>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</si>
  <si>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</si>
  <si>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</si>
  <si>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</si>
  <si>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</si>
  <si>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</si>
  <si>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</si>
  <si>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</si>
  <si>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</si>
  <si>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</si>
  <si>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</si>
  <si>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</si>
  <si>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</si>
  <si>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</si>
  <si>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</si>
  <si>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</si>
  <si>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</si>
  <si>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</si>
  <si>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</si>
  <si>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</si>
  <si>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</si>
  <si>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</si>
  <si>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</si>
  <si>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</si>
  <si>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</si>
  <si>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</si>
  <si>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</si>
  <si>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</si>
  <si>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</si>
  <si>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</si>
  <si>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</si>
  <si>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</si>
  <si>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</si>
  <si>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</si>
  <si>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</si>
  <si>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</si>
  <si>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</si>
  <si>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</si>
  <si>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</si>
  <si>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</si>
  <si>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</si>
  <si>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</si>
  <si>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</si>
  <si>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</si>
  <si>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</si>
  <si>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</si>
  <si>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</si>
  <si>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</si>
  <si>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</si>
  <si>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</si>
  <si>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</si>
  <si>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</si>
  <si>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</si>
  <si>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</si>
  <si>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</si>
  <si>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</si>
  <si>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</si>
  <si>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</si>
  <si>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</si>
  <si>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</si>
  <si>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</si>
  <si>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</si>
  <si>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</si>
  <si>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</si>
  <si>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</si>
  <si>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</si>
  <si>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</si>
  <si>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</si>
  <si>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</si>
  <si>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</si>
  <si>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</si>
  <si>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</si>
  <si>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</si>
  <si>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</si>
  <si>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</si>
  <si>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</si>
  <si>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</si>
  <si>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</si>
  <si>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</si>
  <si>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</si>
  <si>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</si>
  <si>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</si>
  <si>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</si>
  <si>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</si>
  <si>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</si>
  <si>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</si>
  <si>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</si>
  <si>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</si>
  <si>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</si>
  <si>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</si>
  <si>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</si>
  <si>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</si>
  <si>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</si>
  <si>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</si>
  <si>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</si>
  <si>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</si>
  <si>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</si>
  <si>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</si>
  <si>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</si>
  <si>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</si>
  <si>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</si>
  <si>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</si>
  <si>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</si>
  <si>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</si>
  <si>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</si>
  <si>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</si>
  <si>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</si>
  <si>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</si>
  <si>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</si>
  <si>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</si>
  <si>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</si>
  <si>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</si>
  <si>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</si>
  <si>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</si>
  <si>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</si>
  <si>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</si>
  <si>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</si>
  <si>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</si>
  <si>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</si>
  <si>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</si>
  <si>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</si>
  <si>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</si>
  <si>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</si>
  <si>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</si>
  <si>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</si>
  <si>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</si>
  <si>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</si>
  <si>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</si>
  <si>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</si>
  <si>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</si>
  <si>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</si>
  <si>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</si>
  <si>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</si>
  <si>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</si>
  <si>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</si>
  <si>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</si>
  <si>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</si>
  <si>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</si>
  <si>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</si>
  <si>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</si>
  <si>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</si>
  <si>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</si>
  <si>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</si>
  <si>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</si>
  <si>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</si>
  <si>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</si>
  <si>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</si>
  <si>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</si>
  <si>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</si>
  <si>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</si>
  <si>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</si>
  <si>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</si>
  <si>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</si>
  <si>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</si>
  <si>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</si>
  <si>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</si>
  <si>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</si>
  <si>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</si>
  <si>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</si>
  <si>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</si>
  <si>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</si>
  <si>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</si>
  <si>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</si>
  <si>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</si>
  <si>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</si>
  <si>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</si>
  <si>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</si>
  <si>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</si>
  <si>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</si>
  <si>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</si>
  <si>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</si>
  <si>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</si>
  <si>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</si>
  <si>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</si>
  <si>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</si>
  <si>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</si>
  <si>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</si>
  <si>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</si>
  <si>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</si>
  <si>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</si>
  <si>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</si>
  <si>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</si>
  <si>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</si>
  <si>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</si>
  <si>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</si>
  <si>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</si>
  <si>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</si>
  <si>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</si>
  <si>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</si>
  <si>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</si>
  <si>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</si>
  <si>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</si>
  <si>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</si>
  <si>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</si>
  <si>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</si>
  <si>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</si>
  <si>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</si>
  <si>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</si>
  <si>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</si>
  <si>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</si>
  <si>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</si>
  <si>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</si>
  <si>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</si>
  <si>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</si>
  <si>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</si>
  <si>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</si>
  <si>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</si>
  <si>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</si>
  <si>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</si>
  <si>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</si>
  <si>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</si>
  <si>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</si>
  <si>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</si>
  <si>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</si>
  <si>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</si>
  <si>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</si>
  <si>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</si>
  <si>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</si>
  <si>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</si>
  <si>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</si>
  <si>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</si>
  <si>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</si>
  <si>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</si>
  <si>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</si>
  <si>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</si>
  <si>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</si>
  <si>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</si>
  <si>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</si>
  <si>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</si>
  <si>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</si>
  <si>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</si>
  <si>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</si>
  <si>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</si>
  <si>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</si>
  <si>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</si>
  <si>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</si>
  <si>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</si>
  <si>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</si>
  <si>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</si>
  <si>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</si>
  <si>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</si>
  <si>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</si>
  <si>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</si>
  <si>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</si>
  <si>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</si>
  <si>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</si>
  <si>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</si>
  <si>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</si>
  <si>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</si>
  <si>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</si>
  <si>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</si>
  <si>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</si>
  <si>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</si>
  <si>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</si>
  <si>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</si>
  <si>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</si>
  <si>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</si>
  <si>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</si>
  <si>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</si>
  <si>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</si>
  <si>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</si>
  <si>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</si>
  <si>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</si>
  <si>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</si>
  <si>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</si>
  <si>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</si>
  <si>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</si>
  <si>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</si>
  <si>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</si>
  <si>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</si>
  <si>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</si>
  <si>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</si>
  <si>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</si>
  <si>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</si>
  <si>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</si>
  <si>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</si>
  <si>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</si>
  <si>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</si>
  <si>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</si>
  <si>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</si>
  <si>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</si>
  <si>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</si>
  <si>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</si>
  <si>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</si>
  <si>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</si>
  <si>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</si>
  <si>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</si>
  <si>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</si>
  <si>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</si>
  <si>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</si>
  <si>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</si>
  <si>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</si>
  <si>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</si>
  <si>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</si>
  <si>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</si>
  <si>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</si>
  <si>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</si>
  <si>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</si>
  <si>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</si>
  <si>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</si>
  <si>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</si>
  <si>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</si>
  <si>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</si>
  <si>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</si>
  <si>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</si>
  <si>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</si>
  <si>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</si>
  <si>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</si>
  <si>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</si>
  <si>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</si>
  <si>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</si>
  <si>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</si>
  <si>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</si>
  <si>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</si>
  <si>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</si>
  <si>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</si>
  <si>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</si>
  <si>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</si>
  <si>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</si>
  <si>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</si>
  <si>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</si>
  <si>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</si>
  <si>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</si>
  <si>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</si>
  <si>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</si>
  <si>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</si>
  <si>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</si>
  <si>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</si>
  <si>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</si>
  <si>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</si>
  <si>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</si>
  <si>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</si>
  <si>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</si>
  <si>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</si>
  <si>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</si>
  <si>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</si>
  <si>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</si>
  <si>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</si>
  <si>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</si>
  <si>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</si>
  <si>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</si>
  <si>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</si>
  <si>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</si>
  <si>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</si>
  <si>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</si>
  <si>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</si>
  <si>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</si>
  <si>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</si>
  <si>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</si>
  <si>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</si>
  <si>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</si>
  <si>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</si>
  <si>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</si>
  <si>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</si>
  <si>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</si>
  <si>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</si>
  <si>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</si>
  <si>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</si>
  <si>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</si>
  <si>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</si>
  <si>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</si>
  <si>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</si>
  <si>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</si>
  <si>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</si>
  <si>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</si>
  <si>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</si>
  <si>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</si>
  <si>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</si>
  <si>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</si>
  <si>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</si>
  <si>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</si>
  <si>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</si>
  <si>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</si>
  <si>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</si>
  <si>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</si>
  <si>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</si>
  <si>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</si>
  <si>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</si>
  <si>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</si>
  <si>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</si>
  <si>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</si>
  <si>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</si>
  <si>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</si>
  <si>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</si>
  <si>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</si>
  <si>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</si>
  <si>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</si>
  <si>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</si>
  <si>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</si>
  <si>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</si>
  <si>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</si>
  <si>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</si>
  <si>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</si>
  <si>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</si>
  <si>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</si>
  <si>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</si>
  <si>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</si>
  <si>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</si>
  <si>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</si>
  <si>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</si>
  <si>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</si>
  <si>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</si>
  <si>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</si>
  <si>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</si>
  <si>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</si>
  <si>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</si>
  <si>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</si>
  <si>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</si>
  <si>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</si>
  <si>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</si>
  <si>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</si>
  <si>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</si>
  <si>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</si>
  <si>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</si>
  <si>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</si>
  <si>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</si>
  <si>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</si>
  <si>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</si>
  <si>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</si>
  <si>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</si>
  <si>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</si>
  <si>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</si>
  <si>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</si>
  <si>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</si>
  <si>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</si>
  <si>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</si>
  <si>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</si>
  <si>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</si>
  <si>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</si>
  <si>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</si>
  <si>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</si>
  <si>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</si>
  <si>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</si>
  <si>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</si>
  <si>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</si>
  <si>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</si>
  <si>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</si>
  <si>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</si>
  <si>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</si>
  <si>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</si>
  <si>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</si>
  <si>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</si>
  <si>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</si>
  <si>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</si>
  <si>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</si>
  <si>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</si>
  <si>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</si>
  <si>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</si>
  <si>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</si>
  <si>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</si>
  <si>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</si>
  <si>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</si>
  <si>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</si>
  <si>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</si>
  <si>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</si>
  <si>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</si>
  <si>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</si>
  <si>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</si>
  <si>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</si>
  <si>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</si>
  <si>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</si>
  <si>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</si>
  <si>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</si>
  <si>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</si>
  <si>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</si>
  <si>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</si>
  <si>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</si>
  <si>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</si>
  <si>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</si>
  <si>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</si>
  <si>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</si>
  <si>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</si>
  <si>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</si>
  <si>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</si>
  <si>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</si>
  <si>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</si>
  <si>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</si>
  <si>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</si>
  <si>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</si>
  <si>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</si>
  <si>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</si>
  <si>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</si>
  <si>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</si>
  <si>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</si>
  <si>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</si>
  <si>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</si>
  <si>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</si>
  <si>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</si>
  <si>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</si>
  <si>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</si>
  <si>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</si>
  <si>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</si>
  <si>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</si>
  <si>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</si>
  <si>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</si>
  <si>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</si>
  <si>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</si>
  <si>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</si>
  <si>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</si>
  <si>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</si>
  <si>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</si>
  <si>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</si>
  <si>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</si>
  <si>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</si>
  <si>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</si>
  <si>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</si>
  <si>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</si>
  <si>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</si>
  <si>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</si>
  <si>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</si>
  <si>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</si>
  <si>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</si>
  <si>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</si>
  <si>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</si>
  <si>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</si>
  <si>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</si>
  <si>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</si>
  <si>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</si>
  <si>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</si>
  <si>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</si>
  <si>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</si>
  <si>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</si>
  <si>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</si>
  <si>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</si>
  <si>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</si>
  <si>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</si>
  <si>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</si>
  <si>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</si>
  <si>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</si>
  <si>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</si>
  <si>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</si>
  <si>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</si>
  <si>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</si>
  <si>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</si>
  <si>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</si>
  <si>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</si>
  <si>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</si>
  <si>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</si>
  <si>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</si>
  <si>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</si>
  <si>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</si>
  <si>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</si>
  <si>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</si>
  <si>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</si>
  <si>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</si>
  <si>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</si>
  <si>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</si>
  <si>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</si>
  <si>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</si>
  <si>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</si>
  <si>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</si>
  <si>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</si>
  <si>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</si>
  <si>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</si>
  <si>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</si>
  <si>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</si>
  <si>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</si>
  <si>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</si>
  <si>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</si>
  <si>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</si>
  <si>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</si>
  <si>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</si>
  <si>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</si>
  <si>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</si>
  <si>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</si>
  <si>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</si>
  <si>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</si>
  <si>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</si>
  <si>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</si>
  <si>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</si>
  <si>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</si>
  <si>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</si>
  <si>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</si>
  <si>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</si>
  <si>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</si>
  <si>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</si>
  <si>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</si>
  <si>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</si>
  <si>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</si>
  <si>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</si>
  <si>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</si>
  <si>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</si>
  <si>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</si>
  <si>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</si>
  <si>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</si>
  <si>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</si>
  <si>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</si>
  <si>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</si>
  <si>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</si>
  <si>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</si>
  <si>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</si>
  <si>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</si>
  <si>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</si>
  <si>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</si>
  <si>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</si>
  <si>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</si>
  <si>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</si>
  <si>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</si>
  <si>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</si>
  <si>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</si>
  <si>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</si>
  <si>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</si>
  <si>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</si>
  <si>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</si>
  <si>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</si>
  <si>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</si>
  <si>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</si>
  <si>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</si>
  <si>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</si>
  <si>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</si>
  <si>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</si>
  <si>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</si>
  <si>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</si>
  <si>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</si>
  <si>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</si>
  <si>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</si>
  <si>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</si>
  <si>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</si>
  <si>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</si>
  <si>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</si>
  <si>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</si>
  <si>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</si>
  <si>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</si>
  <si>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</si>
  <si>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</si>
  <si>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</si>
  <si>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</si>
  <si>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</si>
  <si>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</si>
  <si>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</si>
  <si>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</si>
  <si>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</si>
  <si>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</si>
  <si>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</si>
  <si>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</si>
  <si>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</si>
  <si>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</si>
  <si>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</si>
  <si>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</si>
  <si>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</si>
  <si>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</si>
  <si>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</si>
  <si>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</si>
  <si>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</si>
  <si>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</si>
  <si>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</si>
  <si>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</si>
  <si>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</si>
  <si>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</si>
  <si>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</si>
  <si>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</si>
  <si>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</si>
  <si>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</si>
  <si>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</si>
  <si>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</si>
  <si>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</si>
  <si>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</si>
  <si>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</si>
  <si>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</si>
  <si>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</si>
  <si>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</si>
  <si>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</si>
  <si>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</si>
  <si>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</si>
  <si>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</si>
  <si>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</si>
  <si>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</si>
  <si>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</si>
  <si>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</si>
  <si>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</si>
  <si>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</si>
  <si>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</si>
  <si>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</si>
  <si>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</si>
  <si>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</si>
  <si>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</si>
  <si>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</si>
  <si>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</si>
  <si>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</si>
  <si>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</si>
  <si>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</si>
  <si>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</si>
  <si>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</si>
  <si>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</si>
  <si>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</si>
  <si>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</si>
  <si>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</si>
  <si>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</si>
  <si>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</si>
  <si>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</si>
  <si>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</si>
  <si>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</si>
  <si>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</si>
  <si>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</si>
  <si>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</si>
  <si>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</si>
  <si>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</si>
  <si>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</si>
  <si>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</si>
  <si>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</si>
  <si>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</si>
  <si>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</si>
  <si>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</si>
  <si>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</si>
  <si>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</si>
  <si>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</si>
  <si>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</si>
  <si>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</si>
  <si>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</si>
  <si>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</si>
  <si>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</si>
  <si>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</si>
  <si>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</si>
  <si>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</si>
  <si>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</si>
  <si>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</si>
  <si>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</si>
  <si>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</si>
  <si>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</si>
  <si>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</si>
  <si>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</si>
  <si>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</si>
  <si>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</si>
  <si>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</si>
  <si>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</si>
  <si>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</si>
  <si>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</si>
  <si>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</si>
  <si>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</si>
  <si>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</si>
  <si>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</si>
  <si>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</si>
  <si>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</si>
  <si>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</si>
  <si>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</si>
  <si>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</si>
  <si>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</si>
  <si>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</si>
  <si>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</si>
  <si>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</si>
  <si>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</si>
  <si>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</si>
  <si>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</si>
  <si>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</si>
  <si>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</si>
  <si>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</si>
  <si>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</si>
  <si>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</si>
  <si>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</si>
  <si>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</si>
  <si>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</si>
  <si>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</si>
  <si>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</si>
  <si>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</si>
  <si>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</si>
  <si>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</si>
  <si>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</si>
  <si>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</si>
  <si>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</si>
  <si>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</si>
  <si>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</si>
  <si>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</si>
  <si>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</si>
  <si>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</si>
  <si>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</si>
  <si>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</si>
  <si>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</si>
  <si>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</si>
  <si>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</si>
  <si>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</si>
  <si>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</si>
  <si>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</si>
  <si>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</si>
  <si>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</si>
  <si>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</si>
  <si>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</si>
  <si>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</si>
  <si>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</si>
  <si>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</si>
  <si>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</si>
  <si>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</si>
  <si>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</si>
  <si>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</si>
  <si>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</si>
  <si>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</si>
  <si>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</si>
  <si>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</si>
  <si>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</si>
  <si>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</si>
  <si>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</si>
  <si>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</si>
  <si>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</si>
  <si>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</si>
  <si>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</si>
  <si>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</si>
  <si>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</si>
  <si>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</si>
  <si>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</si>
  <si>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</si>
  <si>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</si>
  <si>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</si>
  <si>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</si>
  <si>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</si>
  <si>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</si>
  <si>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</si>
  <si>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</si>
  <si>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</si>
  <si>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</si>
  <si>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</si>
  <si>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</si>
  <si>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</si>
  <si>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</si>
  <si>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</si>
  <si>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</si>
  <si>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</si>
  <si>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</si>
  <si>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</si>
  <si>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</si>
  <si>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</si>
  <si>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</si>
  <si>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</si>
  <si>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</si>
  <si>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</si>
  <si>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</si>
  <si>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</si>
  <si>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</si>
  <si>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</si>
  <si>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</si>
  <si>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</si>
  <si>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</si>
  <si>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</si>
  <si>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</si>
  <si>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</si>
  <si>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</si>
  <si>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</si>
  <si>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</si>
  <si>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</si>
  <si>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</si>
  <si>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</si>
  <si>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</si>
  <si>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</si>
  <si>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</si>
  <si>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</si>
  <si>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</si>
  <si>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</si>
  <si>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</si>
  <si>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</si>
  <si>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</si>
  <si>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</si>
  <si>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</si>
  <si>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</si>
  <si>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</si>
  <si>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</si>
  <si>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</si>
  <si>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</si>
  <si>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</si>
  <si>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</si>
  <si>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</si>
  <si>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</si>
  <si>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</si>
  <si>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</si>
  <si>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</si>
  <si>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</si>
  <si>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</si>
  <si>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</si>
  <si>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</si>
  <si>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</si>
  <si>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</si>
  <si>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</si>
  <si>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</si>
  <si>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</si>
  <si>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</si>
  <si>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</si>
  <si>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</si>
  <si>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</si>
  <si>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</si>
  <si>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</si>
  <si>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</si>
  <si>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</si>
  <si>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</si>
  <si>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</si>
  <si>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</si>
  <si>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</si>
  <si>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</si>
  <si>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</si>
  <si>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</si>
  <si>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</si>
  <si>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</si>
  <si>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</si>
  <si>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</si>
  <si>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</si>
  <si>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</si>
  <si>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</si>
  <si>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</si>
  <si>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</si>
  <si>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</si>
  <si>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</si>
  <si>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</si>
  <si>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</si>
  <si>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</si>
  <si>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</si>
  <si>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</si>
  <si>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</si>
  <si>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</si>
  <si>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</si>
  <si>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</si>
  <si>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</si>
  <si>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</si>
  <si>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</si>
  <si>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</si>
  <si>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</si>
  <si>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</si>
  <si>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</si>
  <si>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</si>
  <si>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</si>
  <si>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</si>
  <si>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</si>
  <si>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</si>
  <si>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</si>
  <si>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</si>
  <si>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</si>
  <si>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</si>
  <si>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</si>
  <si>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</si>
  <si>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</si>
  <si>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</si>
  <si>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</si>
  <si>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</si>
  <si>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</si>
  <si>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</si>
  <si>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</si>
  <si>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</si>
  <si>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</si>
  <si>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</si>
  <si>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</si>
  <si>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</si>
  <si>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</si>
  <si>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</si>
  <si>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</si>
  <si>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</si>
  <si>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</si>
  <si>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</si>
  <si>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</si>
  <si>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</si>
  <si>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</si>
  <si>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</si>
  <si>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</si>
  <si>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</si>
  <si>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</si>
  <si>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</si>
  <si>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</si>
  <si>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</si>
  <si>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</si>
  <si>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</si>
  <si>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</si>
  <si>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</si>
  <si>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</si>
  <si>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</si>
  <si>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</si>
  <si>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</si>
  <si>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</si>
  <si>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</si>
  <si>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</si>
  <si>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</si>
  <si>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</si>
  <si>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</si>
  <si>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</si>
  <si>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</si>
  <si>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</si>
  <si>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</si>
  <si>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</si>
  <si>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</si>
  <si>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</si>
  <si>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</si>
  <si>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</si>
  <si>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</si>
  <si>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</si>
  <si>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</si>
  <si>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</si>
  <si>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</si>
  <si>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</si>
  <si>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</si>
  <si>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</si>
  <si>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</si>
  <si>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</si>
  <si>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</si>
  <si>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</si>
  <si>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</si>
  <si>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</si>
  <si>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</si>
  <si>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</si>
  <si>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</si>
  <si>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</si>
  <si>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</si>
  <si>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</si>
  <si>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</si>
  <si>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</si>
  <si>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</si>
  <si>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</si>
  <si>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</si>
  <si>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</si>
  <si>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</si>
  <si>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</si>
  <si>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</si>
  <si>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</si>
  <si>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</si>
  <si>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</si>
  <si>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</si>
  <si>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</si>
  <si>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</si>
  <si>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</si>
  <si>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</si>
  <si>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</si>
  <si>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</si>
  <si>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</si>
  <si>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</si>
  <si>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</si>
  <si>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</si>
  <si>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</si>
  <si>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</si>
  <si>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</si>
  <si>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</si>
  <si>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</si>
  <si>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</si>
  <si>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</si>
  <si>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</si>
  <si>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</si>
  <si>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</si>
  <si>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</si>
  <si>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</si>
  <si>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</si>
  <si>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</si>
  <si>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</si>
  <si>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</si>
  <si>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</si>
  <si>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</si>
  <si>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</si>
  <si>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</si>
  <si>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</si>
  <si>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</si>
  <si>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</si>
  <si>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</si>
  <si>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</si>
  <si>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</si>
  <si>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</si>
  <si>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</si>
  <si>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</si>
  <si>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</si>
  <si>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</si>
  <si>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</si>
  <si>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</si>
  <si>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</si>
  <si>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</si>
  <si>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</si>
  <si>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</si>
  <si>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</si>
  <si>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</si>
  <si>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</si>
  <si>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</si>
  <si>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</si>
  <si>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</si>
  <si>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</si>
  <si>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</si>
  <si>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</si>
  <si>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</si>
  <si>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</si>
  <si>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</si>
  <si>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</si>
  <si>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</si>
  <si>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</si>
  <si>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</si>
  <si>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</si>
  <si>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</si>
  <si>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</si>
  <si>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</si>
  <si>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</si>
  <si>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</si>
  <si>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</si>
  <si>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</si>
  <si>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</si>
  <si>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</si>
  <si>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</si>
  <si>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</si>
  <si>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</si>
  <si>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</si>
  <si>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</si>
  <si>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</si>
  <si>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</si>
  <si>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</si>
  <si>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</si>
  <si>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</si>
  <si>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</si>
  <si>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</si>
  <si>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</si>
  <si>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</si>
  <si>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</si>
  <si>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</si>
  <si>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</si>
  <si>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</si>
  <si>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</si>
  <si>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</si>
  <si>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</si>
  <si>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</si>
  <si>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</si>
  <si>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</si>
  <si>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</si>
  <si>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</si>
  <si>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</si>
  <si>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</si>
  <si>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</si>
  <si>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</si>
  <si>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</si>
  <si>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</si>
  <si>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</si>
  <si>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</si>
  <si>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</si>
  <si>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</si>
  <si>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</si>
  <si>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</si>
  <si>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</si>
  <si>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</si>
  <si>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</si>
  <si>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</si>
  <si>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</si>
  <si>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</si>
  <si>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</si>
  <si>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</si>
  <si>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</si>
  <si>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</si>
  <si>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</si>
  <si>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</si>
  <si>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</si>
  <si>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</si>
  <si>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</si>
  <si>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</si>
  <si>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</si>
  <si>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</si>
  <si>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</si>
  <si>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</si>
  <si>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</si>
  <si>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</si>
  <si>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</si>
  <si>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</si>
  <si>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</si>
  <si>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</si>
  <si>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</si>
  <si>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</si>
  <si>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</si>
  <si>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</si>
  <si>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</si>
  <si>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</si>
  <si>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</si>
  <si>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</si>
  <si>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</si>
  <si>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</si>
  <si>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</si>
  <si>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</si>
  <si>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</si>
  <si>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</si>
  <si>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</si>
  <si>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</si>
  <si>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</si>
  <si>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</si>
  <si>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</si>
  <si>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</si>
  <si>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</si>
  <si>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</si>
  <si>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</si>
  <si>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</si>
  <si>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</si>
  <si>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</si>
  <si>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</si>
  <si>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</si>
  <si>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</si>
  <si>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</si>
  <si>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</si>
  <si>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</si>
  <si>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</si>
  <si>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</si>
  <si>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</si>
  <si>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</si>
  <si>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</si>
  <si>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</si>
  <si>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</si>
  <si>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</si>
  <si>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</si>
  <si>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</si>
  <si>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</si>
  <si>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</si>
  <si>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</si>
  <si>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</si>
  <si>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</si>
  <si>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</si>
  <si>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</si>
  <si>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</si>
  <si>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</si>
  <si>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</si>
  <si>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</si>
  <si>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</si>
  <si>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</si>
  <si>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</si>
  <si>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</si>
  <si>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</si>
  <si>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</si>
  <si>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</si>
  <si>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</si>
  <si>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</si>
  <si>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</si>
  <si>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</si>
  <si>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</si>
  <si>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</si>
  <si>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</si>
  <si>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</si>
  <si>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</si>
  <si>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</si>
  <si>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</si>
  <si>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</si>
  <si>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</si>
  <si>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</si>
  <si>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</si>
  <si>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</si>
  <si>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</si>
  <si>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</si>
  <si>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</si>
  <si>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</si>
  <si>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</si>
  <si>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</si>
  <si>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</si>
  <si>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</si>
  <si>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</si>
  <si>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</si>
  <si>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</si>
  <si>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</si>
  <si>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</si>
  <si>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</si>
  <si>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</si>
  <si>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</si>
  <si>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</si>
  <si>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</si>
  <si>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</si>
  <si>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</si>
  <si>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</si>
  <si>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</si>
  <si>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</si>
  <si>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</si>
  <si>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</si>
  <si>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</si>
  <si>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</si>
  <si>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</si>
  <si>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</si>
  <si>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</si>
  <si>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</si>
  <si>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</si>
  <si>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</si>
  <si>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</si>
  <si>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</si>
  <si>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</si>
  <si>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</si>
  <si>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</si>
  <si>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</si>
  <si>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</si>
  <si>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</si>
  <si>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</si>
  <si>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</si>
  <si>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</si>
  <si>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</si>
  <si>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</si>
  <si>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</si>
  <si>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</si>
  <si>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</si>
  <si>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</si>
  <si>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</si>
  <si>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</si>
  <si>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</si>
  <si>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</si>
  <si>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</si>
  <si>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</si>
  <si>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</si>
  <si>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</si>
  <si>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</si>
  <si>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</si>
  <si>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</si>
  <si>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</si>
  <si>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</si>
  <si>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</si>
  <si>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</si>
  <si>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</si>
  <si>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</si>
  <si>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</si>
  <si>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</si>
  <si>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</si>
  <si>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</si>
  <si>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</si>
  <si>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</si>
  <si>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</si>
  <si>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</si>
  <si>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</si>
  <si>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</si>
  <si>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</si>
  <si>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</si>
  <si>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</si>
  <si>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</si>
  <si>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</si>
  <si>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</si>
  <si>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</si>
  <si>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</si>
  <si>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</si>
  <si>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</si>
  <si>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</si>
  <si>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</si>
  <si>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</si>
  <si>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</si>
  <si>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</si>
  <si>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</si>
  <si>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</si>
  <si>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</si>
  <si>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</si>
  <si>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</si>
  <si>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</si>
  <si>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</si>
  <si>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</si>
  <si>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</si>
  <si>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</si>
  <si>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</si>
  <si>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</si>
  <si>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</si>
  <si>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</si>
  <si>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</si>
  <si>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</si>
  <si>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</si>
  <si>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</si>
  <si>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</si>
  <si>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</si>
  <si>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</si>
  <si>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</si>
  <si>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</si>
  <si>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</si>
  <si>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</si>
  <si>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</si>
  <si>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</si>
  <si>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</si>
  <si>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</si>
  <si>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</si>
  <si>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</si>
  <si>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</si>
  <si>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</si>
  <si>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</si>
  <si>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</si>
  <si>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</si>
  <si>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</si>
  <si>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</si>
  <si>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</si>
  <si>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</si>
  <si>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</si>
  <si>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</si>
  <si>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</si>
  <si>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</si>
  <si>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</si>
  <si>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</si>
  <si>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</si>
  <si>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</si>
  <si>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</si>
  <si>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</si>
  <si>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</si>
  <si>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</si>
  <si>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</si>
  <si>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</si>
  <si>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</si>
  <si>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</si>
  <si>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</si>
  <si>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</si>
  <si>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</si>
  <si>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</si>
  <si>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</si>
  <si>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</si>
  <si>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</si>
  <si>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</si>
  <si>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</si>
  <si>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</si>
  <si>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</si>
  <si>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</si>
  <si>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</si>
  <si>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</si>
  <si>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</si>
  <si>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</si>
  <si>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</si>
  <si>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</si>
  <si>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</si>
  <si>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</si>
  <si>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</si>
  <si>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</si>
  <si>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</si>
  <si>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</si>
  <si>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</si>
  <si>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</si>
  <si>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</si>
  <si>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</si>
  <si>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</si>
  <si>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</si>
  <si>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</si>
  <si>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</si>
  <si>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</si>
  <si>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</si>
  <si>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</si>
  <si>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</si>
  <si>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</si>
  <si>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</si>
  <si>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</si>
  <si>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</si>
  <si>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</si>
  <si>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</si>
  <si>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</si>
  <si>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</si>
  <si>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</si>
  <si>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</si>
  <si>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</si>
  <si>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</si>
  <si>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</si>
  <si>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</si>
  <si>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</si>
  <si>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</si>
  <si>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</si>
  <si>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</si>
  <si>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</si>
  <si>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</si>
  <si>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</si>
  <si>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</si>
  <si>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</si>
  <si>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</si>
  <si>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</si>
  <si>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</si>
  <si>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</si>
  <si>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</si>
  <si>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</si>
  <si>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</si>
  <si>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</si>
  <si>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</si>
  <si>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</si>
  <si>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</si>
  <si>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</si>
  <si>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</si>
  <si>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</si>
  <si>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</si>
  <si>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</si>
  <si>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</si>
  <si>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</si>
  <si>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</si>
  <si>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</si>
  <si>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</si>
  <si>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</si>
  <si>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</si>
  <si>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</si>
  <si>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</si>
  <si>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</si>
  <si>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</si>
  <si>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</si>
  <si>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</si>
  <si>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</si>
  <si>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</si>
  <si>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</si>
  <si>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</si>
  <si>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</si>
  <si>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</si>
  <si>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</si>
  <si>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</si>
  <si>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</si>
  <si>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</si>
  <si>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</si>
  <si>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</si>
  <si>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</si>
  <si>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</si>
  <si>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</si>
  <si>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</si>
  <si>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</si>
  <si>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</si>
  <si>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</si>
  <si>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</si>
  <si>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</si>
  <si>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</si>
  <si>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</si>
  <si>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</si>
  <si>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</si>
  <si>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</si>
  <si>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</si>
  <si>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</si>
  <si>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</si>
  <si>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</si>
  <si>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</si>
  <si>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</si>
  <si>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</si>
  <si>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</si>
  <si>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</si>
  <si>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</si>
  <si>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</si>
  <si>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</si>
  <si>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</si>
  <si>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</si>
  <si>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</si>
  <si>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</si>
  <si>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</si>
  <si>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</si>
  <si>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</si>
  <si>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</si>
  <si>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</si>
  <si>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</si>
  <si>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</si>
  <si>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</si>
  <si>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</si>
  <si>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</si>
  <si>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</si>
  <si>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</si>
  <si>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</si>
  <si>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</si>
  <si>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</si>
  <si>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</si>
  <si>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</si>
  <si>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</si>
  <si>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</si>
  <si>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</si>
  <si>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</si>
  <si>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</si>
  <si>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</si>
  <si>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</si>
  <si>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</si>
  <si>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</si>
  <si>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</si>
  <si>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</si>
  <si>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</si>
  <si>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</si>
  <si>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</si>
  <si>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</si>
  <si>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</si>
  <si>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</si>
  <si>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</si>
  <si>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</si>
  <si>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</si>
  <si>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</si>
  <si>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</si>
  <si>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</si>
  <si>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</si>
  <si>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</si>
  <si>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</si>
  <si>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</si>
  <si>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</si>
  <si>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</si>
  <si>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</si>
  <si>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</si>
  <si>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</si>
  <si>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</si>
  <si>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</si>
  <si>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</si>
  <si>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</si>
  <si>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</si>
  <si>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</si>
  <si>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</si>
  <si>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</si>
  <si>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</si>
  <si>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</si>
  <si>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</si>
  <si>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</si>
  <si>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</si>
  <si>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</si>
  <si>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</si>
  <si>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</si>
  <si>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</si>
  <si>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</si>
  <si>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</si>
  <si>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</si>
  <si>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</si>
  <si>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</si>
  <si>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</si>
  <si>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</si>
  <si>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</si>
  <si>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</si>
  <si>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</si>
  <si>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</si>
  <si>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</si>
  <si>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</si>
  <si>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</si>
  <si>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</si>
  <si>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</si>
  <si>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</si>
  <si>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</si>
  <si>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</si>
  <si>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</si>
  <si>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</si>
  <si>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</si>
  <si>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</si>
  <si>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</si>
  <si>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</si>
  <si>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</si>
  <si>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</si>
  <si>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</si>
  <si>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</si>
  <si>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</si>
  <si>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</si>
  <si>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</si>
  <si>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</si>
  <si>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</si>
  <si>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</si>
  <si>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</si>
  <si>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</si>
  <si>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</si>
  <si>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</si>
  <si>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</si>
  <si>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</si>
  <si>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</si>
  <si>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</si>
  <si>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</si>
  <si>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</si>
  <si>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</si>
  <si>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</si>
  <si>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</si>
  <si>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</si>
  <si>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</si>
  <si>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</si>
  <si>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</si>
  <si>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</si>
  <si>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</si>
  <si>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</si>
  <si>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</si>
  <si>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</si>
  <si>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</si>
  <si>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</si>
  <si>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</si>
  <si>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</si>
  <si>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</si>
  <si>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</si>
  <si>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</si>
  <si>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</si>
  <si>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</si>
  <si>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</si>
  <si>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</si>
  <si>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</si>
  <si>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</si>
  <si>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</si>
  <si>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</si>
  <si>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</si>
  <si>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</si>
  <si>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</si>
  <si>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</si>
  <si>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</si>
  <si>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</si>
  <si>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</si>
  <si>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</si>
  <si>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</si>
  <si>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</si>
  <si>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</si>
  <si>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</si>
  <si>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</si>
  <si>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</si>
  <si>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</si>
  <si>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</si>
  <si>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</si>
  <si>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</si>
  <si>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</si>
  <si>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</si>
  <si>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</si>
  <si>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</si>
  <si>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</si>
  <si>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</si>
  <si>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</si>
  <si>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</si>
  <si>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</si>
  <si>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</si>
  <si>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</si>
  <si>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</si>
  <si>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</si>
  <si>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</si>
  <si>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</si>
  <si>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</si>
  <si>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</si>
  <si>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</si>
  <si>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</si>
  <si>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</si>
  <si>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</si>
  <si>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</si>
  <si>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</si>
  <si>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</si>
  <si>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</si>
  <si>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</si>
  <si>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</si>
  <si>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</si>
  <si>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</si>
  <si>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</si>
  <si>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</si>
  <si>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</si>
  <si>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</si>
  <si>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</si>
  <si>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</si>
  <si>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</si>
  <si>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</si>
  <si>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</si>
  <si>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</si>
  <si>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</si>
  <si>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</si>
  <si>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</si>
  <si>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</si>
  <si>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</si>
  <si>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</si>
  <si>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</si>
  <si>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</si>
  <si>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</si>
  <si>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</si>
  <si>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</si>
  <si>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</si>
  <si>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</si>
  <si>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</si>
  <si>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</si>
  <si>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</si>
  <si>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</si>
  <si>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</si>
  <si>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</si>
  <si>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</si>
  <si>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</si>
  <si>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</si>
  <si>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</si>
  <si>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</si>
  <si>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</si>
  <si>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</si>
  <si>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</si>
  <si>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</si>
  <si>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</si>
  <si>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</si>
  <si>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</si>
  <si>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</si>
  <si>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</si>
  <si>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</si>
  <si>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</si>
  <si>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</si>
  <si>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</si>
  <si>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</si>
  <si>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</si>
  <si>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</si>
  <si>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</si>
  <si>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</si>
  <si>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</si>
  <si>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</si>
  <si>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</si>
  <si>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</si>
  <si>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</si>
  <si>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</si>
  <si>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</si>
  <si>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</si>
  <si>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</si>
  <si>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</si>
  <si>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</si>
  <si>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</si>
  <si>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</si>
  <si>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</si>
  <si>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</si>
  <si>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</si>
  <si>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</si>
  <si>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</si>
  <si>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</si>
  <si>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</si>
  <si>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</si>
  <si>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</si>
  <si>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</si>
  <si>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</si>
  <si>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</si>
  <si>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</si>
  <si>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</si>
  <si>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</si>
  <si>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</si>
  <si>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</si>
  <si>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</si>
  <si>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</si>
  <si>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</si>
  <si>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</si>
  <si>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</si>
  <si>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</si>
  <si>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</si>
  <si>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</si>
  <si>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</si>
  <si>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</si>
  <si>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</si>
  <si>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</si>
  <si>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</si>
  <si>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</si>
  <si>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</si>
  <si>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</si>
  <si>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</si>
  <si>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</si>
  <si>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</si>
  <si>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</si>
  <si>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</si>
  <si>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</si>
  <si>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</si>
  <si>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</si>
  <si>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</si>
  <si>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</si>
  <si>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</si>
  <si>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</si>
  <si>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</si>
  <si>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</si>
  <si>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</si>
  <si>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</si>
  <si>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</si>
  <si>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</si>
  <si>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</si>
  <si>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</si>
  <si>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</si>
  <si>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</si>
  <si>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</si>
  <si>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</si>
  <si>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</si>
  <si>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</si>
  <si>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</si>
  <si>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</si>
  <si>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</si>
  <si>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</si>
  <si>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</si>
  <si>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</si>
  <si>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</si>
  <si>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</si>
  <si>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</si>
  <si>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</si>
  <si>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</si>
  <si>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</si>
  <si>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</si>
  <si>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</si>
  <si>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</si>
  <si>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</si>
  <si>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</si>
  <si>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</si>
  <si>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</si>
  <si>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</si>
  <si>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</si>
  <si>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</si>
  <si>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</si>
  <si>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</si>
  <si>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</si>
  <si>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</si>
  <si>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</si>
  <si>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</si>
  <si>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</si>
  <si>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</si>
  <si>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</si>
  <si>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</si>
  <si>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</si>
  <si>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</si>
  <si>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</si>
  <si>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</si>
  <si>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</si>
  <si>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</si>
  <si>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</si>
  <si>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</si>
  <si>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</si>
  <si>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</si>
  <si>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</si>
  <si>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</si>
  <si>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</si>
  <si>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</si>
  <si>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</si>
  <si>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</si>
  <si>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</si>
  <si>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</si>
  <si>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</si>
  <si>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</si>
  <si>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</si>
  <si>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</si>
  <si>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</si>
  <si>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</si>
  <si>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</si>
  <si>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</si>
  <si>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</si>
  <si>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</si>
  <si>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</si>
  <si>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</si>
  <si>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</si>
  <si>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</si>
  <si>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</si>
  <si>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</si>
  <si>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</si>
  <si>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</si>
  <si>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</si>
  <si>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</si>
  <si>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</si>
  <si>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</si>
  <si>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</si>
  <si>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</si>
  <si>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</si>
  <si>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</si>
  <si>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</si>
  <si>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</si>
  <si>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</si>
  <si>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</si>
  <si>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</si>
  <si>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</si>
  <si>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</si>
  <si>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</si>
  <si>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</si>
  <si>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</si>
  <si>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</si>
  <si>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</si>
  <si>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</si>
  <si>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</si>
  <si>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</si>
  <si>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</si>
  <si>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</si>
  <si>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</si>
  <si>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</si>
  <si>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</si>
  <si>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</si>
  <si>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</si>
  <si>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</si>
  <si>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</si>
  <si>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</si>
  <si>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</si>
  <si>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</si>
  <si>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</si>
  <si>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</si>
  <si>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</si>
  <si>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</si>
  <si>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</si>
  <si>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</si>
  <si>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</si>
  <si>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</si>
  <si>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</si>
  <si>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</si>
  <si>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</si>
  <si>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</si>
  <si>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</si>
  <si>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</si>
  <si>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</si>
  <si>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</si>
  <si>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</si>
  <si>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</si>
  <si>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</si>
  <si>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</si>
  <si>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</si>
  <si>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</si>
  <si>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</si>
  <si>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</si>
  <si>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</si>
  <si>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</si>
  <si>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</si>
  <si>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</si>
  <si>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</si>
  <si>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</si>
  <si>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</si>
  <si>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</si>
  <si>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</si>
  <si>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</si>
  <si>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</si>
  <si>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</si>
  <si>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</si>
  <si>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</si>
  <si>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</si>
  <si>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</si>
  <si>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</si>
  <si>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</si>
  <si>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</si>
  <si>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</si>
  <si>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</si>
  <si>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</si>
  <si>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</si>
  <si>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</si>
  <si>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</si>
  <si>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</si>
  <si>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</si>
  <si>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</si>
  <si>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</si>
  <si>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</si>
  <si>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</si>
  <si>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</si>
  <si>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</si>
  <si>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</si>
  <si>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</si>
  <si>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</si>
  <si>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</si>
  <si>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</si>
  <si>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</si>
  <si>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</si>
  <si>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</si>
  <si>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</si>
  <si>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</si>
  <si>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</si>
  <si>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</si>
  <si>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</si>
  <si>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</si>
  <si>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</si>
  <si>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</si>
  <si>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</si>
  <si>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</si>
  <si>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</si>
  <si>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</si>
  <si>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</si>
  <si>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</si>
  <si>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</si>
  <si>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</si>
  <si>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</si>
  <si>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</si>
  <si>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</si>
  <si>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</si>
  <si>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</si>
  <si>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</si>
  <si>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</si>
  <si>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</si>
  <si>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</si>
  <si>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</si>
  <si>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</si>
  <si>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</si>
  <si>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2015</t>
  </si>
  <si>
    <t>2016</t>
  </si>
  <si>
    <t>2017</t>
  </si>
  <si>
    <t>Years</t>
  </si>
  <si>
    <t>(Multiple Items)</t>
  </si>
  <si>
    <t>Name</t>
  </si>
  <si>
    <t>Blurb</t>
  </si>
  <si>
    <t>Goal</t>
  </si>
  <si>
    <t>Pledge</t>
  </si>
  <si>
    <t>Avg Donation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</si>
  <si>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</si>
  <si>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</si>
  <si>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</si>
  <si>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</si>
  <si>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</si>
  <si>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</si>
  <si>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</si>
  <si>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</si>
  <si>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</si>
  <si>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</si>
  <si>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</si>
  <si>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</si>
  <si>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</si>
  <si>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</si>
  <si>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</si>
  <si>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The standard deviations are larger than the mean, which means everything below the mean is considered "close" to the center.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</si>
</sst>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;\-0;&quot;N/A&quot;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2B2B2B"/>
      <name val="Arial"/>
      <family val="2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166" fontId="1" fillId="0" borderId="0" xfId="2" applyNumberFormat="1" applyFont="1" applyAlignment="1">
      <alignment horizontal="center"/>
    </xf>
    <xf numFmtId="166" fontId="0" fillId="0" borderId="0" xfId="2" applyNumberFormat="1" applyFont="1"/>
    <xf numFmtId="44" fontId="1" fillId="0" borderId="0" xfId="2" applyNumberFormat="1" applyFont="1" applyAlignment="1">
      <alignment horizontal="center"/>
    </xf>
    <xf numFmtId="44" fontId="0" fillId="0" borderId="0" xfId="2" applyNumberFormat="1" applyFont="1"/>
    <xf numFmtId="166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connections" Target="connections.xml"/><Relationship Id="rId10" Type="http://schemas.openxmlformats.org/officeDocument/2006/relationships/worksheet" Target="worksheets/sheet9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A-4A29-A703-E487BD5A762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A-4A29-A703-E487BD5A762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7A-4A29-A703-E487BD5A762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7A-4A29-A703-E487BD5A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594656"/>
        <c:axId val="1123289312"/>
      </c:barChart>
      <c:catAx>
        <c:axId val="57259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289312"/>
        <c:crosses val="autoZero"/>
        <c:auto val="1"/>
        <c:lblAlgn val="ctr"/>
        <c:lblOffset val="100"/>
        <c:noMultiLvlLbl val="0"/>
      </c:catAx>
      <c:valAx>
        <c:axId val="112328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9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[Kickstarter-Analysis.xlsx]Sheet2!PivotTable2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3-481D-84A7-714F5CEFDF1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3-481D-84A7-714F5CEFDF1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3-481D-84A7-714F5CEFDF1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C3-481D-84A7-714F5CEFD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328016"/>
        <c:axId val="1005178784"/>
      </c:barChart>
      <c:catAx>
        <c:axId val="11223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78784"/>
        <c:crosses val="autoZero"/>
        <c:auto val="1"/>
        <c:lblAlgn val="ctr"/>
        <c:lblOffset val="100"/>
        <c:noMultiLvlLbl val="0"/>
      </c:catAx>
      <c:valAx>
        <c:axId val="10051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3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- Theater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E-4457-BA2F-91AA11C197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1E-4457-BA2F-91AA11C197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1E-4457-BA2F-91AA11C19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8984176"/>
        <c:axId val="1001164032"/>
      </c:barChart>
      <c:catAx>
        <c:axId val="13489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64032"/>
        <c:crosses val="autoZero"/>
        <c:auto val="1"/>
        <c:lblAlgn val="ctr"/>
        <c:lblOffset val="100"/>
        <c:noMultiLvlLbl val="0"/>
      </c:catAx>
      <c:valAx>
        <c:axId val="100116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Sheet1!$A$6:$A$43</c:f>
              <c:multiLvlStrCache>
                <c:ptCount val="25"/>
                <c:lvl>
                  <c:pt idx="0">
                    <c:v>2015</c:v>
                  </c:pt>
                  <c:pt idx="1">
                    <c:v>2016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2015</c:v>
                  </c:pt>
                  <c:pt idx="13">
                    <c:v>2016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2015</c:v>
                  </c:pt>
                  <c:pt idx="21">
                    <c:v>2016</c:v>
                  </c:pt>
                  <c:pt idx="22">
                    <c:v>2017</c:v>
                  </c:pt>
                  <c:pt idx="23">
                    <c:v>2016</c:v>
                  </c:pt>
                  <c:pt idx="24">
                    <c:v>2017</c:v>
                  </c:pt>
                </c:lvl>
                <c:lvl>
                  <c:pt idx="0">
                    <c:v>Jan</c:v>
                  </c:pt>
                  <c:pt idx="2">
                    <c:v>Feb</c:v>
                  </c:pt>
                  <c:pt idx="4">
                    <c:v>Mar</c:v>
                  </c:pt>
                  <c:pt idx="6">
                    <c:v>Apr</c:v>
                  </c:pt>
                  <c:pt idx="8">
                    <c:v>May</c:v>
                  </c:pt>
                  <c:pt idx="10">
                    <c:v>Jun</c:v>
                  </c:pt>
                  <c:pt idx="12">
                    <c:v>Jul</c:v>
                  </c:pt>
                  <c:pt idx="14">
                    <c:v>Aug</c:v>
                  </c:pt>
                  <c:pt idx="16">
                    <c:v>Sep</c:v>
                  </c:pt>
                  <c:pt idx="18">
                    <c:v>Oct</c:v>
                  </c:pt>
                  <c:pt idx="20">
                    <c:v>Nov</c:v>
                  </c:pt>
                  <c:pt idx="23">
                    <c:v>Dec</c:v>
                  </c:pt>
                </c:lvl>
              </c:multiLvlStrCache>
            </c:multiLvlStrRef>
          </c:cat>
          <c:val>
            <c:numRef>
              <c:f>Sheet1!$B$6:$B$43</c:f>
              <c:numCache>
                <c:formatCode>General</c:formatCode>
                <c:ptCount val="25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2</c:v>
                </c:pt>
                <c:pt idx="17">
                  <c:v>2</c:v>
                </c:pt>
                <c:pt idx="21">
                  <c:v>2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5-4343-A69F-AC29BACF2416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Sheet1!$A$6:$A$43</c:f>
              <c:multiLvlStrCache>
                <c:ptCount val="25"/>
                <c:lvl>
                  <c:pt idx="0">
                    <c:v>2015</c:v>
                  </c:pt>
                  <c:pt idx="1">
                    <c:v>2016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2015</c:v>
                  </c:pt>
                  <c:pt idx="13">
                    <c:v>2016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2015</c:v>
                  </c:pt>
                  <c:pt idx="21">
                    <c:v>2016</c:v>
                  </c:pt>
                  <c:pt idx="22">
                    <c:v>2017</c:v>
                  </c:pt>
                  <c:pt idx="23">
                    <c:v>2016</c:v>
                  </c:pt>
                  <c:pt idx="24">
                    <c:v>2017</c:v>
                  </c:pt>
                </c:lvl>
                <c:lvl>
                  <c:pt idx="0">
                    <c:v>Jan</c:v>
                  </c:pt>
                  <c:pt idx="2">
                    <c:v>Feb</c:v>
                  </c:pt>
                  <c:pt idx="4">
                    <c:v>Mar</c:v>
                  </c:pt>
                  <c:pt idx="6">
                    <c:v>Apr</c:v>
                  </c:pt>
                  <c:pt idx="8">
                    <c:v>May</c:v>
                  </c:pt>
                  <c:pt idx="10">
                    <c:v>Jun</c:v>
                  </c:pt>
                  <c:pt idx="12">
                    <c:v>Jul</c:v>
                  </c:pt>
                  <c:pt idx="14">
                    <c:v>Aug</c:v>
                  </c:pt>
                  <c:pt idx="16">
                    <c:v>Sep</c:v>
                  </c:pt>
                  <c:pt idx="18">
                    <c:v>Oct</c:v>
                  </c:pt>
                  <c:pt idx="20">
                    <c:v>Nov</c:v>
                  </c:pt>
                  <c:pt idx="23">
                    <c:v>Dec</c:v>
                  </c:pt>
                </c:lvl>
              </c:multiLvlStrCache>
            </c:multiLvlStrRef>
          </c:cat>
          <c:val>
            <c:numRef>
              <c:f>Sheet1!$C$6:$C$43</c:f>
              <c:numCache>
                <c:formatCode>General</c:formatCode>
                <c:ptCount val="25"/>
                <c:pt idx="0">
                  <c:v>20</c:v>
                </c:pt>
                <c:pt idx="1">
                  <c:v>8</c:v>
                </c:pt>
                <c:pt idx="2">
                  <c:v>21</c:v>
                </c:pt>
                <c:pt idx="3">
                  <c:v>14</c:v>
                </c:pt>
                <c:pt idx="4">
                  <c:v>15</c:v>
                </c:pt>
                <c:pt idx="5">
                  <c:v>18</c:v>
                </c:pt>
                <c:pt idx="6">
                  <c:v>28</c:v>
                </c:pt>
                <c:pt idx="7">
                  <c:v>7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13</c:v>
                </c:pt>
                <c:pt idx="13">
                  <c:v>5</c:v>
                </c:pt>
                <c:pt idx="14">
                  <c:v>19</c:v>
                </c:pt>
                <c:pt idx="15">
                  <c:v>7</c:v>
                </c:pt>
                <c:pt idx="16">
                  <c:v>11</c:v>
                </c:pt>
                <c:pt idx="17">
                  <c:v>11</c:v>
                </c:pt>
                <c:pt idx="18">
                  <c:v>25</c:v>
                </c:pt>
                <c:pt idx="19">
                  <c:v>9</c:v>
                </c:pt>
                <c:pt idx="20">
                  <c:v>7</c:v>
                </c:pt>
                <c:pt idx="21">
                  <c:v>9</c:v>
                </c:pt>
                <c:pt idx="22">
                  <c:v>2</c:v>
                </c:pt>
                <c:pt idx="23">
                  <c:v>9</c:v>
                </c:pt>
                <c:pt idx="2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65-4343-A69F-AC29BACF2416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Sheet1!$A$6:$A$43</c:f>
              <c:multiLvlStrCache>
                <c:ptCount val="25"/>
                <c:lvl>
                  <c:pt idx="0">
                    <c:v>2015</c:v>
                  </c:pt>
                  <c:pt idx="1">
                    <c:v>2016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2015</c:v>
                  </c:pt>
                  <c:pt idx="9">
                    <c:v>2016</c:v>
                  </c:pt>
                  <c:pt idx="10">
                    <c:v>2015</c:v>
                  </c:pt>
                  <c:pt idx="11">
                    <c:v>2016</c:v>
                  </c:pt>
                  <c:pt idx="12">
                    <c:v>2015</c:v>
                  </c:pt>
                  <c:pt idx="13">
                    <c:v>2016</c:v>
                  </c:pt>
                  <c:pt idx="14">
                    <c:v>2015</c:v>
                  </c:pt>
                  <c:pt idx="15">
                    <c:v>2016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2015</c:v>
                  </c:pt>
                  <c:pt idx="19">
                    <c:v>2016</c:v>
                  </c:pt>
                  <c:pt idx="20">
                    <c:v>2015</c:v>
                  </c:pt>
                  <c:pt idx="21">
                    <c:v>2016</c:v>
                  </c:pt>
                  <c:pt idx="22">
                    <c:v>2017</c:v>
                  </c:pt>
                  <c:pt idx="23">
                    <c:v>2016</c:v>
                  </c:pt>
                  <c:pt idx="24">
                    <c:v>2017</c:v>
                  </c:pt>
                </c:lvl>
                <c:lvl>
                  <c:pt idx="0">
                    <c:v>Jan</c:v>
                  </c:pt>
                  <c:pt idx="2">
                    <c:v>Feb</c:v>
                  </c:pt>
                  <c:pt idx="4">
                    <c:v>Mar</c:v>
                  </c:pt>
                  <c:pt idx="6">
                    <c:v>Apr</c:v>
                  </c:pt>
                  <c:pt idx="8">
                    <c:v>May</c:v>
                  </c:pt>
                  <c:pt idx="10">
                    <c:v>Jun</c:v>
                  </c:pt>
                  <c:pt idx="12">
                    <c:v>Jul</c:v>
                  </c:pt>
                  <c:pt idx="14">
                    <c:v>Aug</c:v>
                  </c:pt>
                  <c:pt idx="16">
                    <c:v>Sep</c:v>
                  </c:pt>
                  <c:pt idx="18">
                    <c:v>Oct</c:v>
                  </c:pt>
                  <c:pt idx="20">
                    <c:v>Nov</c:v>
                  </c:pt>
                  <c:pt idx="23">
                    <c:v>Dec</c:v>
                  </c:pt>
                </c:lvl>
              </c:multiLvlStrCache>
            </c:multiLvlStrRef>
          </c:cat>
          <c:val>
            <c:numRef>
              <c:f>Sheet1!$D$6:$D$43</c:f>
              <c:numCache>
                <c:formatCode>General</c:formatCode>
                <c:ptCount val="25"/>
                <c:pt idx="0">
                  <c:v>24</c:v>
                </c:pt>
                <c:pt idx="1">
                  <c:v>20</c:v>
                </c:pt>
                <c:pt idx="2">
                  <c:v>41</c:v>
                </c:pt>
                <c:pt idx="3">
                  <c:v>22</c:v>
                </c:pt>
                <c:pt idx="4">
                  <c:v>21</c:v>
                </c:pt>
                <c:pt idx="5">
                  <c:v>33</c:v>
                </c:pt>
                <c:pt idx="6">
                  <c:v>25</c:v>
                </c:pt>
                <c:pt idx="7">
                  <c:v>29</c:v>
                </c:pt>
                <c:pt idx="8">
                  <c:v>43</c:v>
                </c:pt>
                <c:pt idx="9">
                  <c:v>34</c:v>
                </c:pt>
                <c:pt idx="10">
                  <c:v>42</c:v>
                </c:pt>
                <c:pt idx="11">
                  <c:v>20</c:v>
                </c:pt>
                <c:pt idx="12">
                  <c:v>22</c:v>
                </c:pt>
                <c:pt idx="13">
                  <c:v>24</c:v>
                </c:pt>
                <c:pt idx="14">
                  <c:v>22</c:v>
                </c:pt>
                <c:pt idx="15">
                  <c:v>17</c:v>
                </c:pt>
                <c:pt idx="16">
                  <c:v>21</c:v>
                </c:pt>
                <c:pt idx="17">
                  <c:v>13</c:v>
                </c:pt>
                <c:pt idx="18">
                  <c:v>18</c:v>
                </c:pt>
                <c:pt idx="19">
                  <c:v>13</c:v>
                </c:pt>
                <c:pt idx="20">
                  <c:v>17</c:v>
                </c:pt>
                <c:pt idx="21">
                  <c:v>16</c:v>
                </c:pt>
                <c:pt idx="22">
                  <c:v>2</c:v>
                </c:pt>
                <c:pt idx="23">
                  <c:v>7</c:v>
                </c:pt>
                <c:pt idx="2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65-4343-A69F-AC29BACF2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491679"/>
        <c:axId val="1006448863"/>
      </c:lineChart>
      <c:catAx>
        <c:axId val="139849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448863"/>
        <c:crosses val="autoZero"/>
        <c:auto val="1"/>
        <c:lblAlgn val="ctr"/>
        <c:lblOffset val="100"/>
        <c:noMultiLvlLbl val="0"/>
      </c:catAx>
      <c:valAx>
        <c:axId val="100644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49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20925A6-60DE-4D65-B928-3B426010F7BE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2CAF9145-FB7B-427C-A1A3-BE74263766FF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FF73AA-A264-4706-ACD1-C217715ADA0C}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1</xdr:row>
      <xdr:rowOff>68580</xdr:rowOff>
    </xdr:from>
    <xdr:to>
      <xdr:col>10</xdr:col>
      <xdr:colOff>887730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0EC17-90E2-4E16-828D-11572B210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346710</xdr:colOff>
      <xdr:row>1</xdr:row>
      <xdr:rowOff>41910</xdr:rowOff>
    </xdr:from>
    <xdr:to>
      <xdr:col>10</xdr:col>
      <xdr:colOff>967740</xdr:colOff>
      <xdr:row>23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7EA442-ECF1-420E-B00D-7EF615992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41910</xdr:rowOff>
    </xdr:from>
    <xdr:to>
      <xdr:col>14</xdr:col>
      <xdr:colOff>441960</xdr:colOff>
      <xdr:row>21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9593D-588B-4181-A18D-A447DBD5F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0</xdr:row>
      <xdr:rowOff>137160</xdr:rowOff>
    </xdr:from>
    <xdr:to>
      <xdr:col>18</xdr:col>
      <xdr:colOff>106680</xdr:colOff>
      <xdr:row>24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4B776-FB75-4492-86C1-86333F260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67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E6BA53-8CDB-4F58-BF8B-1EEDDA7F9E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15C22B-4D9F-4E39-B92E-E35A5B1D53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67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wner" refreshedDate="44117.832144328706" backgroundQuery="1" createdVersion="6" refreshedVersion="6" minRefreshableVersion="3" recordCount="0" supportSubquery="1" supportAdvancedDrill="1" xr:uid="{6CB1E285-0D65-4AF3-AC02-986423EE467D}">
  <cacheSource type="external" connectionId="1"/>
  <cacheFields count="4">
    <cacheField name="[Measures].[Count of outcomes]" caption="Count of outcomes" numFmtId="0" hierarchy="19" level="32767"/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Parent Category].[Parent Category]" caption="Parent 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117.836956481478" createdVersion="6" refreshedVersion="6" minRefreshableVersion="3" recordCount="4114" xr:uid="{C4B8F6A6-C786-49AD-A562-AC20C3A753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118.673601504626" createdVersion="6" refreshedVersion="6" minRefreshableVersion="3" recordCount="4114" xr:uid="{812F9F1E-8D1C-49C6-B3B8-C38CF0599FFF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x v="78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x v="78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x v="78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x v="6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x v="6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x v="6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x v="6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x v="6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x v="6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x v="6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x v="6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x v="6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x v="6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x v="6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x v="6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x v="6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x v="6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x v="6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x v="6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x v="6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x v="6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x v="6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x v="6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x v="6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x v="6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x v="6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x v="6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x v="6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x v="6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x v="6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x v="6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x v="6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x v="6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x v="6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x v="6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x v="6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x v="6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x v="6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x v="6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x v="6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x v="6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x v="6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x v="6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x v="6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x v="6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x v="6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x v="6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x v="6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x v="6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x v="6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x v="6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x v="40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x v="40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x v="40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x v="40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x v="40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x v="40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x v="40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x v="40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x v="40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x v="40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x v="40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x v="40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x v="40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x v="40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x v="40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x v="40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x v="40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x v="38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x v="38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x v="38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x v="38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x v="38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x v="38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x v="38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x v="38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x v="6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x v="6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x v="6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x v="6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x v="6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x v="6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x v="6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x v="6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x v="6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x v="6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x v="6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x v="6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x v="6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x v="6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x v="6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x v="6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x v="6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x v="6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x v="6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x v="6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x v="38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x v="38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x v="38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x v="38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x v="38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x v="38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x v="38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x v="38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x v="38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x v="38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x v="38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x v="38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x v="38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x v="38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x v="38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x v="38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x v="38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x v="38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x v="38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x v="38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x v="38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x v="38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x v="38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x v="38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x v="38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x v="38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x v="38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x v="38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x v="38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x v="38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x v="38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x v="38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x v="38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x v="38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x v="38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x v="38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x v="38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x v="38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x v="38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x v="38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x v="38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x v="38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x v="38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x v="38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x v="38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x v="38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x v="38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x v="38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x v="38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x v="38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x v="38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x v="38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x v="38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x v="38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x v="38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x v="38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x v="38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x v="38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x v="38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x v="38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x v="38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x v="38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x v="38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x v="38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x v="38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x v="38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x v="38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x v="38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x v="38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x v="38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x v="38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x v="38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x v="38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x v="38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x v="38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x v="38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x v="38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x v="38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x v="38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x v="38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x v="38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x v="38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x v="38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x v="38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x v="38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x v="38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x v="38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x v="38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x v="38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x v="38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x v="38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x v="38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x v="38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x v="38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x v="38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x v="38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x v="38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x v="38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x v="38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x v="38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x v="38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x v="38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x v="38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x v="38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x v="38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x v="38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x v="38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x v="38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x v="38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x v="38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x v="38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x v="38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x v="38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x v="38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x v="38"/>
    <n v="0"/>
    <n v="7"/>
    <x v="1"/>
    <x v="38"/>
  </r>
  <r>
    <n v="3125"/>
    <s v="N/A (Canceled)"/>
    <s v="N/A"/>
    <n v="1500000"/>
    <n v="0"/>
    <x v="1"/>
    <x v="0"/>
    <s v="USD"/>
    <n v="1452142672"/>
    <n v="1449550672"/>
    <x v="0"/>
    <x v="78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x v="38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x v="6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x v="6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x v="6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x v="6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x v="6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x v="6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x v="6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x v="6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x v="6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x v="6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x v="6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x v="6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x v="6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x v="6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x v="6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x v="6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x v="6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x v="6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x v="6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x v="6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x v="6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x v="6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x v="6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x v="6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x v="6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x v="6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x v="6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x v="6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x v="6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x v="6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x v="6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x v="6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x v="6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x v="6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x v="6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x v="6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x v="6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x v="6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x v="6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x v="6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x v="6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x v="6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x v="6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x v="6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x v="6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x v="6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x v="6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x v="6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x v="6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x v="6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x v="40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x v="40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x v="40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x v="40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x v="40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x v="40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x v="40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x v="40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x v="40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x v="40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x v="40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x v="40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x v="40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x v="40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x v="6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x v="6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x v="6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x v="6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x v="6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x v="6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x v="6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x v="6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x v="6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x v="6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x v="6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x v="6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x v="6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x v="6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x v="6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x v="6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x v="6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x v="6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x v="6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x v="6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x v="6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x v="6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x v="6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x v="6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x v="6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x v="6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x v="6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x v="6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x v="6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x v="6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x v="6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x v="6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x v="6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x v="6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x v="6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x v="6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x v="6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x v="6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x v="6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x v="6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x v="6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x v="6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x v="6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x v="6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x v="6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x v="6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x v="6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x v="6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x v="6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x v="6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x v="6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x v="6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x v="6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x v="6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x v="6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x v="6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x v="6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x v="6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x v="6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x v="6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x v="6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x v="6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x v="6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x v="6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x v="6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x v="6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x v="6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x v="6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x v="6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x v="6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x v="6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x v="6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x v="6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x v="6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x v="6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x v="6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x v="6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x v="6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x v="6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x v="6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x v="6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x v="6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x v="6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x v="6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x v="6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x v="6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x v="6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x v="6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x v="6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x v="6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x v="6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x v="6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x v="6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x v="6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x v="6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x v="6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x v="6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x v="6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x v="6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x v="6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x v="6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x v="6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x v="6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x v="6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x v="6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x v="6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x v="6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x v="6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x v="6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x v="6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x v="6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x v="6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x v="6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x v="6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x v="6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x v="6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x v="6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x v="6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x v="6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x v="6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x v="6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x v="6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x v="6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x v="6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x v="6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x v="6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x v="6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x v="6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x v="6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x v="6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x v="6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x v="6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x v="6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x v="6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x v="6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x v="6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x v="6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x v="6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x v="6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x v="6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x v="6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x v="6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x v="6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x v="6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x v="6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x v="6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x v="6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x v="6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x v="6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x v="6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x v="6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x v="6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x v="6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x v="6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x v="6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x v="6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x v="6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x v="6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x v="6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x v="6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x v="6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x v="6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x v="6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x v="6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x v="6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x v="6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x v="6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x v="6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x v="6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x v="6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x v="6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x v="6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x v="6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x v="6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x v="6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x v="6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x v="6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x v="6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x v="6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x v="6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x v="6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x v="6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x v="6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x v="6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x v="6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x v="6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x v="6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x v="6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x v="6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x v="6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x v="6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x v="6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x v="6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x v="6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x v="6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x v="6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x v="6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x v="6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x v="6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x v="6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x v="6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x v="6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x v="6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x v="6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x v="6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x v="6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x v="6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x v="6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x v="6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x v="6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x v="6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x v="6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x v="6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x v="6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x v="6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x v="6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x v="6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x v="6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x v="6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x v="6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x v="6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x v="6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x v="6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x v="6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x v="6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x v="6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x v="6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x v="6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x v="6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x v="6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x v="6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x v="6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x v="6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x v="6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x v="6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x v="6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x v="6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x v="6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x v="6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x v="6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x v="6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x v="6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x v="6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x v="6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x v="6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x v="6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x v="6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x v="6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x v="6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x v="6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x v="6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x v="6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x v="6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x v="6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x v="6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x v="6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x v="6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x v="6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x v="6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x v="6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x v="6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x v="6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x v="6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x v="6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x v="6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x v="6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x v="6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x v="6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x v="6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x v="6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x v="6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x v="6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x v="6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x v="6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x v="6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x v="6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x v="6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x v="6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x v="6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x v="6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x v="6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x v="6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x v="6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x v="6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x v="6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x v="6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x v="6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x v="6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x v="6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x v="6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x v="6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x v="6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x v="6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x v="6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x v="6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x v="6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x v="6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x v="6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x v="6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x v="6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x v="6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x v="6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x v="6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x v="6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x v="6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x v="6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x v="6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x v="6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x v="6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x v="6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x v="6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x v="6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x v="6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x v="6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x v="6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x v="6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x v="6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x v="6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x v="6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x v="6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x v="6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x v="6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x v="6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x v="6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x v="6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x v="6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x v="6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x v="6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x v="6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x v="6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x v="6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x v="6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x v="6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x v="6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x v="6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x v="6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x v="6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x v="6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x v="6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x v="6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x v="6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x v="6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x v="6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x v="6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x v="6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x v="6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x v="6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x v="6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x v="6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x v="6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x v="6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x v="6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x v="6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x v="6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x v="6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x v="6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x v="6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x v="6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x v="6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x v="6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x v="6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x v="6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x v="6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x v="6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x v="6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x v="6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x v="6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x v="6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x v="6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x v="6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x v="6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x v="6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x v="6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x v="6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x v="6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x v="6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x v="6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x v="6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x v="6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x v="6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x v="6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x v="6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x v="6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x v="6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x v="6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x v="6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x v="6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x v="6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x v="6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x v="6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x v="6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x v="6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x v="6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x v="6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x v="40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x v="40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x v="40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x v="40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x v="40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x v="40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x v="40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x v="40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x v="40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x v="6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x v="6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x v="6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x v="6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x v="6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x v="6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x v="6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x v="6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x v="6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x v="6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x v="6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x v="6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x v="6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x v="6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x v="6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x v="6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x v="6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x v="6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x v="6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x v="6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x v="6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x v="6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x v="6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x v="6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x v="6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x v="6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x v="6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x v="6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x v="6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x v="6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x v="6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x v="6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x v="6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x v="6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x v="6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x v="6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x v="6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x v="6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x v="6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x v="6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x v="6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x v="6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x v="6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x v="6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x v="6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x v="6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x v="6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x v="6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x v="6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x v="6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x v="6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x v="6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x v="6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x v="6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x v="6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x v="6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x v="6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x v="6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x v="6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x v="6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x v="6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x v="6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x v="6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x v="6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x v="6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x v="6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x v="6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x v="6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x v="6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x v="6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x v="6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x v="6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x v="6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x v="6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x v="6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x v="6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x v="6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x v="6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x v="6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x v="6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x v="40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x v="40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x v="40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x v="40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x v="40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x v="40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x v="40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x v="40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x v="40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x v="40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x v="40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x v="40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x v="40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x v="40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x v="40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x v="40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x v="40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x v="40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x v="40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x v="40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x v="40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x v="40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x v="40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x v="40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x v="40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x v="40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x v="40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x v="40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x v="40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x v="40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x v="40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x v="40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x v="40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x v="40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x v="40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x v="40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x v="40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x v="40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x v="40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x v="40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x v="40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x v="40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x v="40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x v="6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x v="6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x v="6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x v="6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x v="6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x v="6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x v="6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x v="6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x v="6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x v="6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x v="6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x v="6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x v="6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x v="6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x v="6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x v="6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x v="6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x v="6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x v="6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x v="6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x v="6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x v="6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x v="6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x v="6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x v="6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x v="6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x v="6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x v="6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x v="6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x v="6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x v="6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x v="6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x v="6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x v="6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x v="6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x v="6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x v="6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x v="6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x v="6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x v="6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x v="6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x v="6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x v="6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x v="6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x v="40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x v="40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x v="40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x v="40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x v="40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x v="78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x v="40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x v="6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x v="6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x v="6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x v="6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x v="6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x v="6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x v="6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x v="6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x v="6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x v="6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x v="6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x v="6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x v="6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x v="6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x v="6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x v="6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x v="6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x v="6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x v="6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x v="6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x v="6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x v="6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x v="6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x v="6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x v="6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x v="6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x v="6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x v="6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x v="6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x v="6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x v="6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x v="6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x v="6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x v="6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x v="6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x v="6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x v="6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x v="6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x v="6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x v="6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x v="6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x v="6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x v="6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x v="6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x v="6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x v="6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x v="6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x v="6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x v="6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x v="6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x v="6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x v="6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x v="6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x v="6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x v="6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x v="6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x v="6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x v="6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x v="6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x v="6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x v="6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x v="6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x v="6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x v="6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x v="6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x v="6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x v="6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x v="6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x v="6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x v="6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x v="6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x v="6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x v="6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x v="6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x v="6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x v="6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x v="6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x v="6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x v="6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x v="6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x v="6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x v="6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x v="6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x v="6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x v="6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x v="6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x v="6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x v="6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x v="6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x v="6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x v="6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x v="6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x v="6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x v="6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x v="6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x v="6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x v="6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x v="6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x v="6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x v="6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x v="6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x v="6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x v="6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x v="6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x v="6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x v="6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x v="6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x v="6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x v="6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x v="6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x v="6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x v="6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x v="6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x v="6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x v="6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x v="6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F5625-A60E-4622-AACE-2CD296EBE99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4">
    <pivotField dataField="1" subtotalTop="0" showAll="0" defaultSubtota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&amp;[US]" cap="US"/>
  </pageFields>
  <dataFields count="1">
    <dataField name="Count of outcomes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Q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15829-2935-4E0D-8D5D-470EBBB8E47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D7266-D6E3-4402-970F-460D4FEEF83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3B2A1-0F10-4DB2-9E23-6F754162AEA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43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sd="0" x="8"/>
        <item h="1"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3"/>
  </rowFields>
  <rowItems count="38">
    <i>
      <x v="1"/>
    </i>
    <i r="1">
      <x v="7"/>
    </i>
    <i r="1">
      <x v="8"/>
    </i>
    <i>
      <x v="2"/>
    </i>
    <i r="1">
      <x v="7"/>
    </i>
    <i r="1">
      <x v="8"/>
    </i>
    <i>
      <x v="3"/>
    </i>
    <i r="1">
      <x v="7"/>
    </i>
    <i r="1">
      <x v="8"/>
    </i>
    <i>
      <x v="4"/>
    </i>
    <i r="1">
      <x v="7"/>
    </i>
    <i r="1">
      <x v="8"/>
    </i>
    <i>
      <x v="5"/>
    </i>
    <i r="1">
      <x v="7"/>
    </i>
    <i r="1">
      <x v="8"/>
    </i>
    <i>
      <x v="6"/>
    </i>
    <i r="1">
      <x v="7"/>
    </i>
    <i r="1">
      <x v="8"/>
    </i>
    <i>
      <x v="7"/>
    </i>
    <i r="1">
      <x v="7"/>
    </i>
    <i r="1">
      <x v="8"/>
    </i>
    <i>
      <x v="8"/>
    </i>
    <i r="1">
      <x v="7"/>
    </i>
    <i r="1">
      <x v="8"/>
    </i>
    <i>
      <x v="9"/>
    </i>
    <i r="1">
      <x v="7"/>
    </i>
    <i r="1">
      <x v="8"/>
    </i>
    <i>
      <x v="10"/>
    </i>
    <i r="1">
      <x v="7"/>
    </i>
    <i r="1">
      <x v="8"/>
    </i>
    <i>
      <x v="11"/>
    </i>
    <i r="1">
      <x v="7"/>
    </i>
    <i r="1">
      <x v="8"/>
    </i>
    <i r="1">
      <x v="9"/>
    </i>
    <i>
      <x v="12"/>
    </i>
    <i r="1">
      <x v="8"/>
    </i>
    <i r="1"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792B-3455-463F-BC56-CCFE655F771F}">
  <dimension ref="A1:F14"/>
  <sheetViews>
    <sheetView workbookViewId="0">
      <selection activeCell="C3" sqref="C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4.41796875" bestFit="1" customWidth="1"/>
    <col min="8" max="8" width="16.15625" bestFit="1" customWidth="1"/>
    <col min="9" max="9" width="14.41796875" bestFit="1" customWidth="1"/>
    <col min="10" max="10" width="20.734375" bestFit="1" customWidth="1"/>
    <col min="11" max="11" width="19" bestFit="1" customWidth="1"/>
  </cols>
  <sheetData>
    <row r="1" spans="1:6" x14ac:dyDescent="0.55000000000000004">
      <c r="A1" s="15" t="s">
        <v>8222</v>
      </c>
      <c r="B1" t="s" vm="1">
        <v>8223</v>
      </c>
    </row>
    <row r="3" spans="1:6" x14ac:dyDescent="0.55000000000000004">
      <c r="A3" s="15" t="s">
        <v>8362</v>
      </c>
      <c r="B3" s="15" t="s">
        <v>8360</v>
      </c>
    </row>
    <row r="4" spans="1:6" x14ac:dyDescent="0.55000000000000004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7" t="s">
        <v>8308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55000000000000004">
      <c r="A6" s="17" t="s">
        <v>8334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55000000000000004">
      <c r="A7" s="17" t="s">
        <v>8331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55000000000000004">
      <c r="A8" s="17" t="s">
        <v>8329</v>
      </c>
      <c r="B8" s="16">
        <v>23</v>
      </c>
      <c r="C8" s="16"/>
      <c r="D8" s="16"/>
      <c r="E8" s="16"/>
      <c r="F8" s="16">
        <v>23</v>
      </c>
    </row>
    <row r="9" spans="1:6" x14ac:dyDescent="0.55000000000000004">
      <c r="A9" s="17" t="s">
        <v>8323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55000000000000004">
      <c r="A10" s="17" t="s">
        <v>8336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55000000000000004">
      <c r="A11" s="17" t="s">
        <v>8320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55000000000000004">
      <c r="A12" s="17" t="s">
        <v>8317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55000000000000004">
      <c r="A13" s="17" t="s">
        <v>8315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55000000000000004">
      <c r="A14" s="17" t="s">
        <v>8361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C9175-CE41-41F7-AB51-25542ED1AAF2}">
  <dimension ref="A1:F6"/>
  <sheetViews>
    <sheetView workbookViewId="0">
      <selection activeCell="D8" sqref="D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101" width="2.68359375" bestFit="1" customWidth="1"/>
    <col min="102" max="438" width="3.68359375" bestFit="1" customWidth="1"/>
    <col min="439" max="501" width="4.68359375" bestFit="1" customWidth="1"/>
    <col min="502" max="503" width="5.68359375" bestFit="1" customWidth="1"/>
    <col min="504" max="504" width="10.20703125" bestFit="1" customWidth="1"/>
  </cols>
  <sheetData>
    <row r="1" spans="1:6" x14ac:dyDescent="0.55000000000000004">
      <c r="A1" s="15" t="s">
        <v>8222</v>
      </c>
      <c r="B1" t="s">
        <v>8223</v>
      </c>
    </row>
    <row r="3" spans="1:6" x14ac:dyDescent="0.55000000000000004">
      <c r="A3" s="15" t="s">
        <v>8362</v>
      </c>
      <c r="B3" s="15" t="s">
        <v>8360</v>
      </c>
    </row>
    <row r="4" spans="1:6" x14ac:dyDescent="0.55000000000000004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7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55000000000000004">
      <c r="A6" s="17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0A708-2226-456C-BED4-BD216DDEC4B0}">
  <dimension ref="A1:E7"/>
  <sheetViews>
    <sheetView workbookViewId="0">
      <selection activeCell="F27" sqref="F2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5" t="s">
        <v>8222</v>
      </c>
      <c r="B1" t="s">
        <v>8224</v>
      </c>
    </row>
    <row r="2" spans="1:5" x14ac:dyDescent="0.55000000000000004">
      <c r="A2" s="15" t="s">
        <v>8359</v>
      </c>
      <c r="B2" t="s">
        <v>8315</v>
      </c>
    </row>
    <row r="4" spans="1:5" x14ac:dyDescent="0.55000000000000004">
      <c r="A4" s="15" t="s">
        <v>8362</v>
      </c>
      <c r="B4" s="15" t="s">
        <v>8360</v>
      </c>
    </row>
    <row r="5" spans="1:5" x14ac:dyDescent="0.55000000000000004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7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55000000000000004">
      <c r="A7" s="17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2EDF-0FFA-4A60-A558-A38C5C583A20}">
  <dimension ref="A1:E43"/>
  <sheetViews>
    <sheetView tabSelected="1" workbookViewId="0">
      <selection activeCell="A88" sqref="A88"/>
    </sheetView>
  </sheetViews>
  <sheetFormatPr defaultRowHeight="14.4" x14ac:dyDescent="0.55000000000000004"/>
  <cols>
    <col min="1" max="1" width="16.15625" bestFit="1" customWidth="1"/>
    <col min="2" max="2" width="15.417968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5" t="s">
        <v>8359</v>
      </c>
      <c r="B1" t="s">
        <v>8315</v>
      </c>
    </row>
    <row r="2" spans="1:5" x14ac:dyDescent="0.55000000000000004">
      <c r="A2" s="15" t="s">
        <v>8381</v>
      </c>
      <c r="B2" t="s">
        <v>8382</v>
      </c>
    </row>
    <row r="4" spans="1:5" x14ac:dyDescent="0.55000000000000004">
      <c r="A4" s="15" t="s">
        <v>8362</v>
      </c>
      <c r="B4" s="15" t="s">
        <v>8360</v>
      </c>
    </row>
    <row r="5" spans="1:5" x14ac:dyDescent="0.55000000000000004">
      <c r="A5" s="15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55000000000000004">
      <c r="A6" s="19" t="s">
        <v>8372</v>
      </c>
      <c r="B6" s="16">
        <v>5</v>
      </c>
      <c r="C6" s="16">
        <v>28</v>
      </c>
      <c r="D6" s="16">
        <v>44</v>
      </c>
      <c r="E6" s="16">
        <v>77</v>
      </c>
    </row>
    <row r="7" spans="1:5" x14ac:dyDescent="0.55000000000000004">
      <c r="A7" s="20" t="s">
        <v>8378</v>
      </c>
      <c r="B7" s="16">
        <v>3</v>
      </c>
      <c r="C7" s="16">
        <v>20</v>
      </c>
      <c r="D7" s="16">
        <v>24</v>
      </c>
      <c r="E7" s="16">
        <v>47</v>
      </c>
    </row>
    <row r="8" spans="1:5" x14ac:dyDescent="0.55000000000000004">
      <c r="A8" s="20" t="s">
        <v>8379</v>
      </c>
      <c r="B8" s="16">
        <v>2</v>
      </c>
      <c r="C8" s="16">
        <v>8</v>
      </c>
      <c r="D8" s="16">
        <v>20</v>
      </c>
      <c r="E8" s="16">
        <v>30</v>
      </c>
    </row>
    <row r="9" spans="1:5" x14ac:dyDescent="0.55000000000000004">
      <c r="A9" s="19" t="s">
        <v>8373</v>
      </c>
      <c r="B9" s="16">
        <v>2</v>
      </c>
      <c r="C9" s="16">
        <v>35</v>
      </c>
      <c r="D9" s="16">
        <v>63</v>
      </c>
      <c r="E9" s="16">
        <v>100</v>
      </c>
    </row>
    <row r="10" spans="1:5" x14ac:dyDescent="0.55000000000000004">
      <c r="A10" s="20" t="s">
        <v>8378</v>
      </c>
      <c r="B10" s="16">
        <v>1</v>
      </c>
      <c r="C10" s="16">
        <v>21</v>
      </c>
      <c r="D10" s="16">
        <v>41</v>
      </c>
      <c r="E10" s="16">
        <v>63</v>
      </c>
    </row>
    <row r="11" spans="1:5" x14ac:dyDescent="0.55000000000000004">
      <c r="A11" s="20" t="s">
        <v>8379</v>
      </c>
      <c r="B11" s="16">
        <v>1</v>
      </c>
      <c r="C11" s="16">
        <v>14</v>
      </c>
      <c r="D11" s="16">
        <v>22</v>
      </c>
      <c r="E11" s="16">
        <v>37</v>
      </c>
    </row>
    <row r="12" spans="1:5" x14ac:dyDescent="0.55000000000000004">
      <c r="A12" s="19" t="s">
        <v>8374</v>
      </c>
      <c r="B12" s="16">
        <v>3</v>
      </c>
      <c r="C12" s="16">
        <v>33</v>
      </c>
      <c r="D12" s="16">
        <v>54</v>
      </c>
      <c r="E12" s="16">
        <v>90</v>
      </c>
    </row>
    <row r="13" spans="1:5" x14ac:dyDescent="0.55000000000000004">
      <c r="A13" s="20" t="s">
        <v>8378</v>
      </c>
      <c r="B13" s="16">
        <v>2</v>
      </c>
      <c r="C13" s="16">
        <v>15</v>
      </c>
      <c r="D13" s="16">
        <v>21</v>
      </c>
      <c r="E13" s="16">
        <v>38</v>
      </c>
    </row>
    <row r="14" spans="1:5" x14ac:dyDescent="0.55000000000000004">
      <c r="A14" s="20" t="s">
        <v>8379</v>
      </c>
      <c r="B14" s="16">
        <v>1</v>
      </c>
      <c r="C14" s="16">
        <v>18</v>
      </c>
      <c r="D14" s="16">
        <v>33</v>
      </c>
      <c r="E14" s="16">
        <v>52</v>
      </c>
    </row>
    <row r="15" spans="1:5" x14ac:dyDescent="0.55000000000000004">
      <c r="A15" s="19" t="s">
        <v>8375</v>
      </c>
      <c r="B15" s="16">
        <v>2</v>
      </c>
      <c r="C15" s="16">
        <v>35</v>
      </c>
      <c r="D15" s="16">
        <v>54</v>
      </c>
      <c r="E15" s="16">
        <v>91</v>
      </c>
    </row>
    <row r="16" spans="1:5" x14ac:dyDescent="0.55000000000000004">
      <c r="A16" s="20" t="s">
        <v>8378</v>
      </c>
      <c r="B16" s="16"/>
      <c r="C16" s="16">
        <v>28</v>
      </c>
      <c r="D16" s="16">
        <v>25</v>
      </c>
      <c r="E16" s="16">
        <v>53</v>
      </c>
    </row>
    <row r="17" spans="1:5" x14ac:dyDescent="0.55000000000000004">
      <c r="A17" s="20" t="s">
        <v>8379</v>
      </c>
      <c r="B17" s="16">
        <v>2</v>
      </c>
      <c r="C17" s="16">
        <v>7</v>
      </c>
      <c r="D17" s="16">
        <v>29</v>
      </c>
      <c r="E17" s="16">
        <v>38</v>
      </c>
    </row>
    <row r="18" spans="1:5" x14ac:dyDescent="0.55000000000000004">
      <c r="A18" s="19" t="s">
        <v>8366</v>
      </c>
      <c r="B18" s="16">
        <v>3</v>
      </c>
      <c r="C18" s="16">
        <v>33</v>
      </c>
      <c r="D18" s="16">
        <v>77</v>
      </c>
      <c r="E18" s="16">
        <v>113</v>
      </c>
    </row>
    <row r="19" spans="1:5" x14ac:dyDescent="0.55000000000000004">
      <c r="A19" s="20" t="s">
        <v>8378</v>
      </c>
      <c r="B19" s="16">
        <v>2</v>
      </c>
      <c r="C19" s="16">
        <v>17</v>
      </c>
      <c r="D19" s="16">
        <v>43</v>
      </c>
      <c r="E19" s="16">
        <v>62</v>
      </c>
    </row>
    <row r="20" spans="1:5" x14ac:dyDescent="0.55000000000000004">
      <c r="A20" s="20" t="s">
        <v>8379</v>
      </c>
      <c r="B20" s="16">
        <v>1</v>
      </c>
      <c r="C20" s="16">
        <v>16</v>
      </c>
      <c r="D20" s="16">
        <v>34</v>
      </c>
      <c r="E20" s="16">
        <v>51</v>
      </c>
    </row>
    <row r="21" spans="1:5" x14ac:dyDescent="0.55000000000000004">
      <c r="A21" s="19" t="s">
        <v>8376</v>
      </c>
      <c r="B21" s="16">
        <v>2</v>
      </c>
      <c r="C21" s="16">
        <v>35</v>
      </c>
      <c r="D21" s="16">
        <v>62</v>
      </c>
      <c r="E21" s="16">
        <v>99</v>
      </c>
    </row>
    <row r="22" spans="1:5" x14ac:dyDescent="0.55000000000000004">
      <c r="A22" s="20" t="s">
        <v>8378</v>
      </c>
      <c r="B22" s="16">
        <v>1</v>
      </c>
      <c r="C22" s="16">
        <v>17</v>
      </c>
      <c r="D22" s="16">
        <v>42</v>
      </c>
      <c r="E22" s="16">
        <v>60</v>
      </c>
    </row>
    <row r="23" spans="1:5" x14ac:dyDescent="0.55000000000000004">
      <c r="A23" s="20" t="s">
        <v>8379</v>
      </c>
      <c r="B23" s="16">
        <v>1</v>
      </c>
      <c r="C23" s="16">
        <v>18</v>
      </c>
      <c r="D23" s="16">
        <v>20</v>
      </c>
      <c r="E23" s="16">
        <v>39</v>
      </c>
    </row>
    <row r="24" spans="1:5" x14ac:dyDescent="0.55000000000000004">
      <c r="A24" s="19" t="s">
        <v>8367</v>
      </c>
      <c r="B24" s="16"/>
      <c r="C24" s="16">
        <v>18</v>
      </c>
      <c r="D24" s="16">
        <v>46</v>
      </c>
      <c r="E24" s="16">
        <v>64</v>
      </c>
    </row>
    <row r="25" spans="1:5" x14ac:dyDescent="0.55000000000000004">
      <c r="A25" s="20" t="s">
        <v>8378</v>
      </c>
      <c r="B25" s="16"/>
      <c r="C25" s="16">
        <v>13</v>
      </c>
      <c r="D25" s="16">
        <v>22</v>
      </c>
      <c r="E25" s="16">
        <v>35</v>
      </c>
    </row>
    <row r="26" spans="1:5" x14ac:dyDescent="0.55000000000000004">
      <c r="A26" s="20" t="s">
        <v>8379</v>
      </c>
      <c r="B26" s="16"/>
      <c r="C26" s="16">
        <v>5</v>
      </c>
      <c r="D26" s="16">
        <v>24</v>
      </c>
      <c r="E26" s="16">
        <v>29</v>
      </c>
    </row>
    <row r="27" spans="1:5" x14ac:dyDescent="0.55000000000000004">
      <c r="A27" s="19" t="s">
        <v>8368</v>
      </c>
      <c r="B27" s="16"/>
      <c r="C27" s="16">
        <v>26</v>
      </c>
      <c r="D27" s="16">
        <v>39</v>
      </c>
      <c r="E27" s="16">
        <v>65</v>
      </c>
    </row>
    <row r="28" spans="1:5" x14ac:dyDescent="0.55000000000000004">
      <c r="A28" s="20" t="s">
        <v>8378</v>
      </c>
      <c r="B28" s="16"/>
      <c r="C28" s="16">
        <v>19</v>
      </c>
      <c r="D28" s="16">
        <v>22</v>
      </c>
      <c r="E28" s="16">
        <v>41</v>
      </c>
    </row>
    <row r="29" spans="1:5" x14ac:dyDescent="0.55000000000000004">
      <c r="A29" s="20" t="s">
        <v>8379</v>
      </c>
      <c r="B29" s="16"/>
      <c r="C29" s="16">
        <v>7</v>
      </c>
      <c r="D29" s="16">
        <v>17</v>
      </c>
      <c r="E29" s="16">
        <v>24</v>
      </c>
    </row>
    <row r="30" spans="1:5" x14ac:dyDescent="0.55000000000000004">
      <c r="A30" s="19" t="s">
        <v>8369</v>
      </c>
      <c r="B30" s="16">
        <v>4</v>
      </c>
      <c r="C30" s="16">
        <v>22</v>
      </c>
      <c r="D30" s="16">
        <v>34</v>
      </c>
      <c r="E30" s="16">
        <v>60</v>
      </c>
    </row>
    <row r="31" spans="1:5" x14ac:dyDescent="0.55000000000000004">
      <c r="A31" s="20" t="s">
        <v>8378</v>
      </c>
      <c r="B31" s="16">
        <v>2</v>
      </c>
      <c r="C31" s="16">
        <v>11</v>
      </c>
      <c r="D31" s="16">
        <v>21</v>
      </c>
      <c r="E31" s="16">
        <v>34</v>
      </c>
    </row>
    <row r="32" spans="1:5" x14ac:dyDescent="0.55000000000000004">
      <c r="A32" s="20" t="s">
        <v>8379</v>
      </c>
      <c r="B32" s="16">
        <v>2</v>
      </c>
      <c r="C32" s="16">
        <v>11</v>
      </c>
      <c r="D32" s="16">
        <v>13</v>
      </c>
      <c r="E32" s="16">
        <v>26</v>
      </c>
    </row>
    <row r="33" spans="1:5" x14ac:dyDescent="0.55000000000000004">
      <c r="A33" s="19" t="s">
        <v>8370</v>
      </c>
      <c r="B33" s="16"/>
      <c r="C33" s="16">
        <v>34</v>
      </c>
      <c r="D33" s="16">
        <v>31</v>
      </c>
      <c r="E33" s="16">
        <v>65</v>
      </c>
    </row>
    <row r="34" spans="1:5" x14ac:dyDescent="0.55000000000000004">
      <c r="A34" s="20" t="s">
        <v>8378</v>
      </c>
      <c r="B34" s="16"/>
      <c r="C34" s="16">
        <v>25</v>
      </c>
      <c r="D34" s="16">
        <v>18</v>
      </c>
      <c r="E34" s="16">
        <v>43</v>
      </c>
    </row>
    <row r="35" spans="1:5" x14ac:dyDescent="0.55000000000000004">
      <c r="A35" s="20" t="s">
        <v>8379</v>
      </c>
      <c r="B35" s="16"/>
      <c r="C35" s="16">
        <v>9</v>
      </c>
      <c r="D35" s="16">
        <v>13</v>
      </c>
      <c r="E35" s="16">
        <v>22</v>
      </c>
    </row>
    <row r="36" spans="1:5" x14ac:dyDescent="0.55000000000000004">
      <c r="A36" s="19" t="s">
        <v>8371</v>
      </c>
      <c r="B36" s="16">
        <v>2</v>
      </c>
      <c r="C36" s="16">
        <v>18</v>
      </c>
      <c r="D36" s="16">
        <v>35</v>
      </c>
      <c r="E36" s="16">
        <v>55</v>
      </c>
    </row>
    <row r="37" spans="1:5" x14ac:dyDescent="0.55000000000000004">
      <c r="A37" s="20" t="s">
        <v>8378</v>
      </c>
      <c r="B37" s="16"/>
      <c r="C37" s="16">
        <v>7</v>
      </c>
      <c r="D37" s="16">
        <v>17</v>
      </c>
      <c r="E37" s="16">
        <v>24</v>
      </c>
    </row>
    <row r="38" spans="1:5" x14ac:dyDescent="0.55000000000000004">
      <c r="A38" s="20" t="s">
        <v>8379</v>
      </c>
      <c r="B38" s="16">
        <v>2</v>
      </c>
      <c r="C38" s="16">
        <v>9</v>
      </c>
      <c r="D38" s="16">
        <v>16</v>
      </c>
      <c r="E38" s="16">
        <v>27</v>
      </c>
    </row>
    <row r="39" spans="1:5" x14ac:dyDescent="0.55000000000000004">
      <c r="A39" s="20" t="s">
        <v>8380</v>
      </c>
      <c r="B39" s="16"/>
      <c r="C39" s="16">
        <v>2</v>
      </c>
      <c r="D39" s="16">
        <v>2</v>
      </c>
      <c r="E39" s="16">
        <v>4</v>
      </c>
    </row>
    <row r="40" spans="1:5" x14ac:dyDescent="0.55000000000000004">
      <c r="A40" s="19" t="s">
        <v>8377</v>
      </c>
      <c r="B40" s="16">
        <v>1</v>
      </c>
      <c r="C40" s="16">
        <v>15</v>
      </c>
      <c r="D40" s="16">
        <v>14</v>
      </c>
      <c r="E40" s="16">
        <v>30</v>
      </c>
    </row>
    <row r="41" spans="1:5" x14ac:dyDescent="0.55000000000000004">
      <c r="A41" s="20" t="s">
        <v>8379</v>
      </c>
      <c r="B41" s="16">
        <v>1</v>
      </c>
      <c r="C41" s="16">
        <v>9</v>
      </c>
      <c r="D41" s="16">
        <v>7</v>
      </c>
      <c r="E41" s="16">
        <v>17</v>
      </c>
    </row>
    <row r="42" spans="1:5" x14ac:dyDescent="0.55000000000000004">
      <c r="A42" s="20" t="s">
        <v>8380</v>
      </c>
      <c r="B42" s="16"/>
      <c r="C42" s="16">
        <v>6</v>
      </c>
      <c r="D42" s="16">
        <v>7</v>
      </c>
      <c r="E42" s="16">
        <v>13</v>
      </c>
    </row>
    <row r="43" spans="1:5" x14ac:dyDescent="0.55000000000000004">
      <c r="A43" s="19" t="s">
        <v>8361</v>
      </c>
      <c r="B43" s="16">
        <v>24</v>
      </c>
      <c r="C43" s="16">
        <v>332</v>
      </c>
      <c r="D43" s="16">
        <v>553</v>
      </c>
      <c r="E43" s="16">
        <v>909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9"/>
  <sheetViews>
    <sheetView zoomScale="60" zoomScaleNormal="60" workbookViewId="0">
      <pane ySplit="1" topLeftCell="A2" activePane="bottomLeft" state="frozen"/>
      <selection activeCell="N1" sqref="N1"/>
      <selection pane="bottomLeft" activeCell="D2" sqref="D1:E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312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2" style="12" customWidth="1"/>
    <col min="16" max="16" width="17.26171875" customWidth="1"/>
    <col min="17" max="17" width="41.15625" customWidth="1"/>
    <col min="18" max="18" width="18.47265625" customWidth="1"/>
    <col min="19" max="19" width="23.05078125" customWidth="1"/>
    <col min="20" max="20" width="22.73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3" t="s">
        <v>8359</v>
      </c>
      <c r="R1" s="1" t="s">
        <v>8358</v>
      </c>
      <c r="S1" s="1" t="s">
        <v>8364</v>
      </c>
      <c r="T1" s="1" t="s">
        <v>8365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 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 0)</f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 0)</f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 0)</f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 0)</f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 0)</f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 0)</f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 0)</f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 0)</f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 0)</f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 0)</f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 0)</f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 0)</f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 0)</f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 0)</f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 0)</f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 0)</f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 0)</f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 0)</f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 0)</f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 0)</f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 0)</f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 0)</f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 0)</f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 0)</f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 0)</f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 0)</f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 0)</f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 0)</f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 0)</f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 0)</f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 0)</f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 0)</f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 0)</f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 0)</f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 0)</f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 0)</f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 0)</f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 0)</f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 0)</f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 0)</f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 0)</f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 0)</f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 0)</f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 0)</f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40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>IFERROR(ROUND(E2841/L2841,0),0)</f>
        <v>126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ref="P2842:P2905" si="180">IFERROR(ROUND(E2842/L2842,0),0)</f>
        <v>20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80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80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80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80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80"/>
        <v>61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80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80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80"/>
        <v>23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80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80"/>
        <v>24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80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80"/>
        <v>16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80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80"/>
        <v>30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80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80"/>
        <v>24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80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80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80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80"/>
        <v>30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80"/>
        <v>27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80"/>
        <v>18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80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80"/>
        <v>13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80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80"/>
        <v>23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80"/>
        <v>50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80"/>
        <v>105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80"/>
        <v>35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80"/>
        <v>83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80"/>
        <v>36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80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80"/>
        <v>119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80"/>
        <v>90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80"/>
        <v>2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80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80"/>
        <v>108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80"/>
        <v>16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80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1">ROUND(E2882/D2882*100, 0)</f>
        <v>23</v>
      </c>
      <c r="P2882">
        <f t="shared" si="180"/>
        <v>97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1"/>
        <v>0</v>
      </c>
      <c r="P2883">
        <f t="shared" si="180"/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1"/>
        <v>34</v>
      </c>
      <c r="P2884">
        <f t="shared" si="180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1"/>
        <v>19</v>
      </c>
      <c r="P2885">
        <f t="shared" si="180"/>
        <v>382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1"/>
        <v>0</v>
      </c>
      <c r="P2886">
        <f t="shared" si="180"/>
        <v>46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1"/>
        <v>33</v>
      </c>
      <c r="P2887">
        <f t="shared" si="180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1"/>
        <v>5</v>
      </c>
      <c r="P2888">
        <f t="shared" si="180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1"/>
        <v>0</v>
      </c>
      <c r="P2889">
        <f t="shared" si="180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1"/>
        <v>0</v>
      </c>
      <c r="P2890">
        <f t="shared" si="180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1"/>
        <v>38</v>
      </c>
      <c r="P2891">
        <f t="shared" si="180"/>
        <v>82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1"/>
        <v>1</v>
      </c>
      <c r="P2892">
        <f t="shared" si="180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1"/>
        <v>3</v>
      </c>
      <c r="P2893">
        <f t="shared" si="180"/>
        <v>27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1"/>
        <v>9</v>
      </c>
      <c r="P2894">
        <f t="shared" si="180"/>
        <v>29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1"/>
        <v>1</v>
      </c>
      <c r="P2895">
        <f t="shared" si="180"/>
        <v>13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1"/>
        <v>0</v>
      </c>
      <c r="P2896">
        <f t="shared" si="180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1"/>
        <v>5</v>
      </c>
      <c r="P2897">
        <f t="shared" si="180"/>
        <v>6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1"/>
        <v>21</v>
      </c>
      <c r="P2898">
        <f t="shared" si="180"/>
        <v>52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1"/>
        <v>5</v>
      </c>
      <c r="P2899">
        <f t="shared" si="180"/>
        <v>183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1"/>
        <v>4</v>
      </c>
      <c r="P2900">
        <f t="shared" si="180"/>
        <v>26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1"/>
        <v>0</v>
      </c>
      <c r="P2901">
        <f t="shared" si="180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1"/>
        <v>62</v>
      </c>
      <c r="P2902">
        <f t="shared" si="180"/>
        <v>486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1"/>
        <v>1</v>
      </c>
      <c r="P2903">
        <f t="shared" si="180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1"/>
        <v>0</v>
      </c>
      <c r="P2904">
        <f t="shared" si="180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1"/>
        <v>1</v>
      </c>
      <c r="P2905">
        <f t="shared" si="180"/>
        <v>10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1"/>
        <v>5</v>
      </c>
      <c r="P2906">
        <f t="shared" ref="P2906:P2969" si="184">IFERROR(ROUND(E2906/L2906,0),0)</f>
        <v>19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1"/>
        <v>18</v>
      </c>
      <c r="P2907">
        <f t="shared" si="184"/>
        <v>37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1"/>
        <v>9</v>
      </c>
      <c r="P2908">
        <f t="shared" si="184"/>
        <v>81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1"/>
        <v>0</v>
      </c>
      <c r="P2909">
        <f t="shared" si="184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1"/>
        <v>3</v>
      </c>
      <c r="P2910">
        <f t="shared" si="184"/>
        <v>53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1"/>
        <v>0</v>
      </c>
      <c r="P2911">
        <f t="shared" si="184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1"/>
        <v>0</v>
      </c>
      <c r="P2912">
        <f t="shared" si="184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1"/>
        <v>37</v>
      </c>
      <c r="P2913">
        <f t="shared" si="184"/>
        <v>47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1"/>
        <v>14</v>
      </c>
      <c r="P2914">
        <f t="shared" si="184"/>
        <v>78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1"/>
        <v>0</v>
      </c>
      <c r="P2915">
        <f t="shared" si="184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1"/>
        <v>0</v>
      </c>
      <c r="P2916">
        <f t="shared" si="184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1"/>
        <v>61</v>
      </c>
      <c r="P2917">
        <f t="shared" si="184"/>
        <v>204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1"/>
        <v>8</v>
      </c>
      <c r="P2918">
        <f t="shared" si="184"/>
        <v>21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1"/>
        <v>22</v>
      </c>
      <c r="P2919">
        <f t="shared" si="184"/>
        <v>49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1"/>
        <v>27</v>
      </c>
      <c r="P2920">
        <f t="shared" si="184"/>
        <v>68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1"/>
        <v>9</v>
      </c>
      <c r="P2921">
        <f t="shared" si="184"/>
        <v>9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1"/>
        <v>27</v>
      </c>
      <c r="P2922">
        <f t="shared" si="184"/>
        <v>52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1"/>
        <v>129</v>
      </c>
      <c r="P2923">
        <f t="shared" si="184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1"/>
        <v>100</v>
      </c>
      <c r="P2924">
        <f t="shared" si="184"/>
        <v>83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1"/>
        <v>100</v>
      </c>
      <c r="P2925">
        <f t="shared" si="184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1"/>
        <v>103</v>
      </c>
      <c r="P2926">
        <f t="shared" si="184"/>
        <v>176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1"/>
        <v>102</v>
      </c>
      <c r="P2927">
        <f t="shared" si="184"/>
        <v>232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1"/>
        <v>125</v>
      </c>
      <c r="P2928">
        <f t="shared" si="184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1"/>
        <v>131</v>
      </c>
      <c r="P2929">
        <f t="shared" si="184"/>
        <v>112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1"/>
        <v>100</v>
      </c>
      <c r="P2930">
        <f t="shared" si="184"/>
        <v>42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1"/>
        <v>102</v>
      </c>
      <c r="P2931">
        <f t="shared" si="184"/>
        <v>255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1"/>
        <v>101</v>
      </c>
      <c r="P2932">
        <f t="shared" si="184"/>
        <v>163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1"/>
        <v>106</v>
      </c>
      <c r="P2933">
        <f t="shared" si="184"/>
        <v>88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1"/>
        <v>105</v>
      </c>
      <c r="P2934">
        <f t="shared" si="184"/>
        <v>86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1"/>
        <v>103</v>
      </c>
      <c r="P2935">
        <f t="shared" si="184"/>
        <v>48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1"/>
        <v>108</v>
      </c>
      <c r="P2936">
        <f t="shared" si="184"/>
        <v>73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1"/>
        <v>101</v>
      </c>
      <c r="P2937">
        <f t="shared" si="184"/>
        <v>91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1"/>
        <v>128</v>
      </c>
      <c r="P2938">
        <f t="shared" si="184"/>
        <v>38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1"/>
        <v>133</v>
      </c>
      <c r="P2939">
        <f t="shared" si="184"/>
        <v>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1"/>
        <v>101</v>
      </c>
      <c r="P2940">
        <f t="shared" si="184"/>
        <v>127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1"/>
        <v>103</v>
      </c>
      <c r="P2941">
        <f t="shared" si="184"/>
        <v>329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1"/>
        <v>107</v>
      </c>
      <c r="P2942">
        <f t="shared" si="184"/>
        <v>81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1"/>
        <v>0</v>
      </c>
      <c r="P2943">
        <f t="shared" si="184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1"/>
        <v>20</v>
      </c>
      <c r="P2944">
        <f t="shared" si="184"/>
        <v>202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1"/>
        <v>0</v>
      </c>
      <c r="P2945">
        <f t="shared" si="184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5">ROUND(E2946/D2946*100, 0)</f>
        <v>1</v>
      </c>
      <c r="P2946">
        <f t="shared" si="184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5"/>
        <v>0</v>
      </c>
      <c r="P2947">
        <f t="shared" si="184"/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5"/>
        <v>0</v>
      </c>
      <c r="P2948">
        <f t="shared" si="184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5"/>
        <v>4</v>
      </c>
      <c r="P2949">
        <f t="shared" si="184"/>
        <v>82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5"/>
        <v>0</v>
      </c>
      <c r="P2950">
        <f t="shared" si="184"/>
        <v>3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5"/>
        <v>3</v>
      </c>
      <c r="P2951">
        <f t="shared" si="184"/>
        <v>13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5"/>
        <v>0</v>
      </c>
      <c r="P2952">
        <f t="shared" si="184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5"/>
        <v>2</v>
      </c>
      <c r="P2953">
        <f t="shared" si="184"/>
        <v>19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5"/>
        <v>8</v>
      </c>
      <c r="P2954">
        <f t="shared" si="184"/>
        <v>201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5"/>
        <v>0</v>
      </c>
      <c r="P2955">
        <f t="shared" si="184"/>
        <v>202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5"/>
        <v>0</v>
      </c>
      <c r="P2956">
        <f t="shared" si="184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5"/>
        <v>60</v>
      </c>
      <c r="P2957">
        <f t="shared" si="184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5"/>
        <v>17</v>
      </c>
      <c r="P2958">
        <f t="shared" si="184"/>
        <v>66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5"/>
        <v>2</v>
      </c>
      <c r="P2959">
        <f t="shared" si="184"/>
        <v>93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5"/>
        <v>0</v>
      </c>
      <c r="P2960">
        <f t="shared" si="184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5"/>
        <v>0</v>
      </c>
      <c r="P2961">
        <f t="shared" si="184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5"/>
        <v>0</v>
      </c>
      <c r="P2962">
        <f t="shared" si="184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5"/>
        <v>110</v>
      </c>
      <c r="P2963">
        <f t="shared" si="184"/>
        <v>51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5"/>
        <v>122</v>
      </c>
      <c r="P2964">
        <f t="shared" si="184"/>
        <v>61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5"/>
        <v>107</v>
      </c>
      <c r="P2965">
        <f t="shared" si="184"/>
        <v>109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5"/>
        <v>101</v>
      </c>
      <c r="P2966">
        <f t="shared" si="184"/>
        <v>26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5"/>
        <v>109</v>
      </c>
      <c r="P2967">
        <f t="shared" si="184"/>
        <v>42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5"/>
        <v>114</v>
      </c>
      <c r="P2968">
        <f t="shared" si="184"/>
        <v>89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5"/>
        <v>114</v>
      </c>
      <c r="P2969">
        <f t="shared" si="184"/>
        <v>80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5"/>
        <v>106</v>
      </c>
      <c r="P2970">
        <f t="shared" ref="P2970:P3033" si="188">IFERROR(ROUND(E2970/L2970,0),0)</f>
        <v>79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5"/>
        <v>163</v>
      </c>
      <c r="P2971">
        <f t="shared" si="188"/>
        <v>96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5"/>
        <v>106</v>
      </c>
      <c r="P2972">
        <f t="shared" si="188"/>
        <v>70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5"/>
        <v>100</v>
      </c>
      <c r="P2973">
        <f t="shared" si="188"/>
        <v>75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5"/>
        <v>105</v>
      </c>
      <c r="P2974">
        <f t="shared" si="188"/>
        <v>124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5"/>
        <v>175</v>
      </c>
      <c r="P2975">
        <f t="shared" si="188"/>
        <v>265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5"/>
        <v>102</v>
      </c>
      <c r="P2976">
        <f t="shared" si="188"/>
        <v>59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5"/>
        <v>100</v>
      </c>
      <c r="P2977">
        <f t="shared" si="188"/>
        <v>71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5"/>
        <v>171</v>
      </c>
      <c r="P2978">
        <f t="shared" si="188"/>
        <v>9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5"/>
        <v>114</v>
      </c>
      <c r="P2979">
        <f t="shared" si="188"/>
        <v>114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5"/>
        <v>129</v>
      </c>
      <c r="P2980">
        <f t="shared" si="188"/>
        <v>61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5"/>
        <v>101</v>
      </c>
      <c r="P2981">
        <f t="shared" si="188"/>
        <v>110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5"/>
        <v>109</v>
      </c>
      <c r="P2982">
        <f t="shared" si="188"/>
        <v>136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5"/>
        <v>129</v>
      </c>
      <c r="P2983">
        <f t="shared" si="188"/>
        <v>53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5"/>
        <v>102</v>
      </c>
      <c r="P2984">
        <f t="shared" si="188"/>
        <v>86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5"/>
        <v>147</v>
      </c>
      <c r="P2985">
        <f t="shared" si="188"/>
        <v>155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5"/>
        <v>100</v>
      </c>
      <c r="P2986">
        <f t="shared" si="188"/>
        <v>115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5"/>
        <v>122</v>
      </c>
      <c r="P2987">
        <f t="shared" si="188"/>
        <v>110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5"/>
        <v>106</v>
      </c>
      <c r="P2988">
        <f t="shared" si="188"/>
        <v>45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5"/>
        <v>110</v>
      </c>
      <c r="P2989">
        <f t="shared" si="188"/>
        <v>104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5"/>
        <v>100</v>
      </c>
      <c r="P2990">
        <f t="shared" si="188"/>
        <v>36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5"/>
        <v>177</v>
      </c>
      <c r="P2991">
        <f t="shared" si="188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5"/>
        <v>100</v>
      </c>
      <c r="P2992">
        <f t="shared" si="188"/>
        <v>370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5"/>
        <v>103</v>
      </c>
      <c r="P2993">
        <f t="shared" si="188"/>
        <v>94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5"/>
        <v>105</v>
      </c>
      <c r="P2994">
        <f t="shared" si="188"/>
        <v>49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5"/>
        <v>100</v>
      </c>
      <c r="P2995">
        <f t="shared" si="188"/>
        <v>46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5"/>
        <v>458</v>
      </c>
      <c r="P2996">
        <f t="shared" si="188"/>
        <v>23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5"/>
        <v>105</v>
      </c>
      <c r="P2997">
        <f t="shared" si="188"/>
        <v>63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5"/>
        <v>172</v>
      </c>
      <c r="P2998">
        <f t="shared" si="188"/>
        <v>154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5"/>
        <v>104</v>
      </c>
      <c r="P2999">
        <f t="shared" si="188"/>
        <v>90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5"/>
        <v>103</v>
      </c>
      <c r="P3000">
        <f t="shared" si="188"/>
        <v>119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5"/>
        <v>119</v>
      </c>
      <c r="P3001">
        <f t="shared" si="188"/>
        <v>80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5"/>
        <v>100</v>
      </c>
      <c r="P3002">
        <f t="shared" si="188"/>
        <v>63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5"/>
        <v>319</v>
      </c>
      <c r="P3003">
        <f t="shared" si="188"/>
        <v>131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5"/>
        <v>109</v>
      </c>
      <c r="P3004">
        <f t="shared" si="188"/>
        <v>73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5"/>
        <v>101</v>
      </c>
      <c r="P3005">
        <f t="shared" si="188"/>
        <v>179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5"/>
        <v>113</v>
      </c>
      <c r="P3006">
        <f t="shared" si="188"/>
        <v>163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5"/>
        <v>120</v>
      </c>
      <c r="P3007">
        <f t="shared" si="188"/>
        <v>108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5"/>
        <v>108</v>
      </c>
      <c r="P3008">
        <f t="shared" si="188"/>
        <v>89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5"/>
        <v>180</v>
      </c>
      <c r="P3009">
        <f t="shared" si="188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9">ROUND(E3010/D3010*100, 0)</f>
        <v>101</v>
      </c>
      <c r="P3010">
        <f t="shared" si="188"/>
        <v>117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9"/>
        <v>120</v>
      </c>
      <c r="P3011">
        <f t="shared" si="188"/>
        <v>234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9"/>
        <v>158</v>
      </c>
      <c r="P3012">
        <f t="shared" si="188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9"/>
        <v>124</v>
      </c>
      <c r="P3013">
        <f t="shared" si="188"/>
        <v>15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9"/>
        <v>117</v>
      </c>
      <c r="P3014">
        <f t="shared" si="188"/>
        <v>85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9"/>
        <v>157</v>
      </c>
      <c r="P3015">
        <f t="shared" si="188"/>
        <v>147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9"/>
        <v>113</v>
      </c>
      <c r="P3016">
        <f t="shared" si="188"/>
        <v>51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9"/>
        <v>103</v>
      </c>
      <c r="P3017">
        <f t="shared" si="188"/>
        <v>88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9"/>
        <v>103</v>
      </c>
      <c r="P3018">
        <f t="shared" si="188"/>
        <v>242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9"/>
        <v>106</v>
      </c>
      <c r="P3019">
        <f t="shared" si="188"/>
        <v>146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9"/>
        <v>101</v>
      </c>
      <c r="P3020">
        <f t="shared" si="188"/>
        <v>103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9"/>
        <v>121</v>
      </c>
      <c r="P3021">
        <f t="shared" si="188"/>
        <v>80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9"/>
        <v>101</v>
      </c>
      <c r="P3022">
        <f t="shared" si="188"/>
        <v>235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9"/>
        <v>116</v>
      </c>
      <c r="P3023">
        <f t="shared" si="188"/>
        <v>51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9"/>
        <v>101</v>
      </c>
      <c r="P3024">
        <f t="shared" si="188"/>
        <v>163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9"/>
        <v>103</v>
      </c>
      <c r="P3025">
        <f t="shared" si="188"/>
        <v>120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9"/>
        <v>246</v>
      </c>
      <c r="P3026">
        <f t="shared" si="188"/>
        <v>68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9"/>
        <v>302</v>
      </c>
      <c r="P3027">
        <f t="shared" si="188"/>
        <v>52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9"/>
        <v>143</v>
      </c>
      <c r="P3028">
        <f t="shared" si="188"/>
        <v>52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9"/>
        <v>131</v>
      </c>
      <c r="P3029">
        <f t="shared" si="188"/>
        <v>164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9"/>
        <v>168</v>
      </c>
      <c r="P3030">
        <f t="shared" si="188"/>
        <v>85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9"/>
        <v>110</v>
      </c>
      <c r="P3031">
        <f t="shared" si="188"/>
        <v>95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9"/>
        <v>107</v>
      </c>
      <c r="P3032">
        <f t="shared" si="188"/>
        <v>46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9"/>
        <v>100</v>
      </c>
      <c r="P3033">
        <f t="shared" si="188"/>
        <v>52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9"/>
        <v>127</v>
      </c>
      <c r="P3034">
        <f t="shared" ref="P3034:P3097" si="192">IFERROR(ROUND(E3034/L3034,0),0)</f>
        <v>51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9"/>
        <v>147</v>
      </c>
      <c r="P3035">
        <f t="shared" si="192"/>
        <v>191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9"/>
        <v>113</v>
      </c>
      <c r="P3036">
        <f t="shared" si="192"/>
        <v>89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9"/>
        <v>109</v>
      </c>
      <c r="P3037">
        <f t="shared" si="192"/>
        <v>89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9"/>
        <v>127</v>
      </c>
      <c r="P3038">
        <f t="shared" si="192"/>
        <v>96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9"/>
        <v>213</v>
      </c>
      <c r="P3039">
        <f t="shared" si="192"/>
        <v>33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9"/>
        <v>101</v>
      </c>
      <c r="P3040">
        <f t="shared" si="192"/>
        <v>37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9"/>
        <v>109</v>
      </c>
      <c r="P3041">
        <f t="shared" si="192"/>
        <v>92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9"/>
        <v>108</v>
      </c>
      <c r="P3042">
        <f t="shared" si="192"/>
        <v>77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9"/>
        <v>110</v>
      </c>
      <c r="P3043">
        <f t="shared" si="192"/>
        <v>97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9"/>
        <v>128</v>
      </c>
      <c r="P3044">
        <f t="shared" si="192"/>
        <v>52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9"/>
        <v>110</v>
      </c>
      <c r="P3045">
        <f t="shared" si="192"/>
        <v>129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9"/>
        <v>109</v>
      </c>
      <c r="P3046">
        <f t="shared" si="192"/>
        <v>84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9"/>
        <v>133</v>
      </c>
      <c r="P3047">
        <f t="shared" si="192"/>
        <v>83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9"/>
        <v>191</v>
      </c>
      <c r="P3048">
        <f t="shared" si="192"/>
        <v>260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9"/>
        <v>149</v>
      </c>
      <c r="P3049">
        <f t="shared" si="192"/>
        <v>37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9"/>
        <v>166</v>
      </c>
      <c r="P3050">
        <f t="shared" si="192"/>
        <v>177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9"/>
        <v>107</v>
      </c>
      <c r="P3051">
        <f t="shared" si="192"/>
        <v>74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9"/>
        <v>106</v>
      </c>
      <c r="P3052">
        <f t="shared" si="192"/>
        <v>71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9"/>
        <v>24</v>
      </c>
      <c r="P3053">
        <f t="shared" si="192"/>
        <v>24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9"/>
        <v>0</v>
      </c>
      <c r="P3054">
        <f t="shared" si="192"/>
        <v>38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9"/>
        <v>0</v>
      </c>
      <c r="P3055">
        <f t="shared" si="192"/>
        <v>13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9"/>
        <v>0</v>
      </c>
      <c r="P3056">
        <f t="shared" si="192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9"/>
        <v>0</v>
      </c>
      <c r="P3057">
        <f t="shared" si="192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9"/>
        <v>0</v>
      </c>
      <c r="P3058">
        <f t="shared" si="192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9"/>
        <v>0</v>
      </c>
      <c r="P3059">
        <f t="shared" si="192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9"/>
        <v>0</v>
      </c>
      <c r="P3060">
        <f t="shared" si="192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9"/>
        <v>3</v>
      </c>
      <c r="P3061">
        <f t="shared" si="192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9"/>
        <v>0</v>
      </c>
      <c r="P3062">
        <f t="shared" si="192"/>
        <v>56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9"/>
        <v>0</v>
      </c>
      <c r="P3063">
        <f t="shared" si="192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9"/>
        <v>67</v>
      </c>
      <c r="P3064">
        <f t="shared" si="192"/>
        <v>100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9"/>
        <v>20</v>
      </c>
      <c r="P3065">
        <f t="shared" si="192"/>
        <v>26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9"/>
        <v>11</v>
      </c>
      <c r="P3066">
        <f t="shared" si="192"/>
        <v>118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9"/>
        <v>0</v>
      </c>
      <c r="P3067">
        <f t="shared" si="192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9"/>
        <v>12</v>
      </c>
      <c r="P3068">
        <f t="shared" si="192"/>
        <v>2797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9"/>
        <v>3</v>
      </c>
      <c r="P3069">
        <f t="shared" si="192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9"/>
        <v>0</v>
      </c>
      <c r="P3070">
        <f t="shared" si="192"/>
        <v>88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9"/>
        <v>14</v>
      </c>
      <c r="P3071">
        <f t="shared" si="192"/>
        <v>20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9"/>
        <v>3</v>
      </c>
      <c r="P3072">
        <f t="shared" si="192"/>
        <v>21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9"/>
        <v>60</v>
      </c>
      <c r="P3073">
        <f t="shared" si="192"/>
        <v>61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3">ROUND(E3074/D3074*100, 0)</f>
        <v>0</v>
      </c>
      <c r="P3074">
        <f t="shared" si="192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3"/>
        <v>0</v>
      </c>
      <c r="P3075">
        <f t="shared" si="192"/>
        <v>92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3"/>
        <v>0</v>
      </c>
      <c r="P3076">
        <f t="shared" si="192"/>
        <v>7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3"/>
        <v>9</v>
      </c>
      <c r="P3077">
        <f t="shared" si="192"/>
        <v>65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3"/>
        <v>15</v>
      </c>
      <c r="P3078">
        <f t="shared" si="192"/>
        <v>30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3"/>
        <v>0</v>
      </c>
      <c r="P3079">
        <f t="shared" si="192"/>
        <v>53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3"/>
        <v>0</v>
      </c>
      <c r="P3080">
        <f t="shared" si="192"/>
        <v>24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3"/>
        <v>1</v>
      </c>
      <c r="P3081">
        <f t="shared" si="192"/>
        <v>416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3"/>
        <v>0</v>
      </c>
      <c r="P3082">
        <f t="shared" si="192"/>
        <v>54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3"/>
        <v>0</v>
      </c>
      <c r="P3083">
        <f t="shared" si="192"/>
        <v>421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3"/>
        <v>0</v>
      </c>
      <c r="P3084">
        <f t="shared" si="192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3"/>
        <v>0</v>
      </c>
      <c r="P3085">
        <f t="shared" si="192"/>
        <v>19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3"/>
        <v>12</v>
      </c>
      <c r="P3086">
        <f t="shared" si="192"/>
        <v>78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3"/>
        <v>2</v>
      </c>
      <c r="P3087">
        <f t="shared" si="192"/>
        <v>68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3"/>
        <v>0</v>
      </c>
      <c r="P3088">
        <f t="shared" si="192"/>
        <v>17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3"/>
        <v>1</v>
      </c>
      <c r="P3089">
        <f t="shared" si="192"/>
        <v>63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3"/>
        <v>0</v>
      </c>
      <c r="P3090">
        <f t="shared" si="192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3"/>
        <v>23</v>
      </c>
      <c r="P3091">
        <f t="shared" si="192"/>
        <v>130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3"/>
        <v>5</v>
      </c>
      <c r="P3092">
        <f t="shared" si="192"/>
        <v>1270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3"/>
        <v>16</v>
      </c>
      <c r="P3093">
        <f t="shared" si="192"/>
        <v>88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3"/>
        <v>1</v>
      </c>
      <c r="P3094">
        <f t="shared" si="192"/>
        <v>56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3"/>
        <v>23</v>
      </c>
      <c r="P3095">
        <f t="shared" si="192"/>
        <v>54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3"/>
        <v>0</v>
      </c>
      <c r="P3096">
        <f t="shared" si="192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3"/>
        <v>0</v>
      </c>
      <c r="P3097">
        <f t="shared" si="192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3"/>
        <v>4</v>
      </c>
      <c r="P3098">
        <f t="shared" ref="P3098:P3161" si="196">IFERROR(ROUND(E3098/L3098,0),0)</f>
        <v>57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3"/>
        <v>17</v>
      </c>
      <c r="P3099">
        <f t="shared" si="196"/>
        <v>41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3"/>
        <v>4</v>
      </c>
      <c r="P3100">
        <f t="shared" si="196"/>
        <v>65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3"/>
        <v>14</v>
      </c>
      <c r="P3101">
        <f t="shared" si="196"/>
        <v>56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3"/>
        <v>15</v>
      </c>
      <c r="P3102">
        <f t="shared" si="196"/>
        <v>141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3"/>
        <v>12</v>
      </c>
      <c r="P3103">
        <f t="shared" si="196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3"/>
        <v>39</v>
      </c>
      <c r="P3104">
        <f t="shared" si="196"/>
        <v>70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3"/>
        <v>0</v>
      </c>
      <c r="P3105">
        <f t="shared" si="196"/>
        <v>6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3"/>
        <v>30</v>
      </c>
      <c r="P3106">
        <f t="shared" si="196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3"/>
        <v>42</v>
      </c>
      <c r="P3107">
        <f t="shared" si="196"/>
        <v>80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3"/>
        <v>4</v>
      </c>
      <c r="P3108">
        <f t="shared" si="196"/>
        <v>10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3"/>
        <v>20</v>
      </c>
      <c r="P3109">
        <f t="shared" si="196"/>
        <v>273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3"/>
        <v>0</v>
      </c>
      <c r="P3110">
        <f t="shared" si="196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3"/>
        <v>25</v>
      </c>
      <c r="P3111">
        <f t="shared" si="196"/>
        <v>58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3"/>
        <v>0</v>
      </c>
      <c r="P3112">
        <f t="shared" si="196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3"/>
        <v>27</v>
      </c>
      <c r="P3113">
        <f t="shared" si="196"/>
        <v>70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3"/>
        <v>5</v>
      </c>
      <c r="P3114">
        <f t="shared" si="196"/>
        <v>58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3"/>
        <v>4</v>
      </c>
      <c r="P3115">
        <f t="shared" si="196"/>
        <v>125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3"/>
        <v>0</v>
      </c>
      <c r="P3116">
        <f t="shared" si="196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3"/>
        <v>3</v>
      </c>
      <c r="P3117">
        <f t="shared" si="196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3"/>
        <v>57</v>
      </c>
      <c r="P3118">
        <f t="shared" si="196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3"/>
        <v>0</v>
      </c>
      <c r="P3119">
        <f t="shared" si="196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3"/>
        <v>0</v>
      </c>
      <c r="P3120">
        <f t="shared" si="196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3"/>
        <v>0</v>
      </c>
      <c r="P3121">
        <f t="shared" si="196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3"/>
        <v>0</v>
      </c>
      <c r="P3122">
        <f t="shared" si="196"/>
        <v>13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3"/>
        <v>1</v>
      </c>
      <c r="P3123">
        <f t="shared" si="196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3"/>
        <v>58</v>
      </c>
      <c r="P3124">
        <f t="shared" si="196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3"/>
        <v>68</v>
      </c>
      <c r="P3125">
        <f t="shared" si="196"/>
        <v>245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3"/>
        <v>0</v>
      </c>
      <c r="P3126">
        <f t="shared" si="196"/>
        <v>7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3"/>
        <v>0</v>
      </c>
      <c r="P3127">
        <f t="shared" si="196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3"/>
        <v>4</v>
      </c>
      <c r="P3128">
        <f t="shared" si="196"/>
        <v>61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3"/>
        <v>0</v>
      </c>
      <c r="P3129">
        <f t="shared" si="196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3"/>
        <v>109</v>
      </c>
      <c r="P3130">
        <f t="shared" si="196"/>
        <v>139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3"/>
        <v>1</v>
      </c>
      <c r="P3131">
        <f t="shared" si="196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3"/>
        <v>4</v>
      </c>
      <c r="P3132">
        <f t="shared" si="196"/>
        <v>94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3"/>
        <v>16</v>
      </c>
      <c r="P3133">
        <f t="shared" si="196"/>
        <v>54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3"/>
        <v>0</v>
      </c>
      <c r="P3134">
        <f t="shared" si="196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3"/>
        <v>108</v>
      </c>
      <c r="P3135">
        <f t="shared" si="196"/>
        <v>34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3"/>
        <v>23</v>
      </c>
      <c r="P3136">
        <f t="shared" si="196"/>
        <v>19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3"/>
        <v>21</v>
      </c>
      <c r="P3137">
        <f t="shared" si="196"/>
        <v>23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7">ROUND(E3138/D3138*100, 0)</f>
        <v>128</v>
      </c>
      <c r="P3138">
        <f t="shared" si="196"/>
        <v>29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7"/>
        <v>3</v>
      </c>
      <c r="P3139">
        <f t="shared" si="196"/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7"/>
        <v>0</v>
      </c>
      <c r="P3140">
        <f t="shared" si="196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7"/>
        <v>5</v>
      </c>
      <c r="P3141">
        <f t="shared" si="196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7"/>
        <v>1</v>
      </c>
      <c r="P3142">
        <f t="shared" si="196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7"/>
        <v>52</v>
      </c>
      <c r="P3143">
        <f t="shared" si="196"/>
        <v>32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7"/>
        <v>2</v>
      </c>
      <c r="P3144">
        <f t="shared" si="196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7"/>
        <v>0</v>
      </c>
      <c r="P3145">
        <f t="shared" si="196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7"/>
        <v>75</v>
      </c>
      <c r="P3146">
        <f t="shared" si="196"/>
        <v>251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7"/>
        <v>0</v>
      </c>
      <c r="P3147">
        <f t="shared" si="196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7"/>
        <v>11</v>
      </c>
      <c r="P3148">
        <f t="shared" si="196"/>
        <v>438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7"/>
        <v>118</v>
      </c>
      <c r="P3149">
        <f t="shared" si="196"/>
        <v>110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7"/>
        <v>131</v>
      </c>
      <c r="P3150">
        <f t="shared" si="196"/>
        <v>41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7"/>
        <v>104</v>
      </c>
      <c r="P3151">
        <f t="shared" si="196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7"/>
        <v>101</v>
      </c>
      <c r="P3152">
        <f t="shared" si="196"/>
        <v>34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1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7"/>
        <v>100</v>
      </c>
      <c r="P3153">
        <f t="shared" si="196"/>
        <v>103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1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7"/>
        <v>106</v>
      </c>
      <c r="P3154">
        <f t="shared" si="196"/>
        <v>35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1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7"/>
        <v>336</v>
      </c>
      <c r="P3155">
        <f t="shared" si="196"/>
        <v>42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1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7"/>
        <v>113</v>
      </c>
      <c r="P3156">
        <f t="shared" si="196"/>
        <v>64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1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7"/>
        <v>189</v>
      </c>
      <c r="P3157">
        <f t="shared" si="196"/>
        <v>31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1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7"/>
        <v>102</v>
      </c>
      <c r="P3158">
        <f t="shared" si="196"/>
        <v>63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1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7"/>
        <v>101</v>
      </c>
      <c r="P3159">
        <f t="shared" si="196"/>
        <v>99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1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7"/>
        <v>114</v>
      </c>
      <c r="P3160">
        <f t="shared" si="196"/>
        <v>83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1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7"/>
        <v>133</v>
      </c>
      <c r="P3161">
        <f t="shared" si="196"/>
        <v>39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1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7"/>
        <v>102</v>
      </c>
      <c r="P3162">
        <f t="shared" ref="P3162:P3225" si="200">IFERROR(ROUND(E3162/L3162,0),0)</f>
        <v>80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  <c r="U3162" s="8">
        <f>E3162/L3162</f>
        <v>80.15789473684211</v>
      </c>
    </row>
    <row r="3163" spans="1:21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7"/>
        <v>105</v>
      </c>
      <c r="P3163">
        <f t="shared" si="200"/>
        <v>28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1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7"/>
        <v>127</v>
      </c>
      <c r="P3164">
        <f t="shared" si="200"/>
        <v>81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1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7"/>
        <v>111</v>
      </c>
      <c r="P3165">
        <f t="shared" si="200"/>
        <v>201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1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7"/>
        <v>107</v>
      </c>
      <c r="P3166">
        <f t="shared" si="200"/>
        <v>38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1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7"/>
        <v>163</v>
      </c>
      <c r="P3167">
        <f t="shared" si="200"/>
        <v>58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1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7"/>
        <v>160</v>
      </c>
      <c r="P3168">
        <f t="shared" si="200"/>
        <v>60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7"/>
        <v>116</v>
      </c>
      <c r="P3169">
        <f t="shared" si="200"/>
        <v>63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7"/>
        <v>124</v>
      </c>
      <c r="P3170">
        <f t="shared" si="200"/>
        <v>51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7"/>
        <v>103</v>
      </c>
      <c r="P3171">
        <f t="shared" si="200"/>
        <v>101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7"/>
        <v>112</v>
      </c>
      <c r="P3172">
        <f t="shared" si="200"/>
        <v>32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7"/>
        <v>109</v>
      </c>
      <c r="P3173">
        <f t="shared" si="200"/>
        <v>65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7"/>
        <v>115</v>
      </c>
      <c r="P3174">
        <f t="shared" si="200"/>
        <v>79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7"/>
        <v>103</v>
      </c>
      <c r="P3175">
        <f t="shared" si="200"/>
        <v>139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7"/>
        <v>101</v>
      </c>
      <c r="P3176">
        <f t="shared" si="200"/>
        <v>132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7"/>
        <v>110</v>
      </c>
      <c r="P3177">
        <f t="shared" si="200"/>
        <v>91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7"/>
        <v>115</v>
      </c>
      <c r="P3178">
        <f t="shared" si="200"/>
        <v>40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7"/>
        <v>117</v>
      </c>
      <c r="P3179">
        <f t="shared" si="200"/>
        <v>58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7"/>
        <v>172</v>
      </c>
      <c r="P3180">
        <f t="shared" si="200"/>
        <v>33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7"/>
        <v>114</v>
      </c>
      <c r="P3181">
        <f t="shared" si="200"/>
        <v>77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7"/>
        <v>120</v>
      </c>
      <c r="P3182">
        <f t="shared" si="200"/>
        <v>32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7"/>
        <v>109</v>
      </c>
      <c r="P3183">
        <f t="shared" si="200"/>
        <v>36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7"/>
        <v>101</v>
      </c>
      <c r="P3184">
        <f t="shared" si="200"/>
        <v>47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7"/>
        <v>109</v>
      </c>
      <c r="P3185">
        <f t="shared" si="200"/>
        <v>40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7"/>
        <v>107</v>
      </c>
      <c r="P3186">
        <f t="shared" si="200"/>
        <v>100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7"/>
        <v>100</v>
      </c>
      <c r="P3187">
        <f t="shared" si="200"/>
        <v>42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7"/>
        <v>102</v>
      </c>
      <c r="P3188">
        <f t="shared" si="200"/>
        <v>47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7"/>
        <v>116</v>
      </c>
      <c r="P3189">
        <f t="shared" si="200"/>
        <v>71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7"/>
        <v>65</v>
      </c>
      <c r="P3190">
        <f t="shared" si="200"/>
        <v>14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7"/>
        <v>12</v>
      </c>
      <c r="P3191">
        <f t="shared" si="200"/>
        <v>357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7"/>
        <v>0</v>
      </c>
      <c r="P3192">
        <f t="shared" si="200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7"/>
        <v>4</v>
      </c>
      <c r="P3193">
        <f t="shared" si="200"/>
        <v>38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7"/>
        <v>1</v>
      </c>
      <c r="P3194">
        <f t="shared" si="200"/>
        <v>13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7"/>
        <v>12</v>
      </c>
      <c r="P3195">
        <f t="shared" si="200"/>
        <v>24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7"/>
        <v>0</v>
      </c>
      <c r="P3196">
        <f t="shared" si="200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7"/>
        <v>59</v>
      </c>
      <c r="P3197">
        <f t="shared" si="200"/>
        <v>53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7"/>
        <v>0</v>
      </c>
      <c r="P3198">
        <f t="shared" si="200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7"/>
        <v>11</v>
      </c>
      <c r="P3199">
        <f t="shared" si="200"/>
        <v>286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7"/>
        <v>0</v>
      </c>
      <c r="P3200">
        <f t="shared" si="200"/>
        <v>37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7"/>
        <v>52</v>
      </c>
      <c r="P3201">
        <f t="shared" si="200"/>
        <v>49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1">ROUND(E3202/D3202*100, 0)</f>
        <v>0</v>
      </c>
      <c r="P3202">
        <f t="shared" si="200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1"/>
        <v>1</v>
      </c>
      <c r="P3203">
        <f t="shared" si="200"/>
        <v>13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1"/>
        <v>55</v>
      </c>
      <c r="P3204">
        <f t="shared" si="200"/>
        <v>109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1"/>
        <v>25</v>
      </c>
      <c r="P3205">
        <f t="shared" si="200"/>
        <v>42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1"/>
        <v>0</v>
      </c>
      <c r="P3206">
        <f t="shared" si="200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1"/>
        <v>3</v>
      </c>
      <c r="P3207">
        <f t="shared" si="200"/>
        <v>23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1"/>
        <v>0</v>
      </c>
      <c r="P3208">
        <f t="shared" si="200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1"/>
        <v>46</v>
      </c>
      <c r="P3209">
        <f t="shared" si="200"/>
        <v>71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1"/>
        <v>104</v>
      </c>
      <c r="P3210">
        <f t="shared" si="200"/>
        <v>63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1"/>
        <v>119</v>
      </c>
      <c r="P3211">
        <f t="shared" si="200"/>
        <v>50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1"/>
        <v>126</v>
      </c>
      <c r="P3212">
        <f t="shared" si="200"/>
        <v>63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1"/>
        <v>120</v>
      </c>
      <c r="P3213">
        <f t="shared" si="200"/>
        <v>86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1"/>
        <v>126</v>
      </c>
      <c r="P3214">
        <f t="shared" si="200"/>
        <v>54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1"/>
        <v>100</v>
      </c>
      <c r="P3215">
        <f t="shared" si="200"/>
        <v>128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1"/>
        <v>102</v>
      </c>
      <c r="P3216">
        <f t="shared" si="200"/>
        <v>107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1"/>
        <v>100</v>
      </c>
      <c r="P3217">
        <f t="shared" si="200"/>
        <v>262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1"/>
        <v>100</v>
      </c>
      <c r="P3218">
        <f t="shared" si="200"/>
        <v>57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1"/>
        <v>116</v>
      </c>
      <c r="P3219">
        <f t="shared" si="200"/>
        <v>50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1"/>
        <v>102</v>
      </c>
      <c r="P3220">
        <f t="shared" si="200"/>
        <v>67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1"/>
        <v>100</v>
      </c>
      <c r="P3221">
        <f t="shared" si="200"/>
        <v>168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1"/>
        <v>101</v>
      </c>
      <c r="P3222">
        <f t="shared" si="200"/>
        <v>256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1"/>
        <v>103</v>
      </c>
      <c r="P3223">
        <f t="shared" si="200"/>
        <v>37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1"/>
        <v>125</v>
      </c>
      <c r="P3224">
        <f t="shared" si="200"/>
        <v>37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1"/>
        <v>110</v>
      </c>
      <c r="P3225">
        <f t="shared" si="200"/>
        <v>46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1"/>
        <v>102</v>
      </c>
      <c r="P3226">
        <f t="shared" ref="P3226:P3289" si="204">IFERROR(ROUND(E3226/L3226,0),0)</f>
        <v>142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1"/>
        <v>102</v>
      </c>
      <c r="P3227">
        <f t="shared" si="204"/>
        <v>52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1"/>
        <v>104</v>
      </c>
      <c r="P3228">
        <f t="shared" si="204"/>
        <v>60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1"/>
        <v>125</v>
      </c>
      <c r="P3229">
        <f t="shared" si="204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1"/>
        <v>102</v>
      </c>
      <c r="P3230">
        <f t="shared" si="204"/>
        <v>194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1"/>
        <v>108</v>
      </c>
      <c r="P3231">
        <f t="shared" si="204"/>
        <v>107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1"/>
        <v>110</v>
      </c>
      <c r="P3232">
        <f t="shared" si="204"/>
        <v>77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1"/>
        <v>161</v>
      </c>
      <c r="P3233">
        <f t="shared" si="204"/>
        <v>58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1"/>
        <v>131</v>
      </c>
      <c r="P3234">
        <f t="shared" si="204"/>
        <v>50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1"/>
        <v>119</v>
      </c>
      <c r="P3235">
        <f t="shared" si="204"/>
        <v>97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1"/>
        <v>100</v>
      </c>
      <c r="P3236">
        <f t="shared" si="204"/>
        <v>35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1"/>
        <v>103</v>
      </c>
      <c r="P3237">
        <f t="shared" si="204"/>
        <v>86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1"/>
        <v>101</v>
      </c>
      <c r="P3238">
        <f t="shared" si="204"/>
        <v>183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1"/>
        <v>101</v>
      </c>
      <c r="P3239">
        <f t="shared" si="204"/>
        <v>131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1"/>
        <v>112</v>
      </c>
      <c r="P3240">
        <f t="shared" si="204"/>
        <v>40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1"/>
        <v>106</v>
      </c>
      <c r="P3241">
        <f t="shared" si="204"/>
        <v>60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1"/>
        <v>101</v>
      </c>
      <c r="P3242">
        <f t="shared" si="204"/>
        <v>89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1"/>
        <v>115</v>
      </c>
      <c r="P3243">
        <f t="shared" si="204"/>
        <v>59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1"/>
        <v>127</v>
      </c>
      <c r="P3244">
        <f t="shared" si="204"/>
        <v>70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1"/>
        <v>103</v>
      </c>
      <c r="P3245">
        <f t="shared" si="204"/>
        <v>116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1"/>
        <v>103</v>
      </c>
      <c r="P3246">
        <f t="shared" si="204"/>
        <v>24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1"/>
        <v>104</v>
      </c>
      <c r="P3247">
        <f t="shared" si="204"/>
        <v>81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1"/>
        <v>111</v>
      </c>
      <c r="P3248">
        <f t="shared" si="204"/>
        <v>58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1"/>
        <v>106</v>
      </c>
      <c r="P3249">
        <f t="shared" si="204"/>
        <v>46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1"/>
        <v>101</v>
      </c>
      <c r="P3250">
        <f t="shared" si="204"/>
        <v>60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1"/>
        <v>105</v>
      </c>
      <c r="P3251">
        <f t="shared" si="204"/>
        <v>66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1"/>
        <v>102</v>
      </c>
      <c r="P3252">
        <f t="shared" si="204"/>
        <v>119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1"/>
        <v>111</v>
      </c>
      <c r="P3253">
        <f t="shared" si="204"/>
        <v>83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1"/>
        <v>128</v>
      </c>
      <c r="P3254">
        <f t="shared" si="204"/>
        <v>58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1"/>
        <v>102</v>
      </c>
      <c r="P3255">
        <f t="shared" si="204"/>
        <v>177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1"/>
        <v>101</v>
      </c>
      <c r="P3256">
        <f t="shared" si="204"/>
        <v>71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1"/>
        <v>175</v>
      </c>
      <c r="P3257">
        <f t="shared" si="204"/>
        <v>29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1"/>
        <v>128</v>
      </c>
      <c r="P3258">
        <f t="shared" si="204"/>
        <v>73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1"/>
        <v>106</v>
      </c>
      <c r="P3259">
        <f t="shared" si="204"/>
        <v>52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1"/>
        <v>105</v>
      </c>
      <c r="P3260">
        <f t="shared" si="204"/>
        <v>98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1"/>
        <v>106</v>
      </c>
      <c r="P3261">
        <f t="shared" si="204"/>
        <v>252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1"/>
        <v>109</v>
      </c>
      <c r="P3262">
        <f t="shared" si="204"/>
        <v>75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1"/>
        <v>100</v>
      </c>
      <c r="P3263">
        <f t="shared" si="204"/>
        <v>68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1"/>
        <v>103</v>
      </c>
      <c r="P3264">
        <f t="shared" si="204"/>
        <v>94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1"/>
        <v>112</v>
      </c>
      <c r="P3265">
        <f t="shared" si="204"/>
        <v>41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5">ROUND(E3266/D3266*100, 0)</f>
        <v>103</v>
      </c>
      <c r="P3266">
        <f t="shared" si="204"/>
        <v>53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5"/>
        <v>164</v>
      </c>
      <c r="P3267">
        <f t="shared" si="204"/>
        <v>70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5"/>
        <v>131</v>
      </c>
      <c r="P3268">
        <f t="shared" si="204"/>
        <v>48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5"/>
        <v>102</v>
      </c>
      <c r="P3269">
        <f t="shared" si="204"/>
        <v>53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5"/>
        <v>128</v>
      </c>
      <c r="P3270">
        <f t="shared" si="204"/>
        <v>61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5"/>
        <v>102</v>
      </c>
      <c r="P3271">
        <f t="shared" si="204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5"/>
        <v>102</v>
      </c>
      <c r="P3272">
        <f t="shared" si="204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5"/>
        <v>130</v>
      </c>
      <c r="P3273">
        <f t="shared" si="204"/>
        <v>38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5"/>
        <v>154</v>
      </c>
      <c r="P3274">
        <f t="shared" si="204"/>
        <v>107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5"/>
        <v>107</v>
      </c>
      <c r="P3275">
        <f t="shared" si="204"/>
        <v>205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5"/>
        <v>101</v>
      </c>
      <c r="P3276">
        <f t="shared" si="204"/>
        <v>55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5"/>
        <v>100</v>
      </c>
      <c r="P3277">
        <f t="shared" si="204"/>
        <v>150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5"/>
        <v>117</v>
      </c>
      <c r="P3278">
        <f t="shared" si="204"/>
        <v>53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5"/>
        <v>109</v>
      </c>
      <c r="P3279">
        <f t="shared" si="204"/>
        <v>54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5"/>
        <v>103</v>
      </c>
      <c r="P3280">
        <f t="shared" si="204"/>
        <v>76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5"/>
        <v>114</v>
      </c>
      <c r="P3281">
        <f t="shared" si="204"/>
        <v>105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5"/>
        <v>103</v>
      </c>
      <c r="P3282">
        <f t="shared" si="204"/>
        <v>69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5"/>
        <v>122</v>
      </c>
      <c r="P3283">
        <f t="shared" si="204"/>
        <v>129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5"/>
        <v>103</v>
      </c>
      <c r="P3284">
        <f t="shared" si="204"/>
        <v>134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5"/>
        <v>105</v>
      </c>
      <c r="P3285">
        <f t="shared" si="204"/>
        <v>18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5"/>
        <v>102</v>
      </c>
      <c r="P3286">
        <f t="shared" si="204"/>
        <v>203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5"/>
        <v>112</v>
      </c>
      <c r="P3287">
        <f t="shared" si="204"/>
        <v>69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5"/>
        <v>102</v>
      </c>
      <c r="P3288">
        <f t="shared" si="204"/>
        <v>125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5"/>
        <v>100</v>
      </c>
      <c r="P3289">
        <f t="shared" si="204"/>
        <v>74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5"/>
        <v>100</v>
      </c>
      <c r="P3290">
        <f t="shared" ref="P3290:P3353" si="208">IFERROR(ROUND(E3290/L3290,0),0)</f>
        <v>48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5"/>
        <v>133</v>
      </c>
      <c r="P3291">
        <f t="shared" si="208"/>
        <v>27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5"/>
        <v>121</v>
      </c>
      <c r="P3292">
        <f t="shared" si="208"/>
        <v>34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5"/>
        <v>114</v>
      </c>
      <c r="P3293">
        <f t="shared" si="208"/>
        <v>41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5"/>
        <v>286</v>
      </c>
      <c r="P3294">
        <f t="shared" si="208"/>
        <v>19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5"/>
        <v>170</v>
      </c>
      <c r="P3295">
        <f t="shared" si="208"/>
        <v>84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5"/>
        <v>118</v>
      </c>
      <c r="P3296">
        <f t="shared" si="208"/>
        <v>30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5"/>
        <v>103</v>
      </c>
      <c r="P3297">
        <f t="shared" si="208"/>
        <v>27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5"/>
        <v>144</v>
      </c>
      <c r="P3298">
        <f t="shared" si="208"/>
        <v>46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5"/>
        <v>100</v>
      </c>
      <c r="P3299">
        <f t="shared" si="208"/>
        <v>125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5"/>
        <v>102</v>
      </c>
      <c r="P3300">
        <f t="shared" si="208"/>
        <v>141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5"/>
        <v>116</v>
      </c>
      <c r="P3301">
        <f t="shared" si="208"/>
        <v>55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5"/>
        <v>136</v>
      </c>
      <c r="P3302">
        <f t="shared" si="208"/>
        <v>46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5"/>
        <v>133</v>
      </c>
      <c r="P3303">
        <f t="shared" si="208"/>
        <v>57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5"/>
        <v>103</v>
      </c>
      <c r="P3304">
        <f t="shared" si="208"/>
        <v>174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5"/>
        <v>116</v>
      </c>
      <c r="P3305">
        <f t="shared" si="208"/>
        <v>60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5"/>
        <v>105</v>
      </c>
      <c r="P3306">
        <f t="shared" si="208"/>
        <v>90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5"/>
        <v>102</v>
      </c>
      <c r="P3307">
        <f t="shared" si="208"/>
        <v>204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5"/>
        <v>175</v>
      </c>
      <c r="P3308">
        <f t="shared" si="208"/>
        <v>49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5"/>
        <v>107</v>
      </c>
      <c r="P3309">
        <f t="shared" si="208"/>
        <v>53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5"/>
        <v>122</v>
      </c>
      <c r="P3310">
        <f t="shared" si="208"/>
        <v>75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5"/>
        <v>159</v>
      </c>
      <c r="P3311">
        <f t="shared" si="208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5"/>
        <v>100</v>
      </c>
      <c r="P3312">
        <f t="shared" si="208"/>
        <v>210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5"/>
        <v>110</v>
      </c>
      <c r="P3313">
        <f t="shared" si="208"/>
        <v>61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5"/>
        <v>100</v>
      </c>
      <c r="P3314">
        <f t="shared" si="208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5"/>
        <v>116</v>
      </c>
      <c r="P3315">
        <f t="shared" si="208"/>
        <v>80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5"/>
        <v>211</v>
      </c>
      <c r="P3316">
        <f t="shared" si="208"/>
        <v>29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5"/>
        <v>110</v>
      </c>
      <c r="P3317">
        <f t="shared" si="208"/>
        <v>49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5"/>
        <v>100</v>
      </c>
      <c r="P3318">
        <f t="shared" si="208"/>
        <v>94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5"/>
        <v>106</v>
      </c>
      <c r="P3319">
        <f t="shared" si="208"/>
        <v>62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5"/>
        <v>126</v>
      </c>
      <c r="P3320">
        <f t="shared" si="208"/>
        <v>79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5"/>
        <v>108</v>
      </c>
      <c r="P3321">
        <f t="shared" si="208"/>
        <v>34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5"/>
        <v>101</v>
      </c>
      <c r="P3322">
        <f t="shared" si="208"/>
        <v>66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5"/>
        <v>107</v>
      </c>
      <c r="P3323">
        <f t="shared" si="208"/>
        <v>36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5"/>
        <v>102</v>
      </c>
      <c r="P3324">
        <f t="shared" si="208"/>
        <v>146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5"/>
        <v>126</v>
      </c>
      <c r="P3325">
        <f t="shared" si="208"/>
        <v>26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5"/>
        <v>102</v>
      </c>
      <c r="P3326">
        <f t="shared" si="208"/>
        <v>153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5"/>
        <v>113</v>
      </c>
      <c r="P3327">
        <f t="shared" si="208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5"/>
        <v>101</v>
      </c>
      <c r="P3328">
        <f t="shared" si="208"/>
        <v>142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5"/>
        <v>101</v>
      </c>
      <c r="P3329">
        <f t="shared" si="208"/>
        <v>25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9">ROUND(E3330/D3330*100, 0)</f>
        <v>146</v>
      </c>
      <c r="P3330">
        <f t="shared" si="208"/>
        <v>293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9"/>
        <v>117</v>
      </c>
      <c r="P3331">
        <f t="shared" si="208"/>
        <v>45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9"/>
        <v>106</v>
      </c>
      <c r="P3332">
        <f t="shared" si="208"/>
        <v>23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9"/>
        <v>105</v>
      </c>
      <c r="P3333">
        <f t="shared" si="208"/>
        <v>80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9"/>
        <v>100</v>
      </c>
      <c r="P3334">
        <f t="shared" si="208"/>
        <v>72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9"/>
        <v>105</v>
      </c>
      <c r="P3335">
        <f t="shared" si="208"/>
        <v>33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9"/>
        <v>139</v>
      </c>
      <c r="P3336">
        <f t="shared" si="208"/>
        <v>117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9"/>
        <v>100</v>
      </c>
      <c r="P3337">
        <f t="shared" si="208"/>
        <v>80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9"/>
        <v>100</v>
      </c>
      <c r="P3338">
        <f t="shared" si="208"/>
        <v>28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9"/>
        <v>110</v>
      </c>
      <c r="P3339">
        <f t="shared" si="208"/>
        <v>81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9"/>
        <v>102</v>
      </c>
      <c r="P3340">
        <f t="shared" si="208"/>
        <v>137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9"/>
        <v>104</v>
      </c>
      <c r="P3341">
        <f t="shared" si="208"/>
        <v>178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9"/>
        <v>138</v>
      </c>
      <c r="P3342">
        <f t="shared" si="208"/>
        <v>109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9"/>
        <v>100</v>
      </c>
      <c r="P3343">
        <f t="shared" si="208"/>
        <v>120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9"/>
        <v>102</v>
      </c>
      <c r="P3344">
        <f t="shared" si="208"/>
        <v>78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9"/>
        <v>171</v>
      </c>
      <c r="P3345">
        <f t="shared" si="208"/>
        <v>52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9"/>
        <v>101</v>
      </c>
      <c r="P3346">
        <f t="shared" si="208"/>
        <v>114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9"/>
        <v>130</v>
      </c>
      <c r="P3347">
        <f t="shared" si="208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9"/>
        <v>110</v>
      </c>
      <c r="P3348">
        <f t="shared" si="208"/>
        <v>92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9"/>
        <v>119</v>
      </c>
      <c r="P3349">
        <f t="shared" si="208"/>
        <v>109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9"/>
        <v>100</v>
      </c>
      <c r="P3350">
        <f t="shared" si="208"/>
        <v>70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9"/>
        <v>153</v>
      </c>
      <c r="P3351">
        <f t="shared" si="208"/>
        <v>110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9"/>
        <v>104</v>
      </c>
      <c r="P3352">
        <f t="shared" si="208"/>
        <v>72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9"/>
        <v>101</v>
      </c>
      <c r="P3353">
        <f t="shared" si="208"/>
        <v>94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9"/>
        <v>108</v>
      </c>
      <c r="P3354">
        <f t="shared" ref="P3354:P3417" si="212">IFERROR(ROUND(E3354/L3354,0),0)</f>
        <v>77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9"/>
        <v>315</v>
      </c>
      <c r="P3355">
        <f t="shared" si="212"/>
        <v>36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9"/>
        <v>102</v>
      </c>
      <c r="P3356">
        <f t="shared" si="212"/>
        <v>56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9"/>
        <v>126</v>
      </c>
      <c r="P3357">
        <f t="shared" si="212"/>
        <v>147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9"/>
        <v>101</v>
      </c>
      <c r="P3358">
        <f t="shared" si="212"/>
        <v>56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9"/>
        <v>101</v>
      </c>
      <c r="P3359">
        <f t="shared" si="212"/>
        <v>96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9"/>
        <v>103</v>
      </c>
      <c r="P3360">
        <f t="shared" si="212"/>
        <v>64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9"/>
        <v>106</v>
      </c>
      <c r="P3361">
        <f t="shared" si="212"/>
        <v>185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9"/>
        <v>101</v>
      </c>
      <c r="P3362">
        <f t="shared" si="212"/>
        <v>127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9"/>
        <v>113</v>
      </c>
      <c r="P3363">
        <f t="shared" si="212"/>
        <v>83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9"/>
        <v>218</v>
      </c>
      <c r="P3364">
        <f t="shared" si="212"/>
        <v>55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9"/>
        <v>101</v>
      </c>
      <c r="P3365">
        <f t="shared" si="212"/>
        <v>302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9"/>
        <v>106</v>
      </c>
      <c r="P3366">
        <f t="shared" si="212"/>
        <v>44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9"/>
        <v>104</v>
      </c>
      <c r="P3367">
        <f t="shared" si="212"/>
        <v>867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9"/>
        <v>221</v>
      </c>
      <c r="P3368">
        <f t="shared" si="212"/>
        <v>61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9"/>
        <v>119</v>
      </c>
      <c r="P3369">
        <f t="shared" si="212"/>
        <v>30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9"/>
        <v>105</v>
      </c>
      <c r="P3370">
        <f t="shared" si="212"/>
        <v>45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9"/>
        <v>104</v>
      </c>
      <c r="P3371">
        <f t="shared" si="212"/>
        <v>96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9"/>
        <v>118</v>
      </c>
      <c r="P3372">
        <f t="shared" si="212"/>
        <v>68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9"/>
        <v>139</v>
      </c>
      <c r="P3373">
        <f t="shared" si="212"/>
        <v>31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9"/>
        <v>104</v>
      </c>
      <c r="P3374">
        <f t="shared" si="212"/>
        <v>38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9"/>
        <v>100</v>
      </c>
      <c r="P3375">
        <f t="shared" si="212"/>
        <v>67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9"/>
        <v>107</v>
      </c>
      <c r="P3376">
        <f t="shared" si="212"/>
        <v>72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9"/>
        <v>100</v>
      </c>
      <c r="P3377">
        <f t="shared" si="212"/>
        <v>176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9"/>
        <v>100</v>
      </c>
      <c r="P3378">
        <f t="shared" si="212"/>
        <v>421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9"/>
        <v>101</v>
      </c>
      <c r="P3379">
        <f t="shared" si="212"/>
        <v>105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9"/>
        <v>108</v>
      </c>
      <c r="P3380">
        <f t="shared" si="212"/>
        <v>28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9"/>
        <v>104</v>
      </c>
      <c r="P3381">
        <f t="shared" si="212"/>
        <v>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9"/>
        <v>104</v>
      </c>
      <c r="P3382">
        <f t="shared" si="212"/>
        <v>112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9"/>
        <v>102</v>
      </c>
      <c r="P3383">
        <f t="shared" si="212"/>
        <v>85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9"/>
        <v>101</v>
      </c>
      <c r="P3384">
        <f t="shared" si="212"/>
        <v>77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9"/>
        <v>112</v>
      </c>
      <c r="P3385">
        <f t="shared" si="212"/>
        <v>65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9"/>
        <v>100</v>
      </c>
      <c r="P3386">
        <f t="shared" si="212"/>
        <v>94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9"/>
        <v>100</v>
      </c>
      <c r="P3387">
        <f t="shared" si="212"/>
        <v>133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9"/>
        <v>105</v>
      </c>
      <c r="P3388">
        <f t="shared" si="212"/>
        <v>51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9"/>
        <v>117</v>
      </c>
      <c r="P3389">
        <f t="shared" si="212"/>
        <v>100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9"/>
        <v>104</v>
      </c>
      <c r="P3390">
        <f t="shared" si="212"/>
        <v>35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9"/>
        <v>115</v>
      </c>
      <c r="P3391">
        <f t="shared" si="212"/>
        <v>185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9"/>
        <v>102</v>
      </c>
      <c r="P3392">
        <f t="shared" si="212"/>
        <v>70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9"/>
        <v>223</v>
      </c>
      <c r="P3393">
        <f t="shared" si="212"/>
        <v>62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3">ROUND(E3394/D3394*100, 0)</f>
        <v>100</v>
      </c>
      <c r="P3394">
        <f t="shared" si="212"/>
        <v>42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3"/>
        <v>106</v>
      </c>
      <c r="P3395">
        <f t="shared" si="212"/>
        <v>36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3"/>
        <v>142</v>
      </c>
      <c r="P3396">
        <f t="shared" si="212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3"/>
        <v>184</v>
      </c>
      <c r="P3397">
        <f t="shared" si="212"/>
        <v>24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3"/>
        <v>104</v>
      </c>
      <c r="P3398">
        <f t="shared" si="212"/>
        <v>56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3"/>
        <v>112</v>
      </c>
      <c r="P3399">
        <f t="shared" si="212"/>
        <v>12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3"/>
        <v>111</v>
      </c>
      <c r="P3400">
        <f t="shared" si="212"/>
        <v>68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3"/>
        <v>104</v>
      </c>
      <c r="P3401">
        <f t="shared" si="212"/>
        <v>27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3"/>
        <v>100</v>
      </c>
      <c r="P3402">
        <f t="shared" si="212"/>
        <v>118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3"/>
        <v>102</v>
      </c>
      <c r="P3403">
        <f t="shared" si="212"/>
        <v>45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3"/>
        <v>110</v>
      </c>
      <c r="P3404">
        <f t="shared" si="212"/>
        <v>100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3"/>
        <v>100</v>
      </c>
      <c r="P3405">
        <f t="shared" si="212"/>
        <v>118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3"/>
        <v>122</v>
      </c>
      <c r="P3406">
        <f t="shared" si="212"/>
        <v>203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3"/>
        <v>138</v>
      </c>
      <c r="P3407">
        <f t="shared" si="212"/>
        <v>28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3"/>
        <v>100</v>
      </c>
      <c r="P3408">
        <f t="shared" si="212"/>
        <v>110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3"/>
        <v>107</v>
      </c>
      <c r="P3409">
        <f t="shared" si="212"/>
        <v>32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3"/>
        <v>211</v>
      </c>
      <c r="P3410">
        <f t="shared" si="212"/>
        <v>59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3"/>
        <v>124</v>
      </c>
      <c r="P3411">
        <f t="shared" si="212"/>
        <v>29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3"/>
        <v>109</v>
      </c>
      <c r="P3412">
        <f t="shared" si="212"/>
        <v>81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3"/>
        <v>104</v>
      </c>
      <c r="P3413">
        <f t="shared" si="212"/>
        <v>199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3"/>
        <v>100</v>
      </c>
      <c r="P3414">
        <f t="shared" si="212"/>
        <v>115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3"/>
        <v>130</v>
      </c>
      <c r="P3415">
        <f t="shared" si="212"/>
        <v>46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3"/>
        <v>104</v>
      </c>
      <c r="P3416">
        <f t="shared" si="212"/>
        <v>71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3"/>
        <v>100</v>
      </c>
      <c r="P3417">
        <f t="shared" si="212"/>
        <v>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3"/>
        <v>120</v>
      </c>
      <c r="P3418">
        <f t="shared" ref="P3418:P3481" si="216">IFERROR(ROUND(E3418/L3418,0),0)</f>
        <v>159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3"/>
        <v>100</v>
      </c>
      <c r="P3419">
        <f t="shared" si="216"/>
        <v>38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3"/>
        <v>101</v>
      </c>
      <c r="P3420">
        <f t="shared" si="216"/>
        <v>72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3"/>
        <v>107</v>
      </c>
      <c r="P3421">
        <f t="shared" si="216"/>
        <v>64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3"/>
        <v>138</v>
      </c>
      <c r="P3422">
        <f t="shared" si="216"/>
        <v>28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3"/>
        <v>101</v>
      </c>
      <c r="P3423">
        <f t="shared" si="216"/>
        <v>103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3"/>
        <v>109</v>
      </c>
      <c r="P3424">
        <f t="shared" si="216"/>
        <v>71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3"/>
        <v>140</v>
      </c>
      <c r="P3425">
        <f t="shared" si="216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3"/>
        <v>104</v>
      </c>
      <c r="P3426">
        <f t="shared" si="216"/>
        <v>82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3"/>
        <v>103</v>
      </c>
      <c r="P3427">
        <f t="shared" si="216"/>
        <v>297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3"/>
        <v>108</v>
      </c>
      <c r="P3428">
        <f t="shared" si="216"/>
        <v>47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3"/>
        <v>100</v>
      </c>
      <c r="P3429">
        <f t="shared" si="216"/>
        <v>52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3"/>
        <v>103</v>
      </c>
      <c r="P3430">
        <f t="shared" si="216"/>
        <v>40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3"/>
        <v>130</v>
      </c>
      <c r="P3431">
        <f t="shared" si="216"/>
        <v>16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3"/>
        <v>109</v>
      </c>
      <c r="P3432">
        <f t="shared" si="216"/>
        <v>30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3"/>
        <v>100</v>
      </c>
      <c r="P3433">
        <f t="shared" si="216"/>
        <v>95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3"/>
        <v>110</v>
      </c>
      <c r="P3434">
        <f t="shared" si="216"/>
        <v>52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3"/>
        <v>100</v>
      </c>
      <c r="P3435">
        <f t="shared" si="216"/>
        <v>134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3"/>
        <v>106</v>
      </c>
      <c r="P3436">
        <f t="shared" si="216"/>
        <v>63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3"/>
        <v>112</v>
      </c>
      <c r="P3437">
        <f t="shared" si="216"/>
        <v>59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3"/>
        <v>106</v>
      </c>
      <c r="P3438">
        <f t="shared" si="216"/>
        <v>143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3"/>
        <v>101</v>
      </c>
      <c r="P3439">
        <f t="shared" si="216"/>
        <v>84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3"/>
        <v>104</v>
      </c>
      <c r="P3440">
        <f t="shared" si="216"/>
        <v>186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3"/>
        <v>135</v>
      </c>
      <c r="P3441">
        <f t="shared" si="216"/>
        <v>90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3"/>
        <v>105</v>
      </c>
      <c r="P3442">
        <f t="shared" si="216"/>
        <v>64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3"/>
        <v>103</v>
      </c>
      <c r="P3443">
        <f t="shared" si="216"/>
        <v>60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3"/>
        <v>100</v>
      </c>
      <c r="P3444">
        <f t="shared" si="216"/>
        <v>31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3"/>
        <v>186</v>
      </c>
      <c r="P3445">
        <f t="shared" si="216"/>
        <v>41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3"/>
        <v>289</v>
      </c>
      <c r="P3446">
        <f t="shared" si="216"/>
        <v>43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3"/>
        <v>100</v>
      </c>
      <c r="P3447">
        <f t="shared" si="216"/>
        <v>65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3"/>
        <v>108</v>
      </c>
      <c r="P3448">
        <f t="shared" si="216"/>
        <v>43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3"/>
        <v>108</v>
      </c>
      <c r="P3449">
        <f t="shared" si="216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3"/>
        <v>110</v>
      </c>
      <c r="P3450">
        <f t="shared" si="216"/>
        <v>51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3"/>
        <v>171</v>
      </c>
      <c r="P3451">
        <f t="shared" si="216"/>
        <v>68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3"/>
        <v>152</v>
      </c>
      <c r="P3452">
        <f t="shared" si="216"/>
        <v>19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3"/>
        <v>101</v>
      </c>
      <c r="P3453">
        <f t="shared" si="216"/>
        <v>41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3"/>
        <v>153</v>
      </c>
      <c r="P3454">
        <f t="shared" si="216"/>
        <v>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3"/>
        <v>128</v>
      </c>
      <c r="P3455">
        <f t="shared" si="216"/>
        <v>28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3"/>
        <v>101</v>
      </c>
      <c r="P3456">
        <f t="shared" si="216"/>
        <v>34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3"/>
        <v>101</v>
      </c>
      <c r="P3457">
        <f t="shared" si="216"/>
        <v>146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7">ROUND(E3458/D3458*100, 0)</f>
        <v>191</v>
      </c>
      <c r="P3458">
        <f t="shared" si="216"/>
        <v>359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7"/>
        <v>140</v>
      </c>
      <c r="P3459">
        <f t="shared" si="216"/>
        <v>51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7"/>
        <v>124</v>
      </c>
      <c r="P3460">
        <f t="shared" si="216"/>
        <v>45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7"/>
        <v>126</v>
      </c>
      <c r="P3461">
        <f t="shared" si="216"/>
        <v>18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7"/>
        <v>190</v>
      </c>
      <c r="P3462">
        <f t="shared" si="216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7"/>
        <v>139</v>
      </c>
      <c r="P3463">
        <f t="shared" si="216"/>
        <v>58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7"/>
        <v>202</v>
      </c>
      <c r="P3464">
        <f t="shared" si="216"/>
        <v>30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7"/>
        <v>103</v>
      </c>
      <c r="P3465">
        <f t="shared" si="216"/>
        <v>91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7"/>
        <v>102</v>
      </c>
      <c r="P3466">
        <f t="shared" si="216"/>
        <v>55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7"/>
        <v>103</v>
      </c>
      <c r="P3467">
        <f t="shared" si="216"/>
        <v>57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7"/>
        <v>127</v>
      </c>
      <c r="P3468">
        <f t="shared" si="216"/>
        <v>73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7"/>
        <v>101</v>
      </c>
      <c r="P3469">
        <f t="shared" si="216"/>
        <v>64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7"/>
        <v>122</v>
      </c>
      <c r="P3470">
        <f t="shared" si="216"/>
        <v>716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7"/>
        <v>113</v>
      </c>
      <c r="P3471">
        <f t="shared" si="216"/>
        <v>50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7"/>
        <v>150</v>
      </c>
      <c r="P3472">
        <f t="shared" si="216"/>
        <v>42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7"/>
        <v>215</v>
      </c>
      <c r="P3473">
        <f t="shared" si="216"/>
        <v>36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7"/>
        <v>102</v>
      </c>
      <c r="P3474">
        <f t="shared" si="216"/>
        <v>89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7"/>
        <v>100</v>
      </c>
      <c r="P3475">
        <f t="shared" si="216"/>
        <v>148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7"/>
        <v>101</v>
      </c>
      <c r="P3476">
        <f t="shared" si="216"/>
        <v>52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7"/>
        <v>113</v>
      </c>
      <c r="P3477">
        <f t="shared" si="216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7"/>
        <v>104</v>
      </c>
      <c r="P3478">
        <f t="shared" si="216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7"/>
        <v>115</v>
      </c>
      <c r="P3479">
        <f t="shared" si="216"/>
        <v>53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7"/>
        <v>113</v>
      </c>
      <c r="P3480">
        <f t="shared" si="216"/>
        <v>40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7"/>
        <v>128</v>
      </c>
      <c r="P3481">
        <f t="shared" si="216"/>
        <v>34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7"/>
        <v>143</v>
      </c>
      <c r="P3482">
        <f t="shared" ref="P3482:P3545" si="220">IFERROR(ROUND(E3482/L3482,0),0)</f>
        <v>165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7"/>
        <v>119</v>
      </c>
      <c r="P3483">
        <f t="shared" si="220"/>
        <v>125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7"/>
        <v>138</v>
      </c>
      <c r="P3484">
        <f t="shared" si="220"/>
        <v>52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7"/>
        <v>160</v>
      </c>
      <c r="P3485">
        <f t="shared" si="220"/>
        <v>40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7"/>
        <v>114</v>
      </c>
      <c r="P3486">
        <f t="shared" si="220"/>
        <v>65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7"/>
        <v>101</v>
      </c>
      <c r="P3487">
        <f t="shared" si="220"/>
        <v>55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7"/>
        <v>155</v>
      </c>
      <c r="P3488">
        <f t="shared" si="220"/>
        <v>83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7"/>
        <v>128</v>
      </c>
      <c r="P3489">
        <f t="shared" si="220"/>
        <v>39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7"/>
        <v>121</v>
      </c>
      <c r="P3490">
        <f t="shared" si="220"/>
        <v>125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7"/>
        <v>113</v>
      </c>
      <c r="P3491">
        <f t="shared" si="220"/>
        <v>78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7"/>
        <v>128</v>
      </c>
      <c r="P3492">
        <f t="shared" si="220"/>
        <v>47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7"/>
        <v>158</v>
      </c>
      <c r="P3493">
        <f t="shared" si="220"/>
        <v>79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7"/>
        <v>105</v>
      </c>
      <c r="P3494">
        <f t="shared" si="220"/>
        <v>114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7"/>
        <v>100</v>
      </c>
      <c r="P3495">
        <f t="shared" si="220"/>
        <v>52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7"/>
        <v>100</v>
      </c>
      <c r="P3496">
        <f t="shared" si="220"/>
        <v>31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7"/>
        <v>107</v>
      </c>
      <c r="P3497">
        <f t="shared" si="220"/>
        <v>74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7"/>
        <v>124</v>
      </c>
      <c r="P3498">
        <f t="shared" si="220"/>
        <v>48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7"/>
        <v>109</v>
      </c>
      <c r="P3499">
        <f t="shared" si="220"/>
        <v>34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7"/>
        <v>102</v>
      </c>
      <c r="P3500">
        <f t="shared" si="220"/>
        <v>40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7"/>
        <v>106</v>
      </c>
      <c r="P3501">
        <f t="shared" si="220"/>
        <v>60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7"/>
        <v>106</v>
      </c>
      <c r="P3502">
        <f t="shared" si="220"/>
        <v>25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7"/>
        <v>101</v>
      </c>
      <c r="P3503">
        <f t="shared" si="220"/>
        <v>36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7"/>
        <v>105</v>
      </c>
      <c r="P3504">
        <f t="shared" si="220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7"/>
        <v>108</v>
      </c>
      <c r="P3505">
        <f t="shared" si="220"/>
        <v>71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7"/>
        <v>100</v>
      </c>
      <c r="P3506">
        <f t="shared" si="220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7"/>
        <v>104</v>
      </c>
      <c r="P3507">
        <f t="shared" si="220"/>
        <v>67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7"/>
        <v>102</v>
      </c>
      <c r="P3508">
        <f t="shared" si="220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7"/>
        <v>104</v>
      </c>
      <c r="P3509">
        <f t="shared" si="220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7"/>
        <v>180</v>
      </c>
      <c r="P3510">
        <f t="shared" si="220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7"/>
        <v>106</v>
      </c>
      <c r="P3511">
        <f t="shared" si="220"/>
        <v>97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7"/>
        <v>101</v>
      </c>
      <c r="P3512">
        <f t="shared" si="220"/>
        <v>60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7"/>
        <v>101</v>
      </c>
      <c r="P3513">
        <f t="shared" si="220"/>
        <v>80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7"/>
        <v>100</v>
      </c>
      <c r="P3514">
        <f t="shared" si="220"/>
        <v>59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7"/>
        <v>118</v>
      </c>
      <c r="P3515">
        <f t="shared" si="220"/>
        <v>75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7"/>
        <v>110</v>
      </c>
      <c r="P3516">
        <f t="shared" si="220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7"/>
        <v>103</v>
      </c>
      <c r="P3517">
        <f t="shared" si="220"/>
        <v>67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7"/>
        <v>100</v>
      </c>
      <c r="P3518">
        <f t="shared" si="220"/>
        <v>227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7"/>
        <v>100</v>
      </c>
      <c r="P3519">
        <f t="shared" si="220"/>
        <v>308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7"/>
        <v>110</v>
      </c>
      <c r="P3520">
        <f t="shared" si="220"/>
        <v>50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7"/>
        <v>101</v>
      </c>
      <c r="P3521">
        <f t="shared" si="220"/>
        <v>72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1">ROUND(E3522/D3522*100, 0)</f>
        <v>101</v>
      </c>
      <c r="P3522">
        <f t="shared" si="220"/>
        <v>96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1"/>
        <v>169</v>
      </c>
      <c r="P3523">
        <f t="shared" si="220"/>
        <v>46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1"/>
        <v>100</v>
      </c>
      <c r="P3524">
        <f t="shared" si="220"/>
        <v>41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1"/>
        <v>114</v>
      </c>
      <c r="P3525">
        <f t="shared" si="220"/>
        <v>57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1"/>
        <v>102</v>
      </c>
      <c r="P3526">
        <f t="shared" si="220"/>
        <v>137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1"/>
        <v>106</v>
      </c>
      <c r="P3527">
        <f t="shared" si="220"/>
        <v>76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1"/>
        <v>102</v>
      </c>
      <c r="P3528">
        <f t="shared" si="220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1"/>
        <v>117</v>
      </c>
      <c r="P3529">
        <f t="shared" si="220"/>
        <v>82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1"/>
        <v>101</v>
      </c>
      <c r="P3530">
        <f t="shared" si="220"/>
        <v>45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1"/>
        <v>132</v>
      </c>
      <c r="P3531">
        <f t="shared" si="220"/>
        <v>37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1"/>
        <v>100</v>
      </c>
      <c r="P3532">
        <f t="shared" si="220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1"/>
        <v>128</v>
      </c>
      <c r="P3533">
        <f t="shared" si="220"/>
        <v>49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1"/>
        <v>119</v>
      </c>
      <c r="P3534">
        <f t="shared" si="220"/>
        <v>42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1"/>
        <v>126</v>
      </c>
      <c r="P3535">
        <f t="shared" si="220"/>
        <v>79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1"/>
        <v>156</v>
      </c>
      <c r="P3536">
        <f t="shared" si="220"/>
        <v>38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1"/>
        <v>103</v>
      </c>
      <c r="P3537">
        <f t="shared" si="220"/>
        <v>45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1"/>
        <v>153</v>
      </c>
      <c r="P3538">
        <f t="shared" si="220"/>
        <v>14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1"/>
        <v>180</v>
      </c>
      <c r="P3539">
        <f t="shared" si="220"/>
        <v>44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1"/>
        <v>128</v>
      </c>
      <c r="P3540">
        <f t="shared" si="220"/>
        <v>31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1"/>
        <v>120</v>
      </c>
      <c r="P3541">
        <f t="shared" si="220"/>
        <v>55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1"/>
        <v>123</v>
      </c>
      <c r="P3542">
        <f t="shared" si="220"/>
        <v>46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1"/>
        <v>105</v>
      </c>
      <c r="P3543">
        <f t="shared" si="220"/>
        <v>39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1"/>
        <v>102</v>
      </c>
      <c r="P3544">
        <f t="shared" si="220"/>
        <v>66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1"/>
        <v>105</v>
      </c>
      <c r="P3545">
        <f t="shared" si="220"/>
        <v>54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1"/>
        <v>100</v>
      </c>
      <c r="P3546">
        <f t="shared" ref="P3546:P3609" si="224">IFERROR(ROUND(E3546/L3546,0),0)</f>
        <v>104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1"/>
        <v>100</v>
      </c>
      <c r="P3547">
        <f t="shared" si="224"/>
        <v>31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1"/>
        <v>102</v>
      </c>
      <c r="P3548">
        <f t="shared" si="224"/>
        <v>59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1"/>
        <v>114</v>
      </c>
      <c r="P3549">
        <f t="shared" si="224"/>
        <v>119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1"/>
        <v>102</v>
      </c>
      <c r="P3550">
        <f t="shared" si="224"/>
        <v>165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1"/>
        <v>102</v>
      </c>
      <c r="P3551">
        <f t="shared" si="224"/>
        <v>24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1"/>
        <v>105</v>
      </c>
      <c r="P3552">
        <f t="shared" si="224"/>
        <v>41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1"/>
        <v>102</v>
      </c>
      <c r="P3553">
        <f t="shared" si="224"/>
        <v>61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1"/>
        <v>100</v>
      </c>
      <c r="P3554">
        <f t="shared" si="224"/>
        <v>39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1"/>
        <v>106</v>
      </c>
      <c r="P3555">
        <f t="shared" si="224"/>
        <v>56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1"/>
        <v>113</v>
      </c>
      <c r="P3556">
        <f t="shared" si="224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1"/>
        <v>100</v>
      </c>
      <c r="P3557">
        <f t="shared" si="224"/>
        <v>171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1"/>
        <v>100</v>
      </c>
      <c r="P3558">
        <f t="shared" si="224"/>
        <v>111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1"/>
        <v>100</v>
      </c>
      <c r="P3559">
        <f t="shared" si="224"/>
        <v>179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1"/>
        <v>144</v>
      </c>
      <c r="P3560">
        <f t="shared" si="224"/>
        <v>23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1"/>
        <v>104</v>
      </c>
      <c r="P3561">
        <f t="shared" si="224"/>
        <v>43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1"/>
        <v>108</v>
      </c>
      <c r="P3562">
        <f t="shared" si="224"/>
        <v>47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1"/>
        <v>102</v>
      </c>
      <c r="P3563">
        <f t="shared" si="224"/>
        <v>47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1"/>
        <v>149</v>
      </c>
      <c r="P3564">
        <f t="shared" si="224"/>
        <v>15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1"/>
        <v>105</v>
      </c>
      <c r="P3565">
        <f t="shared" si="224"/>
        <v>21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1"/>
        <v>101</v>
      </c>
      <c r="P3566">
        <f t="shared" si="224"/>
        <v>59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1"/>
        <v>131</v>
      </c>
      <c r="P3567">
        <f t="shared" si="224"/>
        <v>98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1"/>
        <v>105</v>
      </c>
      <c r="P3568">
        <f t="shared" si="224"/>
        <v>55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1"/>
        <v>109</v>
      </c>
      <c r="P3569">
        <f t="shared" si="224"/>
        <v>27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1"/>
        <v>111</v>
      </c>
      <c r="P3570">
        <f t="shared" si="224"/>
        <v>58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1"/>
        <v>100</v>
      </c>
      <c r="P3571">
        <f t="shared" si="224"/>
        <v>123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1"/>
        <v>114</v>
      </c>
      <c r="P3572">
        <f t="shared" si="224"/>
        <v>88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1"/>
        <v>122</v>
      </c>
      <c r="P3573">
        <f t="shared" si="224"/>
        <v>73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1"/>
        <v>100</v>
      </c>
      <c r="P3574">
        <f t="shared" si="224"/>
        <v>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1"/>
        <v>103</v>
      </c>
      <c r="P3575">
        <f t="shared" si="224"/>
        <v>40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1"/>
        <v>106</v>
      </c>
      <c r="P3576">
        <f t="shared" si="224"/>
        <v>137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1"/>
        <v>101</v>
      </c>
      <c r="P3577">
        <f t="shared" si="224"/>
        <v>99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1"/>
        <v>100</v>
      </c>
      <c r="P3578">
        <f t="shared" si="224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1"/>
        <v>130</v>
      </c>
      <c r="P3579">
        <f t="shared" si="224"/>
        <v>29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1"/>
        <v>100</v>
      </c>
      <c r="P3580">
        <f t="shared" si="224"/>
        <v>41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1"/>
        <v>100</v>
      </c>
      <c r="P3581">
        <f t="shared" si="224"/>
        <v>36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1"/>
        <v>114</v>
      </c>
      <c r="P3582">
        <f t="shared" si="224"/>
        <v>38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1"/>
        <v>100</v>
      </c>
      <c r="P3583">
        <f t="shared" si="224"/>
        <v>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1"/>
        <v>287</v>
      </c>
      <c r="P3584">
        <f t="shared" si="224"/>
        <v>59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1"/>
        <v>109</v>
      </c>
      <c r="P3585">
        <f t="shared" si="224"/>
        <v>136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5">ROUND(E3586/D3586*100, 0)</f>
        <v>116</v>
      </c>
      <c r="P3586">
        <f t="shared" si="224"/>
        <v>31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5"/>
        <v>119</v>
      </c>
      <c r="P3587">
        <f t="shared" si="224"/>
        <v>176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5"/>
        <v>109</v>
      </c>
      <c r="P3588">
        <f t="shared" si="224"/>
        <v>152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5"/>
        <v>127</v>
      </c>
      <c r="P3589">
        <f t="shared" si="224"/>
        <v>23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5"/>
        <v>101</v>
      </c>
      <c r="P3590">
        <f t="shared" si="224"/>
        <v>18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5"/>
        <v>128</v>
      </c>
      <c r="P3591">
        <f t="shared" si="224"/>
        <v>82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5"/>
        <v>100</v>
      </c>
      <c r="P3592">
        <f t="shared" si="224"/>
        <v>69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5"/>
        <v>175</v>
      </c>
      <c r="P3593">
        <f t="shared" si="224"/>
        <v>68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5"/>
        <v>127</v>
      </c>
      <c r="P3594">
        <f t="shared" si="224"/>
        <v>73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5"/>
        <v>111</v>
      </c>
      <c r="P3595">
        <f t="shared" si="224"/>
        <v>77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5"/>
        <v>126</v>
      </c>
      <c r="P3596">
        <f t="shared" si="224"/>
        <v>56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5"/>
        <v>119</v>
      </c>
      <c r="P3597">
        <f t="shared" si="224"/>
        <v>50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5"/>
        <v>108</v>
      </c>
      <c r="P3598">
        <f t="shared" si="224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5"/>
        <v>103</v>
      </c>
      <c r="P3599">
        <f t="shared" si="224"/>
        <v>78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5"/>
        <v>110</v>
      </c>
      <c r="P3600">
        <f t="shared" si="224"/>
        <v>41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5"/>
        <v>202</v>
      </c>
      <c r="P3601">
        <f t="shared" si="224"/>
        <v>59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5"/>
        <v>130</v>
      </c>
      <c r="P3602">
        <f t="shared" si="224"/>
        <v>3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5"/>
        <v>104</v>
      </c>
      <c r="P3603">
        <f t="shared" si="224"/>
        <v>39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5"/>
        <v>100</v>
      </c>
      <c r="P3604">
        <f t="shared" si="224"/>
        <v>82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5"/>
        <v>171</v>
      </c>
      <c r="P3605">
        <f t="shared" si="224"/>
        <v>45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5"/>
        <v>113</v>
      </c>
      <c r="P3606">
        <f t="shared" si="224"/>
        <v>49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5"/>
        <v>184</v>
      </c>
      <c r="P3607">
        <f t="shared" si="224"/>
        <v>31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5"/>
        <v>130</v>
      </c>
      <c r="P3608">
        <f t="shared" si="224"/>
        <v>61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5"/>
        <v>105</v>
      </c>
      <c r="P3609">
        <f t="shared" si="224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5"/>
        <v>100</v>
      </c>
      <c r="P3610">
        <f t="shared" ref="P3610:P3673" si="228">IFERROR(ROUND(E3610/L3610,0),0)</f>
        <v>30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5"/>
        <v>153</v>
      </c>
      <c r="P3611">
        <f t="shared" si="228"/>
        <v>143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5"/>
        <v>162</v>
      </c>
      <c r="P3612">
        <f t="shared" si="228"/>
        <v>52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5"/>
        <v>136</v>
      </c>
      <c r="P3613">
        <f t="shared" si="228"/>
        <v>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5"/>
        <v>144</v>
      </c>
      <c r="P3614">
        <f t="shared" si="228"/>
        <v>127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5"/>
        <v>100</v>
      </c>
      <c r="P3615">
        <f t="shared" si="228"/>
        <v>63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5"/>
        <v>101</v>
      </c>
      <c r="P3616">
        <f t="shared" si="228"/>
        <v>35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5"/>
        <v>107</v>
      </c>
      <c r="P3617">
        <f t="shared" si="228"/>
        <v>37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5"/>
        <v>125</v>
      </c>
      <c r="P3618">
        <f t="shared" si="228"/>
        <v>69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5"/>
        <v>119</v>
      </c>
      <c r="P3619">
        <f t="shared" si="228"/>
        <v>17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5"/>
        <v>101</v>
      </c>
      <c r="P3620">
        <f t="shared" si="228"/>
        <v>36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5"/>
        <v>113</v>
      </c>
      <c r="P3621">
        <f t="shared" si="228"/>
        <v>66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5"/>
        <v>105</v>
      </c>
      <c r="P3622">
        <f t="shared" si="228"/>
        <v>56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5"/>
        <v>110</v>
      </c>
      <c r="P3623">
        <f t="shared" si="228"/>
        <v>47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5"/>
        <v>100</v>
      </c>
      <c r="P3624">
        <f t="shared" si="228"/>
        <v>48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5"/>
        <v>120</v>
      </c>
      <c r="P3625">
        <f t="shared" si="228"/>
        <v>88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5"/>
        <v>105</v>
      </c>
      <c r="P3626">
        <f t="shared" si="228"/>
        <v>81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5"/>
        <v>103</v>
      </c>
      <c r="P3627">
        <f t="shared" si="228"/>
        <v>39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5"/>
        <v>102</v>
      </c>
      <c r="P3628">
        <f t="shared" si="228"/>
        <v>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5"/>
        <v>100</v>
      </c>
      <c r="P3629">
        <f t="shared" si="228"/>
        <v>69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5"/>
        <v>0</v>
      </c>
      <c r="P3630">
        <f t="shared" si="228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5"/>
        <v>0</v>
      </c>
      <c r="P3631">
        <f t="shared" si="228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5"/>
        <v>0</v>
      </c>
      <c r="P3632">
        <f t="shared" si="228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5"/>
        <v>51</v>
      </c>
      <c r="P3633">
        <f t="shared" si="228"/>
        <v>148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5"/>
        <v>20</v>
      </c>
      <c r="P3634">
        <f t="shared" si="228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5"/>
        <v>35</v>
      </c>
      <c r="P3635">
        <f t="shared" si="228"/>
        <v>57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5"/>
        <v>4</v>
      </c>
      <c r="P3636">
        <f t="shared" si="228"/>
        <v>177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5"/>
        <v>36</v>
      </c>
      <c r="P3637">
        <f t="shared" si="228"/>
        <v>128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5"/>
        <v>0</v>
      </c>
      <c r="P3638">
        <f t="shared" si="228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5"/>
        <v>31</v>
      </c>
      <c r="P3639">
        <f t="shared" si="228"/>
        <v>66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5"/>
        <v>7</v>
      </c>
      <c r="P3640">
        <f t="shared" si="228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5"/>
        <v>0</v>
      </c>
      <c r="P3641">
        <f t="shared" si="228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5"/>
        <v>6</v>
      </c>
      <c r="P3642">
        <f t="shared" si="228"/>
        <v>18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5"/>
        <v>0</v>
      </c>
      <c r="P3643">
        <f t="shared" si="228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5"/>
        <v>2</v>
      </c>
      <c r="P3644">
        <f t="shared" si="228"/>
        <v>8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5"/>
        <v>0</v>
      </c>
      <c r="P3645">
        <f t="shared" si="228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5"/>
        <v>16</v>
      </c>
      <c r="P3646">
        <f t="shared" si="228"/>
        <v>68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5"/>
        <v>0</v>
      </c>
      <c r="P3647">
        <f t="shared" si="228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5"/>
        <v>5</v>
      </c>
      <c r="P3648">
        <f t="shared" si="228"/>
        <v>60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5"/>
        <v>6</v>
      </c>
      <c r="P3649">
        <f t="shared" si="228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9">ROUND(E3650/D3650*100, 0)</f>
        <v>100</v>
      </c>
      <c r="P3650">
        <f t="shared" si="228"/>
        <v>550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9"/>
        <v>104</v>
      </c>
      <c r="P3651">
        <f t="shared" si="228"/>
        <v>98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9"/>
        <v>100</v>
      </c>
      <c r="P3652">
        <f t="shared" si="228"/>
        <v>29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9"/>
        <v>104</v>
      </c>
      <c r="P3653">
        <f t="shared" si="228"/>
        <v>58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9"/>
        <v>251</v>
      </c>
      <c r="P3654">
        <f t="shared" si="228"/>
        <v>44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9"/>
        <v>101</v>
      </c>
      <c r="P3655">
        <f t="shared" si="228"/>
        <v>61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9"/>
        <v>174</v>
      </c>
      <c r="P3656">
        <f t="shared" si="228"/>
        <v>69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9"/>
        <v>116</v>
      </c>
      <c r="P3657">
        <f t="shared" si="228"/>
        <v>74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9"/>
        <v>106</v>
      </c>
      <c r="P3658">
        <f t="shared" si="228"/>
        <v>115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9"/>
        <v>111</v>
      </c>
      <c r="P3659">
        <f t="shared" si="228"/>
        <v>111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9"/>
        <v>101</v>
      </c>
      <c r="P3660">
        <f t="shared" si="228"/>
        <v>76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9"/>
        <v>102</v>
      </c>
      <c r="P3661">
        <f t="shared" si="228"/>
        <v>235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9"/>
        <v>100</v>
      </c>
      <c r="P3662">
        <f t="shared" si="228"/>
        <v>11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9"/>
        <v>111</v>
      </c>
      <c r="P3663">
        <f t="shared" si="228"/>
        <v>93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9"/>
        <v>101</v>
      </c>
      <c r="P3664">
        <f t="shared" si="228"/>
        <v>203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9"/>
        <v>104</v>
      </c>
      <c r="P3665">
        <f t="shared" si="228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9"/>
        <v>109</v>
      </c>
      <c r="P3666">
        <f t="shared" si="228"/>
        <v>46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9"/>
        <v>115</v>
      </c>
      <c r="P3667">
        <f t="shared" si="228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9"/>
        <v>100</v>
      </c>
      <c r="P3668">
        <f t="shared" si="228"/>
        <v>32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9"/>
        <v>103</v>
      </c>
      <c r="P3669">
        <f t="shared" si="228"/>
        <v>53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9"/>
        <v>104</v>
      </c>
      <c r="P3670">
        <f t="shared" si="228"/>
        <v>37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9"/>
        <v>138</v>
      </c>
      <c r="P3671">
        <f t="shared" si="228"/>
        <v>81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9"/>
        <v>110</v>
      </c>
      <c r="P3672">
        <f t="shared" si="228"/>
        <v>20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9"/>
        <v>101</v>
      </c>
      <c r="P3673">
        <f t="shared" si="228"/>
        <v>88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9"/>
        <v>102</v>
      </c>
      <c r="P3674">
        <f t="shared" ref="P3674:P3737" si="232">IFERROR(ROUND(E3674/L3674,0),0)</f>
        <v>53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9"/>
        <v>114</v>
      </c>
      <c r="P3675">
        <f t="shared" si="232"/>
        <v>40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9"/>
        <v>100</v>
      </c>
      <c r="P3676">
        <f t="shared" si="232"/>
        <v>145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9"/>
        <v>140</v>
      </c>
      <c r="P3677">
        <f t="shared" si="232"/>
        <v>23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9"/>
        <v>129</v>
      </c>
      <c r="P3678">
        <f t="shared" si="232"/>
        <v>64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9"/>
        <v>103</v>
      </c>
      <c r="P3679">
        <f t="shared" si="232"/>
        <v>62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9"/>
        <v>103</v>
      </c>
      <c r="P3680">
        <f t="shared" si="232"/>
        <v>66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9"/>
        <v>110</v>
      </c>
      <c r="P3681">
        <f t="shared" si="232"/>
        <v>73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9"/>
        <v>113</v>
      </c>
      <c r="P3682">
        <f t="shared" si="232"/>
        <v>100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9"/>
        <v>112</v>
      </c>
      <c r="P3683">
        <f t="shared" si="232"/>
        <v>62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9"/>
        <v>139</v>
      </c>
      <c r="P3684">
        <f t="shared" si="232"/>
        <v>62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9"/>
        <v>111</v>
      </c>
      <c r="P3685">
        <f t="shared" si="232"/>
        <v>59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9"/>
        <v>139</v>
      </c>
      <c r="P3686">
        <f t="shared" si="232"/>
        <v>45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9"/>
        <v>106</v>
      </c>
      <c r="P3687">
        <f t="shared" si="232"/>
        <v>42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9"/>
        <v>101</v>
      </c>
      <c r="P3688">
        <f t="shared" si="232"/>
        <v>59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9"/>
        <v>100</v>
      </c>
      <c r="P3689">
        <f t="shared" si="232"/>
        <v>200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9"/>
        <v>109</v>
      </c>
      <c r="P3690">
        <f t="shared" si="232"/>
        <v>84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9"/>
        <v>118</v>
      </c>
      <c r="P3691">
        <f t="shared" si="232"/>
        <v>57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9"/>
        <v>120</v>
      </c>
      <c r="P3692">
        <f t="shared" si="232"/>
        <v>58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9"/>
        <v>128</v>
      </c>
      <c r="P3693">
        <f t="shared" si="232"/>
        <v>187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9"/>
        <v>126</v>
      </c>
      <c r="P3694">
        <f t="shared" si="232"/>
        <v>74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9"/>
        <v>129</v>
      </c>
      <c r="P3695">
        <f t="shared" si="232"/>
        <v>31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9"/>
        <v>107</v>
      </c>
      <c r="P3696">
        <f t="shared" si="232"/>
        <v>63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9"/>
        <v>100</v>
      </c>
      <c r="P3697">
        <f t="shared" si="232"/>
        <v>121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9"/>
        <v>155</v>
      </c>
      <c r="P3698">
        <f t="shared" si="232"/>
        <v>40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9"/>
        <v>108</v>
      </c>
      <c r="P3699">
        <f t="shared" si="232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9"/>
        <v>111</v>
      </c>
      <c r="P3700">
        <f t="shared" si="232"/>
        <v>41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9"/>
        <v>101</v>
      </c>
      <c r="P3701">
        <f t="shared" si="232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9"/>
        <v>121</v>
      </c>
      <c r="P3702">
        <f t="shared" si="232"/>
        <v>34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9"/>
        <v>100</v>
      </c>
      <c r="P3703">
        <f t="shared" si="232"/>
        <v>39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9"/>
        <v>109</v>
      </c>
      <c r="P3704">
        <f t="shared" si="232"/>
        <v>156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9"/>
        <v>123</v>
      </c>
      <c r="P3705">
        <f t="shared" si="232"/>
        <v>43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9"/>
        <v>136</v>
      </c>
      <c r="P3706">
        <f t="shared" si="232"/>
        <v>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9"/>
        <v>103</v>
      </c>
      <c r="P3707">
        <f t="shared" si="232"/>
        <v>84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9"/>
        <v>121</v>
      </c>
      <c r="P3708">
        <f t="shared" si="232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9"/>
        <v>186</v>
      </c>
      <c r="P3709">
        <f t="shared" si="232"/>
        <v>81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9"/>
        <v>300</v>
      </c>
      <c r="P3710">
        <f t="shared" si="232"/>
        <v>54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9"/>
        <v>108</v>
      </c>
      <c r="P3711">
        <f t="shared" si="232"/>
        <v>31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9"/>
        <v>141</v>
      </c>
      <c r="P3712">
        <f t="shared" si="232"/>
        <v>68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9"/>
        <v>114</v>
      </c>
      <c r="P3713">
        <f t="shared" si="232"/>
        <v>27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3">ROUND(E3714/D3714*100, 0)</f>
        <v>154</v>
      </c>
      <c r="P3714">
        <f t="shared" si="232"/>
        <v>111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3"/>
        <v>102</v>
      </c>
      <c r="P3715">
        <f t="shared" si="232"/>
        <v>107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3"/>
        <v>102</v>
      </c>
      <c r="P3716">
        <f t="shared" si="232"/>
        <v>106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3"/>
        <v>103</v>
      </c>
      <c r="P3717">
        <f t="shared" si="232"/>
        <v>133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3"/>
        <v>156</v>
      </c>
      <c r="P3718">
        <f t="shared" si="232"/>
        <v>52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3"/>
        <v>101</v>
      </c>
      <c r="P3719">
        <f t="shared" si="232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3"/>
        <v>239</v>
      </c>
      <c r="P3720">
        <f t="shared" si="232"/>
        <v>26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3"/>
        <v>210</v>
      </c>
      <c r="P3721">
        <f t="shared" si="232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3"/>
        <v>105</v>
      </c>
      <c r="P3722">
        <f t="shared" si="232"/>
        <v>86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3"/>
        <v>101</v>
      </c>
      <c r="P3723">
        <f t="shared" si="232"/>
        <v>115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3"/>
        <v>111</v>
      </c>
      <c r="P3724">
        <f t="shared" si="232"/>
        <v>48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3"/>
        <v>102</v>
      </c>
      <c r="P3725">
        <f t="shared" si="232"/>
        <v>73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3"/>
        <v>103</v>
      </c>
      <c r="P3726">
        <f t="shared" si="232"/>
        <v>50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3"/>
        <v>127</v>
      </c>
      <c r="P3727">
        <f t="shared" si="232"/>
        <v>25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3"/>
        <v>339</v>
      </c>
      <c r="P3728">
        <f t="shared" si="232"/>
        <v>63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3"/>
        <v>101</v>
      </c>
      <c r="P3729">
        <f t="shared" si="232"/>
        <v>61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3"/>
        <v>9</v>
      </c>
      <c r="P3730">
        <f t="shared" si="232"/>
        <v>60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3"/>
        <v>7</v>
      </c>
      <c r="P3731">
        <f t="shared" si="232"/>
        <v>72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3"/>
        <v>10</v>
      </c>
      <c r="P3732">
        <f t="shared" si="232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3"/>
        <v>11</v>
      </c>
      <c r="P3733">
        <f t="shared" si="232"/>
        <v>52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3"/>
        <v>15</v>
      </c>
      <c r="P3734">
        <f t="shared" si="232"/>
        <v>33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3"/>
        <v>0</v>
      </c>
      <c r="P3735">
        <f t="shared" si="232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3"/>
        <v>28</v>
      </c>
      <c r="P3736">
        <f t="shared" si="232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3"/>
        <v>13</v>
      </c>
      <c r="P3737">
        <f t="shared" si="232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3"/>
        <v>1</v>
      </c>
      <c r="P3738">
        <f t="shared" ref="P3738:P3801" si="236">IFERROR(ROUND(E3738/L3738,0),0)</f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3"/>
        <v>21</v>
      </c>
      <c r="P3739">
        <f t="shared" si="236"/>
        <v>38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3"/>
        <v>18</v>
      </c>
      <c r="P3740">
        <f t="shared" si="236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3"/>
        <v>20</v>
      </c>
      <c r="P3741">
        <f t="shared" si="236"/>
        <v>101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3"/>
        <v>18</v>
      </c>
      <c r="P3742">
        <f t="shared" si="236"/>
        <v>26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3"/>
        <v>0</v>
      </c>
      <c r="P3743">
        <f t="shared" si="236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3"/>
        <v>2</v>
      </c>
      <c r="P3744">
        <f t="shared" si="236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3"/>
        <v>0</v>
      </c>
      <c r="P3745">
        <f t="shared" si="236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3"/>
        <v>0</v>
      </c>
      <c r="P3746">
        <f t="shared" si="236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3"/>
        <v>10</v>
      </c>
      <c r="P3747">
        <f t="shared" si="236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3"/>
        <v>2</v>
      </c>
      <c r="P3748">
        <f t="shared" si="236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3"/>
        <v>1</v>
      </c>
      <c r="P3749">
        <f t="shared" si="236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3"/>
        <v>104</v>
      </c>
      <c r="P3750">
        <f t="shared" si="236"/>
        <v>100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3"/>
        <v>105</v>
      </c>
      <c r="P3751">
        <f t="shared" si="236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3"/>
        <v>100</v>
      </c>
      <c r="P3752">
        <f t="shared" si="236"/>
        <v>215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3"/>
        <v>133</v>
      </c>
      <c r="P3753">
        <f t="shared" si="236"/>
        <v>121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3"/>
        <v>113</v>
      </c>
      <c r="P3754">
        <f t="shared" si="236"/>
        <v>38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3"/>
        <v>103</v>
      </c>
      <c r="P3755">
        <f t="shared" si="236"/>
        <v>172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3"/>
        <v>120</v>
      </c>
      <c r="P3756">
        <f t="shared" si="236"/>
        <v>111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3"/>
        <v>130</v>
      </c>
      <c r="P3757">
        <f t="shared" si="236"/>
        <v>25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3"/>
        <v>101</v>
      </c>
      <c r="P3758">
        <f t="shared" si="236"/>
        <v>268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3"/>
        <v>109</v>
      </c>
      <c r="P3759">
        <f t="shared" si="236"/>
        <v>76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3"/>
        <v>102</v>
      </c>
      <c r="P3760">
        <f t="shared" si="236"/>
        <v>59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3"/>
        <v>110</v>
      </c>
      <c r="P3761">
        <f t="shared" si="236"/>
        <v>50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3"/>
        <v>101</v>
      </c>
      <c r="P3762">
        <f t="shared" si="236"/>
        <v>56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3"/>
        <v>100</v>
      </c>
      <c r="P3763">
        <f t="shared" si="236"/>
        <v>167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3"/>
        <v>106</v>
      </c>
      <c r="P3764">
        <f t="shared" si="236"/>
        <v>47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3"/>
        <v>100</v>
      </c>
      <c r="P3765">
        <f t="shared" si="236"/>
        <v>65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3"/>
        <v>100</v>
      </c>
      <c r="P3766">
        <f t="shared" si="236"/>
        <v>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3"/>
        <v>113</v>
      </c>
      <c r="P3767">
        <f t="shared" si="236"/>
        <v>74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3"/>
        <v>103</v>
      </c>
      <c r="P3768">
        <f t="shared" si="236"/>
        <v>107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3"/>
        <v>117</v>
      </c>
      <c r="P3769">
        <f t="shared" si="236"/>
        <v>42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3"/>
        <v>108</v>
      </c>
      <c r="P3770">
        <f t="shared" si="236"/>
        <v>74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3"/>
        <v>100</v>
      </c>
      <c r="P3771">
        <f t="shared" si="236"/>
        <v>73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3"/>
        <v>100</v>
      </c>
      <c r="P3772">
        <f t="shared" si="236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3"/>
        <v>146</v>
      </c>
      <c r="P3773">
        <f t="shared" si="236"/>
        <v>38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3"/>
        <v>110</v>
      </c>
      <c r="P3774">
        <f t="shared" si="236"/>
        <v>167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3"/>
        <v>108</v>
      </c>
      <c r="P3775">
        <f t="shared" si="236"/>
        <v>95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3"/>
        <v>100</v>
      </c>
      <c r="P3776">
        <f t="shared" si="236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3"/>
        <v>100</v>
      </c>
      <c r="P3777">
        <f t="shared" si="236"/>
        <v>143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7">ROUND(E3778/D3778*100, 0)</f>
        <v>107</v>
      </c>
      <c r="P3778">
        <f t="shared" si="236"/>
        <v>91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7"/>
        <v>143</v>
      </c>
      <c r="P3779">
        <f t="shared" si="236"/>
        <v>49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7"/>
        <v>105</v>
      </c>
      <c r="P3780">
        <f t="shared" si="236"/>
        <v>70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7"/>
        <v>104</v>
      </c>
      <c r="P3781">
        <f t="shared" si="236"/>
        <v>136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7"/>
        <v>120</v>
      </c>
      <c r="P3782">
        <f t="shared" si="236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7"/>
        <v>110</v>
      </c>
      <c r="P3783">
        <f t="shared" si="236"/>
        <v>95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7"/>
        <v>102</v>
      </c>
      <c r="P3784">
        <f t="shared" si="236"/>
        <v>75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7"/>
        <v>129</v>
      </c>
      <c r="P3785">
        <f t="shared" si="236"/>
        <v>64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7"/>
        <v>115</v>
      </c>
      <c r="P3786">
        <f t="shared" si="236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7"/>
        <v>151</v>
      </c>
      <c r="P3787">
        <f t="shared" si="236"/>
        <v>101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7"/>
        <v>111</v>
      </c>
      <c r="P3788">
        <f t="shared" si="236"/>
        <v>94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7"/>
        <v>100</v>
      </c>
      <c r="P3789">
        <f t="shared" si="236"/>
        <v>35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7"/>
        <v>1</v>
      </c>
      <c r="P3790">
        <f t="shared" si="236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7"/>
        <v>3</v>
      </c>
      <c r="P3791">
        <f t="shared" si="236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7"/>
        <v>0</v>
      </c>
      <c r="P3792">
        <f t="shared" si="236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7"/>
        <v>0</v>
      </c>
      <c r="P3793">
        <f t="shared" si="236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7"/>
        <v>0</v>
      </c>
      <c r="P3794">
        <f t="shared" si="236"/>
        <v>18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7"/>
        <v>60</v>
      </c>
      <c r="P3795">
        <f t="shared" si="236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7"/>
        <v>1</v>
      </c>
      <c r="P3796">
        <f t="shared" si="236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7"/>
        <v>2</v>
      </c>
      <c r="P3797">
        <f t="shared" si="236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7"/>
        <v>0</v>
      </c>
      <c r="P3798">
        <f t="shared" si="236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7"/>
        <v>90</v>
      </c>
      <c r="P3799">
        <f t="shared" si="236"/>
        <v>145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7"/>
        <v>1</v>
      </c>
      <c r="P3800">
        <f t="shared" si="236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7"/>
        <v>4</v>
      </c>
      <c r="P3801">
        <f t="shared" si="236"/>
        <v>101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7"/>
        <v>4</v>
      </c>
      <c r="P3802">
        <f t="shared" ref="P3802:P3865" si="240">IFERROR(ROUND(E3802/L3802,0),0)</f>
        <v>55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7"/>
        <v>9</v>
      </c>
      <c r="P3803">
        <f t="shared" si="240"/>
        <v>47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7"/>
        <v>0</v>
      </c>
      <c r="P3804">
        <f t="shared" si="240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7"/>
        <v>20</v>
      </c>
      <c r="P3805">
        <f t="shared" si="240"/>
        <v>59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7"/>
        <v>0</v>
      </c>
      <c r="P3806">
        <f t="shared" si="240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7"/>
        <v>0</v>
      </c>
      <c r="P3807">
        <f t="shared" si="240"/>
        <v>2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7"/>
        <v>0</v>
      </c>
      <c r="P3808">
        <f t="shared" si="240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7"/>
        <v>30</v>
      </c>
      <c r="P3809">
        <f t="shared" si="240"/>
        <v>51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7"/>
        <v>100</v>
      </c>
      <c r="P3810">
        <f t="shared" si="240"/>
        <v>42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7"/>
        <v>101</v>
      </c>
      <c r="P3811">
        <f t="shared" si="240"/>
        <v>53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7"/>
        <v>122</v>
      </c>
      <c r="P3812">
        <f t="shared" si="240"/>
        <v>70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7"/>
        <v>330</v>
      </c>
      <c r="P3813">
        <f t="shared" si="240"/>
        <v>43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7"/>
        <v>110</v>
      </c>
      <c r="P3814">
        <f t="shared" si="240"/>
        <v>199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7"/>
        <v>101</v>
      </c>
      <c r="P3815">
        <f t="shared" si="240"/>
        <v>79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7"/>
        <v>140</v>
      </c>
      <c r="P3816">
        <f t="shared" si="240"/>
        <v>62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7"/>
        <v>100</v>
      </c>
      <c r="P3817">
        <f t="shared" si="240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7"/>
        <v>119</v>
      </c>
      <c r="P3818">
        <f t="shared" si="240"/>
        <v>48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7"/>
        <v>107</v>
      </c>
      <c r="P3819">
        <f t="shared" si="240"/>
        <v>107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7"/>
        <v>228</v>
      </c>
      <c r="P3820">
        <f t="shared" si="240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7"/>
        <v>106</v>
      </c>
      <c r="P3821">
        <f t="shared" si="240"/>
        <v>41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7"/>
        <v>143</v>
      </c>
      <c r="P3822">
        <f t="shared" si="240"/>
        <v>22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7"/>
        <v>105</v>
      </c>
      <c r="P3823">
        <f t="shared" si="240"/>
        <v>80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7"/>
        <v>110</v>
      </c>
      <c r="P3824">
        <f t="shared" si="240"/>
        <v>72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7"/>
        <v>106</v>
      </c>
      <c r="P3825">
        <f t="shared" si="240"/>
        <v>65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7"/>
        <v>108</v>
      </c>
      <c r="P3826">
        <f t="shared" si="240"/>
        <v>39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7"/>
        <v>105</v>
      </c>
      <c r="P3827">
        <f t="shared" si="240"/>
        <v>108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7"/>
        <v>119</v>
      </c>
      <c r="P3828">
        <f t="shared" si="240"/>
        <v>28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7"/>
        <v>153</v>
      </c>
      <c r="P3829">
        <f t="shared" si="240"/>
        <v>70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7"/>
        <v>100</v>
      </c>
      <c r="P3830">
        <f t="shared" si="240"/>
        <v>179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7"/>
        <v>100</v>
      </c>
      <c r="P3831">
        <f t="shared" si="240"/>
        <v>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7"/>
        <v>225</v>
      </c>
      <c r="P3832">
        <f t="shared" si="240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7"/>
        <v>106</v>
      </c>
      <c r="P3833">
        <f t="shared" si="240"/>
        <v>59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7"/>
        <v>105</v>
      </c>
      <c r="P3834">
        <f t="shared" si="240"/>
        <v>140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7"/>
        <v>117</v>
      </c>
      <c r="P3835">
        <f t="shared" si="240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7"/>
        <v>109</v>
      </c>
      <c r="P3836">
        <f t="shared" si="240"/>
        <v>57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7"/>
        <v>160</v>
      </c>
      <c r="P3837">
        <f t="shared" si="240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7"/>
        <v>113</v>
      </c>
      <c r="P3838">
        <f t="shared" si="240"/>
        <v>64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7"/>
        <v>102</v>
      </c>
      <c r="P3839">
        <f t="shared" si="240"/>
        <v>120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7"/>
        <v>101</v>
      </c>
      <c r="P3840">
        <f t="shared" si="240"/>
        <v>1008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7"/>
        <v>101</v>
      </c>
      <c r="P3841">
        <f t="shared" si="240"/>
        <v>63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1">ROUND(E3842/D3842*100, 0)</f>
        <v>6500</v>
      </c>
      <c r="P3842">
        <f t="shared" si="240"/>
        <v>22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1"/>
        <v>9</v>
      </c>
      <c r="P3843">
        <f t="shared" si="240"/>
        <v>26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1"/>
        <v>22</v>
      </c>
      <c r="P3844">
        <f t="shared" si="240"/>
        <v>48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1"/>
        <v>21</v>
      </c>
      <c r="P3845">
        <f t="shared" si="240"/>
        <v>56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1"/>
        <v>41</v>
      </c>
      <c r="P3846">
        <f t="shared" si="240"/>
        <v>81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1"/>
        <v>2</v>
      </c>
      <c r="P3847">
        <f t="shared" si="240"/>
        <v>70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1"/>
        <v>3</v>
      </c>
      <c r="P3848">
        <f t="shared" si="240"/>
        <v>24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1"/>
        <v>16</v>
      </c>
      <c r="P3849">
        <f t="shared" si="240"/>
        <v>189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1"/>
        <v>16</v>
      </c>
      <c r="P3850">
        <f t="shared" si="240"/>
        <v>50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1"/>
        <v>7</v>
      </c>
      <c r="P3851">
        <f t="shared" si="240"/>
        <v>75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1"/>
        <v>4</v>
      </c>
      <c r="P3852">
        <f t="shared" si="240"/>
        <v>10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1"/>
        <v>34</v>
      </c>
      <c r="P3853">
        <f t="shared" si="240"/>
        <v>36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1"/>
        <v>0</v>
      </c>
      <c r="P3854">
        <f t="shared" si="240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1"/>
        <v>0</v>
      </c>
      <c r="P3855">
        <f t="shared" si="240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1"/>
        <v>16</v>
      </c>
      <c r="P3856">
        <f t="shared" si="240"/>
        <v>89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1"/>
        <v>3</v>
      </c>
      <c r="P3857">
        <f t="shared" si="240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1"/>
        <v>0</v>
      </c>
      <c r="P3858">
        <f t="shared" si="240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1"/>
        <v>5</v>
      </c>
      <c r="P3859">
        <f t="shared" si="240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1"/>
        <v>2</v>
      </c>
      <c r="P3860">
        <f t="shared" si="240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1"/>
        <v>0</v>
      </c>
      <c r="P3861">
        <f t="shared" si="240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1"/>
        <v>18</v>
      </c>
      <c r="P3862">
        <f t="shared" si="240"/>
        <v>82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1"/>
        <v>5</v>
      </c>
      <c r="P3863">
        <f t="shared" si="240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1"/>
        <v>0</v>
      </c>
      <c r="P3864">
        <f t="shared" si="240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1"/>
        <v>0</v>
      </c>
      <c r="P3865">
        <f t="shared" si="240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1"/>
        <v>1</v>
      </c>
      <c r="P3866">
        <f t="shared" ref="P3866:P3929" si="244">IFERROR(ROUND(E3866/L3866,0),0)</f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1"/>
        <v>27</v>
      </c>
      <c r="P3867">
        <f t="shared" si="244"/>
        <v>46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1"/>
        <v>1</v>
      </c>
      <c r="P3868">
        <f t="shared" si="244"/>
        <v>6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1"/>
        <v>13</v>
      </c>
      <c r="P3869">
        <f t="shared" si="244"/>
        <v>50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1"/>
        <v>0</v>
      </c>
      <c r="P3870">
        <f t="shared" si="244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1"/>
        <v>3</v>
      </c>
      <c r="P3871">
        <f t="shared" si="244"/>
        <v>30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1"/>
        <v>15</v>
      </c>
      <c r="P3872">
        <f t="shared" si="244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1"/>
        <v>3</v>
      </c>
      <c r="P3873">
        <f t="shared" si="244"/>
        <v>13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1"/>
        <v>0</v>
      </c>
      <c r="P3874">
        <f t="shared" si="244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1"/>
        <v>0</v>
      </c>
      <c r="P3875">
        <f t="shared" si="244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1"/>
        <v>0</v>
      </c>
      <c r="P3876">
        <f t="shared" si="244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1"/>
        <v>0</v>
      </c>
      <c r="P3877">
        <f t="shared" si="244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1"/>
        <v>53</v>
      </c>
      <c r="P3878">
        <f t="shared" si="244"/>
        <v>45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1"/>
        <v>5</v>
      </c>
      <c r="P3879">
        <f t="shared" si="244"/>
        <v>89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1"/>
        <v>0</v>
      </c>
      <c r="P3880">
        <f t="shared" si="244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1"/>
        <v>0</v>
      </c>
      <c r="P3881">
        <f t="shared" si="244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1"/>
        <v>13</v>
      </c>
      <c r="P3882">
        <f t="shared" si="244"/>
        <v>58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1"/>
        <v>5</v>
      </c>
      <c r="P3883">
        <f t="shared" si="244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1"/>
        <v>0</v>
      </c>
      <c r="P3884">
        <f t="shared" si="244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1"/>
        <v>0</v>
      </c>
      <c r="P3885">
        <f t="shared" si="244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1"/>
        <v>0</v>
      </c>
      <c r="P3886">
        <f t="shared" si="244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1"/>
        <v>0</v>
      </c>
      <c r="P3887">
        <f t="shared" si="244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1"/>
        <v>0</v>
      </c>
      <c r="P3888">
        <f t="shared" si="244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1"/>
        <v>2</v>
      </c>
      <c r="P3889">
        <f t="shared" si="244"/>
        <v>18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1"/>
        <v>27</v>
      </c>
      <c r="P3890">
        <f t="shared" si="244"/>
        <v>39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1"/>
        <v>1</v>
      </c>
      <c r="P3891">
        <f t="shared" si="244"/>
        <v>13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1"/>
        <v>17</v>
      </c>
      <c r="P3892">
        <f t="shared" si="244"/>
        <v>316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1"/>
        <v>33</v>
      </c>
      <c r="P3893">
        <f t="shared" si="244"/>
        <v>37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1"/>
        <v>0</v>
      </c>
      <c r="P3894">
        <f t="shared" si="244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1"/>
        <v>22</v>
      </c>
      <c r="P3895">
        <f t="shared" si="244"/>
        <v>128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1"/>
        <v>3</v>
      </c>
      <c r="P3896">
        <f t="shared" si="244"/>
        <v>47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1"/>
        <v>5</v>
      </c>
      <c r="P3897">
        <f t="shared" si="244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1"/>
        <v>11</v>
      </c>
      <c r="P3898">
        <f t="shared" si="244"/>
        <v>43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1"/>
        <v>18</v>
      </c>
      <c r="P3899">
        <f t="shared" si="244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1"/>
        <v>33</v>
      </c>
      <c r="P3900">
        <f t="shared" si="244"/>
        <v>51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1"/>
        <v>1</v>
      </c>
      <c r="P3901">
        <f t="shared" si="244"/>
        <v>63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1"/>
        <v>5</v>
      </c>
      <c r="P3902">
        <f t="shared" si="244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1"/>
        <v>1</v>
      </c>
      <c r="P3903">
        <f t="shared" si="244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1"/>
        <v>49</v>
      </c>
      <c r="P3904">
        <f t="shared" si="244"/>
        <v>47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1"/>
        <v>0</v>
      </c>
      <c r="P3905">
        <f t="shared" si="244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5">ROUND(E3906/D3906*100, 0)</f>
        <v>0</v>
      </c>
      <c r="P3906">
        <f t="shared" si="244"/>
        <v>2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5"/>
        <v>12</v>
      </c>
      <c r="P3907">
        <f t="shared" si="244"/>
        <v>25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5"/>
        <v>67</v>
      </c>
      <c r="P3908">
        <f t="shared" si="244"/>
        <v>63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5"/>
        <v>15</v>
      </c>
      <c r="P3909">
        <f t="shared" si="244"/>
        <v>38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5"/>
        <v>9</v>
      </c>
      <c r="P3910">
        <f t="shared" si="244"/>
        <v>16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5"/>
        <v>0</v>
      </c>
      <c r="P3911">
        <f t="shared" si="244"/>
        <v>34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5"/>
        <v>3</v>
      </c>
      <c r="P3912">
        <f t="shared" si="244"/>
        <v>62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5"/>
        <v>37</v>
      </c>
      <c r="P3913">
        <f t="shared" si="244"/>
        <v>83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5"/>
        <v>0</v>
      </c>
      <c r="P3914">
        <f t="shared" si="244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5"/>
        <v>10</v>
      </c>
      <c r="P3915">
        <f t="shared" si="244"/>
        <v>143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5"/>
        <v>36</v>
      </c>
      <c r="P3916">
        <f t="shared" si="244"/>
        <v>34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5"/>
        <v>0</v>
      </c>
      <c r="P3917">
        <f t="shared" si="244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5"/>
        <v>0</v>
      </c>
      <c r="P3918">
        <f t="shared" si="244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5"/>
        <v>0</v>
      </c>
      <c r="P3919">
        <f t="shared" si="244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5"/>
        <v>0</v>
      </c>
      <c r="P3920">
        <f t="shared" si="244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5"/>
        <v>2</v>
      </c>
      <c r="P3921">
        <f t="shared" si="244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5"/>
        <v>5</v>
      </c>
      <c r="P3922">
        <f t="shared" si="244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5"/>
        <v>0</v>
      </c>
      <c r="P3923">
        <f t="shared" si="244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5"/>
        <v>8</v>
      </c>
      <c r="P3924">
        <f t="shared" si="244"/>
        <v>10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5"/>
        <v>12</v>
      </c>
      <c r="P3925">
        <f t="shared" si="244"/>
        <v>81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5"/>
        <v>15</v>
      </c>
      <c r="P3926">
        <f t="shared" si="244"/>
        <v>57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5"/>
        <v>10</v>
      </c>
      <c r="P3927">
        <f t="shared" si="244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5"/>
        <v>0</v>
      </c>
      <c r="P3928">
        <f t="shared" si="244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5"/>
        <v>1</v>
      </c>
      <c r="P3929">
        <f t="shared" si="244"/>
        <v>13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5"/>
        <v>13</v>
      </c>
      <c r="P3930">
        <f t="shared" ref="P3930:P3993" si="248">IFERROR(ROUND(E3930/L3930,0),0)</f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5"/>
        <v>2</v>
      </c>
      <c r="P3931">
        <f t="shared" si="248"/>
        <v>32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5"/>
        <v>0</v>
      </c>
      <c r="P3932">
        <f t="shared" si="248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5"/>
        <v>0</v>
      </c>
      <c r="P3933">
        <f t="shared" si="248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5"/>
        <v>0</v>
      </c>
      <c r="P3934">
        <f t="shared" si="248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5"/>
        <v>16</v>
      </c>
      <c r="P3935">
        <f t="shared" si="248"/>
        <v>92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5"/>
        <v>11</v>
      </c>
      <c r="P3936">
        <f t="shared" si="248"/>
        <v>46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5"/>
        <v>44</v>
      </c>
      <c r="P3937">
        <f t="shared" si="248"/>
        <v>57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5"/>
        <v>0</v>
      </c>
      <c r="P3938">
        <f t="shared" si="248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5"/>
        <v>86</v>
      </c>
      <c r="P3939">
        <f t="shared" si="248"/>
        <v>249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5"/>
        <v>12</v>
      </c>
      <c r="P3940">
        <f t="shared" si="248"/>
        <v>79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5"/>
        <v>0</v>
      </c>
      <c r="P3941">
        <f t="shared" si="248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5"/>
        <v>0</v>
      </c>
      <c r="P3942">
        <f t="shared" si="248"/>
        <v>6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5"/>
        <v>1</v>
      </c>
      <c r="P3943">
        <f t="shared" si="248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5"/>
        <v>0</v>
      </c>
      <c r="P3944">
        <f t="shared" si="248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5"/>
        <v>36</v>
      </c>
      <c r="P3945">
        <f t="shared" si="248"/>
        <v>137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5"/>
        <v>0</v>
      </c>
      <c r="P3946">
        <f t="shared" si="248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5"/>
        <v>0</v>
      </c>
      <c r="P3947">
        <f t="shared" si="248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5"/>
        <v>3</v>
      </c>
      <c r="P3948">
        <f t="shared" si="248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5"/>
        <v>3</v>
      </c>
      <c r="P3949">
        <f t="shared" si="248"/>
        <v>51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5"/>
        <v>0</v>
      </c>
      <c r="P3950">
        <f t="shared" si="248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5"/>
        <v>16</v>
      </c>
      <c r="P3951">
        <f t="shared" si="248"/>
        <v>49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5"/>
        <v>1</v>
      </c>
      <c r="P3952">
        <f t="shared" si="248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5"/>
        <v>0</v>
      </c>
      <c r="P3953">
        <f t="shared" si="248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5"/>
        <v>0</v>
      </c>
      <c r="P3954">
        <f t="shared" si="248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5"/>
        <v>0</v>
      </c>
      <c r="P3955">
        <f t="shared" si="248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5"/>
        <v>0</v>
      </c>
      <c r="P3956">
        <f t="shared" si="248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5"/>
        <v>24</v>
      </c>
      <c r="P3957">
        <f t="shared" si="248"/>
        <v>53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5"/>
        <v>0</v>
      </c>
      <c r="P3958">
        <f t="shared" si="248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5"/>
        <v>0</v>
      </c>
      <c r="P3959">
        <f t="shared" si="248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5"/>
        <v>32</v>
      </c>
      <c r="P3960">
        <f t="shared" si="248"/>
        <v>40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5"/>
        <v>24</v>
      </c>
      <c r="P3961">
        <f t="shared" si="248"/>
        <v>24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5"/>
        <v>2</v>
      </c>
      <c r="P3962">
        <f t="shared" si="248"/>
        <v>11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5"/>
        <v>0</v>
      </c>
      <c r="P3963">
        <f t="shared" si="248"/>
        <v>11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5"/>
        <v>3</v>
      </c>
      <c r="P3964">
        <f t="shared" si="248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5"/>
        <v>0</v>
      </c>
      <c r="P3965">
        <f t="shared" si="248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5"/>
        <v>6</v>
      </c>
      <c r="P3966">
        <f t="shared" si="248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5"/>
        <v>14</v>
      </c>
      <c r="P3967">
        <f t="shared" si="248"/>
        <v>71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5"/>
        <v>1</v>
      </c>
      <c r="P3968">
        <f t="shared" si="248"/>
        <v>23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5"/>
        <v>24</v>
      </c>
      <c r="P3969">
        <f t="shared" si="248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9">ROUND(E3970/D3970*100, 0)</f>
        <v>11</v>
      </c>
      <c r="P3970">
        <f t="shared" si="248"/>
        <v>48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9"/>
        <v>7</v>
      </c>
      <c r="P3971">
        <f t="shared" si="248"/>
        <v>35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9"/>
        <v>0</v>
      </c>
      <c r="P3972">
        <f t="shared" si="248"/>
        <v>6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9"/>
        <v>1</v>
      </c>
      <c r="P3973">
        <f t="shared" si="248"/>
        <v>23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9"/>
        <v>21</v>
      </c>
      <c r="P3974">
        <f t="shared" si="248"/>
        <v>26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9"/>
        <v>78</v>
      </c>
      <c r="P3975">
        <f t="shared" si="248"/>
        <v>106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9"/>
        <v>32</v>
      </c>
      <c r="P3976">
        <f t="shared" si="248"/>
        <v>29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9"/>
        <v>0</v>
      </c>
      <c r="P3977">
        <f t="shared" si="248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9"/>
        <v>48</v>
      </c>
      <c r="P3978">
        <f t="shared" si="248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9"/>
        <v>1</v>
      </c>
      <c r="P3979">
        <f t="shared" si="248"/>
        <v>218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9"/>
        <v>11</v>
      </c>
      <c r="P3980">
        <f t="shared" si="248"/>
        <v>27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9"/>
        <v>2</v>
      </c>
      <c r="P3981">
        <f t="shared" si="248"/>
        <v>18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9"/>
        <v>18</v>
      </c>
      <c r="P3982">
        <f t="shared" si="248"/>
        <v>64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9"/>
        <v>4</v>
      </c>
      <c r="P3983">
        <f t="shared" si="248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9"/>
        <v>20</v>
      </c>
      <c r="P3984">
        <f t="shared" si="248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9"/>
        <v>35</v>
      </c>
      <c r="P3985">
        <f t="shared" si="248"/>
        <v>84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9"/>
        <v>6</v>
      </c>
      <c r="P3986">
        <f t="shared" si="248"/>
        <v>10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9"/>
        <v>32</v>
      </c>
      <c r="P3987">
        <f t="shared" si="248"/>
        <v>34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9"/>
        <v>10</v>
      </c>
      <c r="P3988">
        <f t="shared" si="248"/>
        <v>38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9"/>
        <v>38</v>
      </c>
      <c r="P3989">
        <f t="shared" si="248"/>
        <v>12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9"/>
        <v>2</v>
      </c>
      <c r="P3990">
        <f t="shared" si="248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9"/>
        <v>0</v>
      </c>
      <c r="P3991">
        <f t="shared" si="248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9"/>
        <v>4</v>
      </c>
      <c r="P3992">
        <f t="shared" si="248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9"/>
        <v>20</v>
      </c>
      <c r="P3993">
        <f t="shared" si="248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9"/>
        <v>5</v>
      </c>
      <c r="P3994">
        <f t="shared" ref="P3994:P4057" si="252">IFERROR(ROUND(E3994/L3994,0),0)</f>
        <v>60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9"/>
        <v>0</v>
      </c>
      <c r="P3995">
        <f t="shared" si="252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9"/>
        <v>0</v>
      </c>
      <c r="P3996">
        <f t="shared" si="252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9"/>
        <v>35</v>
      </c>
      <c r="P3997">
        <f t="shared" si="252"/>
        <v>18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9"/>
        <v>17</v>
      </c>
      <c r="P3998">
        <f t="shared" si="252"/>
        <v>29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9"/>
        <v>0</v>
      </c>
      <c r="P3999">
        <f t="shared" si="252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9"/>
        <v>57</v>
      </c>
      <c r="P4000">
        <f t="shared" si="252"/>
        <v>60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9"/>
        <v>17</v>
      </c>
      <c r="P4001">
        <f t="shared" si="252"/>
        <v>83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9"/>
        <v>0</v>
      </c>
      <c r="P4002">
        <f t="shared" si="252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9"/>
        <v>38</v>
      </c>
      <c r="P4003">
        <f t="shared" si="252"/>
        <v>32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9"/>
        <v>2</v>
      </c>
      <c r="P4004">
        <f t="shared" si="252"/>
        <v>6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9"/>
        <v>10</v>
      </c>
      <c r="P4005">
        <f t="shared" si="252"/>
        <v>101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9"/>
        <v>0</v>
      </c>
      <c r="P4006">
        <f t="shared" si="252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9"/>
        <v>1</v>
      </c>
      <c r="P4007">
        <f t="shared" si="252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9"/>
        <v>0</v>
      </c>
      <c r="P4008">
        <f t="shared" si="252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9"/>
        <v>0</v>
      </c>
      <c r="P4009">
        <f t="shared" si="252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9"/>
        <v>6</v>
      </c>
      <c r="P4010">
        <f t="shared" si="252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9"/>
        <v>4</v>
      </c>
      <c r="P4011">
        <f t="shared" si="252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9"/>
        <v>24</v>
      </c>
      <c r="P4012">
        <f t="shared" si="252"/>
        <v>46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9"/>
        <v>8</v>
      </c>
      <c r="P4013">
        <f t="shared" si="252"/>
        <v>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9"/>
        <v>0</v>
      </c>
      <c r="P4014">
        <f t="shared" si="252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9"/>
        <v>1</v>
      </c>
      <c r="P4015">
        <f t="shared" si="252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9"/>
        <v>0</v>
      </c>
      <c r="P4016">
        <f t="shared" si="252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9"/>
        <v>0</v>
      </c>
      <c r="P4017">
        <f t="shared" si="252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9"/>
        <v>14</v>
      </c>
      <c r="P4018">
        <f t="shared" si="252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9"/>
        <v>1</v>
      </c>
      <c r="P4019">
        <f t="shared" si="252"/>
        <v>53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9"/>
        <v>9</v>
      </c>
      <c r="P4020">
        <f t="shared" si="252"/>
        <v>33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9"/>
        <v>1</v>
      </c>
      <c r="P4021">
        <f t="shared" si="252"/>
        <v>7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9"/>
        <v>17</v>
      </c>
      <c r="P4022">
        <f t="shared" si="252"/>
        <v>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9"/>
        <v>1</v>
      </c>
      <c r="P4023">
        <f t="shared" si="252"/>
        <v>63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9"/>
        <v>70</v>
      </c>
      <c r="P4024">
        <f t="shared" si="252"/>
        <v>64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9"/>
        <v>0</v>
      </c>
      <c r="P4025">
        <f t="shared" si="252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9"/>
        <v>1</v>
      </c>
      <c r="P4026">
        <f t="shared" si="252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9"/>
        <v>5</v>
      </c>
      <c r="P4027">
        <f t="shared" si="252"/>
        <v>63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9"/>
        <v>0</v>
      </c>
      <c r="P4028">
        <f t="shared" si="252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9"/>
        <v>7</v>
      </c>
      <c r="P4029">
        <f t="shared" si="252"/>
        <v>31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9"/>
        <v>28</v>
      </c>
      <c r="P4030">
        <f t="shared" si="252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9"/>
        <v>0</v>
      </c>
      <c r="P4031">
        <f t="shared" si="252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9"/>
        <v>16</v>
      </c>
      <c r="P4032">
        <f t="shared" si="252"/>
        <v>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9"/>
        <v>0</v>
      </c>
      <c r="P4033">
        <f t="shared" si="252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3">ROUND(E4034/D4034*100, 0)</f>
        <v>7</v>
      </c>
      <c r="P4034">
        <f t="shared" si="252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3"/>
        <v>26</v>
      </c>
      <c r="P4035">
        <f t="shared" si="252"/>
        <v>65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3"/>
        <v>1</v>
      </c>
      <c r="P4036">
        <f t="shared" si="252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3"/>
        <v>37</v>
      </c>
      <c r="P4037">
        <f t="shared" si="252"/>
        <v>147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3"/>
        <v>47</v>
      </c>
      <c r="P4038">
        <f t="shared" si="252"/>
        <v>166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3"/>
        <v>11</v>
      </c>
      <c r="P4039">
        <f t="shared" si="252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3"/>
        <v>12</v>
      </c>
      <c r="P4040">
        <f t="shared" si="252"/>
        <v>75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3"/>
        <v>60</v>
      </c>
      <c r="P4041">
        <f t="shared" si="252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3"/>
        <v>31</v>
      </c>
      <c r="P4042">
        <f t="shared" si="252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3"/>
        <v>0</v>
      </c>
      <c r="P4043">
        <f t="shared" si="252"/>
        <v>11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3"/>
        <v>0</v>
      </c>
      <c r="P4044">
        <f t="shared" si="252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3"/>
        <v>0</v>
      </c>
      <c r="P4045">
        <f t="shared" si="252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3"/>
        <v>38</v>
      </c>
      <c r="P4046">
        <f t="shared" si="252"/>
        <v>56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3"/>
        <v>0</v>
      </c>
      <c r="P4047">
        <f t="shared" si="252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3"/>
        <v>8</v>
      </c>
      <c r="P4048">
        <f t="shared" si="252"/>
        <v>38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3"/>
        <v>2</v>
      </c>
      <c r="P4049">
        <f t="shared" si="252"/>
        <v>28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3"/>
        <v>18</v>
      </c>
      <c r="P4050">
        <f t="shared" si="252"/>
        <v>33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3"/>
        <v>0</v>
      </c>
      <c r="P4051">
        <f t="shared" si="252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3"/>
        <v>0</v>
      </c>
      <c r="P4052">
        <f t="shared" si="252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3"/>
        <v>0</v>
      </c>
      <c r="P4053">
        <f t="shared" si="252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3"/>
        <v>38</v>
      </c>
      <c r="P4054">
        <f t="shared" si="252"/>
        <v>87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3"/>
        <v>22</v>
      </c>
      <c r="P4055">
        <f t="shared" si="252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3"/>
        <v>0</v>
      </c>
      <c r="P4056">
        <f t="shared" si="252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3"/>
        <v>18</v>
      </c>
      <c r="P4057">
        <f t="shared" si="252"/>
        <v>42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3"/>
        <v>53</v>
      </c>
      <c r="P4058">
        <f t="shared" ref="P4058:P4115" si="256">IFERROR(ROUND(E4058/L4058,0),0)</f>
        <v>88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3"/>
        <v>22</v>
      </c>
      <c r="P4059">
        <f t="shared" si="256"/>
        <v>129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3"/>
        <v>3</v>
      </c>
      <c r="P4060">
        <f t="shared" si="256"/>
        <v>24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3"/>
        <v>3</v>
      </c>
      <c r="P4061">
        <f t="shared" si="256"/>
        <v>36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3"/>
        <v>3</v>
      </c>
      <c r="P4062">
        <f t="shared" si="256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3"/>
        <v>0</v>
      </c>
      <c r="P4063">
        <f t="shared" si="256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3"/>
        <v>2</v>
      </c>
      <c r="P4064">
        <f t="shared" si="256"/>
        <v>163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3"/>
        <v>1</v>
      </c>
      <c r="P4065">
        <f t="shared" si="256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3"/>
        <v>19</v>
      </c>
      <c r="P4066">
        <f t="shared" si="256"/>
        <v>64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3"/>
        <v>1</v>
      </c>
      <c r="P4067">
        <f t="shared" si="256"/>
        <v>7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3"/>
        <v>0</v>
      </c>
      <c r="P4068">
        <f t="shared" si="256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3"/>
        <v>61</v>
      </c>
      <c r="P4069">
        <f t="shared" si="256"/>
        <v>179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3"/>
        <v>1</v>
      </c>
      <c r="P4070">
        <f t="shared" si="256"/>
        <v>35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3"/>
        <v>34</v>
      </c>
      <c r="P4071">
        <f t="shared" si="256"/>
        <v>33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3"/>
        <v>17</v>
      </c>
      <c r="P4072">
        <f t="shared" si="256"/>
        <v>28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3"/>
        <v>0</v>
      </c>
      <c r="P4073">
        <f t="shared" si="256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3"/>
        <v>0</v>
      </c>
      <c r="P4074">
        <f t="shared" si="256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3"/>
        <v>1</v>
      </c>
      <c r="P4075">
        <f t="shared" si="256"/>
        <v>19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3"/>
        <v>27</v>
      </c>
      <c r="P4076">
        <f t="shared" si="256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3"/>
        <v>29</v>
      </c>
      <c r="P4077">
        <f t="shared" si="256"/>
        <v>44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3"/>
        <v>0</v>
      </c>
      <c r="P4078">
        <f t="shared" si="256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3"/>
        <v>9</v>
      </c>
      <c r="P4079">
        <f t="shared" si="256"/>
        <v>223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3"/>
        <v>0</v>
      </c>
      <c r="P4080">
        <f t="shared" si="256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3"/>
        <v>0</v>
      </c>
      <c r="P4081">
        <f t="shared" si="256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3"/>
        <v>0</v>
      </c>
      <c r="P4082">
        <f t="shared" si="256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3"/>
        <v>16</v>
      </c>
      <c r="P4083">
        <f t="shared" si="256"/>
        <v>29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3"/>
        <v>2</v>
      </c>
      <c r="P4084">
        <f t="shared" si="256"/>
        <v>2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3"/>
        <v>22</v>
      </c>
      <c r="P4085">
        <f t="shared" si="256"/>
        <v>127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3"/>
        <v>0</v>
      </c>
      <c r="P4086">
        <f t="shared" si="256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3"/>
        <v>0</v>
      </c>
      <c r="P4087">
        <f t="shared" si="256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3"/>
        <v>5</v>
      </c>
      <c r="P4088">
        <f t="shared" si="256"/>
        <v>9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3"/>
        <v>0</v>
      </c>
      <c r="P4089">
        <f t="shared" si="256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3"/>
        <v>11</v>
      </c>
      <c r="P4090">
        <f t="shared" si="256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3"/>
        <v>5</v>
      </c>
      <c r="P4091">
        <f t="shared" si="256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3"/>
        <v>3</v>
      </c>
      <c r="P4092">
        <f t="shared" si="256"/>
        <v>11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3"/>
        <v>13</v>
      </c>
      <c r="P4093">
        <f t="shared" si="256"/>
        <v>26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3"/>
        <v>0</v>
      </c>
      <c r="P4094">
        <f t="shared" si="256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3"/>
        <v>2</v>
      </c>
      <c r="P4095">
        <f t="shared" si="256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3"/>
        <v>37</v>
      </c>
      <c r="P4096">
        <f t="shared" si="256"/>
        <v>91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3"/>
        <v>3</v>
      </c>
      <c r="P4097">
        <f t="shared" si="256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7">ROUND(E4098/D4098*100, 0)</f>
        <v>11</v>
      </c>
      <c r="P4098">
        <f t="shared" si="256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7"/>
        <v>0</v>
      </c>
      <c r="P4099">
        <f t="shared" si="256"/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7"/>
        <v>0</v>
      </c>
      <c r="P4100">
        <f t="shared" si="256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7"/>
        <v>1</v>
      </c>
      <c r="P4101">
        <f t="shared" si="256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7"/>
        <v>0</v>
      </c>
      <c r="P4102">
        <f t="shared" si="256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7"/>
        <v>0</v>
      </c>
      <c r="P4103">
        <f t="shared" si="256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7"/>
        <v>27</v>
      </c>
      <c r="P4104">
        <f t="shared" si="256"/>
        <v>23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7"/>
        <v>10</v>
      </c>
      <c r="P4105">
        <f t="shared" si="256"/>
        <v>17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7"/>
        <v>21</v>
      </c>
      <c r="P4106">
        <f t="shared" si="256"/>
        <v>46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7"/>
        <v>7</v>
      </c>
      <c r="P4107">
        <f t="shared" si="256"/>
        <v>383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7"/>
        <v>71</v>
      </c>
      <c r="P4108">
        <f t="shared" si="256"/>
        <v>107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7"/>
        <v>2</v>
      </c>
      <c r="P4109">
        <f t="shared" si="256"/>
        <v>10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7"/>
        <v>2</v>
      </c>
      <c r="P4110">
        <f t="shared" si="256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7"/>
        <v>0</v>
      </c>
      <c r="P4111">
        <f t="shared" si="256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7"/>
        <v>29</v>
      </c>
      <c r="P4112">
        <f t="shared" si="256"/>
        <v>14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7"/>
        <v>3</v>
      </c>
      <c r="P4113">
        <f t="shared" si="256"/>
        <v>16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7"/>
        <v>0</v>
      </c>
      <c r="P4114">
        <f t="shared" si="256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7"/>
        <v>0</v>
      </c>
      <c r="P4115">
        <f t="shared" si="256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  <row r="4119" spans="1:20" x14ac:dyDescent="0.55000000000000004">
      <c r="D4119" s="27"/>
    </row>
  </sheetData>
  <autoFilter ref="A1:U4115" xr:uid="{5ED54AE0-E0C1-4AC5-B3EA-2B05C700313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16" operator="equal">
      <formula>"failed"</formula>
    </cfRule>
    <cfRule type="cellIs" dxfId="13" priority="17" operator="equal">
      <formula>"canceled"</formula>
    </cfRule>
    <cfRule type="cellIs" dxfId="12" priority="18" operator="equal">
      <formula>"successful"</formula>
    </cfRule>
    <cfRule type="cellIs" dxfId="11" priority="19" operator="equal">
      <formula>"live"</formula>
    </cfRule>
    <cfRule type="cellIs" dxfId="10" priority="20" operator="equal">
      <formula>"live"</formula>
    </cfRule>
  </conditionalFormatting>
  <conditionalFormatting sqref="O1:O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percent" val="0"/>
        <cfvo type="percent" val="90"/>
        <color rgb="FFFF0000"/>
        <color rgb="FF0070C0"/>
      </colorScale>
    </cfRule>
    <cfRule type="colorScale" priority="11">
      <colorScale>
        <cfvo type="min"/>
        <cfvo type="max"/>
        <color rgb="FFFF0000"/>
        <color theme="4"/>
      </colorScale>
    </cfRule>
    <cfRule type="colorScale" priority="12">
      <colorScale>
        <cfvo type="min"/>
        <cfvo type="percent" val="90"/>
        <color theme="4"/>
        <color rgb="FFFFEF9C"/>
      </colorScale>
    </cfRule>
    <cfRule type="colorScale" priority="13">
      <colorScale>
        <cfvo type="min"/>
        <cfvo type="percent" val="90"/>
        <color rgb="FFFF7128"/>
        <color rgb="FFFFEF9C"/>
      </colorScale>
    </cfRule>
    <cfRule type="colorScale" priority="15">
      <colorScale>
        <cfvo type="min"/>
        <cfvo type="max"/>
        <color rgb="FFFF0000"/>
        <color rgb="FFFFEF9C"/>
      </colorScale>
    </cfRule>
  </conditionalFormatting>
  <conditionalFormatting sqref="O1">
    <cfRule type="colorScale" priority="14">
      <colorScale>
        <cfvo type="min"/>
        <cfvo type="max"/>
        <color rgb="FFFF7128"/>
        <color rgb="FFFFEF9C"/>
      </colorScale>
    </cfRule>
  </conditionalFormatting>
  <conditionalFormatting sqref="O1866">
    <cfRule type="colorScale" priority="8">
      <colorScale>
        <cfvo type="min"/>
        <cfvo type="max"/>
        <color rgb="FFFF0000"/>
        <color theme="4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percent" val="90"/>
        <color theme="4"/>
        <color rgb="FFFFEF9C"/>
      </colorScale>
    </cfRule>
    <cfRule type="colorScale" priority="5">
      <colorScale>
        <cfvo type="min"/>
        <cfvo type="percent" val="90"/>
        <color rgb="FFFF7128"/>
        <color rgb="FFFFEF9C"/>
      </colorScale>
    </cfRule>
    <cfRule type="colorScale" priority="7">
      <colorScale>
        <cfvo type="min"/>
        <cfvo type="max"/>
        <color rgb="FFFF0000"/>
        <color rgb="FFFFEF9C"/>
      </colorScale>
    </cfRule>
  </conditionalFormatting>
  <conditionalFormatting sqref="P1"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158F9-577C-4503-93BB-CB00DB95896F}">
  <dimension ref="A1:H12"/>
  <sheetViews>
    <sheetView workbookViewId="0">
      <selection activeCell="F2" sqref="F2:F6"/>
    </sheetView>
  </sheetViews>
  <sheetFormatPr defaultRowHeight="14.4" x14ac:dyDescent="0.55000000000000004"/>
  <cols>
    <col min="1" max="1" width="33.47265625" customWidth="1"/>
    <col min="2" max="2" width="35.7890625" style="3" customWidth="1"/>
    <col min="3" max="3" width="39.3125" style="24" customWidth="1"/>
    <col min="4" max="4" width="15.26171875" style="24" customWidth="1"/>
    <col min="5" max="5" width="17.1015625" style="26" customWidth="1"/>
    <col min="6" max="6" width="15.5234375" customWidth="1"/>
  </cols>
  <sheetData>
    <row r="1" spans="1:8" x14ac:dyDescent="0.55000000000000004">
      <c r="A1" s="1" t="s">
        <v>8383</v>
      </c>
      <c r="B1" s="2" t="s">
        <v>8384</v>
      </c>
      <c r="C1" s="23" t="s">
        <v>8385</v>
      </c>
      <c r="D1" s="23" t="s">
        <v>8386</v>
      </c>
      <c r="E1" s="25" t="s">
        <v>8387</v>
      </c>
      <c r="F1" s="1" t="s">
        <v>8388</v>
      </c>
    </row>
    <row r="2" spans="1:8" ht="57.6" x14ac:dyDescent="0.55000000000000004">
      <c r="A2" s="2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26">
        <f>VLOOKUP(A2, Kickstarter!B:P, 15, FALSE)</f>
        <v>52</v>
      </c>
      <c r="F2">
        <f>VLOOKUP(A2, Kickstarter!B:P, 11, FALSE)</f>
        <v>39</v>
      </c>
    </row>
    <row r="3" spans="1:8" ht="57.6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26">
        <f>VLOOKUP(A3, Kickstarter!B:P, 15, FALSE)</f>
        <v>36</v>
      </c>
      <c r="F3">
        <f>VLOOKUP(A3, Kickstarter!B:P, 11, FALSE)</f>
        <v>56</v>
      </c>
    </row>
    <row r="4" spans="1:8" ht="57.6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26">
        <f>VLOOKUP(A4, Kickstarter!B:P, 15, FALSE)</f>
        <v>33</v>
      </c>
      <c r="F4">
        <f>VLOOKUP(A4, Kickstarter!B:P, 11, FALSE)</f>
        <v>78</v>
      </c>
    </row>
    <row r="5" spans="1:8" ht="57.6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Kickstarter!B:E, 4, FALSE)</f>
        <v>1168</v>
      </c>
      <c r="E5" s="26">
        <f>VLOOKUP(A5, Kickstarter!B:P, 15, FALSE)</f>
        <v>45</v>
      </c>
      <c r="F5">
        <f>VLOOKUP(A5, Kickstarter!B:P, 11, FALSE)</f>
        <v>26</v>
      </c>
    </row>
    <row r="6" spans="1:8" ht="57.6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26">
        <f>VLOOKUP(A6, Kickstarter!B:P, 15, FALSE)</f>
        <v>37</v>
      </c>
      <c r="F6">
        <f>VLOOKUP(A6, Kickstarter!B:P, 11, FALSE)</f>
        <v>113</v>
      </c>
    </row>
    <row r="8" spans="1:8" x14ac:dyDescent="0.55000000000000004">
      <c r="H8" s="21"/>
    </row>
    <row r="9" spans="1:8" x14ac:dyDescent="0.55000000000000004">
      <c r="H9" s="21"/>
    </row>
    <row r="10" spans="1:8" x14ac:dyDescent="0.55000000000000004">
      <c r="H10" s="21"/>
    </row>
    <row r="11" spans="1:8" x14ac:dyDescent="0.55000000000000004">
      <c r="H11" s="21"/>
    </row>
    <row r="12" spans="1:8" x14ac:dyDescent="0.55000000000000004">
      <c r="H12" s="2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6E953-3620-46B1-8BD3-E1FF69647C50}">
  <dimension ref="A1:C18"/>
  <sheetViews>
    <sheetView workbookViewId="0">
      <selection activeCell="B18" sqref="B18"/>
    </sheetView>
  </sheetViews>
  <sheetFormatPr defaultRowHeight="14.4" x14ac:dyDescent="0.55000000000000004"/>
  <cols>
    <col min="1" max="1" width="25" customWidth="1"/>
    <col min="2" max="2" width="12.68359375" style="24" customWidth="1"/>
    <col min="3" max="3" width="12.05078125" style="24" customWidth="1"/>
  </cols>
  <sheetData>
    <row r="1" spans="1:3" x14ac:dyDescent="0.55000000000000004">
      <c r="B1" s="24" t="s">
        <v>8389</v>
      </c>
      <c r="C1" s="24" t="s">
        <v>8390</v>
      </c>
    </row>
    <row r="2" spans="1:3" x14ac:dyDescent="0.55000000000000004">
      <c r="A2" t="s">
        <v>8391</v>
      </c>
      <c r="B2" s="24">
        <f>AVERAGE('Successful Kickstarters'!D:D)</f>
        <v>5048.8786407766993</v>
      </c>
      <c r="C2" s="24">
        <f>AVERAGE('Failed Kickstarters'!D:D)</f>
        <v>10554.212</v>
      </c>
    </row>
    <row r="3" spans="1:3" x14ac:dyDescent="0.55000000000000004">
      <c r="A3" t="s">
        <v>8392</v>
      </c>
      <c r="B3" s="24">
        <f>MEDIAN('Successful Kickstarters'!D:D)</f>
        <v>3000</v>
      </c>
      <c r="C3" s="24">
        <f>MEDIAN('Failed Kickstarters'!D:D)</f>
        <v>5000</v>
      </c>
    </row>
    <row r="4" spans="1:3" x14ac:dyDescent="0.55000000000000004">
      <c r="A4" t="s">
        <v>8395</v>
      </c>
      <c r="B4" s="24">
        <f>_xlfn.STDEV.P('Successful Kickstarters'!D:D)</f>
        <v>7748.7537726373303</v>
      </c>
      <c r="C4" s="24">
        <f>_xlfn.STDEV.P('Failed Kickstarters'!D:D)</f>
        <v>21967.731061515115</v>
      </c>
    </row>
    <row r="5" spans="1:3" x14ac:dyDescent="0.55000000000000004">
      <c r="A5" t="s">
        <v>8396</v>
      </c>
      <c r="B5" s="24">
        <f>_xlfn.QUARTILE.EXC('Successful Kickstarters'!D:D, 3)</f>
        <v>5000</v>
      </c>
      <c r="C5" s="24">
        <f>_xlfn.QUARTILE.EXC('Failed Kickstarters'!D:D, 3)</f>
        <v>10000</v>
      </c>
    </row>
    <row r="6" spans="1:3" x14ac:dyDescent="0.55000000000000004">
      <c r="A6" t="s">
        <v>8397</v>
      </c>
      <c r="B6" s="24">
        <f>_xlfn.QUARTILE.EXC('Successful Kickstarters'!D:D, 1)</f>
        <v>1500</v>
      </c>
      <c r="C6" s="24">
        <f>_xlfn.QUARTILE.EXC('Failed Kickstarters'!D:D, 1)</f>
        <v>2000</v>
      </c>
    </row>
    <row r="7" spans="1:3" x14ac:dyDescent="0.55000000000000004">
      <c r="A7" t="s">
        <v>8398</v>
      </c>
      <c r="B7" s="24">
        <f>B5-B6</f>
        <v>3500</v>
      </c>
      <c r="C7" s="24">
        <f>C5-C6</f>
        <v>8000</v>
      </c>
    </row>
    <row r="10" spans="1:3" x14ac:dyDescent="0.55000000000000004">
      <c r="A10" t="s">
        <v>8393</v>
      </c>
      <c r="B10" s="24">
        <f>AVERAGE('Successful Kickstarters'!E:E)</f>
        <v>5601.5458009708727</v>
      </c>
      <c r="C10" s="24">
        <f>AVERAGE('Failed Kickstarters'!E:E)</f>
        <v>558.65484000000004</v>
      </c>
    </row>
    <row r="11" spans="1:3" x14ac:dyDescent="0.55000000000000004">
      <c r="A11" t="s">
        <v>8394</v>
      </c>
      <c r="B11" s="24">
        <f>MEDIAN('Successful Kickstarters'!E:E)</f>
        <v>3167.5</v>
      </c>
      <c r="C11" s="24">
        <f>MEDIAN('Failed Kickstarters'!E:E)</f>
        <v>103</v>
      </c>
    </row>
    <row r="12" spans="1:3" x14ac:dyDescent="0.55000000000000004">
      <c r="A12" t="s">
        <v>8399</v>
      </c>
      <c r="B12" s="24">
        <f>_xlfn.STDEV.P('Successful Kickstarters'!E:E)</f>
        <v>8334.5731699164608</v>
      </c>
      <c r="C12" s="24">
        <f>_xlfn.STDEV.P('Failed Kickstarters'!E:E)</f>
        <v>1330.5230280400915</v>
      </c>
    </row>
    <row r="13" spans="1:3" x14ac:dyDescent="0.55000000000000004">
      <c r="A13" t="s">
        <v>8400</v>
      </c>
      <c r="B13" s="24">
        <f>_xlfn.QUARTILE.EXC('Successful Kickstarters'!E:E, 3)</f>
        <v>5699</v>
      </c>
      <c r="C13" s="24">
        <f>_xlfn.QUARTILE.EXC('Failed Kickstarters'!E:E, 3)</f>
        <v>501</v>
      </c>
    </row>
    <row r="14" spans="1:3" x14ac:dyDescent="0.55000000000000004">
      <c r="A14" t="s">
        <v>8401</v>
      </c>
      <c r="B14" s="24">
        <f>_xlfn.QUARTILE.EXC('Successful Kickstarters'!E:E, 1)</f>
        <v>1716.5074999999999</v>
      </c>
      <c r="C14" s="24">
        <f>_xlfn.QUARTILE.EXC('Failed Kickstarters'!E:E, 1)</f>
        <v>9.25</v>
      </c>
    </row>
    <row r="15" spans="1:3" x14ac:dyDescent="0.55000000000000004">
      <c r="A15" t="s">
        <v>8402</v>
      </c>
      <c r="B15" s="24">
        <f>B13-B14</f>
        <v>3982.4925000000003</v>
      </c>
      <c r="C15" s="24">
        <f>C13-C14</f>
        <v>491.75</v>
      </c>
    </row>
    <row r="18" spans="2:2" x14ac:dyDescent="0.55000000000000004">
      <c r="B18" s="24" t="s">
        <v>8403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A8DC9-B503-41AA-99EB-196E6BCF2BB4}">
  <dimension ref="A1:U413"/>
  <sheetViews>
    <sheetView workbookViewId="0">
      <selection sqref="A1:U413"/>
    </sheetView>
  </sheetViews>
  <sheetFormatPr defaultRowHeight="14.4" x14ac:dyDescent="0.55000000000000004"/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3" t="s">
        <v>8359</v>
      </c>
      <c r="R1" s="1" t="s">
        <v>8358</v>
      </c>
      <c r="S1" s="1" t="s">
        <v>8364</v>
      </c>
      <c r="T1" s="1" t="s">
        <v>8365</v>
      </c>
    </row>
    <row r="2" spans="1:20" ht="244.8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172.8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259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216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244.8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86.4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230.4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244.8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230.4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244.8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16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44.8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259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87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100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44.8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44.8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244.8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201.6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59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44.8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187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72.8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172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201.6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201.6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230.4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201.6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115.2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230.4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30.4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230.4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216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30.4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86.4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16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216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30.4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216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87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44.8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87.2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16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30.4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72.8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86.4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30.4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244.8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44.8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126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30.4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51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16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61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244.8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244.8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26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44.8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16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89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72.8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44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79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201.6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70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30.4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75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58.4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216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265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44.8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59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44.8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71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244.8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114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244.8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61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44.8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187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16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129.6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30.4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73.60000000000002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34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2.8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201.6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42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44.8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30.4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63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100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99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115.2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83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87.2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39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1" ht="216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</v>
      </c>
      <c r="Q81" s="14" t="s">
        <v>8315</v>
      </c>
      <c r="R81" t="s">
        <v>8316</v>
      </c>
      <c r="S81" s="18">
        <v>41841.26489583333</v>
      </c>
      <c r="T81" s="18">
        <v>41864.207638888889</v>
      </c>
      <c r="U81" s="8">
        <v>80.15789473684211</v>
      </c>
    </row>
    <row r="82" spans="1:21" ht="244.8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81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1" ht="216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201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1" ht="244.8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38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1" ht="230.4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1" ht="244.8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1" ht="115.2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1" ht="216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51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1" ht="144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101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1" ht="187.2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1" ht="244.8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1" ht="244.8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1" ht="244.8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132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1" ht="244.8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1" ht="244.8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40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1" ht="216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58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72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1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72.8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187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73.6000000000000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216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44.8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16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63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30.4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86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44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54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59.2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72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58.4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100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187.2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46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59.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142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216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100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194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216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107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30.4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201.6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58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201.6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16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30.4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86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4.8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183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5.2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73.60000000000002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5.2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70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30.4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116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244.8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216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58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00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244.8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66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59.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259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15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201.6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73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72.8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259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252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201.6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75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16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68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44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94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44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158.4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53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216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230.4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30.4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61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201.6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107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59.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205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230.4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55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230.4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259.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73.6000000000000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69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87.2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30.4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230.4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57.6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73.6000000000000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44.8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259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230.4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87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16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230.4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60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230.4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90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230.4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44.8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49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216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216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58.4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210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216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216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201.6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216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94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201.6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62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201.6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230.4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36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259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146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16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201.6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293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259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201.6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44.8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33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117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44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137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87.2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178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59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58.4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30.4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30.4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216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92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30.4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70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44.8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110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201.6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216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64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87.2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185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16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30.4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216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30.4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44.8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2.8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44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68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87.2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31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87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4.8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230.4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112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16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259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59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94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230.4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273.6000000000000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4.8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201.6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185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30.4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70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16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62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230.4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87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56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44.8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44.8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230.4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100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4.8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72.8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230.4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59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201.6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44.8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59.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30.4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71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87.2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230.4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230.4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44.8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72.8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16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82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244.8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87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47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216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216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58.4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259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30.4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59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230.4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288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58.4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90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44.8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230.4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60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44.8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244.8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29.6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230.4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201.6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30.4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44.8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59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146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230.4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29.6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51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30.4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59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58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201.6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30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288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87.2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73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57.6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87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259.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58.4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42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16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89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16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30.4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201.6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216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40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230.4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165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216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30.4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65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244.8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216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44.8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30.4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59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244.8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30.4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16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31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259.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48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30.4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16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59.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244.8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44.8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230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67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44.8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87.2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73.6000000000000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59.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44.8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230.4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201.6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67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44.8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230.4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44.8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46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230.4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230.4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76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259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59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82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44.8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86.4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59.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59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79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201.6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30.4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30.4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44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44.8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44.8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201.6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87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165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30.4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230.4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201.6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73.6000000000000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44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4.8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98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30.4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230.4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123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201.6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88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16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137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59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201.6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201.6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230.4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38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216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59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259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136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230.4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72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152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244.8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30.4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201.6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73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201.6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73.6000000000000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56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5.2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50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9.6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78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201.6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41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16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129.6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59.2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82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16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45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44.8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72.8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63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216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16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44.8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44.8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158.4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48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58.4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9.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81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30.4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69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58.4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72.8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30.4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74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44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76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87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30.4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93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44.8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100.8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32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44.8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37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30.4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44.8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72.8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44.8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87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100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73.60000000000002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230.4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216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30.4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230.4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42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201.6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59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44.8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216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15.2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187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44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187.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63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73.60000000000002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2.8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41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44.8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115.2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34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16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216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84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187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87.2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81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44.8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54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44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68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29.6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30.4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111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244.8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107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44.8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106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230.4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5.2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59.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216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63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216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230.4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73.6000000000000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79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44.8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21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59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1.6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87.2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41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30.4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80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201.6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65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44.8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108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44.8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179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230.4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216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44.8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59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140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72.8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44.8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9" priority="15" operator="equal">
      <formula>"failed"</formula>
    </cfRule>
    <cfRule type="cellIs" dxfId="8" priority="16" operator="equal">
      <formula>"canceled"</formula>
    </cfRule>
    <cfRule type="cellIs" dxfId="7" priority="17" operator="equal">
      <formula>"successful"</formula>
    </cfRule>
    <cfRule type="cellIs" dxfId="6" priority="18" operator="equal">
      <formula>"live"</formula>
    </cfRule>
    <cfRule type="cellIs" dxfId="5" priority="19" operator="equal">
      <formula>"live"</formula>
    </cfRule>
  </conditionalFormatting>
  <conditionalFormatting sqref="O1:O4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percent" val="0"/>
        <cfvo type="percent" val="90"/>
        <color rgb="FFFF0000"/>
        <color rgb="FF0070C0"/>
      </colorScale>
    </cfRule>
    <cfRule type="colorScale" priority="10">
      <colorScale>
        <cfvo type="min"/>
        <cfvo type="max"/>
        <color rgb="FFFF0000"/>
        <color theme="4"/>
      </colorScale>
    </cfRule>
    <cfRule type="colorScale" priority="11">
      <colorScale>
        <cfvo type="min"/>
        <cfvo type="percent" val="90"/>
        <color theme="4"/>
        <color rgb="FFFFEF9C"/>
      </colorScale>
    </cfRule>
    <cfRule type="colorScale" priority="12">
      <colorScale>
        <cfvo type="min"/>
        <cfvo type="percent" val="90"/>
        <color rgb="FFFF7128"/>
        <color rgb="FFFFEF9C"/>
      </colorScale>
    </cfRule>
    <cfRule type="colorScale" priority="14">
      <colorScale>
        <cfvo type="min"/>
        <cfvo type="max"/>
        <color rgb="FFFF0000"/>
        <color rgb="FFFFEF9C"/>
      </colorScale>
    </cfRule>
  </conditionalFormatting>
  <conditionalFormatting sqref="O1">
    <cfRule type="colorScale" priority="13">
      <colorScale>
        <cfvo type="min"/>
        <cfvo type="max"/>
        <color rgb="FFFF7128"/>
        <color rgb="FFFFEF9C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percent" val="90"/>
        <color theme="4"/>
        <color rgb="FFFFEF9C"/>
      </colorScale>
    </cfRule>
    <cfRule type="colorScale" priority="5">
      <colorScale>
        <cfvo type="min"/>
        <cfvo type="percent" val="90"/>
        <color rgb="FFFF7128"/>
        <color rgb="FFFFEF9C"/>
      </colorScale>
    </cfRule>
    <cfRule type="colorScale" priority="7">
      <colorScale>
        <cfvo type="min"/>
        <cfvo type="max"/>
        <color rgb="FFFF0000"/>
        <color rgb="FFFFEF9C"/>
      </colorScale>
    </cfRule>
  </conditionalFormatting>
  <conditionalFormatting sqref="P1"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BF53-C88F-4E54-908C-31887A27B8EF}">
  <dimension ref="A1:T251"/>
  <sheetViews>
    <sheetView workbookViewId="0">
      <selection activeCell="D1" sqref="D1:D1048576"/>
    </sheetView>
  </sheetViews>
  <sheetFormatPr defaultRowHeight="14.4" x14ac:dyDescent="0.55000000000000004"/>
  <cols>
    <col min="4" max="4" width="11.8398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3" t="s">
        <v>8359</v>
      </c>
      <c r="R1" s="1" t="s">
        <v>8358</v>
      </c>
      <c r="S1" s="1" t="s">
        <v>8364</v>
      </c>
      <c r="T1" s="1" t="s">
        <v>8365</v>
      </c>
    </row>
    <row r="2" spans="1:20" ht="244.8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187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61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216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230.4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230.4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216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24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187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16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259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216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30.4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30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01.6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44.8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273.6000000000000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216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23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73.6000000000000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44.8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59.2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73.6000000000000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87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36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58.4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244.8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59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230.4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30.4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30.4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2.8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16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97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59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30.4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44.8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382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158.4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58.4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216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30.4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59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187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82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59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244.8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201.6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72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13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0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16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6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144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230.4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59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44.8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88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230.4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58.4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44.8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10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87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37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59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81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259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30.4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53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44.8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30.4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47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30.4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30.4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16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49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16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201.6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9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187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59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1.6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16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52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87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244.8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72.8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38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44.8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26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01.6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44.8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58.4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44.8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16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72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44.8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26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244.8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16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30.4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87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24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16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189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44.8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50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29.6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10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01.6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72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115.2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88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44.8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44.8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187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244.8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82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57.6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9.6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44.8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16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29.6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6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01.6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87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44.8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316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29.6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59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73.60000000000002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230.4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59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1.6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43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72.8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63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201.6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59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4.8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100.8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2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72.8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244.8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30.4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34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201.6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62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87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01.6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16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143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59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44.8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01.6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30.4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01.6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44.8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16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30.4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92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30.4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46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16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30.4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249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230.4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30.4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6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44.8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16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87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44.8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44.8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58.4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30.4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51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4.8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16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30.4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16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216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216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44.8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244.8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73.6000000000000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87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59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44.8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23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30.4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72.8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48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16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73.60000000000002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6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30.4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23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72.8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30.4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106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30.4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230.4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16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218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30.4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27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59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87.2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59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59.2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00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30.4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5.2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87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87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58.4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16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87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60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01.6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83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0.8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44.8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6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87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101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86.4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01.6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30.4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30.4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201.6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46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59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244.8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44.8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44.8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53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16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16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87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63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29.6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64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201.6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44.8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01.6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44.8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01.6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30.4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16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30.4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30.4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16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29.6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01.6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216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16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87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30.4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230.4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30.4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59.2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59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28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230.4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44.8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30.4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44.8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87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16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44.8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1.6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24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58.4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30.4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72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7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44.8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44.8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72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35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87.2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28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216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19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2.8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30.4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223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16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01.6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87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44.8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2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16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127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44.8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259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72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44.8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87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11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244.8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26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16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201.6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01.6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44.8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72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44.8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87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16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17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30.4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44.8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30.4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16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16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44.8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4" priority="15" operator="equal">
      <formula>"failed"</formula>
    </cfRule>
    <cfRule type="cellIs" dxfId="3" priority="16" operator="equal">
      <formula>"canceled"</formula>
    </cfRule>
    <cfRule type="cellIs" dxfId="2" priority="17" operator="equal">
      <formula>"successful"</formula>
    </cfRule>
    <cfRule type="cellIs" dxfId="1" priority="18" operator="equal">
      <formula>"live"</formula>
    </cfRule>
    <cfRule type="cellIs" dxfId="0" priority="19" operator="equal">
      <formula>"live"</formula>
    </cfRule>
  </conditionalFormatting>
  <conditionalFormatting sqref="O1:O25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percent" val="0"/>
        <cfvo type="percent" val="90"/>
        <color rgb="FFFF0000"/>
        <color rgb="FF0070C0"/>
      </colorScale>
    </cfRule>
    <cfRule type="colorScale" priority="10">
      <colorScale>
        <cfvo type="min"/>
        <cfvo type="max"/>
        <color rgb="FFFF0000"/>
        <color theme="4"/>
      </colorScale>
    </cfRule>
    <cfRule type="colorScale" priority="11">
      <colorScale>
        <cfvo type="min"/>
        <cfvo type="percent" val="90"/>
        <color theme="4"/>
        <color rgb="FFFFEF9C"/>
      </colorScale>
    </cfRule>
    <cfRule type="colorScale" priority="12">
      <colorScale>
        <cfvo type="min"/>
        <cfvo type="percent" val="90"/>
        <color rgb="FFFF7128"/>
        <color rgb="FFFFEF9C"/>
      </colorScale>
    </cfRule>
    <cfRule type="colorScale" priority="14">
      <colorScale>
        <cfvo type="min"/>
        <cfvo type="max"/>
        <color rgb="FFFF0000"/>
        <color rgb="FFFFEF9C"/>
      </colorScale>
    </cfRule>
  </conditionalFormatting>
  <conditionalFormatting sqref="O1">
    <cfRule type="colorScale" priority="13">
      <colorScale>
        <cfvo type="min"/>
        <cfvo type="max"/>
        <color rgb="FFFF7128"/>
        <color rgb="FFFFEF9C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percent" val="0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percent" val="90"/>
        <color theme="4"/>
        <color rgb="FFFFEF9C"/>
      </colorScale>
    </cfRule>
    <cfRule type="colorScale" priority="5">
      <colorScale>
        <cfvo type="min"/>
        <cfvo type="percent" val="90"/>
        <color rgb="FFFF7128"/>
        <color rgb="FFFFEF9C"/>
      </colorScale>
    </cfRule>
    <cfRule type="colorScale" priority="7">
      <colorScale>
        <cfvo type="min"/>
        <cfvo type="max"/>
        <color rgb="FFFF0000"/>
        <color rgb="FFFFEF9C"/>
      </colorScale>
    </cfRule>
  </conditionalFormatting>
  <conditionalFormatting sqref="P1"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Sheet2</vt:lpstr>
      <vt:lpstr>Category Statistics</vt:lpstr>
      <vt:lpstr>Subcategory Statistics</vt:lpstr>
      <vt:lpstr>Sheet1</vt:lpstr>
      <vt:lpstr>Kickstarter</vt:lpstr>
      <vt:lpstr>Edinburgh Research</vt:lpstr>
      <vt:lpstr>Descriptive Statistics</vt:lpstr>
      <vt:lpstr>Successful Kickstarters</vt:lpstr>
      <vt:lpstr>Failed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eugene koh</cp:lastModifiedBy>
  <dcterms:created xsi:type="dcterms:W3CDTF">2017-04-20T15:17:24Z</dcterms:created>
  <dcterms:modified xsi:type="dcterms:W3CDTF">2020-10-24T21:42:24Z</dcterms:modified>
</cp:coreProperties>
</file>