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excelnewch93\Practice Files\"/>
    </mc:Choice>
  </mc:AlternateContent>
  <xr:revisionPtr revIDLastSave="0" documentId="13_ncr:1_{232D1CFD-6E19-4ABA-A04D-DB56164E9789}" xr6:coauthVersionLast="37" xr6:coauthVersionMax="37" xr10:uidLastSave="{00000000-0000-0000-0000-000000000000}"/>
  <bookViews>
    <workbookView xWindow="360" yWindow="120" windowWidth="11340" windowHeight="5520" activeTab="1" xr2:uid="{00000000-000D-0000-FFFF-FFFF00000000}"/>
  </bookViews>
  <sheets>
    <sheet name="Scenario Summary" sheetId="14" r:id="rId1"/>
    <sheet name="Original Model" sheetId="1" r:id="rId2"/>
    <sheet name="Sheet2" sheetId="2" r:id="rId3"/>
    <sheet name="Sheet3" sheetId="3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hange">'Original Model'!$E$3</definedName>
    <definedName name="costgrowth">'Original Model'!$C$12</definedName>
    <definedName name="intrate">'Original Model'!$C$11</definedName>
    <definedName name="percentage">'Original Model'!$E$4</definedName>
    <definedName name="pricegrowth">'Original Model'!$C$13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_growth">'Original Model'!$C$8</definedName>
    <definedName name="taxrate">'Original Model'!$C$6</definedName>
    <definedName name="Year1cost">'Original Model'!$C$10</definedName>
    <definedName name="Year1price">'Original Model'!$C$9</definedName>
    <definedName name="Year1sales">'Original Model'!$C$7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1" l="1"/>
  <c r="C7" i="1" l="1"/>
  <c r="B15" i="1" s="1"/>
  <c r="C8" i="1"/>
  <c r="C9" i="1"/>
  <c r="B16" i="1" s="1"/>
  <c r="C10" i="1"/>
  <c r="B17" i="1" s="1"/>
  <c r="C11" i="1"/>
  <c r="C12" i="1"/>
  <c r="C13" i="1"/>
  <c r="C16" i="1" l="1"/>
  <c r="C17" i="1"/>
  <c r="D17" i="1" s="1"/>
  <c r="E17" i="1" s="1"/>
  <c r="F17" i="1" s="1"/>
  <c r="D16" i="1"/>
  <c r="C15" i="1"/>
  <c r="B19" i="1"/>
  <c r="B18" i="1"/>
  <c r="B20" i="1" l="1"/>
  <c r="C19" i="1"/>
  <c r="D15" i="1"/>
  <c r="D18" i="1" s="1"/>
  <c r="C18" i="1"/>
  <c r="C20" i="1" s="1"/>
  <c r="B21" i="1"/>
  <c r="B22" i="1" s="1"/>
  <c r="E16" i="1"/>
  <c r="C21" i="1" l="1"/>
  <c r="C22" i="1" s="1"/>
  <c r="F16" i="1"/>
  <c r="E15" i="1"/>
  <c r="D19" i="1"/>
  <c r="D20" i="1" s="1"/>
  <c r="D21" i="1" l="1"/>
  <c r="D22" i="1" s="1"/>
  <c r="E19" i="1"/>
  <c r="F15" i="1"/>
  <c r="F19" i="1" s="1"/>
  <c r="E18" i="1"/>
  <c r="E20" i="1" l="1"/>
  <c r="E21" i="1"/>
  <c r="E22" i="1" s="1"/>
  <c r="F18" i="1"/>
  <c r="F20" i="1" s="1"/>
  <c r="F21" i="1" l="1"/>
  <c r="F22" i="1" s="1"/>
  <c r="B24" i="1" s="1"/>
  <c r="I13" i="1" l="1"/>
</calcChain>
</file>

<file path=xl/sharedStrings.xml><?xml version="1.0" encoding="utf-8"?>
<sst xmlns="http://schemas.openxmlformats.org/spreadsheetml/2006/main" count="61" uniqueCount="41">
  <si>
    <t>Year</t>
  </si>
  <si>
    <t>Year1sales</t>
  </si>
  <si>
    <t>Sales growth</t>
  </si>
  <si>
    <t>Year1price</t>
  </si>
  <si>
    <t>Year1cost</t>
  </si>
  <si>
    <t>intrate</t>
  </si>
  <si>
    <t>NPV</t>
  </si>
  <si>
    <t>Unit Sales</t>
  </si>
  <si>
    <t>Revenues</t>
  </si>
  <si>
    <t>Costs</t>
  </si>
  <si>
    <t>Tax</t>
  </si>
  <si>
    <t>Aftertax Profits</t>
  </si>
  <si>
    <t>costgrowth</t>
  </si>
  <si>
    <t>pricegrowth</t>
  </si>
  <si>
    <t>taxrate</t>
  </si>
  <si>
    <t>unit price</t>
  </si>
  <si>
    <t>unit cost</t>
  </si>
  <si>
    <t>Before Tax Profits</t>
  </si>
  <si>
    <t>Sales_growth</t>
  </si>
  <si>
    <t>$B$19</t>
  </si>
  <si>
    <t>$B$17</t>
  </si>
  <si>
    <t>$C$17</t>
  </si>
  <si>
    <t>$D$17</t>
  </si>
  <si>
    <t>$E$17</t>
  </si>
  <si>
    <t>$F$17</t>
  </si>
  <si>
    <t>Worst</t>
  </si>
  <si>
    <t>Best</t>
  </si>
  <si>
    <t>Most Likely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</si>
  <si>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</si>
  <si>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</si>
  <si>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</si>
  <si>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</si>
  <si>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</si>
  <si>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</si>
  <si>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</si>
  <si>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Tech. Services on 1/23/2003</t>
  </si>
  <si>
    <t>Change</t>
  </si>
  <si>
    <t>percentchange</t>
  </si>
  <si>
    <t>base</t>
  </si>
  <si>
    <t>used</t>
  </si>
  <si>
    <t>price and cost matter most to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</si>
</sst>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sz val="8"/>
      <name val="Arial"/>
      <family val="2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</patternFill>
    </fill>
    <fill>
      <patternFill patternType="solid">
        <fgColor indexed="22"/>
        <bgColor indexed="2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0" fillId="28" borderId="0" applyNumberFormat="0" applyBorder="0" applyAlignment="0" applyProtection="0"/>
    <xf numFmtId="0" fontId="12" fillId="29" borderId="0" applyNumberFormat="0" applyBorder="0" applyAlignment="0" applyProtection="0"/>
    <xf numFmtId="0" fontId="13" fillId="30" borderId="5" applyNumberFormat="0" applyAlignment="0" applyProtection="0"/>
    <xf numFmtId="0" fontId="14" fillId="31" borderId="6" applyNumberFormat="0" applyAlignment="0" applyProtection="0"/>
    <xf numFmtId="44" fontId="1" fillId="0" borderId="0" applyFont="0" applyFill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16" fillId="35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36" borderId="5" applyNumberFormat="0" applyAlignment="0" applyProtection="0"/>
    <xf numFmtId="0" fontId="21" fillId="0" borderId="10" applyNumberFormat="0" applyFill="0" applyAlignment="0" applyProtection="0"/>
    <xf numFmtId="0" fontId="22" fillId="37" borderId="0" applyNumberFormat="0" applyBorder="0" applyAlignment="0" applyProtection="0"/>
    <xf numFmtId="0" fontId="8" fillId="38" borderId="11" applyNumberFormat="0" applyFont="0" applyAlignment="0" applyProtection="0"/>
    <xf numFmtId="0" fontId="23" fillId="30" borderId="12" applyNumberFormat="0" applyAlignment="0" applyProtection="0"/>
    <xf numFmtId="0" fontId="24" fillId="0" borderId="0" applyNumberFormat="0" applyFill="0" applyBorder="0" applyAlignment="0" applyProtection="0"/>
    <xf numFmtId="0" fontId="15" fillId="0" borderId="13" applyNumberFormat="0" applyFill="0" applyAlignment="0" applyProtection="0"/>
    <xf numFmtId="0" fontId="2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 applyBorder="1" applyAlignment="1"/>
    <xf numFmtId="44" fontId="0" fillId="0" borderId="0" xfId="0" applyNumberFormat="1" applyFill="1" applyBorder="1" applyAlignment="1"/>
    <xf numFmtId="0" fontId="0" fillId="0" borderId="1" xfId="0" applyFill="1" applyBorder="1" applyAlignment="1"/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0" fillId="3" borderId="0" xfId="0" applyFill="1" applyBorder="1" applyAlignment="1"/>
    <xf numFmtId="44" fontId="0" fillId="3" borderId="0" xfId="0" applyNumberFormat="1" applyFill="1" applyBorder="1" applyAlignment="1"/>
    <xf numFmtId="0" fontId="4" fillId="0" borderId="0" xfId="0" applyFont="1" applyFill="1" applyBorder="1" applyAlignment="1">
      <alignment vertical="top" wrapText="1"/>
    </xf>
    <xf numFmtId="0" fontId="5" fillId="2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8" fontId="0" fillId="0" borderId="4" xfId="0" applyNumberFormat="1" applyFill="1" applyBorder="1" applyAlignment="1"/>
    <xf numFmtId="0" fontId="9" fillId="0" borderId="0" xfId="0" applyFont="1"/>
    <xf numFmtId="44" fontId="9" fillId="0" borderId="0" xfId="28" applyFont="1"/>
    <xf numFmtId="44" fontId="9" fillId="0" borderId="0" xfId="0" applyNumberFormat="1" applyFont="1"/>
    <xf numFmtId="8" fontId="9" fillId="0" borderId="0" xfId="0" applyNumberFormat="1" applyFont="1"/>
    <xf numFmtId="0" fontId="9" fillId="39" borderId="0" xfId="0" applyFont="1" applyFill="1"/>
    <xf numFmtId="0" fontId="9" fillId="40" borderId="0" xfId="0" applyFont="1" applyFill="1"/>
  </cellXfs>
  <cellStyles count="45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 xr:uid="{00000000-0005-0000-0000-00001C000000}"/>
    <cellStyle name="Emphasis 2" xfId="30" xr:uid="{00000000-0005-0000-0000-00001D000000}"/>
    <cellStyle name="Emphasis 3" xfId="31" xr:uid="{00000000-0005-0000-0000-00001E000000}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 xr:uid="{00000000-0005-0000-0000-00002A000000}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Spiderplot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'Original Model'!$O$24</c:f>
              <c:strCache>
                <c:ptCount val="1"/>
                <c:pt idx="0">
                  <c:v>taxrate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'Original Model'!$P$23:$X$23</c:f>
              <c:numCache>
                <c:formatCode>General</c:formatCode>
                <c:ptCount val="9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</c:numCache>
            </c:numRef>
          </c:cat>
          <c:val>
            <c:numRef>
              <c:f>'Original Model'!$P$24:$X$24</c:f>
              <c:numCache>
                <c:formatCode>General</c:formatCode>
                <c:ptCount val="9"/>
                <c:pt idx="0">
                  <c:v>44956.631831668754</c:v>
                </c:pt>
                <c:pt idx="1">
                  <c:v>42590.493314212508</c:v>
                </c:pt>
                <c:pt idx="2">
                  <c:v>40224.354796756255</c:v>
                </c:pt>
                <c:pt idx="3">
                  <c:v>37858.216279300002</c:v>
                </c:pt>
                <c:pt idx="4">
                  <c:v>35492.07776184375</c:v>
                </c:pt>
                <c:pt idx="5">
                  <c:v>33125.939244387504</c:v>
                </c:pt>
                <c:pt idx="6">
                  <c:v>30759.800726931258</c:v>
                </c:pt>
                <c:pt idx="7">
                  <c:v>28393.662209475002</c:v>
                </c:pt>
                <c:pt idx="8">
                  <c:v>26027.523692018756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A0-47AE-8102-528468CEF37F}"/>
            </c:ext>
          </c:extLst>
        </c:ser>
        <c:ser>
          <c:idx val="1"/>
          <c:order val="1"/>
          <c:tx>
            <c:strRef>
              <c:f>'Original Model'!$O$25</c:f>
              <c:strCache>
                <c:ptCount val="1"/>
                <c:pt idx="0">
                  <c:v>Year1sales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'Original Model'!$P$23:$X$23</c:f>
              <c:numCache>
                <c:formatCode>General</c:formatCode>
                <c:ptCount val="9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</c:numCache>
            </c:numRef>
          </c:cat>
          <c:val>
            <c:numRef>
              <c:f>'Original Model'!$P$25:$X$25</c:f>
              <c:numCache>
                <c:formatCode>General</c:formatCode>
                <c:ptCount val="9"/>
                <c:pt idx="0">
                  <c:v>21295.246657106258</c:v>
                </c:pt>
                <c:pt idx="1">
                  <c:v>24844.45443329063</c:v>
                </c:pt>
                <c:pt idx="2">
                  <c:v>28393.662209474995</c:v>
                </c:pt>
                <c:pt idx="3">
                  <c:v>31942.869985659378</c:v>
                </c:pt>
                <c:pt idx="4">
                  <c:v>35492.07776184375</c:v>
                </c:pt>
                <c:pt idx="5">
                  <c:v>39041.28553802814</c:v>
                </c:pt>
                <c:pt idx="6">
                  <c:v>42590.493314212516</c:v>
                </c:pt>
                <c:pt idx="7">
                  <c:v>46139.701090396884</c:v>
                </c:pt>
                <c:pt idx="8">
                  <c:v>49688.90886658126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A0-47AE-8102-528468CEF37F}"/>
            </c:ext>
          </c:extLst>
        </c:ser>
        <c:ser>
          <c:idx val="2"/>
          <c:order val="2"/>
          <c:tx>
            <c:strRef>
              <c:f>'Original Model'!$O$26</c:f>
              <c:strCache>
                <c:ptCount val="1"/>
                <c:pt idx="0">
                  <c:v>Sales growth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'Original Model'!$P$23:$X$23</c:f>
              <c:numCache>
                <c:formatCode>General</c:formatCode>
                <c:ptCount val="9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</c:numCache>
            </c:numRef>
          </c:cat>
          <c:val>
            <c:numRef>
              <c:f>'Original Model'!$P$26:$X$26</c:f>
              <c:numCache>
                <c:formatCode>General</c:formatCode>
                <c:ptCount val="9"/>
                <c:pt idx="0">
                  <c:v>34368.871539733642</c:v>
                </c:pt>
                <c:pt idx="1">
                  <c:v>34646.000528707802</c:v>
                </c:pt>
                <c:pt idx="2">
                  <c:v>34925.566783623748</c:v>
                </c:pt>
                <c:pt idx="3">
                  <c:v>35207.586956707935</c:v>
                </c:pt>
                <c:pt idx="4">
                  <c:v>35492.07776184375</c:v>
                </c:pt>
                <c:pt idx="5">
                  <c:v>35779.055974571478</c:v>
                </c:pt>
                <c:pt idx="6">
                  <c:v>36068.538432088382</c:v>
                </c:pt>
                <c:pt idx="7">
                  <c:v>36360.542033248537</c:v>
                </c:pt>
                <c:pt idx="8">
                  <c:v>36655.083738563051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A0-47AE-8102-528468CEF37F}"/>
            </c:ext>
          </c:extLst>
        </c:ser>
        <c:ser>
          <c:idx val="3"/>
          <c:order val="3"/>
          <c:tx>
            <c:strRef>
              <c:f>'Original Model'!$O$27</c:f>
              <c:strCache>
                <c:ptCount val="1"/>
                <c:pt idx="0">
                  <c:v>Year1price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'Original Model'!$P$23:$X$23</c:f>
              <c:numCache>
                <c:formatCode>General</c:formatCode>
                <c:ptCount val="9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</c:numCache>
            </c:numRef>
          </c:cat>
          <c:val>
            <c:numRef>
              <c:f>'Original Model'!$P$27:$X$27</c:f>
              <c:numCache>
                <c:formatCode>General</c:formatCode>
                <c:ptCount val="9"/>
                <c:pt idx="0">
                  <c:v>-47879.862833074767</c:v>
                </c:pt>
                <c:pt idx="1">
                  <c:v>-27036.877684345134</c:v>
                </c:pt>
                <c:pt idx="2">
                  <c:v>-6193.8925356155069</c:v>
                </c:pt>
                <c:pt idx="3">
                  <c:v>14649.09261311414</c:v>
                </c:pt>
                <c:pt idx="4">
                  <c:v>35492.07776184375</c:v>
                </c:pt>
                <c:pt idx="5">
                  <c:v>56335.062910573397</c:v>
                </c:pt>
                <c:pt idx="6">
                  <c:v>77178.048059303022</c:v>
                </c:pt>
                <c:pt idx="7">
                  <c:v>98021.033208032663</c:v>
                </c:pt>
                <c:pt idx="8">
                  <c:v>118864.01835676227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A0-47AE-8102-528468CEF37F}"/>
            </c:ext>
          </c:extLst>
        </c:ser>
        <c:ser>
          <c:idx val="4"/>
          <c:order val="4"/>
          <c:tx>
            <c:strRef>
              <c:f>'Original Model'!$O$28</c:f>
              <c:strCache>
                <c:ptCount val="1"/>
                <c:pt idx="0">
                  <c:v>Year1cost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'Original Model'!$P$23:$X$23</c:f>
              <c:numCache>
                <c:formatCode>General</c:formatCode>
                <c:ptCount val="9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</c:numCache>
            </c:numRef>
          </c:cat>
          <c:val>
            <c:numRef>
              <c:f>'Original Model'!$P$28:$X$28</c:f>
              <c:numCache>
                <c:formatCode>General</c:formatCode>
                <c:ptCount val="9"/>
                <c:pt idx="0">
                  <c:v>104667.18725202479</c:v>
                </c:pt>
                <c:pt idx="1">
                  <c:v>87373.409879479543</c:v>
                </c:pt>
                <c:pt idx="2">
                  <c:v>70079.632506934227</c:v>
                </c:pt>
                <c:pt idx="3">
                  <c:v>52785.855134388999</c:v>
                </c:pt>
                <c:pt idx="4">
                  <c:v>35492.07776184375</c:v>
                </c:pt>
                <c:pt idx="5">
                  <c:v>18198.3003892985</c:v>
                </c:pt>
                <c:pt idx="6">
                  <c:v>904.52301675328533</c:v>
                </c:pt>
                <c:pt idx="7">
                  <c:v>-16389.25435579204</c:v>
                </c:pt>
                <c:pt idx="8">
                  <c:v>-33683.031728337213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A0-47AE-8102-528468CEF37F}"/>
            </c:ext>
          </c:extLst>
        </c:ser>
        <c:ser>
          <c:idx val="5"/>
          <c:order val="5"/>
          <c:tx>
            <c:strRef>
              <c:f>'Original Model'!$O$29</c:f>
              <c:strCache>
                <c:ptCount val="1"/>
                <c:pt idx="0">
                  <c:v>intrate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'Original Model'!$P$23:$X$23</c:f>
              <c:numCache>
                <c:formatCode>General</c:formatCode>
                <c:ptCount val="9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</c:numCache>
            </c:numRef>
          </c:cat>
          <c:val>
            <c:numRef>
              <c:f>'Original Model'!$P$29:$X$29</c:f>
              <c:numCache>
                <c:formatCode>General</c:formatCode>
                <c:ptCount val="9"/>
                <c:pt idx="0">
                  <c:v>41110.488788710798</c:v>
                </c:pt>
                <c:pt idx="1">
                  <c:v>39577.059942663705</c:v>
                </c:pt>
                <c:pt idx="2">
                  <c:v>38133.970432111164</c:v>
                </c:pt>
                <c:pt idx="3">
                  <c:v>36774.383110399212</c:v>
                </c:pt>
                <c:pt idx="4">
                  <c:v>35492.07776184375</c:v>
                </c:pt>
                <c:pt idx="5">
                  <c:v>34281.387245730199</c:v>
                </c:pt>
                <c:pt idx="6">
                  <c:v>33137.141043070791</c:v>
                </c:pt>
                <c:pt idx="7">
                  <c:v>32054.615260618728</c:v>
                </c:pt>
                <c:pt idx="8">
                  <c:v>31029.488278078839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A0-47AE-8102-528468CEF37F}"/>
            </c:ext>
          </c:extLst>
        </c:ser>
        <c:ser>
          <c:idx val="6"/>
          <c:order val="6"/>
          <c:tx>
            <c:strRef>
              <c:f>'Original Model'!$O$30</c:f>
              <c:strCache>
                <c:ptCount val="1"/>
                <c:pt idx="0">
                  <c:v>costgrowth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'Original Model'!$P$23:$X$23</c:f>
              <c:numCache>
                <c:formatCode>General</c:formatCode>
                <c:ptCount val="9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</c:numCache>
            </c:numRef>
          </c:cat>
          <c:val>
            <c:numRef>
              <c:f>'Original Model'!$P$30:$X$30</c:f>
              <c:numCache>
                <c:formatCode>General</c:formatCode>
                <c:ptCount val="9"/>
                <c:pt idx="0">
                  <c:v>41685.970297459266</c:v>
                </c:pt>
                <c:pt idx="1">
                  <c:v>40159.192089904987</c:v>
                </c:pt>
                <c:pt idx="2">
                  <c:v>38618.019131275592</c:v>
                </c:pt>
                <c:pt idx="3">
                  <c:v>37062.348719734298</c:v>
                </c:pt>
                <c:pt idx="4">
                  <c:v>35492.07776184375</c:v>
                </c:pt>
                <c:pt idx="5">
                  <c:v>33907.102772566599</c:v>
                </c:pt>
                <c:pt idx="6">
                  <c:v>32307.319875264893</c:v>
                </c:pt>
                <c:pt idx="7">
                  <c:v>30692.624801700727</c:v>
                </c:pt>
                <c:pt idx="8">
                  <c:v>29062.912892035569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A0-47AE-8102-528468CEF37F}"/>
            </c:ext>
          </c:extLst>
        </c:ser>
        <c:ser>
          <c:idx val="7"/>
          <c:order val="7"/>
          <c:tx>
            <c:strRef>
              <c:f>'Original Model'!$O$31</c:f>
              <c:strCache>
                <c:ptCount val="1"/>
                <c:pt idx="0">
                  <c:v>pricegrowth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'Original Model'!$P$23:$X$23</c:f>
              <c:numCache>
                <c:formatCode>General</c:formatCode>
                <c:ptCount val="9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</c:numCache>
            </c:numRef>
          </c:cat>
          <c:val>
            <c:numRef>
              <c:f>'Original Model'!$P$31:$X$31</c:f>
              <c:numCache>
                <c:formatCode>General</c:formatCode>
                <c:ptCount val="9"/>
                <c:pt idx="0">
                  <c:v>30984.392114303027</c:v>
                </c:pt>
                <c:pt idx="1">
                  <c:v>32101.76235538573</c:v>
                </c:pt>
                <c:pt idx="2">
                  <c:v>33225.481758230468</c:v>
                </c:pt>
                <c:pt idx="3">
                  <c:v>34355.577735136758</c:v>
                </c:pt>
                <c:pt idx="4">
                  <c:v>35492.07776184375</c:v>
                </c:pt>
                <c:pt idx="5">
                  <c:v>36635.009377529561</c:v>
                </c:pt>
                <c:pt idx="6">
                  <c:v>37784.400184811813</c:v>
                </c:pt>
                <c:pt idx="7">
                  <c:v>38940.277849747064</c:v>
                </c:pt>
                <c:pt idx="8">
                  <c:v>40102.670101831405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9A0-47AE-8102-528468CEF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660136"/>
        <c:axId val="595657840"/>
      </c:lineChart>
      <c:catAx>
        <c:axId val="595660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657840"/>
        <c:crosses val="autoZero"/>
        <c:auto val="1"/>
        <c:lblAlgn val="ctr"/>
        <c:lblOffset val="100"/>
        <c:noMultiLvlLbl val="0"/>
      </c:catAx>
      <c:valAx>
        <c:axId val="59565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660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239889</xdr:colOff>
      <xdr:row>31</xdr:row>
      <xdr:rowOff>21873</xdr:rowOff>
    </xdr:from>
    <xdr:to>
      <xdr:col>20</xdr:col>
      <xdr:colOff>606778</xdr:colOff>
      <xdr:row>48</xdr:row>
      <xdr:rowOff>6351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CF0AB-AA8C-4075-BD08-AA078E4A6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G18"/>
  <sheetViews>
    <sheetView showGridLines="0" workbookViewId="0"/>
  </sheetViews>
  <sheetFormatPr defaultRowHeight="12.5" outlineLevelRow="1" outlineLevelCol="1" x14ac:dyDescent="0.25"/>
  <cols>
    <col min="3" max="3" width="13.453125" bestFit="1" customWidth="1"/>
    <col min="4" max="7" width="13.26953125" bestFit="1" customWidth="1" outlineLevel="1"/>
  </cols>
  <sheetData>
    <row r="1" spans="2:7" ht="13" thickBot="1" x14ac:dyDescent="0.3"/>
    <row r="2" spans="2:7" ht="14" x14ac:dyDescent="0.3">
      <c r="B2" s="10" t="s">
        <v>28</v>
      </c>
      <c r="C2" s="10"/>
      <c r="D2" s="4"/>
      <c r="E2" s="4"/>
      <c r="F2" s="4"/>
      <c r="G2" s="4"/>
    </row>
    <row r="3" spans="2:7" ht="14" collapsed="1" x14ac:dyDescent="0.3">
      <c r="B3" s="9"/>
      <c r="C3" s="9"/>
      <c r="D3" s="5" t="s">
        <v>30</v>
      </c>
      <c r="E3" s="5" t="s">
        <v>26</v>
      </c>
      <c r="F3" s="5" t="s">
        <v>27</v>
      </c>
      <c r="G3" s="5" t="s">
        <v>25</v>
      </c>
    </row>
    <row r="4" spans="2:7" ht="30" hidden="1" outlineLevel="1" x14ac:dyDescent="0.3">
      <c r="B4" s="11"/>
      <c r="C4" s="11"/>
      <c r="D4" s="1"/>
      <c r="E4" s="8" t="s">
        <v>35</v>
      </c>
      <c r="F4" s="8" t="s">
        <v>35</v>
      </c>
      <c r="G4" s="8" t="s">
        <v>35</v>
      </c>
    </row>
    <row r="5" spans="2:7" ht="13" x14ac:dyDescent="0.3">
      <c r="B5" s="12" t="s">
        <v>29</v>
      </c>
      <c r="C5" s="12"/>
      <c r="D5" s="3"/>
      <c r="E5" s="3"/>
      <c r="F5" s="3"/>
      <c r="G5" s="3"/>
    </row>
    <row r="6" spans="2:7" ht="13" outlineLevel="1" x14ac:dyDescent="0.3">
      <c r="B6" s="11"/>
      <c r="C6" s="11" t="s">
        <v>1</v>
      </c>
      <c r="D6" s="1">
        <v>12000</v>
      </c>
      <c r="E6" s="6">
        <v>20000</v>
      </c>
      <c r="F6" s="6">
        <v>10000</v>
      </c>
      <c r="G6" s="6">
        <v>5000</v>
      </c>
    </row>
    <row r="7" spans="2:7" ht="13" outlineLevel="1" x14ac:dyDescent="0.3">
      <c r="B7" s="11"/>
      <c r="C7" s="11" t="s">
        <v>18</v>
      </c>
      <c r="D7" s="1">
        <v>0.05</v>
      </c>
      <c r="E7" s="6">
        <v>0.2</v>
      </c>
      <c r="F7" s="6">
        <v>0.1</v>
      </c>
      <c r="G7" s="6">
        <v>0.02</v>
      </c>
    </row>
    <row r="8" spans="2:7" ht="13" outlineLevel="1" x14ac:dyDescent="0.3">
      <c r="B8" s="11"/>
      <c r="C8" s="11" t="s">
        <v>3</v>
      </c>
      <c r="D8" s="2">
        <v>7.5</v>
      </c>
      <c r="E8" s="7">
        <v>10</v>
      </c>
      <c r="F8" s="7">
        <v>7.5</v>
      </c>
      <c r="G8" s="7">
        <v>5</v>
      </c>
    </row>
    <row r="9" spans="2:7" ht="13" x14ac:dyDescent="0.3">
      <c r="B9" s="12" t="s">
        <v>31</v>
      </c>
      <c r="C9" s="12"/>
      <c r="D9" s="3"/>
      <c r="E9" s="3"/>
      <c r="F9" s="3"/>
      <c r="G9" s="3"/>
    </row>
    <row r="10" spans="2:7" ht="13" outlineLevel="1" x14ac:dyDescent="0.3">
      <c r="B10" s="11"/>
      <c r="C10" s="11" t="s">
        <v>20</v>
      </c>
      <c r="D10" s="2">
        <v>10800</v>
      </c>
      <c r="E10" s="2">
        <v>48000</v>
      </c>
      <c r="F10" s="2">
        <v>9000</v>
      </c>
      <c r="G10" s="2">
        <v>-3000</v>
      </c>
    </row>
    <row r="11" spans="2:7" ht="13" outlineLevel="1" x14ac:dyDescent="0.3">
      <c r="B11" s="11"/>
      <c r="C11" s="11" t="s">
        <v>21</v>
      </c>
      <c r="D11" s="2">
        <v>10773</v>
      </c>
      <c r="E11" s="2">
        <v>57600</v>
      </c>
      <c r="F11" s="2">
        <v>9404.9999999999909</v>
      </c>
      <c r="G11" s="2">
        <v>-3519</v>
      </c>
    </row>
    <row r="12" spans="2:7" ht="13" outlineLevel="1" x14ac:dyDescent="0.3">
      <c r="B12" s="11"/>
      <c r="C12" s="11" t="s">
        <v>22</v>
      </c>
      <c r="D12" s="2">
        <v>10650.8115</v>
      </c>
      <c r="E12" s="2">
        <v>69016.320000000007</v>
      </c>
      <c r="F12" s="2">
        <v>9741.1049999999905</v>
      </c>
      <c r="G12" s="2">
        <v>-4090.3326000000002</v>
      </c>
    </row>
    <row r="13" spans="2:7" ht="13" outlineLevel="1" x14ac:dyDescent="0.3">
      <c r="B13" s="11"/>
      <c r="C13" s="11" t="s">
        <v>23</v>
      </c>
      <c r="D13" s="2">
        <v>10416.145367249999</v>
      </c>
      <c r="E13" s="2">
        <v>82560.798720000006</v>
      </c>
      <c r="F13" s="2">
        <v>9980.1241649999902</v>
      </c>
      <c r="G13" s="2">
        <v>-4718.4968847600003</v>
      </c>
    </row>
    <row r="14" spans="2:7" ht="13" outlineLevel="1" x14ac:dyDescent="0.3">
      <c r="B14" s="11"/>
      <c r="C14" s="11" t="s">
        <v>24</v>
      </c>
      <c r="D14" s="2">
        <v>10049.326449505899</v>
      </c>
      <c r="E14" s="2">
        <v>98588.497489920002</v>
      </c>
      <c r="F14" s="2">
        <v>10087.167969945</v>
      </c>
      <c r="G14" s="2">
        <v>-5408.3510176480604</v>
      </c>
    </row>
    <row r="15" spans="2:7" ht="13.5" outlineLevel="1" thickBot="1" x14ac:dyDescent="0.35">
      <c r="B15" s="13"/>
      <c r="C15" s="13" t="s">
        <v>19</v>
      </c>
      <c r="D15" s="14">
        <v>35492.077761843699</v>
      </c>
      <c r="E15" s="14">
        <v>226892.66832071301</v>
      </c>
      <c r="F15" s="14">
        <v>32063.826429235301</v>
      </c>
      <c r="G15" s="14">
        <v>-13345.7475084206</v>
      </c>
    </row>
    <row r="16" spans="2:7" x14ac:dyDescent="0.25">
      <c r="B16" t="s">
        <v>32</v>
      </c>
    </row>
    <row r="17" spans="2:2" x14ac:dyDescent="0.25">
      <c r="B17" t="s">
        <v>33</v>
      </c>
    </row>
    <row r="18" spans="2:2" x14ac:dyDescent="0.25">
      <c r="B18" t="s">
        <v>34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X33"/>
  <sheetViews>
    <sheetView tabSelected="1" topLeftCell="O23" zoomScale="90" zoomScaleNormal="90" workbookViewId="0">
      <selection activeCell="P23" sqref="P23"/>
    </sheetView>
  </sheetViews>
  <sheetFormatPr defaultColWidth="9.1796875" defaultRowHeight="13" x14ac:dyDescent="0.3"/>
  <cols>
    <col min="1" max="1" width="16" style="15" customWidth="1"/>
    <col min="2" max="2" width="12.453125" style="15" customWidth="1"/>
    <col min="3" max="3" width="18.1796875" style="15" customWidth="1"/>
    <col min="4" max="4" width="14.7265625" style="15" customWidth="1"/>
    <col min="5" max="6" width="13.1796875" style="15" customWidth="1"/>
    <col min="7" max="7" width="9.1796875" style="15"/>
    <col min="8" max="8" width="13.54296875" style="15" customWidth="1"/>
    <col min="9" max="9" width="12.453125" style="15" customWidth="1"/>
    <col min="10" max="13" width="9.1796875" style="15"/>
    <col min="14" max="14" width="10.7265625" style="15" bestFit="1" customWidth="1"/>
    <col min="15" max="15" width="14.26953125" style="15" customWidth="1"/>
    <col min="16" max="16384" width="9.1796875" style="15"/>
  </cols>
  <sheetData>
    <row r="3" spans="1:18" x14ac:dyDescent="0.3">
      <c r="D3" s="15" t="s">
        <v>36</v>
      </c>
      <c r="E3" s="15">
        <v>2</v>
      </c>
    </row>
    <row r="4" spans="1:18" x14ac:dyDescent="0.3">
      <c r="D4" s="15" t="s">
        <v>37</v>
      </c>
      <c r="E4" s="15">
        <v>0</v>
      </c>
    </row>
    <row r="5" spans="1:18" x14ac:dyDescent="0.3">
      <c r="C5" s="15" t="s">
        <v>39</v>
      </c>
      <c r="D5" s="15" t="s">
        <v>38</v>
      </c>
    </row>
    <row r="6" spans="1:18" x14ac:dyDescent="0.3">
      <c r="A6" s="15">
        <v>1</v>
      </c>
      <c r="B6" s="15" t="s">
        <v>14</v>
      </c>
      <c r="C6" s="15">
        <f>IF(A6=Change,D6*(1+percentage),D6)</f>
        <v>0.4</v>
      </c>
      <c r="D6" s="15">
        <v>0.4</v>
      </c>
    </row>
    <row r="7" spans="1:18" x14ac:dyDescent="0.3">
      <c r="A7" s="15">
        <v>2</v>
      </c>
      <c r="B7" s="15" t="s">
        <v>1</v>
      </c>
      <c r="C7" s="15">
        <f t="shared" ref="C6:C13" si="0">IF(A7=Change,D7*(1+percentage),D7)</f>
        <v>12000</v>
      </c>
      <c r="D7" s="15">
        <v>12000</v>
      </c>
    </row>
    <row r="8" spans="1:18" x14ac:dyDescent="0.3">
      <c r="A8" s="15">
        <v>3</v>
      </c>
      <c r="B8" s="15" t="s">
        <v>2</v>
      </c>
      <c r="C8" s="15">
        <f t="shared" si="0"/>
        <v>0.05</v>
      </c>
      <c r="D8" s="15">
        <v>0.05</v>
      </c>
    </row>
    <row r="9" spans="1:18" x14ac:dyDescent="0.3">
      <c r="A9" s="15">
        <v>4</v>
      </c>
      <c r="B9" s="15" t="s">
        <v>3</v>
      </c>
      <c r="C9" s="15">
        <f t="shared" si="0"/>
        <v>7.5</v>
      </c>
      <c r="D9" s="16">
        <v>7.5</v>
      </c>
    </row>
    <row r="10" spans="1:18" x14ac:dyDescent="0.3">
      <c r="A10" s="15">
        <v>5</v>
      </c>
      <c r="B10" s="15" t="s">
        <v>4</v>
      </c>
      <c r="C10" s="15">
        <f t="shared" si="0"/>
        <v>6</v>
      </c>
      <c r="D10" s="16">
        <v>6</v>
      </c>
    </row>
    <row r="11" spans="1:18" x14ac:dyDescent="0.3">
      <c r="A11" s="15">
        <v>6</v>
      </c>
      <c r="B11" s="15" t="s">
        <v>5</v>
      </c>
      <c r="C11" s="15">
        <f t="shared" si="0"/>
        <v>0.15</v>
      </c>
      <c r="D11" s="15">
        <v>0.15</v>
      </c>
    </row>
    <row r="12" spans="1:18" x14ac:dyDescent="0.3">
      <c r="A12" s="15">
        <v>7</v>
      </c>
      <c r="B12" s="15" t="s">
        <v>12</v>
      </c>
      <c r="C12" s="15">
        <f t="shared" si="0"/>
        <v>0.05</v>
      </c>
      <c r="D12" s="15">
        <v>0.05</v>
      </c>
    </row>
    <row r="13" spans="1:18" x14ac:dyDescent="0.3">
      <c r="A13" s="15">
        <v>8</v>
      </c>
      <c r="B13" s="15" t="s">
        <v>13</v>
      </c>
      <c r="C13" s="15">
        <f t="shared" si="0"/>
        <v>0.03</v>
      </c>
      <c r="D13" s="15">
        <v>0.03</v>
      </c>
      <c r="I13" s="18">
        <f>B24</f>
        <v>35492.07776184375</v>
      </c>
      <c r="J13" s="15">
        <v>-0.4</v>
      </c>
      <c r="K13" s="15">
        <v>-0.3</v>
      </c>
      <c r="L13" s="15">
        <v>-0.2</v>
      </c>
      <c r="M13" s="15">
        <v>-0.1</v>
      </c>
      <c r="N13" s="15">
        <v>0</v>
      </c>
      <c r="O13" s="15">
        <v>0.1</v>
      </c>
      <c r="P13" s="15">
        <v>0.2</v>
      </c>
      <c r="Q13" s="15">
        <v>0.3</v>
      </c>
      <c r="R13" s="15">
        <v>0.4</v>
      </c>
    </row>
    <row r="14" spans="1:18" x14ac:dyDescent="0.3">
      <c r="A14" s="15" t="s">
        <v>0</v>
      </c>
      <c r="B14" s="15">
        <v>1</v>
      </c>
      <c r="C14" s="15">
        <v>2</v>
      </c>
      <c r="D14" s="15">
        <v>3</v>
      </c>
      <c r="E14" s="15">
        <v>4</v>
      </c>
      <c r="F14" s="15">
        <v>5</v>
      </c>
      <c r="H14" s="15" t="s">
        <v>14</v>
      </c>
      <c r="I14" s="15">
        <v>1</v>
      </c>
      <c r="J14" s="15">
        <f t="dataTable" ref="J14:R21" dt2D="1" dtr="0" r1="E4" r2="E3"/>
        <v>44956.631831668754</v>
      </c>
      <c r="K14" s="15">
        <v>42590.493314212508</v>
      </c>
      <c r="L14" s="15">
        <v>40224.354796756255</v>
      </c>
      <c r="M14" s="15">
        <v>37858.216279300002</v>
      </c>
      <c r="N14" s="15">
        <v>35492.07776184375</v>
      </c>
      <c r="O14" s="15">
        <v>33125.939244387504</v>
      </c>
      <c r="P14" s="15">
        <v>30759.800726931258</v>
      </c>
      <c r="Q14" s="15">
        <v>28393.662209475002</v>
      </c>
      <c r="R14" s="15">
        <v>26027.523692018756</v>
      </c>
    </row>
    <row r="15" spans="1:18" x14ac:dyDescent="0.3">
      <c r="A15" s="15" t="s">
        <v>7</v>
      </c>
      <c r="B15" s="15">
        <f>Year1sales</f>
        <v>12000</v>
      </c>
      <c r="C15" s="15">
        <f>B15*(1+Sales_growth)</f>
        <v>12600</v>
      </c>
      <c r="D15" s="15">
        <f>C15*(1+Sales_growth)</f>
        <v>13230</v>
      </c>
      <c r="E15" s="15">
        <f>D15*(1+Sales_growth)</f>
        <v>13891.5</v>
      </c>
      <c r="F15" s="15">
        <f>E15*(1+Sales_growth)</f>
        <v>14586.075000000001</v>
      </c>
      <c r="H15" s="15" t="s">
        <v>1</v>
      </c>
      <c r="I15" s="15">
        <v>2</v>
      </c>
      <c r="J15" s="15">
        <v>21295.246657106258</v>
      </c>
      <c r="K15" s="15">
        <v>24844.45443329063</v>
      </c>
      <c r="L15" s="15">
        <v>28393.662209474995</v>
      </c>
      <c r="M15" s="15">
        <v>31942.869985659378</v>
      </c>
      <c r="N15" s="15">
        <v>35492.07776184375</v>
      </c>
      <c r="O15" s="15">
        <v>39041.28553802814</v>
      </c>
      <c r="P15" s="15">
        <v>42590.493314212516</v>
      </c>
      <c r="Q15" s="15">
        <v>46139.701090396884</v>
      </c>
      <c r="R15" s="15">
        <v>49688.90886658126</v>
      </c>
    </row>
    <row r="16" spans="1:18" x14ac:dyDescent="0.3">
      <c r="A16" s="15" t="s">
        <v>15</v>
      </c>
      <c r="B16" s="16">
        <f>Year1price</f>
        <v>7.5</v>
      </c>
      <c r="C16" s="16">
        <f>B16*(1+pricegrowth)</f>
        <v>7.7250000000000005</v>
      </c>
      <c r="D16" s="16">
        <f>C16*(1+pricegrowth)</f>
        <v>7.9567500000000004</v>
      </c>
      <c r="E16" s="16">
        <f>D16*(1+pricegrowth)</f>
        <v>8.1954525</v>
      </c>
      <c r="F16" s="16">
        <f>E16*(1+pricegrowth)</f>
        <v>8.4413160749999996</v>
      </c>
      <c r="H16" s="15" t="s">
        <v>2</v>
      </c>
      <c r="I16" s="15">
        <v>3</v>
      </c>
      <c r="J16" s="15">
        <v>34368.871539733642</v>
      </c>
      <c r="K16" s="15">
        <v>34646.000528707802</v>
      </c>
      <c r="L16" s="15">
        <v>34925.566783623748</v>
      </c>
      <c r="M16" s="15">
        <v>35207.586956707935</v>
      </c>
      <c r="N16" s="15">
        <v>35492.07776184375</v>
      </c>
      <c r="O16" s="15">
        <v>35779.055974571478</v>
      </c>
      <c r="P16" s="15">
        <v>36068.538432088382</v>
      </c>
      <c r="Q16" s="15">
        <v>36360.542033248537</v>
      </c>
      <c r="R16" s="15">
        <v>36655.083738563051</v>
      </c>
    </row>
    <row r="17" spans="1:24" x14ac:dyDescent="0.3">
      <c r="A17" s="15" t="s">
        <v>16</v>
      </c>
      <c r="B17" s="16">
        <f>Year1cost</f>
        <v>6</v>
      </c>
      <c r="C17" s="16">
        <f>B17*(1+costgrowth)</f>
        <v>6.3000000000000007</v>
      </c>
      <c r="D17" s="16">
        <f>C17*(1+costgrowth)</f>
        <v>6.6150000000000011</v>
      </c>
      <c r="E17" s="16">
        <f>D17*(1+costgrowth)</f>
        <v>6.9457500000000012</v>
      </c>
      <c r="F17" s="16">
        <f>E17*(1+costgrowth)</f>
        <v>7.2930375000000014</v>
      </c>
      <c r="H17" s="15" t="s">
        <v>3</v>
      </c>
      <c r="I17" s="15">
        <v>4</v>
      </c>
      <c r="J17" s="15">
        <v>-47879.862833074767</v>
      </c>
      <c r="K17" s="15">
        <v>-27036.877684345134</v>
      </c>
      <c r="L17" s="15">
        <v>-6193.8925356155069</v>
      </c>
      <c r="M17" s="15">
        <v>14649.09261311414</v>
      </c>
      <c r="N17" s="15">
        <v>35492.07776184375</v>
      </c>
      <c r="O17" s="15">
        <v>56335.062910573397</v>
      </c>
      <c r="P17" s="15">
        <v>77178.048059303022</v>
      </c>
      <c r="Q17" s="15">
        <v>98021.033208032663</v>
      </c>
      <c r="R17" s="15">
        <v>118864.01835676227</v>
      </c>
    </row>
    <row r="18" spans="1:24" x14ac:dyDescent="0.3">
      <c r="A18" s="15" t="s">
        <v>8</v>
      </c>
      <c r="B18" s="17">
        <f>B16*B15</f>
        <v>90000</v>
      </c>
      <c r="C18" s="17">
        <f>C16*C15</f>
        <v>97335</v>
      </c>
      <c r="D18" s="17">
        <f>D16*D15</f>
        <v>105267.80250000001</v>
      </c>
      <c r="E18" s="17">
        <f>E16*E15</f>
        <v>113847.12840375</v>
      </c>
      <c r="F18" s="17">
        <f>F16*F15</f>
        <v>123125.66936865562</v>
      </c>
      <c r="H18" s="15" t="s">
        <v>4</v>
      </c>
      <c r="I18" s="15">
        <v>5</v>
      </c>
      <c r="J18" s="15">
        <v>104667.18725202479</v>
      </c>
      <c r="K18" s="15">
        <v>87373.409879479543</v>
      </c>
      <c r="L18" s="15">
        <v>70079.632506934227</v>
      </c>
      <c r="M18" s="15">
        <v>52785.855134388999</v>
      </c>
      <c r="N18" s="15">
        <v>35492.07776184375</v>
      </c>
      <c r="O18" s="15">
        <v>18198.3003892985</v>
      </c>
      <c r="P18" s="15">
        <v>904.52301675328533</v>
      </c>
      <c r="Q18" s="15">
        <v>-16389.25435579204</v>
      </c>
      <c r="R18" s="15">
        <v>-33683.031728337213</v>
      </c>
    </row>
    <row r="19" spans="1:24" x14ac:dyDescent="0.3">
      <c r="A19" s="15" t="s">
        <v>9</v>
      </c>
      <c r="B19" s="17">
        <f>B15*B17</f>
        <v>72000</v>
      </c>
      <c r="C19" s="17">
        <f>C15*C17</f>
        <v>79380.000000000015</v>
      </c>
      <c r="D19" s="17">
        <f>D15*D17</f>
        <v>87516.450000000012</v>
      </c>
      <c r="E19" s="17">
        <f>E15*E17</f>
        <v>96486.886125000019</v>
      </c>
      <c r="F19" s="17">
        <f>F15*F17</f>
        <v>106376.79195281252</v>
      </c>
      <c r="H19" s="15" t="s">
        <v>5</v>
      </c>
      <c r="I19" s="15">
        <v>6</v>
      </c>
      <c r="J19" s="15">
        <v>41110.488788710798</v>
      </c>
      <c r="K19" s="15">
        <v>39577.059942663705</v>
      </c>
      <c r="L19" s="15">
        <v>38133.970432111164</v>
      </c>
      <c r="M19" s="15">
        <v>36774.383110399212</v>
      </c>
      <c r="N19" s="15">
        <v>35492.07776184375</v>
      </c>
      <c r="O19" s="15">
        <v>34281.387245730199</v>
      </c>
      <c r="P19" s="15">
        <v>33137.141043070791</v>
      </c>
      <c r="Q19" s="15">
        <v>32054.615260618728</v>
      </c>
      <c r="R19" s="15">
        <v>31029.488278078839</v>
      </c>
    </row>
    <row r="20" spans="1:24" x14ac:dyDescent="0.3">
      <c r="A20" s="15" t="s">
        <v>17</v>
      </c>
      <c r="B20" s="17">
        <f>B18-B19</f>
        <v>18000</v>
      </c>
      <c r="C20" s="17">
        <f>C18-C19</f>
        <v>17954.999999999985</v>
      </c>
      <c r="D20" s="17">
        <f>D18-D19</f>
        <v>17751.352499999994</v>
      </c>
      <c r="E20" s="17">
        <f>E18-E19</f>
        <v>17360.242278749982</v>
      </c>
      <c r="F20" s="17">
        <f>F18-F19</f>
        <v>16748.877415843104</v>
      </c>
      <c r="H20" s="15" t="s">
        <v>12</v>
      </c>
      <c r="I20" s="15">
        <v>7</v>
      </c>
      <c r="J20" s="15">
        <v>41685.970297459266</v>
      </c>
      <c r="K20" s="15">
        <v>40159.192089904987</v>
      </c>
      <c r="L20" s="15">
        <v>38618.019131275592</v>
      </c>
      <c r="M20" s="15">
        <v>37062.348719734298</v>
      </c>
      <c r="N20" s="15">
        <v>35492.07776184375</v>
      </c>
      <c r="O20" s="15">
        <v>33907.102772566599</v>
      </c>
      <c r="P20" s="15">
        <v>32307.319875264893</v>
      </c>
      <c r="Q20" s="15">
        <v>30692.624801700727</v>
      </c>
      <c r="R20" s="15">
        <v>29062.912892035569</v>
      </c>
    </row>
    <row r="21" spans="1:24" x14ac:dyDescent="0.3">
      <c r="A21" s="15" t="s">
        <v>10</v>
      </c>
      <c r="B21" s="17">
        <f>taxrate*B20</f>
        <v>7200</v>
      </c>
      <c r="C21" s="17">
        <f>taxrate*C20</f>
        <v>7181.9999999999945</v>
      </c>
      <c r="D21" s="17">
        <f>taxrate*D20</f>
        <v>7100.5409999999974</v>
      </c>
      <c r="E21" s="17">
        <f>taxrate*E20</f>
        <v>6944.0969114999934</v>
      </c>
      <c r="F21" s="17">
        <f>taxrate*F20</f>
        <v>6699.5509663372422</v>
      </c>
      <c r="H21" s="15" t="s">
        <v>13</v>
      </c>
      <c r="I21" s="15">
        <v>8</v>
      </c>
      <c r="J21" s="15">
        <v>30984.392114303027</v>
      </c>
      <c r="K21" s="15">
        <v>32101.76235538573</v>
      </c>
      <c r="L21" s="15">
        <v>33225.481758230468</v>
      </c>
      <c r="M21" s="15">
        <v>34355.577735136758</v>
      </c>
      <c r="N21" s="15">
        <v>35492.07776184375</v>
      </c>
      <c r="O21" s="15">
        <v>36635.009377529561</v>
      </c>
      <c r="P21" s="15">
        <v>37784.400184811813</v>
      </c>
      <c r="Q21" s="15">
        <v>38940.277849747064</v>
      </c>
      <c r="R21" s="15">
        <v>40102.670101831405</v>
      </c>
    </row>
    <row r="22" spans="1:24" x14ac:dyDescent="0.3">
      <c r="A22" s="15" t="s">
        <v>11</v>
      </c>
      <c r="B22" s="17">
        <f>B20-B21</f>
        <v>10800</v>
      </c>
      <c r="C22" s="17">
        <f>C20-C21</f>
        <v>10772.999999999991</v>
      </c>
      <c r="D22" s="17">
        <f>D20-D21</f>
        <v>10650.811499999996</v>
      </c>
      <c r="E22" s="17">
        <f>E20-E21</f>
        <v>10416.145367249988</v>
      </c>
      <c r="F22" s="17">
        <f>F20-F21</f>
        <v>10049.326449505861</v>
      </c>
    </row>
    <row r="23" spans="1:24" x14ac:dyDescent="0.3">
      <c r="P23" s="15">
        <v>-0.4</v>
      </c>
      <c r="Q23" s="15">
        <v>-0.3</v>
      </c>
      <c r="R23" s="15">
        <v>-0.2</v>
      </c>
      <c r="S23" s="15">
        <v>-0.1</v>
      </c>
      <c r="T23" s="15">
        <v>0</v>
      </c>
      <c r="U23" s="15">
        <v>0.1</v>
      </c>
      <c r="V23" s="15">
        <v>0.2</v>
      </c>
      <c r="W23" s="15">
        <v>0.3</v>
      </c>
      <c r="X23" s="15">
        <v>0.4</v>
      </c>
    </row>
    <row r="24" spans="1:24" x14ac:dyDescent="0.3">
      <c r="A24" s="15" t="s">
        <v>6</v>
      </c>
      <c r="B24" s="18">
        <f>NPV(intrate,B22:F22)</f>
        <v>35492.07776184375</v>
      </c>
      <c r="O24" s="15" t="s">
        <v>14</v>
      </c>
      <c r="P24" s="15">
        <v>44956.631831668754</v>
      </c>
      <c r="Q24" s="15">
        <v>42590.493314212508</v>
      </c>
      <c r="R24" s="15">
        <v>40224.354796756255</v>
      </c>
      <c r="S24" s="15">
        <v>37858.216279300002</v>
      </c>
      <c r="T24" s="15">
        <v>35492.07776184375</v>
      </c>
      <c r="U24" s="15">
        <v>33125.939244387504</v>
      </c>
      <c r="V24" s="15">
        <v>30759.800726931258</v>
      </c>
      <c r="W24" s="15">
        <v>28393.662209475002</v>
      </c>
      <c r="X24" s="15">
        <v>26027.523692018756</v>
      </c>
    </row>
    <row r="25" spans="1:24" x14ac:dyDescent="0.3">
      <c r="O25" s="15" t="s">
        <v>1</v>
      </c>
      <c r="P25" s="15">
        <v>21295.246657106258</v>
      </c>
      <c r="Q25" s="15">
        <v>24844.45443329063</v>
      </c>
      <c r="R25" s="15">
        <v>28393.662209474995</v>
      </c>
      <c r="S25" s="15">
        <v>31942.869985659378</v>
      </c>
      <c r="T25" s="15">
        <v>35492.07776184375</v>
      </c>
      <c r="U25" s="15">
        <v>39041.28553802814</v>
      </c>
      <c r="V25" s="15">
        <v>42590.493314212516</v>
      </c>
      <c r="W25" s="15">
        <v>46139.701090396884</v>
      </c>
      <c r="X25" s="15">
        <v>49688.90886658126</v>
      </c>
    </row>
    <row r="26" spans="1:24" x14ac:dyDescent="0.3">
      <c r="O26" s="15" t="s">
        <v>2</v>
      </c>
      <c r="P26" s="15">
        <v>34368.871539733642</v>
      </c>
      <c r="Q26" s="15">
        <v>34646.000528707802</v>
      </c>
      <c r="R26" s="20">
        <v>34925.566783623748</v>
      </c>
      <c r="S26" s="15">
        <v>35207.586956707935</v>
      </c>
      <c r="T26" s="15">
        <v>35492.07776184375</v>
      </c>
      <c r="U26" s="15">
        <v>35779.055974571478</v>
      </c>
      <c r="V26" s="15">
        <v>36068.538432088382</v>
      </c>
      <c r="W26" s="15">
        <v>36360.542033248537</v>
      </c>
      <c r="X26" s="15">
        <v>36655.083738563051</v>
      </c>
    </row>
    <row r="27" spans="1:24" x14ac:dyDescent="0.3">
      <c r="O27" s="15" t="s">
        <v>3</v>
      </c>
      <c r="P27" s="15">
        <v>-47879.862833074767</v>
      </c>
      <c r="Q27" s="15">
        <v>-27036.877684345134</v>
      </c>
      <c r="R27" s="15">
        <v>-6193.8925356155069</v>
      </c>
      <c r="S27" s="15">
        <v>14649.09261311414</v>
      </c>
      <c r="T27" s="15">
        <v>35492.07776184375</v>
      </c>
      <c r="U27" s="15">
        <v>56335.062910573397</v>
      </c>
      <c r="V27" s="15">
        <v>77178.048059303022</v>
      </c>
      <c r="W27" s="15">
        <v>98021.033208032663</v>
      </c>
      <c r="X27" s="15">
        <v>118864.01835676227</v>
      </c>
    </row>
    <row r="28" spans="1:24" x14ac:dyDescent="0.3">
      <c r="B28" s="19"/>
      <c r="C28" s="19"/>
      <c r="D28" s="19"/>
      <c r="N28" s="18"/>
      <c r="O28" s="15" t="s">
        <v>4</v>
      </c>
      <c r="P28" s="15">
        <v>104667.18725202479</v>
      </c>
      <c r="Q28" s="15">
        <v>87373.409879479543</v>
      </c>
      <c r="R28" s="15">
        <v>70079.632506934227</v>
      </c>
      <c r="S28" s="15">
        <v>52785.855134388999</v>
      </c>
      <c r="T28" s="15">
        <v>35492.07776184375</v>
      </c>
      <c r="U28" s="15">
        <v>18198.3003892985</v>
      </c>
      <c r="V28" s="15">
        <v>904.52301675328533</v>
      </c>
      <c r="W28" s="15">
        <v>-16389.25435579204</v>
      </c>
      <c r="X28" s="15">
        <v>-33683.031728337213</v>
      </c>
    </row>
    <row r="29" spans="1:24" x14ac:dyDescent="0.3">
      <c r="B29" s="19"/>
      <c r="C29" s="19"/>
      <c r="D29" s="19"/>
      <c r="O29" s="15" t="s">
        <v>5</v>
      </c>
      <c r="P29" s="15">
        <v>41110.488788710798</v>
      </c>
      <c r="Q29" s="15">
        <v>39577.059942663705</v>
      </c>
      <c r="R29" s="15">
        <v>38133.970432111164</v>
      </c>
      <c r="S29" s="15">
        <v>36774.383110399212</v>
      </c>
      <c r="T29" s="15">
        <v>35492.07776184375</v>
      </c>
      <c r="U29" s="15">
        <v>34281.387245730199</v>
      </c>
      <c r="V29" s="15">
        <v>33137.141043070791</v>
      </c>
      <c r="W29" s="15">
        <v>32054.615260618728</v>
      </c>
      <c r="X29" s="15">
        <v>31029.488278078839</v>
      </c>
    </row>
    <row r="30" spans="1:24" x14ac:dyDescent="0.3">
      <c r="B30" s="19"/>
      <c r="C30" s="19"/>
      <c r="D30" s="19"/>
      <c r="O30" s="15" t="s">
        <v>12</v>
      </c>
      <c r="P30" s="15">
        <v>41685.970297459266</v>
      </c>
      <c r="Q30" s="15">
        <v>40159.192089904987</v>
      </c>
      <c r="R30" s="15">
        <v>38618.019131275592</v>
      </c>
      <c r="S30" s="15">
        <v>37062.348719734298</v>
      </c>
      <c r="T30" s="15">
        <v>35492.07776184375</v>
      </c>
      <c r="U30" s="15">
        <v>33907.102772566599</v>
      </c>
      <c r="V30" s="15">
        <v>32307.319875264893</v>
      </c>
      <c r="W30" s="15">
        <v>30692.624801700727</v>
      </c>
      <c r="X30" s="15">
        <v>29062.912892035569</v>
      </c>
    </row>
    <row r="31" spans="1:24" x14ac:dyDescent="0.3">
      <c r="B31" s="19"/>
      <c r="C31" s="19" t="s">
        <v>40</v>
      </c>
      <c r="D31" s="19"/>
      <c r="O31" s="15" t="s">
        <v>13</v>
      </c>
      <c r="P31" s="15">
        <v>30984.392114303027</v>
      </c>
      <c r="Q31" s="15">
        <v>32101.76235538573</v>
      </c>
      <c r="R31" s="15">
        <v>33225.481758230468</v>
      </c>
      <c r="S31" s="15">
        <v>34355.577735136758</v>
      </c>
      <c r="T31" s="15">
        <v>35492.07776184375</v>
      </c>
      <c r="U31" s="15">
        <v>36635.009377529561</v>
      </c>
      <c r="V31" s="15">
        <v>37784.400184811813</v>
      </c>
      <c r="W31" s="15">
        <v>38940.277849747064</v>
      </c>
      <c r="X31" s="15">
        <v>40102.670101831405</v>
      </c>
    </row>
    <row r="32" spans="1:24" x14ac:dyDescent="0.3">
      <c r="B32" s="19"/>
      <c r="C32" s="19"/>
      <c r="D32" s="19"/>
    </row>
    <row r="33" spans="2:4" x14ac:dyDescent="0.3">
      <c r="B33" s="19"/>
      <c r="C33" s="19"/>
      <c r="D33" s="19"/>
    </row>
  </sheetData>
  <scenarios current="0" show="1" sqref="B17:F17 B19">
    <scenario name="Best" locked="1" count="3" user="Tech. Services" comment="Created by Tech. Services on 1/23/2003">
      <inputCells r="C7" val="20000"/>
      <inputCells r="C8" val="0.2"/>
      <inputCells r="C9" val="10" numFmtId="44"/>
    </scenario>
    <scenario name="Most Likely" locked="1" count="3" user="Tech. Services" comment="Created by Tech. Services on 1/23/2003">
      <inputCells r="C7" val="10000"/>
      <inputCells r="C8" val="0.1"/>
      <inputCells r="C9" val="7.5" numFmtId="44"/>
    </scenario>
    <scenario name="Worst" locked="1" count="3" user="Tech. Services" comment="Created by Tech. Services on 1/23/2003">
      <inputCells r="C7" val="5000"/>
      <inputCells r="C8" val="0.02"/>
      <inputCells r="C9" val="5" numFmtId="44"/>
    </scenario>
  </scenarios>
  <phoneticPr fontId="2" type="noConversion"/>
  <printOptions headings="1" gridLines="1"/>
  <pageMargins left="0.75" right="0.75" top="1" bottom="1" header="0.5" footer="0.5"/>
  <pageSetup scale="3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0" sqref="D20"/>
    </sheetView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0FB94-CD0C-4D56-B1DA-3F868ABB67B4}">
  <ds:schemaRefs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5C308E-A150-490B-A715-321B04ED13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773EB8D-C3C1-4B83-9100-052D90C30A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Scenario Summary</vt:lpstr>
      <vt:lpstr>Original Model</vt:lpstr>
      <vt:lpstr>Sheet2</vt:lpstr>
      <vt:lpstr>Sheet3</vt:lpstr>
      <vt:lpstr>Change</vt:lpstr>
      <vt:lpstr>costgrowth</vt:lpstr>
      <vt:lpstr>intrate</vt:lpstr>
      <vt:lpstr>percentage</vt:lpstr>
      <vt:lpstr>pricegrowth</vt:lpstr>
      <vt:lpstr>Sales_growth</vt:lpstr>
      <vt:lpstr>taxrate</vt:lpstr>
      <vt:lpstr>Year1cost</vt:lpstr>
      <vt:lpstr>Year1price</vt:lpstr>
      <vt:lpstr>Year1sales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Owner</cp:lastModifiedBy>
  <cp:revision/>
  <dcterms:created xsi:type="dcterms:W3CDTF">2006-12-28T14:57:14Z</dcterms:created>
  <dcterms:modified xsi:type="dcterms:W3CDTF">2018-10-01T18:12:40Z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