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mc:AlternateContent xmlns:mc="http://schemas.openxmlformats.org/markup-compatibility/2006">
    <mc:Choice Requires="x15">
      <x15ac:absPath xmlns:x15ac="http://schemas.microsoft.com/office/spreadsheetml/2010/11/ac" url="C:\Users\admin\Desktop\pt-BR\"/>
    </mc:Choice>
  </mc:AlternateContent>
  <xr:revisionPtr revIDLastSave="0" documentId="8_{9D50E4A5-B239-47B2-A573-3E73F13315E0}" xr6:coauthVersionLast="47" xr6:coauthVersionMax="47" xr10:uidLastSave="{00000000-0000-0000-0000-000000000000}"/>
  <bookViews>
    <workbookView xWindow="-120" yWindow="-120" windowWidth="28740" windowHeight="16065" firstSheet="3" activeTab="2" xr2:uid="{568C94E4-E3F7-4EB4-8281-4914A18C47B4}"/>
  </bookViews>
  <sheets>
    <sheet name="Sobre" sheetId="6" r:id="rId1"/>
    <sheet name="Marcos de Referência" sheetId="1" r:id="rId2"/>
    <sheet name="Tarefas" sheetId="7" r:id="rId3"/>
    <sheet name="Gráfico de Gantt" sheetId="3" r:id="rId4"/>
    <sheet name="Dados gráfico dinâmico ocultos" sheetId="2" state="hidden" r:id="rId5"/>
  </sheets>
  <definedNames>
    <definedName name="Acompanhar_Hoje">'Marcos de Referência'!$D$2</definedName>
    <definedName name="Data_Final">IFERROR(IF(MAX(Tarefas[Data de término])="",TODAY(),MAX(MAX(Tarefas[Data de término]),MAX(Marcos_de_Referência[Data]))),"")</definedName>
    <definedName name="Data_Inicial">IFERROR(IF(MIN(Tarefas[Data de início])="",TODAY(),MIN(Tarefas[Data de início])),"")</definedName>
    <definedName name="IntervaloDeDatas">{15,30,45,60,75,90,105,120}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7" l="1"/>
  <c r="C11" i="7"/>
  <c r="D10" i="7"/>
  <c r="C10" i="7"/>
  <c r="D9" i="7"/>
  <c r="C9" i="7"/>
  <c r="D6" i="7"/>
  <c r="C6" i="7"/>
  <c r="D7" i="7"/>
  <c r="C7" i="7"/>
  <c r="D8" i="7"/>
  <c r="C8" i="7"/>
  <c r="D6" i="1"/>
  <c r="F25" i="7"/>
  <c r="F24" i="7"/>
  <c r="F23" i="7"/>
  <c r="F22" i="7"/>
  <c r="F21" i="7"/>
  <c r="F20" i="7"/>
  <c r="F19" i="7"/>
  <c r="F18" i="7"/>
  <c r="C17" i="7"/>
  <c r="C16" i="7"/>
  <c r="C15" i="7"/>
  <c r="C14" i="7"/>
  <c r="C13" i="7"/>
  <c r="C12" i="7"/>
  <c r="D12" i="7" s="1"/>
  <c r="D11" i="1"/>
  <c r="G24" i="2"/>
  <c r="G25" i="2"/>
  <c r="G26" i="2"/>
  <c r="G27" i="2"/>
  <c r="G28" i="2"/>
  <c r="G29" i="2"/>
  <c r="G30" i="2"/>
  <c r="G31" i="2"/>
  <c r="G32" i="2"/>
  <c r="D8" i="1"/>
  <c r="D10" i="1"/>
  <c r="D9" i="1"/>
  <c r="D7" i="1"/>
  <c r="F12" i="7" l="1"/>
  <c r="F6" i="7"/>
  <c r="D17" i="7"/>
  <c r="F17" i="7" s="1"/>
  <c r="D16" i="7"/>
  <c r="F16" i="7" s="1"/>
  <c r="D15" i="7"/>
  <c r="F15" i="7" s="1"/>
  <c r="D14" i="7"/>
  <c r="F14" i="7" s="1"/>
  <c r="D13" i="7"/>
  <c r="F13" i="7" s="1"/>
  <c r="F11" i="7"/>
  <c r="F10" i="7"/>
  <c r="F9" i="7"/>
  <c r="F8" i="7"/>
  <c r="F7" i="7"/>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5" i="2"/>
  <c r="C4" i="2"/>
  <c r="B5" i="2"/>
  <c r="B4" i="2"/>
</calcChain>
</file>

<file path=xl/sharedStrings.xml><?xml version="1.0" encoding="utf-8"?>
<sst xmlns="http://schemas.openxmlformats.org/spreadsheetml/2006/main" count="89" uniqueCount="83">
  <si>
    <t>Sobre esta pasta de trabalho</t>
  </si>
  <si>
    <t xml:space="preserve">Insira informações sobre marcos e tarefas nas planilhas de Marcos e Tarefas.  Para mapear marcos ao longo da linha do tempo, insira 0 na coluna nº e, em seguida, atualize a posição do rótulo para ser "abaixo" para evitar sobreposição de rótulos.
A coluna de posição na tabela de marcos indica os marcos em um gráfico de tarefas, seja na mesma linha ou nas linhas empilhadas. Para criar esse gráfico na mesma linha, insira o mesmo número nessa coluna para cada marco. Para criar o gráfico em linhas diferentes, insira números diferentes. Os dados de amostra criam gráficos de todos os marcos ao longo da posição da linha 2.
</t>
  </si>
  <si>
    <t>Guia para leitores de tela</t>
  </si>
  <si>
    <t xml:space="preserve">
Há 5 planilhas nesta pasta de trabalho:
Sobre
Marcos de Referência
Tarefas
Gráfico de Gantt
Dados do gráfico dinâmico (oculto)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uma planilha, basta excluir a coluna A.
</t>
  </si>
  <si>
    <t>Dados do gráf. dinâmico (oculta)</t>
  </si>
  <si>
    <t xml:space="preserve">
Não exclua ou modifique o conteúdo da planilha oculta. Isso pode comprometer a integridade do Gráfico de Gantt.
Os dados podem parecer estar em branco, talvez as datas pareçam incorretas, mas não preencha, edite, exclua ou modifique os dados ou correrá o risco de substituir as fórmulas e interromper a capacidade de execução do gráfico.
A tabela MarcoDinâmico permite criar um gráfico com 15 marcos. Para criar um gráfico com mais de 15 marcos, basta expandir a tabela para acomodar o número desejado. Lembre-se de adicionar somente os dados dos marcos reais na planilha Dados do gráfico.
</t>
  </si>
  <si>
    <t>Dicas</t>
  </si>
  <si>
    <t xml:space="preserve">
Por padrão, os marcos já estão no gráfico na linha 1 do Gráfico de Gantt usando a coluna Posição na planilha Dados do gráfico, começando na célula C5. Para montar os gráficos de marcos em linhas diferentes, simplesmente altere o número. 
</t>
  </si>
  <si>
    <t xml:space="preserve">A configuração padrão é realçar a data de hoje no Gráfico de Gantt. Para deixar de realçar a data de Hoje, basta selecionar "não" na planilha Dados do gráfico na célula D2.
</t>
  </si>
  <si>
    <t xml:space="preserve">A linha do tempo das datas do Gráfico de Gantt é transformada em gráfico com um intervalo de cinco datas entre elas. Para alterar isso, selecione a linha do tempo na planilha Gráfico de Gantt e selecione Formatar Eixo. Altere a unidade principal de 5 para 1 ou 10, por exemplo. 
</t>
  </si>
  <si>
    <t>Esta é a última instrução nesta planilha.</t>
  </si>
  <si>
    <t>Crie um Gráfico de Gantt de acompanhamento de datas nesta planilha.
O título desta planilha está na célula B1. 
As informações sobre como usar esta planilha, incluindo instruções para leitores de tela, estão na planilha Sobre.
Continue navegando pela coluna A para saber mais.</t>
  </si>
  <si>
    <t>Gráfico de Gantt de acompanhamento de data</t>
  </si>
  <si>
    <t>Selecione a opção Sim na célula D2 para realçar a data de hoje na planilha Gráfico de Gantt. 
Selecione a opção Não na célula D2 caso não queira realçar a data de hoje na planilha Gráfico de Gantt.
Na célula D2, selecione Alt+Seta para baixo para ver as opções.</t>
  </si>
  <si>
    <t>Acompanhar a data de hoje?</t>
  </si>
  <si>
    <t>Sim</t>
  </si>
  <si>
    <t>O cabeçalho Marcos da tabela correspondente está na célula B3.
O cabeçalho Tarefas da tabela correspondente está na célula G3.</t>
  </si>
  <si>
    <t>Marcos</t>
  </si>
  <si>
    <t>As informações sobre as colunas na tabela de marcos estão nesta linha, das células B4 a E4.
As informações sobre as colunas na tabela de tarefas estão nesta linha, das células G4 a J4.</t>
  </si>
  <si>
    <t>Essa coluna deve ser ordenada sequencialmente.</t>
  </si>
  <si>
    <t>A coluna de posição registra os marcos no gráfico de tarefas.</t>
  </si>
  <si>
    <t>Insira a data para um marco nesta coluna.</t>
  </si>
  <si>
    <t>Insira a descrição do marco nesta coluna. Essas descrições aparecerão no gráfico.</t>
  </si>
  <si>
    <t>Os cabeçalhos da tabela de marcos estão nas células B5 a E5. Os cabeçalhos da tabela de tarefas estão nas células G5 a J5.
Os dados de amostra de marco estão nas células B6 a E11. 
Os dados de amostra das tarefas estão nas células G6 a J17.
A próxima instrução está na célula A21.</t>
  </si>
  <si>
    <t>Nº</t>
  </si>
  <si>
    <t>Posição</t>
  </si>
  <si>
    <t>Data</t>
  </si>
  <si>
    <t>Marco</t>
  </si>
  <si>
    <t>Marco 1</t>
  </si>
  <si>
    <t>Marco 2</t>
  </si>
  <si>
    <t>Marco 3</t>
  </si>
  <si>
    <t>Marco 4</t>
  </si>
  <si>
    <t>Marco 5</t>
  </si>
  <si>
    <t>Marco 6</t>
  </si>
  <si>
    <t>Para adicionar mais Marcos, insira uma nova linha acima desta.
Observe que o número padrão de marcos para criar o gráfico é 15. Adicionar novos marcos requer uma alteração na planilha oculta. Veja a célula A9 da planilha Sobre para saber mais.
A próxima instrução está na célula A26.</t>
  </si>
  <si>
    <t>Para adicionar mais Marcos, insira uma nova linha acima desta.</t>
  </si>
  <si>
    <t>Uma anotação está na célula G26.
Esta é a última instrução nesta planilha.</t>
  </si>
  <si>
    <t>Crie um Gráfico de Gantt de acompanhamento de datas nesta planilha.
O título desta planilha está na célula B1. 
As informações sobre como usar esta planilha, incluindo instruções para leitores de tela, estão na planilha Sobre.
Continue navegando pela coluna A para obter mais instruções.</t>
  </si>
  <si>
    <t>O cabeçalho de marcos da tabela de marcos está na célula B3.
O cabeçalho de tarefas da tabela de tarefas está na célula G3.</t>
  </si>
  <si>
    <t>Tarefas</t>
  </si>
  <si>
    <t>Insira a data de início de cada tarefa abaixo. Para obter melhores resultados, classifique essa coluna em ordem ascendente.</t>
  </si>
  <si>
    <t>Insira a data de término para cada tarefa ou atividade abaixo, nessa coluna.</t>
  </si>
  <si>
    <t>Insira as tarefas e/ou atividades nessa coluna.</t>
  </si>
  <si>
    <t>Coluna calculada automaticamente usada para criar o gráfico da duração de cada tarefa. Não exclua ou modifique.</t>
  </si>
  <si>
    <t>Data de início</t>
  </si>
  <si>
    <t>Data de término</t>
  </si>
  <si>
    <t>Tarefa</t>
  </si>
  <si>
    <t>Duração em dias</t>
  </si>
  <si>
    <t>Documentação</t>
  </si>
  <si>
    <t>Inicialização do protótipo</t>
  </si>
  <si>
    <t>Inicialização do front end</t>
  </si>
  <si>
    <t>Inicialização da criação da iAs (chat e Camera )</t>
  </si>
  <si>
    <t>Testes</t>
  </si>
  <si>
    <t>Entrega do trabalho</t>
  </si>
  <si>
    <t>Atividade 8</t>
  </si>
  <si>
    <t>Atividade 9</t>
  </si>
  <si>
    <t>Atividade 10</t>
  </si>
  <si>
    <t>Atividade 11</t>
  </si>
  <si>
    <t>Atividade 12</t>
  </si>
  <si>
    <t>Para adicionar mais Tarefas, insira uma nova linha acima desta.</t>
  </si>
  <si>
    <t>O título desta planilha está na célula B1.</t>
  </si>
  <si>
    <t>Dados do gráf. dinâmico, NÃO edite ou exclua essa planilha!</t>
  </si>
  <si>
    <t>O título da tabela está nas células B2 e C2.</t>
  </si>
  <si>
    <t>realçar</t>
  </si>
  <si>
    <t>O cabeçalho da tabela está nas células B3 e C3. Essas coordenadas criam o realce de Hoje no gráfico.
A primeira coluna marca o dia, a segunda indica para desenhar a linha que destaca a data de hoje.
A data da primeira coluna pode mudar de forma que o intervalo de datas do gráfico fique legível conforme as datas progridem, no entanto, a coordenada Y de 0 indica que uma linha não foi desenhada.
Não modifique ou exclua este conteúdo ou o gráfico pode deixar de funcionar. Para deixar de realçar a data de Hoje, basta selecionar "não" na planilha Dados do gráfico na célula D2.
A próxima instrução está na célula A7.</t>
  </si>
  <si>
    <t>realçar hoje na coordenada x</t>
  </si>
  <si>
    <t>coordenada y</t>
  </si>
  <si>
    <t>O cabeçalho da tabela está na célula B7.
O incremento de rolagem na célula B8 representa os dados inclusos no gráfico e é exibido visualmente no Gráfico de Gantt a qualquer momento. 
Use a barra de rolagem na parte superior do gráfico, na linha 1 da planilha Gráfico de Gantt, para incrementar esse número.
Os gráficos funcionam melhor com incrementos simples.
A próxima instrução está na célula A10.</t>
  </si>
  <si>
    <t>incremento de rolagem</t>
  </si>
  <si>
    <t xml:space="preserve">O cabeçalho da tabela está nas células B10 e D10.
O Intervalo do gráfico ajuda a selecionar o intervalo apropriado de tarefas e marcos. Não modifique esses campos.
O número de maturação mantém o gráfico legível ao definir o amadurecimento das tarefas do intervalo e apenas incluir as que estão dentro do intervalo.  Não modifique esse número.
A próxima instrução está na célula A14.
</t>
  </si>
  <si>
    <t>Intervalo de gráficos</t>
  </si>
  <si>
    <t>maturação</t>
  </si>
  <si>
    <t>O cabeçalho da tabela Dados dinâmicos de marcos está nas células B14 a E14. Uma anotação está na célula F14.
Esta tabela cria o Gráfico de Gantt na planilha correspondente, desenhando sete marcos de cada vez.
Os dados neste gráfico são gerado automaticamente com base no conteúdo da tabela acima. 
Não edite ou exclua esta tabela ou o seu conteúdo.
A próxima instrução está na célula A17.</t>
  </si>
  <si>
    <t>Duração da tarefa em dias</t>
  </si>
  <si>
    <t>posição</t>
  </si>
  <si>
    <t>&lt;-- esta tabela cria o gráfico de gantt, desenhando sete marcos de cada vez</t>
  </si>
  <si>
    <t>Gráfico de marcos</t>
  </si>
  <si>
    <t>As células G15 a I15 contêm cabeçalhos de tabela dos Dados dinâmicos de marcos. 
Os dados desta tabela podem parecer estar em branco, talvez as datas pareçam incorretas, mas não preencha, edite, exclua ou modifique estes dados ou correrá o risco de substituir as fórmulas e impedir a execução de gráficos.
A tabela permite criar o gráfico com 15 marcos. Para criar um gráfico com mais de 15 marcos, basta expandir a tabela para acomodar o número desejado. Lembre-se de adicionar somente os marcos na planilha Dados do gráfico. Não adicione nenhum conteúdo nesta tabela.
Uma anotação está na célula J15.
A próxima instrução está na célula A32.</t>
  </si>
  <si>
    <t>Marcos de Referência</t>
  </si>
  <si>
    <t>Linha de base</t>
  </si>
  <si>
    <t>&lt;-- esta tabela cria os marcadores de marcos no gráfico de gantt, demarcando apenas os marcos que se ajustam ao intervalo de datas mostrado; até 15 marcos</t>
  </si>
  <si>
    <t>Uma anotação está na célula J32.
Esta é a última instrução nesta planilha.</t>
  </si>
  <si>
    <t xml:space="preserve">&lt;-- Para criar um gráfico com mais de 15 marcos, basta expandir essa tabela e inserir novas entradas na tabela Marcos da planilha Dados do Gráfico.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</si>
</sst>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0_ ;\-#,##0\ "/>
  </numFmts>
  <fonts count="8">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cellStyleXfs>
  <cellXfs count="25">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65"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14" fontId="7" fillId="0" borderId="0" xfId="6" applyNumberFormat="1">
      <alignment horizontal="center"/>
    </xf>
    <xf numFmtId="14" fontId="7" fillId="0" borderId="0" xfId="6" applyNumberFormat="1" applyFill="1" applyBorder="1">
      <alignment horizontal="center"/>
    </xf>
    <xf numFmtId="14" fontId="0" fillId="0" borderId="0" xfId="6" applyNumberFormat="1" applyFont="1" applyFill="1" applyBorder="1">
      <alignment horizontal="center"/>
    </xf>
  </cellXfs>
  <cellStyles count="8">
    <cellStyle name="Data" xfId="6" xr:uid="{6EB70F65-3733-4804-9FF5-428A9E5C4ABE}"/>
    <cellStyle name="Normal" xfId="0" builtinId="0"/>
    <cellStyle name="Separador de milhares [0]" xfId="7" builtinId="6" customBuiltin="1"/>
    <cellStyle name="Texto Explicativo" xfId="5" builtinId="53" customBuiltin="1"/>
    <cellStyle name="Título" xfId="3" builtinId="15" customBuiltin="1"/>
    <cellStyle name="Título 1" xfId="1" builtinId="16" customBuiltin="1"/>
    <cellStyle name="Título 2" xfId="2" builtinId="17" customBuiltin="1"/>
    <cellStyle name="Título 3" xfId="4" builtinId="18" customBuiltin="1"/>
  </cellStyles>
  <dxfs count="37">
    <dxf>
      <numFmt numFmtId="19" formatCode="dd/mm/yyyy"/>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19" formatCode="dd/mm/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dd/mm/yyyy"/>
    </dxf>
    <dxf>
      <numFmt numFmtId="0" formatCode="General"/>
    </dxf>
    <dxf>
      <numFmt numFmtId="0" formatCode="General"/>
    </dxf>
    <dxf>
      <numFmt numFmtId="19" formatCode="dd/mm/yyyy"/>
    </dxf>
    <dxf>
      <numFmt numFmtId="0" formatCode="General"/>
      <alignment horizontal="general" vertical="bottom" textRotation="0" wrapText="1" indent="0" justifyLastLine="0" shrinkToFit="0" readingOrder="0"/>
    </dxf>
    <dxf>
      <fill>
        <patternFill>
          <bgColor theme="7" tint="0.79998168889431442"/>
        </patternFill>
      </fill>
    </dxf>
    <dxf>
      <numFmt numFmtId="166" formatCode="#,##0_);\(#,##0\)"/>
    </dxf>
    <dxf>
      <numFmt numFmtId="0" formatCode="General"/>
      <alignment horizontal="center" vertical="bottom" textRotation="0" wrapText="0" indent="0" justifyLastLine="0" shrinkToFit="0" readingOrder="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PivotStyle="PivotStyleLight16">
    <tableStyle name="Acompanhamento de Datas no Gráfico de Gantt" pivot="0" count="5" xr9:uid="{FE5A7A51-290B-4843-B986-5E08FCB37B0E}">
      <tableStyleElement type="wholeTable" dxfId="36"/>
      <tableStyleElement type="headerRow" dxfId="35"/>
      <tableStyleElement type="firstColumn" dxfId="34"/>
      <tableStyleElement type="firstRowStripe" dxfId="33"/>
      <tableStyleElement type="firstColumn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3EE4F2D3-6D14-48D5-9D3A-B77816869ACA}"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DCC41C24-740B-4970-932B-D77AD8CECB0D}"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DF910050-B111-487A-A0F2-C2892D19DF9D}"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60D4E832-1FC7-4AA1-AFCC-E5C3EF4AD70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44EC08F9-FD3D-4148-93A5-C5584C1AB59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0781F07F-D40A-44DD-A192-CA795DB432B7}"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7F0C149B-74EB-4916-A3A3-F51D5CD8ACFF}"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'Dados gráfico dinâmico ocultos'!$D$15:$D$21</c:f>
                <c:numCache>
                  <c:formatCode>General</c:formatCode>
                  <c:ptCount val="7"/>
                  <c:pt idx="0">
                    <c:v>9</c:v>
                  </c:pt>
                  <c:pt idx="1">
                    <c:v>5</c:v>
                  </c:pt>
                  <c:pt idx="2">
                    <c:v>11</c:v>
                  </c:pt>
                  <c:pt idx="3">
                    <c:v>11</c:v>
                  </c:pt>
                  <c:pt idx="4">
                    <c:v>11</c:v>
                  </c:pt>
                  <c:pt idx="5">
                    <c:v>1</c:v>
                  </c:pt>
                  <c:pt idx="6">
                    <c:v>16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'Dados gráfico dinâmico ocultos'!$C$15:$C$21</c:f>
              <c:numCache>
                <c:formatCode>m/d/yyyy</c:formatCode>
                <c:ptCount val="7"/>
                <c:pt idx="0">
                  <c:v>45530</c:v>
                </c:pt>
                <c:pt idx="1">
                  <c:v>45523</c:v>
                </c:pt>
                <c:pt idx="2">
                  <c:v>45528</c:v>
                </c:pt>
                <c:pt idx="3">
                  <c:v>45528</c:v>
                </c:pt>
                <c:pt idx="4">
                  <c:v>45576</c:v>
                </c:pt>
                <c:pt idx="5">
                  <c:v>45590</c:v>
                </c:pt>
                <c:pt idx="6">
                  <c:v>45556</c:v>
                </c:pt>
              </c:numCache>
            </c:numRef>
          </c:xVal>
          <c:yVal>
            <c:numRef>
              <c:f>'Dados gráfico dinâmico ocultos'!$E$15:$E$21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'Dados gráfico dinâmico ocultos'!$B$15:$B$21</c15:f>
                <c15:dlblRangeCache>
                  <c:ptCount val="7"/>
                  <c:pt idx="0">
                    <c:v>Documentação</c:v>
                  </c:pt>
                  <c:pt idx="1">
                    <c:v>Inicialização do protótipo</c:v>
                  </c:pt>
                  <c:pt idx="2">
                    <c:v>Inicialização do front end</c:v>
                  </c:pt>
                  <c:pt idx="3">
                    <c:v>Inicialização da criação da iAs (chat e Camera )</c:v>
                  </c:pt>
                  <c:pt idx="4">
                    <c:v>Testes</c:v>
                  </c:pt>
                  <c:pt idx="5">
                    <c:v>Entrega do trabalho</c:v>
                  </c:pt>
                  <c:pt idx="6">
                    <c:v>0</c:v>
                  </c:pt>
                </c15:dlblRangeCache>
              </c15:datalabelsRange>
            </c:ext>
            <c:ext xmlns:c16="http://schemas.microsoft.com/office/drawing/2014/chart" uri="{C3380CC4-5D6E-409C-BE32-E72D297353CC}">
              <c16:uniqueId val="{0000000A-CCF3-4D6B-A363-E3E4CAC6EE6E}"/>
            </c:ext>
          </c:extLst>
        </c:ser>
        <c:ser>
          <c:idx val="1"/>
          <c:order val="1"/>
          <c:tx>
            <c:strRef>
              <c:f>'Dados gráfico dinâmico ocultos'!$B$2</c:f>
              <c:strCache>
                <c:ptCount val="1"/>
                <c:pt idx="0">
                  <c:v>Hoje</c:v>
                </c:pt>
              </c:strCache>
            </c:strRef>
          </c:tx>
          <c:spPr>
            <a:ln w="19050" cap="rnd">
              <a:solidFill>
                <a:srgbClr val="FFFFFF"/>
              </a:solidFill>
              <a:prstDash val="solid"/>
              <a:round/>
            </a:ln>
            <a:effectLst/>
          </c:spPr>
          <c:marker>
            <c:symbol val="circle"/>
            <c:size val="5"/>
            <c:spPr>
              <a:noFill/>
              <a:ln w="9525">
                <a:noFill/>
              </a:ln>
              <a:effectLst/>
            </c:spPr>
          </c:marker>
          <c:dLbls>
            <c:delete val="1"/>
          </c:dLbls>
          <c:xVal>
            <c:numRef>
              <c:f>'Dados gráfico dinâmico ocultos'!$B$4:$B$5</c:f>
              <c:numCache>
                <c:formatCode>m/d/yyyy</c:formatCode>
                <c:ptCount val="2"/>
                <c:pt idx="0">
                  <c:v>45541</c:v>
                </c:pt>
                <c:pt idx="1">
                  <c:v>45541</c:v>
                </c:pt>
              </c:numCache>
            </c:numRef>
          </c:xVal>
          <c:yVal>
            <c:numRef>
              <c:f>'Dados gráfico dinâmico ocultos'!$C$4:$C$5</c:f>
              <c:numCache>
                <c:formatCode>General</c:formatCode>
                <c:ptCount val="2"/>
                <c:pt idx="0">
                  <c:v>9</c:v>
                </c:pt>
                <c:pt idx="1">
                  <c:v>9</c:v>
                </c:pt>
              </c:numCache>
            </c:numRef>
          </c:yVal>
          <c:smooth val="0"/>
          <c:extLs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390A9936-F660-4240-A6EA-340E1BE00407}"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031678B0-1D58-4756-99C7-0A8E8733FCC2}"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424AD9DD-121D-4B94-B84C-A8B4C4BA824E}"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ADDFEB89-A45B-4969-8BA1-4D2F24413D1A}"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D66AEBB1-FADC-44B9-9CF6-D27F305E81F3}"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76C34064-01F5-4C3F-B4B9-25E4DD5E29D2}"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3833B682-AA5B-4160-A25E-CADED57241EF}"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952C002A-9848-43C6-9DEA-EBEF654BA646}"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DE15BBD7-8C88-4B03-A9E9-A503652A637A}"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B23EDD38-24D5-45E7-BC49-E3D98FFF07C7}"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C424CFFD-446B-405B-9970-433096B0F18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D24B296A-7657-4ADF-B299-803CF5396C4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E76B6200-9A0D-4D8F-9843-72A3FD072488}"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A8465D26-C3A6-49E3-A1F1-1E70B5BADA94}"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1C94B7C7-3241-489F-81CD-EC3B0B7483CB}"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'Dados gráfico dinâmico ocultos'!$H$18:$H$32</c:f>
              <c:numCache>
                <c:formatCode>m/d/yyyy</c:formatCode>
                <c:ptCount val="15"/>
                <c:pt idx="0">
                  <c:v>45520</c:v>
                </c:pt>
                <c:pt idx="1">
                  <c:v>45538</c:v>
                </c:pt>
                <c:pt idx="2">
                  <c:v>45538</c:v>
                </c:pt>
                <c:pt idx="3">
                  <c:v>45538</c:v>
                </c:pt>
                <c:pt idx="4">
                  <c:v>45538</c:v>
                </c:pt>
                <c:pt idx="5">
                  <c:v>45538</c:v>
                </c:pt>
                <c:pt idx="6">
                  <c:v>45538</c:v>
                </c:pt>
                <c:pt idx="7">
                  <c:v>45538</c:v>
                </c:pt>
                <c:pt idx="8">
                  <c:v>45538</c:v>
                </c:pt>
                <c:pt idx="9">
                  <c:v>45538</c:v>
                </c:pt>
                <c:pt idx="10">
                  <c:v>45538</c:v>
                </c:pt>
                <c:pt idx="11">
                  <c:v>45538</c:v>
                </c:pt>
                <c:pt idx="12">
                  <c:v>45538</c:v>
                </c:pt>
                <c:pt idx="13">
                  <c:v>45538</c:v>
                </c:pt>
                <c:pt idx="14">
                  <c:v>45538</c:v>
                </c:pt>
              </c:numCache>
            </c:numRef>
          </c:xVal>
          <c:yVal>
            <c:numRef>
              <c:f>'Dados gráfico dinâmico ocultos'!$I$18:$I$33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'Dados gráfico dinâmico ocultos'!$G$18:$G$33</c15:f>
                <c15:dlblRangeCache>
                  <c:ptCount val="16"/>
                  <c:pt idx="0">
                    <c:v>Marco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4762</xdr:colOff>
      <xdr:row>0</xdr:row>
      <xdr:rowOff>295276</xdr:rowOff>
    </xdr:from>
    <xdr:to>
      <xdr:col>17</xdr:col>
      <xdr:colOff>609599</xdr:colOff>
      <xdr:row>2</xdr:row>
      <xdr:rowOff>2019300</xdr:rowOff>
    </xdr:to>
    <xdr:graphicFrame macro="">
      <xdr:nvGraphicFramePr>
        <xdr:cNvPr id="5" name="Gráfico 4" descr="Um Gráfico de Gantt plotando 8 tarefas e marcos de referência de cada vez, com um marcador realçado monitorando a data atual. Uma barra de rolagem acima do gráfico permite paginar todas as tarefas e marcos de referência na planilha de Dados do Gráfico.">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arcos de Referência" displayName="Marcos_de_Referência" ref="B5:E2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º" totalsRowLabel="Total" dataDxfId="30" totalsRowDxfId="31"/>
    <tableColumn id="3" xr3:uid="{2EB2227F-D85F-4004-8BC5-DEE0E8CC2A93}" name="Posição" dataDxfId="28" totalsRowDxfId="29"/>
    <tableColumn id="1" xr3:uid="{6E180707-6E70-48F0-B1D1-03AC999F6B82}" name="Data" dataDxfId="26" totalsRowDxfId="27" dataCellStyle="Data"/>
    <tableColumn id="2" xr3:uid="{53D70D33-C6AC-47A5-B1DA-19C54C29A9FB}" name="Marco" totalsRowFunction="count"/>
  </tableColumns>
  <tableStyleInfo name="Acompanhamento de Datas no Gráfico de Gantt" showFirstColumn="1" showLastColumn="0" showRowStripes="1" showColumnStripes="0"/>
  <extLst>
    <ext xmlns:x14="http://schemas.microsoft.com/office/spreadsheetml/2009/9/main" uri="{504A1905-F514-4f6f-8877-14C23A59335A}">
      <x14:table altTextSummary="Essa tabela contém os Marcos de Referência a serem plotados no Gráfico de Gantt. Para plotar marcos de referência ao longo da linha do tempo em vez de dentro do gráfico, digite 0 na coluna de número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refas" displayName="Tarefas" ref="B5:F25">
  <autoFilter ref="B5:F25" xr:uid="{22AFF5BD-21AE-4912-A8C2-DAA508F7F469}"/>
  <sortState xmlns:xlrd2="http://schemas.microsoft.com/office/spreadsheetml/2017/richdata2" ref="B6:E25">
    <sortCondition ref="C5:C25"/>
  </sortState>
  <tableColumns count="5">
    <tableColumn id="4" xr3:uid="{8D50EF12-D72C-4368-8326-03E797ADB3CB}" name="Nº" totalsRowLabel="Total" dataDxfId="24" totalsRowDxfId="25"/>
    <tableColumn id="1" xr3:uid="{6CD36057-C64E-48FF-8662-5FD7B4F32BF9}" name="Data de início" dataDxfId="22" totalsRowDxfId="23" dataCellStyle="Data"/>
    <tableColumn id="2" xr3:uid="{96A5962B-4C06-442F-8E89-23604EF5C723}" name="Data de término" dataDxfId="20" totalsRowDxfId="21" dataCellStyle="Data"/>
    <tableColumn id="3" xr3:uid="{16FB4742-B3F6-42FC-9A10-1D5DD112F2D1}" name="Tarefa"/>
    <tableColumn id="5" xr3:uid="{D768AAFA-90E4-428E-833F-D632C9128159}" name="Duração em dias" totalsRowFunction="count" dataDxfId="18" totalsRowDxfId="19">
      <calculatedColumnFormula>IFERROR(IF(LEN(Tarefas[[#This Row],[Data de início]])=0,"",(INT(Tarefas[[#This Row],[Data de término]])-INT(Tarefas[[#This Row],[Data de início]]))-(INT(Tarefas[[#This Row],[Data de início]])-INT(Tarefas[[#This Row],[Data de início]]))+1),"")</calculatedColumnFormula>
    </tableColumn>
  </tableColumns>
  <tableStyleInfo name="Acompanhamento de Datas no Gráfico de Gant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adosDeTarefaDinâmica" displayName="DadosDeTarefaDinâmic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refas" dataDxfId="16">
      <calculatedColumnFormula>IFERROR(IF(LEN(OFFSET(Tarefas!$C6,IncrementoDeRolagem[incremento de rolagem],0,1,1))=0,"",IF(OR(OFFSET(Tarefas!$D6,IncrementoDeRolagem[incremento de rolagem],0,1,1)&lt;=$B$12,OFFSET(Tarefas!$C6,IncrementoDeRolagem[incremento de rolagem],0,1,1)&gt;=($B$11-$D$11)),INDEX(Tarefas[],OFFSET(Tarefas!$B6,IncrementoDeRolagem[incremento de rolagem],0,1,1),4),"")),"")</calculatedColumnFormula>
    </tableColumn>
    <tableColumn id="2" xr3:uid="{67A68433-98C6-4D8B-B13E-5A174B091BFD}" name="Data de início" dataDxfId="15" dataCellStyle="Data">
      <calculatedColumnFormula>IFERROR(IF(LEN(DadosDeTarefaDinâmica[[#This Row],[Tarefas]])=0,$B$11,INDEX(Tarefas[],OFFSET(Tarefas!$B6,IncrementoDeRolagem[incremento de rolagem],0,1,1),2)),"")</calculatedColumnFormula>
    </tableColumn>
    <tableColumn id="3" xr3:uid="{F8FBD7F0-C854-4F78-A244-B23F2FFF6E70}" name="Duração da tarefa em dias" dataDxfId="14">
      <calculatedColumnFormula>IFERROR(IF(LEN(DadosDeTarefaDinâmica[[#This Row],[Tarefas]])=0,0,IF(AND(Tarefas!$C6&lt;=$B$12,Tarefas!$D6&gt;=$B$12),ABS(OFFSET(Tarefas!$C6,IncrementoDeRolagem[incremento de rolagem],0,1,1)-$B$12)+1,OFFSET(Tarefas!$F6,IncrementoDeRolagem[incremento de rolagem],0,1,1))),"")</calculatedColumnFormula>
    </tableColumn>
    <tableColumn id="4" xr3:uid="{5A2DA5AB-D865-4B01-B889-2961800BAEFD}" name="posição" dataDxfId="13">
      <calculatedColumnFormula>IFERROR(IF(LEN(DadosDeTarefaDinâmica[[#This Row],[Tarefas]])=0,"",ROW($A1)),"")</calculatedColumnFormula>
    </tableColumn>
  </tableColumns>
  <tableStyleInfo name="Acompanhamento de Datas no Gráfico de Gantt" showFirstColumn="1" showLastColumn="0" showRowStripes="1" showColumnStripes="0"/>
  <extLst>
    <ext xmlns:x14="http://schemas.microsoft.com/office/spreadsheetml/2009/9/main" uri="{504A1905-F514-4f6f-8877-14C23A59335A}">
      <x14:table altTextSummary="Essa tabela contém as entradas de dados para o Gráfico de Gantt. Essa tabela será atualizada automaticamente com base nas entradas de dados no Rascunho de Tabela acim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DestaqueDeHoje" displayName="DestaqueDeHoje" ref="B3:C5">
  <autoFilter ref="B3:C5" xr:uid="{C74C9E73-4A4C-4834-9227-5225090C02B4}"/>
  <tableColumns count="2">
    <tableColumn id="1" xr3:uid="{C38F7B9B-A971-4488-8015-29B0727A34E7}" name="realçar hoje na coordenada x" totalsRowLabel="Total" dataDxfId="12">
      <calculatedColumnFormula>IFERROR(IF(TODAY()&lt;MIN(DadosDeTarefaDinâmica[Data de início]),MIN($B$11,MIN(DadosDeTarefaDinâmica[Data de início])),TODAY()),TODAY())</calculatedColumnFormula>
    </tableColumn>
    <tableColumn id="2" xr3:uid="{0976B376-4D30-4099-AE10-A329AAD22F6E}" name="coordenada y" totalsRowFunction="sum" dataDxfId="11">
      <calculatedColumnFormula>IFERROR(IF(Acompanhar_Hoje="Sim",IF(TODAY()&lt;MIN(DadosDeTarefaDinâmica[Data de início]),0,9),0),0)</calculatedColumnFormula>
    </tableColumn>
  </tableColumns>
  <tableStyleInfo name="Acompanhamento de Datas no Gráfico de Gantt" showFirstColumn="1" showLastColumn="0" showRowStripes="1" showColumnStripes="0"/>
  <extLst>
    <ext xmlns:x14="http://schemas.microsoft.com/office/spreadsheetml/2009/9/main" uri="{504A1905-F514-4f6f-8877-14C23A59335A}">
      <x14:table altTextSummary="Esta tabela cria uma linha no gráfico de Gantt que mostra onde hoje é relativo à linha do temp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adosDeMarcoDinâmico" displayName="DadosDeMarcoDinâmico" ref="G17:I32">
  <autoFilter ref="G17:I32" xr:uid="{36CE19C9-41B5-47A8-AAA1-A3D6AC913D8B}">
    <filterColumn colId="0" hiddenButton="1"/>
    <filterColumn colId="1" hiddenButton="1"/>
    <filterColumn colId="2" hiddenButton="1"/>
  </autoFilter>
  <tableColumns count="3">
    <tableColumn id="1" xr3:uid="{B32D10F3-8C97-4D87-8F09-C4C9DB7410B5}" name="Marcos de Referência" totalsRowLabel="Total" dataDxfId="9" totalsRowDxfId="10">
      <calculatedColumnFormula>IFERROR(IF(LEN('Marcos de Referência'!D6)=0,"",IF(AND('Marcos de Referência'!D6&lt;=$B$12,'Marcos de Referência'!D6&gt;=$B$11-$D$11),'Marcos de Referência'!E6,"")),"")</calculatedColumnFormula>
    </tableColumn>
    <tableColumn id="4" xr3:uid="{08699A2C-FE9E-454E-85A5-61493B3B2502}" name="Data" dataDxfId="7" totalsRowDxfId="8" dataCellStyle="Data">
      <calculatedColumnFormula>IFERROR(IF(LEN(DadosDeMarcoDinâmico[[#This Row],[Marcos de Referência]])=0,$B$12,'Marcos de Referência'!$D6),2)</calculatedColumnFormula>
    </tableColumn>
    <tableColumn id="5" xr3:uid="{FF95A456-DC6C-4DEF-A422-1A60C8530445}" name="Linha de base" totalsRowFunction="count" dataDxfId="5" totalsRowDxfId="6">
      <calculatedColumnFormula>IFERROR(IF(LEN(DadosDeMarcoDinâmico[[#This Row],[Marcos de Referência]])=0,"",'Marcos de Referência'!$C6),"")</calculatedColumnFormula>
    </tableColumn>
  </tableColumns>
  <tableStyleInfo name="Acompanhamento de Datas no Gráfico de Gant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ementoDeRolagem" displayName="IncrementoDeRolagem" ref="B7:B8" totalsRowShown="0" headerRowDxfId="4" dataDxfId="3">
  <autoFilter ref="B7:B8" xr:uid="{EF98147B-BF9A-4D76-A56A-BD910CB7D4BE}">
    <filterColumn colId="0" hiddenButton="1"/>
  </autoFilter>
  <tableColumns count="1">
    <tableColumn id="1" xr3:uid="{F9A5A7B8-7EE1-4D44-B78F-710AFC7920AA}" name="incremento de rolagem" dataDxfId="2"/>
  </tableColumns>
  <tableStyleInfo name="Acompanhamento de Datas no Gráfico de Gantt" showFirstColumn="1" showLastColumn="0" showRowStripes="1" showColumnStripes="0"/>
  <extLst>
    <ext xmlns:x14="http://schemas.microsoft.com/office/spreadsheetml/2009/9/main" uri="{504A1905-F514-4f6f-8877-14C23A59335A}">
      <x14:table altTextSummary="Essa tabela contém o incremento de rolagem para a barra de rolagem na planilha Dados do Gráfico. O número representa a página de rolagem representada visualmente no gráfico e capturada nessa planilha para atualizar os dados automaticament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intervaloDoGráfico" displayName="IntervaloDoGráfico" ref="B10:B12" dataDxfId="1">
  <autoFilter ref="B10:B12" xr:uid="{DDE82E12-4FE9-46D1-8EAA-6B89FFED0A50}"/>
  <tableColumns count="1">
    <tableColumn id="1" xr3:uid="{1D49A440-6CFE-4E17-92DB-D396A59981B6}" name="Intervalo de gráficos" totalsRowFunction="count" dataDxfId="0">
      <calculatedColumnFormula>IFERROR(IF(LEN(#REF!)=0,Data_Final+15,MIN(#REF!)+15),TODAY())</calculatedColumnFormula>
    </tableColumn>
  </tableColumns>
  <tableStyleInfo name="Acompanhamento de Datas no Gráfico de Gant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Maturação" displayName="Maturação" ref="D10:D11" totalsRowShown="0">
  <autoFilter ref="D10:D11" xr:uid="{A497F6DC-1163-4C3D-B959-8F6736298A72}"/>
  <tableColumns count="1">
    <tableColumn id="1" xr3:uid="{D9C67577-58B7-4BF1-9128-CF610F096B3F}" name="maturação"/>
  </tableColumns>
  <tableStyleInfo name="Acompanhamento de Datas no Gráfico de Gant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sheetPr>
    <pageSetUpPr fitToPage="1"/>
  </sheetPr>
  <dimension ref="A1:A11"/>
  <sheetViews>
    <sheetView showGridLines="0" topLeftCell="A6" workbookViewId="0"/>
  </sheetViews>
  <sheetFormatPr defaultRowHeight="15"/>
  <cols>
    <col min="1" max="1" width="80.42578125" style="21" customWidth="1"/>
  </cols>
  <sheetData>
    <row r="1" spans="1:1" ht="50.1" customHeight="1">
      <c r="A1" s="17" t="s">
        <v>0</v>
      </c>
    </row>
    <row r="2" spans="1:1" ht="150">
      <c r="A2" s="18" t="s">
        <v>1</v>
      </c>
    </row>
    <row r="3" spans="1:1">
      <c r="A3" s="19" t="s">
        <v>2</v>
      </c>
    </row>
    <row r="4" spans="1:1" ht="255">
      <c r="A4" s="18" t="s">
        <v>3</v>
      </c>
    </row>
    <row r="5" spans="1:1">
      <c r="A5" s="19" t="s">
        <v>4</v>
      </c>
    </row>
    <row r="6" spans="1:1" ht="195">
      <c r="A6" s="18" t="s">
        <v>5</v>
      </c>
    </row>
    <row r="7" spans="1:1">
      <c r="A7" s="20" t="s">
        <v>6</v>
      </c>
    </row>
    <row r="8" spans="1:1" ht="60" customHeight="1">
      <c r="A8" s="18" t="s">
        <v>7</v>
      </c>
    </row>
    <row r="9" spans="1:1" ht="60">
      <c r="A9" s="18" t="s">
        <v>8</v>
      </c>
    </row>
    <row r="10" spans="1:1" ht="75">
      <c r="A10" s="18" t="s">
        <v>9</v>
      </c>
    </row>
    <row r="11" spans="1:1">
      <c r="A11" s="18" t="s">
        <v>10</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topLeftCell="A3" workbookViewId="0">
      <selection activeCell="D6" sqref="D6"/>
    </sheetView>
  </sheetViews>
  <sheetFormatPr defaultRowHeight="15"/>
  <cols>
    <col min="1" max="1" width="2.7109375" style="16" customWidth="1"/>
    <col min="2" max="2" width="14.28515625" customWidth="1"/>
    <col min="3" max="3" width="17.28515625" customWidth="1"/>
    <col min="4" max="4" width="14.7109375" customWidth="1"/>
    <col min="5" max="5" width="30.7109375" customWidth="1"/>
  </cols>
  <sheetData>
    <row r="1" spans="1:5" ht="50.1" customHeight="1">
      <c r="A1" s="15" t="s">
        <v>11</v>
      </c>
      <c r="B1" s="8" t="s">
        <v>12</v>
      </c>
    </row>
    <row r="2" spans="1:5" ht="15.75">
      <c r="A2" s="16" t="s">
        <v>13</v>
      </c>
      <c r="B2" s="14" t="s">
        <v>14</v>
      </c>
      <c r="D2" s="9" t="s">
        <v>15</v>
      </c>
    </row>
    <row r="3" spans="1:5" ht="35.1" customHeight="1">
      <c r="A3" s="15" t="s">
        <v>16</v>
      </c>
      <c r="B3" s="5" t="s">
        <v>17</v>
      </c>
      <c r="C3" s="13"/>
    </row>
    <row r="4" spans="1:5" ht="77.25">
      <c r="A4" s="15" t="s">
        <v>18</v>
      </c>
      <c r="B4" s="10" t="s">
        <v>19</v>
      </c>
      <c r="C4" s="10" t="s">
        <v>20</v>
      </c>
      <c r="D4" s="10" t="s">
        <v>21</v>
      </c>
      <c r="E4" s="10" t="s">
        <v>22</v>
      </c>
    </row>
    <row r="5" spans="1:5">
      <c r="A5" s="15" t="s">
        <v>23</v>
      </c>
      <c r="B5" t="s">
        <v>24</v>
      </c>
      <c r="C5" t="s">
        <v>25</v>
      </c>
      <c r="D5" t="s">
        <v>26</v>
      </c>
      <c r="E5" t="s">
        <v>27</v>
      </c>
    </row>
    <row r="6" spans="1:5">
      <c r="A6" s="15"/>
      <c r="B6" s="6">
        <v>1</v>
      </c>
      <c r="C6" s="6">
        <v>1</v>
      </c>
      <c r="D6" s="23">
        <f>DATE(2024,8,16)</f>
        <v>45520</v>
      </c>
      <c r="E6" t="s">
        <v>28</v>
      </c>
    </row>
    <row r="7" spans="1:5">
      <c r="B7" s="6">
        <v>2</v>
      </c>
      <c r="C7" s="6">
        <v>1</v>
      </c>
      <c r="D7" s="23">
        <f ca="1">TODAY()+25</f>
        <v>45566</v>
      </c>
      <c r="E7" t="s">
        <v>29</v>
      </c>
    </row>
    <row r="8" spans="1:5">
      <c r="B8" s="6">
        <v>3</v>
      </c>
      <c r="C8" s="6">
        <v>1</v>
      </c>
      <c r="D8" s="23">
        <f ca="1">TODAY()+35</f>
        <v>45576</v>
      </c>
      <c r="E8" t="s">
        <v>30</v>
      </c>
    </row>
    <row r="9" spans="1:5">
      <c r="B9" s="6">
        <v>4</v>
      </c>
      <c r="C9" s="6">
        <v>1</v>
      </c>
      <c r="D9" s="23">
        <f ca="1">TODAY()+45</f>
        <v>45586</v>
      </c>
      <c r="E9" t="s">
        <v>31</v>
      </c>
    </row>
    <row r="10" spans="1:5">
      <c r="B10" s="6">
        <v>5</v>
      </c>
      <c r="C10" s="6">
        <v>1</v>
      </c>
      <c r="D10" s="23">
        <f ca="1">TODAY()+60</f>
        <v>45601</v>
      </c>
      <c r="E10" t="s">
        <v>32</v>
      </c>
    </row>
    <row r="11" spans="1:5">
      <c r="B11" s="6">
        <v>6</v>
      </c>
      <c r="C11" s="6">
        <v>1</v>
      </c>
      <c r="D11" s="23">
        <f ca="1">TODAY()+70</f>
        <v>45611</v>
      </c>
      <c r="E11" t="s">
        <v>33</v>
      </c>
    </row>
    <row r="12" spans="1:5">
      <c r="B12" s="6"/>
      <c r="C12" s="6"/>
      <c r="D12" s="23"/>
    </row>
    <row r="13" spans="1:5">
      <c r="B13" s="6"/>
      <c r="C13" s="6"/>
      <c r="D13" s="23"/>
    </row>
    <row r="14" spans="1:5">
      <c r="B14" s="6"/>
      <c r="C14" s="6"/>
      <c r="D14" s="23"/>
    </row>
    <row r="15" spans="1:5">
      <c r="B15" s="6"/>
      <c r="C15" s="6"/>
      <c r="D15" s="23"/>
    </row>
    <row r="16" spans="1:5">
      <c r="B16" s="6"/>
      <c r="C16" s="6"/>
      <c r="D16" s="23"/>
    </row>
    <row r="17" spans="1:5">
      <c r="B17" s="6"/>
      <c r="C17" s="6"/>
      <c r="D17" s="23"/>
    </row>
    <row r="18" spans="1:5">
      <c r="B18" s="6"/>
      <c r="C18" s="6"/>
      <c r="D18" s="23"/>
    </row>
    <row r="19" spans="1:5">
      <c r="B19" s="6"/>
      <c r="C19" s="6"/>
      <c r="D19" s="23"/>
    </row>
    <row r="20" spans="1:5">
      <c r="B20" s="6"/>
      <c r="C20" s="6"/>
      <c r="D20" s="23"/>
    </row>
    <row r="21" spans="1:5">
      <c r="A21" s="16" t="s">
        <v>34</v>
      </c>
      <c r="B21" s="4" t="s">
        <v>35</v>
      </c>
      <c r="C21" s="4"/>
      <c r="D21" s="4"/>
      <c r="E21" s="4"/>
    </row>
    <row r="26" spans="1:5">
      <c r="A26" s="16" t="s">
        <v>36</v>
      </c>
    </row>
  </sheetData>
  <dataValidations count="1">
    <dataValidation type="list" allowBlank="1" showInputMessage="1" sqref="D2" xr:uid="{5AF61348-CAED-40CF-A570-1ABFD106084D}">
      <formula1>"Sim,Não"</formula1>
    </dataValidation>
  </dataValidations>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sheetPr>
    <pageSetUpPr fitToPage="1"/>
  </sheetPr>
  <dimension ref="A1:I26"/>
  <sheetViews>
    <sheetView showGridLines="0" tabSelected="1" topLeftCell="A4" workbookViewId="0">
      <selection activeCell="E12" sqref="E12"/>
    </sheetView>
  </sheetViews>
  <sheetFormatPr defaultRowHeight="15"/>
  <cols>
    <col min="1" max="1" width="2.7109375" customWidth="1"/>
    <col min="2" max="2" width="14" customWidth="1"/>
    <col min="3" max="3" width="19.7109375" customWidth="1"/>
    <col min="4" max="4" width="18" customWidth="1"/>
    <col min="5" max="5" width="30.7109375" customWidth="1"/>
    <col min="6" max="6" width="19.28515625" customWidth="1"/>
    <col min="9" max="9" width="11.42578125" bestFit="1" customWidth="1"/>
  </cols>
  <sheetData>
    <row r="1" spans="1:9" ht="50.1" customHeight="1">
      <c r="A1" s="15" t="s">
        <v>37</v>
      </c>
      <c r="B1" s="8" t="s">
        <v>12</v>
      </c>
    </row>
    <row r="3" spans="1:9" ht="35.1" customHeight="1">
      <c r="A3" s="15" t="s">
        <v>38</v>
      </c>
      <c r="B3" s="5" t="s">
        <v>39</v>
      </c>
    </row>
    <row r="4" spans="1:9" ht="128.25">
      <c r="B4" s="10" t="s">
        <v>19</v>
      </c>
      <c r="C4" s="10" t="s">
        <v>40</v>
      </c>
      <c r="D4" s="10" t="s">
        <v>41</v>
      </c>
      <c r="E4" s="10" t="s">
        <v>42</v>
      </c>
      <c r="F4" s="10" t="s">
        <v>43</v>
      </c>
    </row>
    <row r="5" spans="1:9">
      <c r="B5" t="s">
        <v>24</v>
      </c>
      <c r="C5" t="s">
        <v>44</v>
      </c>
      <c r="D5" t="s">
        <v>45</v>
      </c>
      <c r="E5" t="s">
        <v>46</v>
      </c>
      <c r="F5" t="s">
        <v>47</v>
      </c>
    </row>
    <row r="6" spans="1:9">
      <c r="B6" s="6">
        <v>1</v>
      </c>
      <c r="C6" s="23">
        <f>DATE(2024,8,26)</f>
        <v>45530</v>
      </c>
      <c r="D6" s="23">
        <f ca="1">DATE(2024,10,20)</f>
        <v>45585</v>
      </c>
      <c r="E6" s="1" t="s">
        <v>48</v>
      </c>
      <c r="F6" s="11">
        <f ca="1">IFERROR(IF(LEN(Tarefas[[#This Row],[Data de início]])=0,"",(INT(Tarefas[[#This Row],[Data de término]])-INT(Tarefas[[#This Row],[Data de início]]))-(INT(Tarefas[[#This Row],[Data de início]])-INT(Tarefas[[#This Row],[Data de início]]))+1),"")</f>
        <v>56</v>
      </c>
    </row>
    <row r="7" spans="1:9">
      <c r="B7" s="6">
        <v>2</v>
      </c>
      <c r="C7" s="23">
        <f>DATE(2024,8,19)</f>
        <v>45523</v>
      </c>
      <c r="D7" s="23">
        <f ca="1">DATE(2024,8,23)</f>
        <v>45527</v>
      </c>
      <c r="E7" s="1" t="s">
        <v>49</v>
      </c>
      <c r="F7" s="11">
        <f ca="1">IFERROR(IF(LEN(Tarefas[[#This Row],[Data de início]])=0,"",(INT(Tarefas[[#This Row],[Data de término]])-INT(Tarefas[[#This Row],[Data de início]]))-(INT(Tarefas[[#This Row],[Data de início]])-INT(Tarefas[[#This Row],[Data de início]]))+1),"")</f>
        <v>5</v>
      </c>
    </row>
    <row r="8" spans="1:9">
      <c r="B8" s="6">
        <v>3</v>
      </c>
      <c r="C8" s="23">
        <f>DATE(2024,8,24)</f>
        <v>45528</v>
      </c>
      <c r="D8" s="23">
        <f ca="1">DATE(2024,9,20)</f>
        <v>45555</v>
      </c>
      <c r="E8" s="1" t="s">
        <v>50</v>
      </c>
      <c r="F8" s="11">
        <f ca="1">IFERROR(IF(LEN(Tarefas[[#This Row],[Data de início]])=0,"",(INT(Tarefas[[#This Row],[Data de término]])-INT(Tarefas[[#This Row],[Data de início]]))-(INT(Tarefas[[#This Row],[Data de início]])-INT(Tarefas[[#This Row],[Data de início]]))+1),"")</f>
        <v>28</v>
      </c>
    </row>
    <row r="9" spans="1:9" ht="30.75">
      <c r="B9" s="6">
        <v>4</v>
      </c>
      <c r="C9" s="24">
        <f>DATE(2024,8,24)</f>
        <v>45528</v>
      </c>
      <c r="D9" s="23">
        <f>DATE(2024,10,10)</f>
        <v>45575</v>
      </c>
      <c r="E9" s="1" t="s">
        <v>51</v>
      </c>
      <c r="F9" s="11">
        <f ca="1">IFERROR(IF(LEN(Tarefas[[#This Row],[Data de início]])=0,"",(INT(Tarefas[[#This Row],[Data de término]])-INT(Tarefas[[#This Row],[Data de início]]))-(INT(Tarefas[[#This Row],[Data de início]])-INT(Tarefas[[#This Row],[Data de início]]))+1),"")</f>
        <v>48</v>
      </c>
    </row>
    <row r="10" spans="1:9">
      <c r="B10" s="6">
        <v>5</v>
      </c>
      <c r="C10" s="23">
        <f>DATE(2024,10,11)</f>
        <v>45576</v>
      </c>
      <c r="D10" s="23">
        <f ca="1">Tarefas[[#This Row],[Data de início]]+10</f>
        <v>45586</v>
      </c>
      <c r="E10" s="1" t="s">
        <v>52</v>
      </c>
      <c r="F10" s="11">
        <f ca="1">IFERROR(IF(LEN(Tarefas[[#This Row],[Data de início]])=0,"",(INT(Tarefas[[#This Row],[Data de término]])-INT(Tarefas[[#This Row],[Data de início]]))-(INT(Tarefas[[#This Row],[Data de início]])-INT(Tarefas[[#This Row],[Data de início]]))+1),"")</f>
        <v>11</v>
      </c>
    </row>
    <row r="11" spans="1:9">
      <c r="B11" s="6">
        <v>6</v>
      </c>
      <c r="C11" s="23">
        <f>DATE(2024,10,25)</f>
        <v>45590</v>
      </c>
      <c r="D11" s="23">
        <f>DATE(2024,10,25)</f>
        <v>45590</v>
      </c>
      <c r="E11" s="1" t="s">
        <v>53</v>
      </c>
      <c r="F11" s="11">
        <f ca="1">IFERROR(IF(LEN(Tarefas[[#This Row],[Data de início]])=0,"",(INT(Tarefas[[#This Row],[Data de término]])-INT(Tarefas[[#This Row],[Data de início]]))-(INT(Tarefas[[#This Row],[Data de início]])-INT(Tarefas[[#This Row],[Data de início]]))+1),"")</f>
        <v>1</v>
      </c>
    </row>
    <row r="12" spans="1:9">
      <c r="B12" s="6">
        <v>7</v>
      </c>
      <c r="C12" s="23">
        <f ca="1">TODAY()+15</f>
        <v>45556</v>
      </c>
      <c r="D12" s="23">
        <f ca="1">Tarefas[[#This Row],[Data de início]]+15</f>
        <v>45571</v>
      </c>
      <c r="E12" s="1"/>
      <c r="F12" s="11">
        <f ca="1">IFERROR(IF(LEN(Tarefas[[#This Row],[Data de início]])=0,"",(INT(Tarefas[[#This Row],[Data de término]])-INT(Tarefas[[#This Row],[Data de início]]))-(INT(Tarefas[[#This Row],[Data de início]])-INT(Tarefas[[#This Row],[Data de início]]))+1),"")</f>
        <v>16</v>
      </c>
    </row>
    <row r="13" spans="1:9">
      <c r="B13" s="6">
        <v>8</v>
      </c>
      <c r="C13" s="23">
        <f ca="1">TODAY()+25</f>
        <v>45566</v>
      </c>
      <c r="D13" s="23">
        <f ca="1">Tarefas[[#This Row],[Data de início]]+5</f>
        <v>45571</v>
      </c>
      <c r="E13" s="1" t="s">
        <v>54</v>
      </c>
      <c r="F13" s="11">
        <f ca="1">IFERROR(IF(LEN(Tarefas[[#This Row],[Data de início]])=0,"",(INT(Tarefas[[#This Row],[Data de término]])-INT(Tarefas[[#This Row],[Data de início]]))-(INT(Tarefas[[#This Row],[Data de início]])-INT(Tarefas[[#This Row],[Data de início]]))+1),"")</f>
        <v>6</v>
      </c>
      <c r="I13" s="2"/>
    </row>
    <row r="14" spans="1:9">
      <c r="B14" s="6">
        <v>9</v>
      </c>
      <c r="C14" s="23">
        <f ca="1">TODAY()+34</f>
        <v>45575</v>
      </c>
      <c r="D14" s="23">
        <f ca="1">Tarefas[[#This Row],[Data de início]]+2</f>
        <v>45577</v>
      </c>
      <c r="E14" s="1" t="s">
        <v>55</v>
      </c>
      <c r="F14" s="11">
        <f ca="1">IFERROR(IF(LEN(Tarefas[[#This Row],[Data de início]])=0,"",(INT(Tarefas[[#This Row],[Data de término]])-INT(Tarefas[[#This Row],[Data de início]]))-(INT(Tarefas[[#This Row],[Data de início]])-INT(Tarefas[[#This Row],[Data de início]]))+1),"")</f>
        <v>3</v>
      </c>
    </row>
    <row r="15" spans="1:9">
      <c r="B15" s="6">
        <v>10</v>
      </c>
      <c r="C15" s="23">
        <f ca="1">TODAY()+40</f>
        <v>45581</v>
      </c>
      <c r="D15" s="23">
        <f ca="1">Tarefas[[#This Row],[Data de início]]+30</f>
        <v>45611</v>
      </c>
      <c r="E15" s="1" t="s">
        <v>56</v>
      </c>
      <c r="F15" s="11">
        <f ca="1">IFERROR(IF(LEN(Tarefas[[#This Row],[Data de início]])=0,"",(INT(Tarefas[[#This Row],[Data de término]])-INT(Tarefas[[#This Row],[Data de início]]))-(INT(Tarefas[[#This Row],[Data de início]])-INT(Tarefas[[#This Row],[Data de início]]))+1),"")</f>
        <v>31</v>
      </c>
    </row>
    <row r="16" spans="1:9">
      <c r="B16" s="6">
        <v>11</v>
      </c>
      <c r="C16" s="23">
        <f ca="1">TODAY()+42</f>
        <v>45583</v>
      </c>
      <c r="D16" s="23">
        <f ca="1">Tarefas[[#This Row],[Data de início]]+23</f>
        <v>45606</v>
      </c>
      <c r="E16" s="1" t="s">
        <v>57</v>
      </c>
      <c r="F16" s="11">
        <f ca="1">IFERROR(IF(LEN(Tarefas[[#This Row],[Data de início]])=0,"",(INT(Tarefas[[#This Row],[Data de término]])-INT(Tarefas[[#This Row],[Data de início]]))-(INT(Tarefas[[#This Row],[Data de início]])-INT(Tarefas[[#This Row],[Data de início]]))+1),"")</f>
        <v>24</v>
      </c>
    </row>
    <row r="17" spans="2:6">
      <c r="B17" s="6">
        <v>12</v>
      </c>
      <c r="C17" s="23">
        <f ca="1">TODAY()+50</f>
        <v>45591</v>
      </c>
      <c r="D17" s="23">
        <f ca="1">Tarefas[[#This Row],[Data de início]]+5</f>
        <v>45596</v>
      </c>
      <c r="E17" s="1" t="s">
        <v>58</v>
      </c>
      <c r="F17" s="11">
        <f ca="1">IFERROR(IF(LEN(Tarefas[[#This Row],[Data de início]])=0,"",(INT(Tarefas[[#This Row],[Data de término]])-INT(Tarefas[[#This Row],[Data de início]]))-(INT(Tarefas[[#This Row],[Data de início]])-INT(Tarefas[[#This Row],[Data de início]]))+1),"")</f>
        <v>6</v>
      </c>
    </row>
    <row r="18" spans="2:6">
      <c r="B18" s="6"/>
      <c r="C18" s="23"/>
      <c r="D18" s="23"/>
      <c r="E18" s="1"/>
      <c r="F18" s="11" t="str">
        <f ca="1">IFERROR(IF(LEN(Tarefas[[#This Row],[Data de início]])=0,"",(INT(Tarefas[[#This Row],[Data de término]])-INT(Tarefas[[#This Row],[Data de início]]))-(INT(Tarefas[[#This Row],[Data de início]])-INT(Tarefas[[#This Row],[Data de início]]))+1),"")</f>
        <v/>
      </c>
    </row>
    <row r="19" spans="2:6">
      <c r="B19" s="6"/>
      <c r="C19" s="23"/>
      <c r="D19" s="23"/>
      <c r="E19" s="1"/>
      <c r="F19" s="11" t="str">
        <f ca="1">IFERROR(IF(LEN(Tarefas[[#This Row],[Data de início]])=0,"",(INT(Tarefas[[#This Row],[Data de término]])-INT(Tarefas[[#This Row],[Data de início]]))-(INT(Tarefas[[#This Row],[Data de início]])-INT(Tarefas[[#This Row],[Data de início]]))+1),"")</f>
        <v/>
      </c>
    </row>
    <row r="20" spans="2:6">
      <c r="B20" s="6"/>
      <c r="C20" s="23"/>
      <c r="D20" s="23"/>
      <c r="E20" s="1"/>
      <c r="F20" s="11" t="str">
        <f ca="1">IFERROR(IF(LEN(Tarefas[[#This Row],[Data de início]])=0,"",(INT(Tarefas[[#This Row],[Data de término]])-INT(Tarefas[[#This Row],[Data de início]]))-(INT(Tarefas[[#This Row],[Data de início]])-INT(Tarefas[[#This Row],[Data de início]]))+1),"")</f>
        <v/>
      </c>
    </row>
    <row r="21" spans="2:6">
      <c r="B21" s="6"/>
      <c r="C21" s="23"/>
      <c r="D21" s="23"/>
      <c r="E21" s="1"/>
      <c r="F21" s="11" t="str">
        <f ca="1">IFERROR(IF(LEN(Tarefas[[#This Row],[Data de início]])=0,"",(INT(Tarefas[[#This Row],[Data de término]])-INT(Tarefas[[#This Row],[Data de início]]))-(INT(Tarefas[[#This Row],[Data de início]])-INT(Tarefas[[#This Row],[Data de início]]))+1),"")</f>
        <v/>
      </c>
    </row>
    <row r="22" spans="2:6">
      <c r="B22" s="6"/>
      <c r="C22" s="23"/>
      <c r="D22" s="23"/>
      <c r="E22" s="1"/>
      <c r="F22" s="11" t="str">
        <f ca="1">IFERROR(IF(LEN(Tarefas[[#This Row],[Data de início]])=0,"",(INT(Tarefas[[#This Row],[Data de término]])-INT(Tarefas[[#This Row],[Data de início]]))-(INT(Tarefas[[#This Row],[Data de início]])-INT(Tarefas[[#This Row],[Data de início]]))+1),"")</f>
        <v/>
      </c>
    </row>
    <row r="23" spans="2:6">
      <c r="B23" s="6"/>
      <c r="C23" s="23"/>
      <c r="D23" s="23"/>
      <c r="E23" s="1"/>
      <c r="F23" s="11" t="str">
        <f ca="1">IFERROR(IF(LEN(Tarefas[[#This Row],[Data de início]])=0,"",(INT(Tarefas[[#This Row],[Data de término]])-INT(Tarefas[[#This Row],[Data de início]]))-(INT(Tarefas[[#This Row],[Data de início]])-INT(Tarefas[[#This Row],[Data de início]]))+1),"")</f>
        <v/>
      </c>
    </row>
    <row r="24" spans="2:6">
      <c r="B24" s="6"/>
      <c r="C24" s="23"/>
      <c r="D24" s="23"/>
      <c r="E24" s="1"/>
      <c r="F24" s="11" t="str">
        <f ca="1">IFERROR(IF(LEN(Tarefas[[#This Row],[Data de início]])=0,"",(INT(Tarefas[[#This Row],[Data de término]])-INT(Tarefas[[#This Row],[Data de início]]))-(INT(Tarefas[[#This Row],[Data de início]])-INT(Tarefas[[#This Row],[Data de início]]))+1),"")</f>
        <v/>
      </c>
    </row>
    <row r="25" spans="2:6">
      <c r="B25" s="6"/>
      <c r="C25" s="23"/>
      <c r="D25" s="23"/>
      <c r="E25" s="1"/>
      <c r="F25" s="11" t="str">
        <f ca="1">IFERROR(IF(LEN(Tarefas[[#This Row],[Data de início]])=0,"",(INT(Tarefas[[#This Row],[Data de término]])-INT(Tarefas[[#This Row],[Data de início]]))-(INT(Tarefas[[#This Row],[Data de início]])-INT(Tarefas[[#This Row],[Data de início]]))+1),"")</f>
        <v/>
      </c>
    </row>
    <row r="26" spans="2:6">
      <c r="B26" s="4" t="s">
        <v>59</v>
      </c>
      <c r="C26" s="4"/>
      <c r="D26" s="4"/>
      <c r="E26" s="4"/>
    </row>
  </sheetData>
  <printOptions horizontalCentered="1"/>
  <pageMargins left="0.7" right="0.7" top="0.75" bottom="0.75" header="0.3" footer="0.3"/>
  <pageSetup paperSize="9"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opLeftCell="A2" workbookViewId="0">
      <selection activeCell="S2" sqref="S2"/>
    </sheetView>
  </sheetViews>
  <sheetFormatPr defaultRowHeight="15"/>
  <cols>
    <col min="1" max="1" width="2.7109375" style="16" customWidth="1"/>
    <col min="2" max="2" width="10.28515625" customWidth="1"/>
    <col min="3" max="14" width="6.7109375" customWidth="1"/>
    <col min="15" max="15" width="4.28515625" customWidth="1"/>
  </cols>
  <sheetData>
    <row r="1" spans="1:18" ht="27" customHeight="1">
      <c r="A1" s="15"/>
      <c r="B1" s="12"/>
      <c r="C1" s="12"/>
      <c r="D1" s="12"/>
      <c r="E1" s="12"/>
      <c r="F1" s="12"/>
      <c r="G1" s="12"/>
      <c r="H1" s="12"/>
      <c r="I1" s="12"/>
      <c r="J1" s="12"/>
      <c r="K1" s="12"/>
      <c r="L1" s="12"/>
      <c r="M1" s="12"/>
      <c r="N1" s="12"/>
      <c r="O1" s="12"/>
      <c r="P1" s="12"/>
      <c r="Q1" s="12"/>
      <c r="R1" s="12"/>
    </row>
    <row r="2" spans="1:18" ht="255.75" customHeight="1"/>
    <row r="3" spans="1:18" ht="162.4" customHeight="1"/>
  </sheetData>
  <conditionalFormatting sqref="C2:O2">
    <cfRule type="expression" dxfId="17" priority="4">
      <formula>#REF!&lt;=TODAY()+7</formula>
    </cfRule>
  </conditionalFormatting>
  <printOptions horizontalCentered="1"/>
  <pageMargins left="0.7" right="0.7" top="0.75" bottom="0.75" header="0.3" footer="0.3"/>
  <pageSetup paperSize="9" scale="68" fitToHeight="0" orientation="portrait"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RowHeight="15"/>
  <cols>
    <col min="1" max="1" width="2.7109375" style="7" customWidth="1"/>
    <col min="2" max="2" width="50.7109375" customWidth="1"/>
    <col min="3" max="3" width="16.42578125" customWidth="1"/>
    <col min="4" max="4" width="24.140625" bestFit="1" customWidth="1"/>
    <col min="5" max="5" width="15.7109375" customWidth="1"/>
    <col min="6" max="6" width="13" customWidth="1"/>
    <col min="7" max="7" width="50.7109375" customWidth="1"/>
    <col min="8" max="8" width="15.42578125" customWidth="1"/>
    <col min="9" max="9" width="28" customWidth="1"/>
  </cols>
  <sheetData>
    <row r="1" spans="1:7" ht="50.1" customHeight="1">
      <c r="A1" s="7" t="s">
        <v>60</v>
      </c>
      <c r="B1" s="5" t="s">
        <v>61</v>
      </c>
    </row>
    <row r="2" spans="1:7">
      <c r="A2" s="7" t="s">
        <v>62</v>
      </c>
      <c r="B2" s="3" t="str">
        <f ca="1">IF(TODAY()&gt;=MIN(DadosDeTarefaDinâmica[Data de início]),"Hoje","")</f>
        <v>Hoje</v>
      </c>
      <c r="C2" t="s">
        <v>63</v>
      </c>
    </row>
    <row r="3" spans="1:7">
      <c r="A3" s="7" t="s">
        <v>64</v>
      </c>
      <c r="B3" t="s">
        <v>65</v>
      </c>
      <c r="C3" t="s">
        <v>66</v>
      </c>
    </row>
    <row r="4" spans="1:7">
      <c r="B4" s="2">
        <f ca="1">IFERROR(IF(TODAY()&lt;MIN(DadosDeTarefaDinâmica[Data de início]),MIN($B$11,MIN(DadosDeTarefaDinâmica[Data de início])),TODAY()),TODAY())</f>
        <v>45541</v>
      </c>
      <c r="C4">
        <f ca="1">IFERROR(IF(Acompanhar_Hoje="Sim",IF(TODAY()&lt;MIN(DadosDeTarefaDinâmica[Data de início]),0,9),0),0)</f>
        <v>9</v>
      </c>
    </row>
    <row r="5" spans="1:7">
      <c r="B5" s="2">
        <f ca="1">IFERROR(IF(TODAY()&lt;MIN(DadosDeTarefaDinâmica[Data de início]),MIN($B$11,MIN(DadosDeTarefaDinâmica[Data de início])),TODAY()),TODAY())</f>
        <v>45541</v>
      </c>
      <c r="C5">
        <f ca="1">IFERROR(IF(Acompanhar_Hoje="Sim",IF(TODAY()&lt;MIN(DadosDeTarefaDinâmica[Data de início]),0,9),0),0)</f>
        <v>9</v>
      </c>
    </row>
    <row r="7" spans="1:7">
      <c r="A7" s="7" t="s">
        <v>67</v>
      </c>
      <c r="B7" s="3" t="s">
        <v>68</v>
      </c>
    </row>
    <row r="8" spans="1:7">
      <c r="B8" s="3">
        <v>0</v>
      </c>
    </row>
    <row r="9" spans="1:7">
      <c r="B9" s="3"/>
    </row>
    <row r="10" spans="1:7">
      <c r="A10" s="7" t="s">
        <v>69</v>
      </c>
      <c r="B10" t="s">
        <v>70</v>
      </c>
      <c r="D10" t="s">
        <v>71</v>
      </c>
    </row>
    <row r="11" spans="1:7">
      <c r="B11" s="2">
        <f ca="1">IFERROR(IF(IncrementoDeRolagem[incremento de rolagem]=0,Data_Inicial,IF(Data_Inicial+IncrementoDeRolagem[incremento de rolagem]*15&lt;Data_Final,Data_Inicial+IncrementoDeRolagem[incremento de rolagem]*15,Data_Final-1)),"")</f>
        <v>45523</v>
      </c>
      <c r="D11">
        <v>45</v>
      </c>
    </row>
    <row r="12" spans="1:7">
      <c r="B12" s="2">
        <f ca="1">IFERROR(IF($B$11+15&lt;Data_Final,$B$11+15,Data_Final),"")</f>
        <v>45538</v>
      </c>
    </row>
    <row r="14" spans="1:7">
      <c r="A14" s="7" t="s">
        <v>72</v>
      </c>
      <c r="B14" t="s">
        <v>39</v>
      </c>
      <c r="C14" t="s">
        <v>44</v>
      </c>
      <c r="D14" t="s">
        <v>73</v>
      </c>
      <c r="E14" t="s">
        <v>74</v>
      </c>
      <c r="F14" t="s">
        <v>75</v>
      </c>
    </row>
    <row r="15" spans="1:7">
      <c r="B15" s="1" t="str">
        <f ca="1">IFERROR(IF(LEN(OFFSET(Tarefas!$C6,IncrementoDeRolagem[incremento de rolagem],0,1,1))=0,"",IF(OR(OFFSET(Tarefas!$D6,IncrementoDeRolagem[incremento de rolagem],0,1,1)&lt;=$B$12,OFFSET(Tarefas!$C6,IncrementoDeRolagem[incremento de rolagem],0,1,1)&gt;=($B$11-$D$11)),INDEX(Tarefas[],OFFSET(Tarefas!$B6,IncrementoDeRolagem[incremento de rolagem],0,1,1),4),"")),"")</f>
        <v>Documentação</v>
      </c>
      <c r="C15" s="22">
        <f ca="1">IFERROR(IF(LEN(DadosDeTarefaDinâmica[[#This Row],[Tarefas]])=0,$B$11,INDEX(Tarefas[],OFFSET(Tarefas!$B6,IncrementoDeRolagem[incremento de rolagem],0,1,1),2)),"")</f>
        <v>45530</v>
      </c>
      <c r="D15">
        <f ca="1">IFERROR(IF(LEN(DadosDeTarefaDinâmica[[#This Row],[Tarefas]])=0,0,IF(AND(Tarefas!$C6&lt;=$B$12,Tarefas!$D6&gt;=$B$12),ABS(OFFSET(Tarefas!$C6,IncrementoDeRolagem[incremento de rolagem],0,1,1)-$B$12)+1,OFFSET(Tarefas!$F6,IncrementoDeRolagem[incremento de rolagem],0,1,1))),"")</f>
        <v>9</v>
      </c>
      <c r="E15">
        <f ca="1">IFERROR(IF(LEN(DadosDeTarefaDinâmica[[#This Row],[Tarefas]])=0,"",8),"")</f>
        <v>8</v>
      </c>
    </row>
    <row r="16" spans="1:7">
      <c r="B16" s="1" t="str">
        <f ca="1">IFERROR(IF(LEN(OFFSET(Tarefas!$C7,IncrementoDeRolagem[incremento de rolagem],0,1,1))=0,"",IF(OR(OFFSET(Tarefas!$D7,IncrementoDeRolagem[incremento de rolagem],0,1,1)&lt;=$B$12,OFFSET(Tarefas!$C7,IncrementoDeRolagem[incremento de rolagem],0,1,1)&gt;=($B$11-$D$11)),INDEX(Tarefas[],OFFSET(Tarefas!$B7,IncrementoDeRolagem[incremento de rolagem],0,1,1),4),"")),"")</f>
        <v>Inicialização do protótipo</v>
      </c>
      <c r="C16" s="22">
        <f ca="1">IFERROR(IF(LEN(DadosDeTarefaDinâmica[[#This Row],[Tarefas]])=0,$B$11,INDEX(Tarefas[],OFFSET(Tarefas!$B7,IncrementoDeRolagem[incremento de rolagem],0,1,1),2)),"")</f>
        <v>45523</v>
      </c>
      <c r="D16">
        <f ca="1">IFERROR(IF(LEN(DadosDeTarefaDinâmica[[#This Row],[Tarefas]])=0,0,IF(AND(Tarefas!$C7&lt;=$B$12,Tarefas!$D7&gt;=$B$12),ABS(OFFSET(Tarefas!$C7,IncrementoDeRolagem[incremento de rolagem],0,1,1)-$B$12)+1,OFFSET(Tarefas!$F7,IncrementoDeRolagem[incremento de rolagem],0,1,1))),"")</f>
        <v>5</v>
      </c>
      <c r="E16">
        <f ca="1">IFERROR(IF(LEN(DadosDeTarefaDinâmica[[#This Row],[Tarefas]])=0,"",7),"")</f>
        <v>7</v>
      </c>
      <c r="G16" t="s">
        <v>76</v>
      </c>
    </row>
    <row r="17" spans="1:10">
      <c r="A17" s="7" t="s">
        <v>77</v>
      </c>
      <c r="B17" s="1" t="str">
        <f ca="1">IFERROR(IF(LEN(OFFSET(Tarefas!$C8,IncrementoDeRolagem[incremento de rolagem],0,1,1))=0,"",IF(OR(OFFSET(Tarefas!$D8,IncrementoDeRolagem[incremento de rolagem],0,1,1)&lt;=$B$12,OFFSET(Tarefas!$C8,IncrementoDeRolagem[incremento de rolagem],0,1,1)&gt;=($B$11-$D$11)),INDEX(Tarefas[],OFFSET(Tarefas!$B8,IncrementoDeRolagem[incremento de rolagem],0,1,1),4),"")),"")</f>
        <v>Inicialização do front end</v>
      </c>
      <c r="C17" s="22">
        <f ca="1">IFERROR(IF(LEN(DadosDeTarefaDinâmica[[#This Row],[Tarefas]])=0,$B$11,INDEX(Tarefas[],OFFSET(Tarefas!$B8,IncrementoDeRolagem[incremento de rolagem],0,1,1),2)),"")</f>
        <v>45528</v>
      </c>
      <c r="D17">
        <f ca="1">IFERROR(IF(LEN(DadosDeTarefaDinâmica[[#This Row],[Tarefas]])=0,0,IF(AND(Tarefas!$C8&lt;=$B$12,Tarefas!$D8&gt;=$B$12),ABS(OFFSET(Tarefas!$C8,IncrementoDeRolagem[incremento de rolagem],0,1,1)-$B$12)+1,OFFSET(Tarefas!$F8,IncrementoDeRolagem[incremento de rolagem],0,1,1))),"")</f>
        <v>11</v>
      </c>
      <c r="E17">
        <f ca="1">IFERROR(IF(LEN(DadosDeTarefaDinâmica[[#This Row],[Tarefas]])=0,"",6),"")</f>
        <v>6</v>
      </c>
      <c r="G17" t="s">
        <v>78</v>
      </c>
      <c r="H17" t="s">
        <v>26</v>
      </c>
      <c r="I17" t="s">
        <v>79</v>
      </c>
      <c r="J17" t="s">
        <v>80</v>
      </c>
    </row>
    <row r="18" spans="1:10">
      <c r="B18" s="1" t="str">
        <f ca="1">IFERROR(IF(LEN(OFFSET(Tarefas!$C9,IncrementoDeRolagem[incremento de rolagem],0,1,1))=0,"",IF(OR(OFFSET(Tarefas!$D9,IncrementoDeRolagem[incremento de rolagem],0,1,1)&lt;=$B$12,OFFSET(Tarefas!$C9,IncrementoDeRolagem[incremento de rolagem],0,1,1)&gt;=($B$11-$D$11)),INDEX(Tarefas[],OFFSET(Tarefas!$B9,IncrementoDeRolagem[incremento de rolagem],0,1,1),4),"")),"")</f>
        <v>Inicialização da criação da iAs (chat e Camera )</v>
      </c>
      <c r="C18" s="22">
        <f ca="1">IFERROR(IF(LEN(DadosDeTarefaDinâmica[[#This Row],[Tarefas]])=0,$B$11,INDEX(Tarefas[],OFFSET(Tarefas!$B9,IncrementoDeRolagem[incremento de rolagem],0,1,1),2)),"")</f>
        <v>45528</v>
      </c>
      <c r="D18">
        <f ca="1">IFERROR(IF(LEN(DadosDeTarefaDinâmica[[#This Row],[Tarefas]])=0,0,IF(AND(Tarefas!$C9&lt;=$B$12,Tarefas!$D9&gt;=$B$12),ABS(OFFSET(Tarefas!$C9,IncrementoDeRolagem[incremento de rolagem],0,1,1)-$B$12)+1,OFFSET(Tarefas!$F9,IncrementoDeRolagem[incremento de rolagem],0,1,1))),"")</f>
        <v>11</v>
      </c>
      <c r="E18">
        <f ca="1">IFERROR(IF(LEN(DadosDeTarefaDinâmica[[#This Row],[Tarefas]])=0,"",5),"")</f>
        <v>5</v>
      </c>
      <c r="G18" s="1" t="str">
        <f ca="1">IFERROR(IF(LEN('Marcos de Referência'!D6)=0,"",IF(AND('Marcos de Referência'!D6&lt;=$B$12,'Marcos de Referência'!D6&gt;=$B$11-$D$11),'Marcos de Referência'!E6,"")),"")</f>
        <v>Marco 1</v>
      </c>
      <c r="H18" s="23">
        <f ca="1">IFERROR(IF(LEN(DadosDeMarcoDinâmico[[#This Row],[Marcos de Referência]])=0,$B$12,'Marcos de Referência'!$D6),2)</f>
        <v>45520</v>
      </c>
      <c r="I18">
        <f ca="1">IFERROR(IF(LEN(DadosDeMarcoDinâmico[[#This Row],[Marcos de Referência]])=0,"",'Marcos de Referência'!$C6),"")</f>
        <v>1</v>
      </c>
    </row>
    <row r="19" spans="1:10">
      <c r="B19" s="1" t="str">
        <f ca="1">IFERROR(IF(LEN(OFFSET(Tarefas!$C10,IncrementoDeRolagem[incremento de rolagem],0,1,1))=0,"",IF(OR(OFFSET(Tarefas!$D10,IncrementoDeRolagem[incremento de rolagem],0,1,1)&lt;=$B$12,OFFSET(Tarefas!$C10,IncrementoDeRolagem[incremento de rolagem],0,1,1)&gt;=($B$11-$D$11)),INDEX(Tarefas[],OFFSET(Tarefas!$B10,IncrementoDeRolagem[incremento de rolagem],0,1,1),4),"")),"")</f>
        <v>Testes</v>
      </c>
      <c r="C19" s="22">
        <f ca="1">IFERROR(IF(LEN(DadosDeTarefaDinâmica[[#This Row],[Tarefas]])=0,$B$11,INDEX(Tarefas[],OFFSET(Tarefas!$B10,IncrementoDeRolagem[incremento de rolagem],0,1,1),2)),"")</f>
        <v>45576</v>
      </c>
      <c r="D19">
        <f ca="1">IFERROR(IF(LEN(DadosDeTarefaDinâmica[[#This Row],[Tarefas]])=0,0,IF(AND(Tarefas!$C10&lt;=$B$12,Tarefas!$D10&gt;=$B$12),ABS(OFFSET(Tarefas!$C10,IncrementoDeRolagem[incremento de rolagem],0,1,1)-$B$12)+1,OFFSET(Tarefas!$F10,IncrementoDeRolagem[incremento de rolagem],0,1,1))),"")</f>
        <v>11</v>
      </c>
      <c r="E19">
        <f ca="1">IFERROR(IF(LEN(DadosDeTarefaDinâmica[[#This Row],[Tarefas]])=0,"",4),"")</f>
        <v>4</v>
      </c>
      <c r="G19" s="1" t="str">
        <f ca="1">IFERROR(IF(LEN('Marcos de Referência'!D7)=0,"",IF(AND('Marcos de Referência'!D7&lt;=$B$12,'Marcos de Referência'!D7&gt;=$B$11-$D$11),'Marcos de Referência'!E7,"")),"")</f>
        <v/>
      </c>
      <c r="H19" s="23">
        <f ca="1">IFERROR(IF(LEN(DadosDeMarcoDinâmico[[#This Row],[Marcos de Referência]])=0,$B$12,'Marcos de Referência'!$D7),2)</f>
        <v>45538</v>
      </c>
      <c r="I19" t="str">
        <f ca="1">IFERROR(IF(LEN(DadosDeMarcoDinâmico[[#This Row],[Marcos de Referência]])=0,"",'Marcos de Referência'!$C7),"")</f>
        <v/>
      </c>
    </row>
    <row r="20" spans="1:10">
      <c r="B20" s="1" t="str">
        <f ca="1">IFERROR(IF(LEN(OFFSET(Tarefas!$C11,IncrementoDeRolagem[incremento de rolagem],0,1,1))=0,"",IF(OR(OFFSET(Tarefas!$D11,IncrementoDeRolagem[incremento de rolagem],0,1,1)&lt;=$B$12,OFFSET(Tarefas!$C11,IncrementoDeRolagem[incremento de rolagem],0,1,1)&gt;=($B$11-$D$11)),INDEX(Tarefas[],OFFSET(Tarefas!$B11,IncrementoDeRolagem[incremento de rolagem],0,1,1),4),"")),"")</f>
        <v>Entrega do trabalho</v>
      </c>
      <c r="C20" s="22">
        <f ca="1">IFERROR(IF(LEN(DadosDeTarefaDinâmica[[#This Row],[Tarefas]])=0,$B$11,INDEX(Tarefas[],OFFSET(Tarefas!$B11,IncrementoDeRolagem[incremento de rolagem],0,1,1),2)),"")</f>
        <v>45590</v>
      </c>
      <c r="D20">
        <f ca="1">IFERROR(IF(LEN(DadosDeTarefaDinâmica[[#This Row],[Tarefas]])=0,0,IF(AND(Tarefas!$C11&lt;=$B$12,Tarefas!$D11&gt;=$B$12),ABS(OFFSET(Tarefas!$C11,IncrementoDeRolagem[incremento de rolagem],0,1,1)-$B$12)+1,OFFSET(Tarefas!$F11,IncrementoDeRolagem[incremento de rolagem],0,1,1))),"")</f>
        <v>1</v>
      </c>
      <c r="E20">
        <f ca="1">IFERROR(IF(LEN(DadosDeTarefaDinâmica[[#This Row],[Tarefas]])=0,"",3),"")</f>
        <v>3</v>
      </c>
      <c r="G20" s="1" t="str">
        <f ca="1">IFERROR(IF(LEN('Marcos de Referência'!D8)=0,"",IF(AND('Marcos de Referência'!D8&lt;=$B$12,'Marcos de Referência'!D8&gt;=$B$11-$D$11),'Marcos de Referência'!E8,"")),"")</f>
        <v/>
      </c>
      <c r="H20" s="23">
        <f ca="1">IFERROR(IF(LEN(DadosDeMarcoDinâmico[[#This Row],[Marcos de Referência]])=0,$B$12,'Marcos de Referência'!$D8),2)</f>
        <v>45538</v>
      </c>
      <c r="I20" t="str">
        <f ca="1">IFERROR(IF(LEN(DadosDeMarcoDinâmico[[#This Row],[Marcos de Referência]])=0,"",'Marcos de Referência'!$C8),"")</f>
        <v/>
      </c>
    </row>
    <row r="21" spans="1:10">
      <c r="B21" s="1">
        <f ca="1">IFERROR(IF(LEN(OFFSET(Tarefas!$C12,IncrementoDeRolagem[incremento de rolagem],0,1,1))=0,"",IF(OR(OFFSET(Tarefas!$D12,IncrementoDeRolagem[incremento de rolagem],0,1,1)&lt;=$B$12,OFFSET(Tarefas!$C12,IncrementoDeRolagem[incremento de rolagem],0,1,1)&gt;=($B$11-$D$11)),INDEX(Tarefas[],OFFSET(Tarefas!$B12,IncrementoDeRolagem[incremento de rolagem],0,1,1),4),"")),"")</f>
        <v>0</v>
      </c>
      <c r="C21" s="22">
        <f ca="1">IFERROR(IF(LEN(DadosDeTarefaDinâmica[[#This Row],[Tarefas]])=0,$B$11,INDEX(Tarefas[],OFFSET(Tarefas!$B12,IncrementoDeRolagem[incremento de rolagem],0,1,1),2)),"")</f>
        <v>45556</v>
      </c>
      <c r="D21">
        <f ca="1">IFERROR(IF(LEN(DadosDeTarefaDinâmica[[#This Row],[Tarefas]])=0,0,IF(AND(Tarefas!$C12&lt;=$B$12,Tarefas!$D12&gt;=$B$12),ABS(OFFSET(Tarefas!$C12,IncrementoDeRolagem[incremento de rolagem],0,1,1)-$B$12)+1,OFFSET(Tarefas!$F12,IncrementoDeRolagem[incremento de rolagem],0,1,1))),"")</f>
        <v>16</v>
      </c>
      <c r="E21">
        <f ca="1">IFERROR(IF(LEN(DadosDeTarefaDinâmica[[#This Row],[Tarefas]])=0,"",2),"")</f>
        <v>2</v>
      </c>
      <c r="G21" s="1" t="str">
        <f ca="1">IFERROR(IF(LEN('Marcos de Referência'!D9)=0,"",IF(AND('Marcos de Referência'!D9&lt;=$B$12,'Marcos de Referência'!D9&gt;=$B$11-$D$11),'Marcos de Referência'!E9,"")),"")</f>
        <v/>
      </c>
      <c r="H21" s="23">
        <f ca="1">IFERROR(IF(LEN(DadosDeMarcoDinâmico[[#This Row],[Marcos de Referência]])=0,$B$12,'Marcos de Referência'!$D9),2)</f>
        <v>45538</v>
      </c>
      <c r="I21" t="str">
        <f ca="1">IFERROR(IF(LEN(DadosDeMarcoDinâmico[[#This Row],[Marcos de Referência]])=0,"",'Marcos de Referência'!$C9),"")</f>
        <v/>
      </c>
    </row>
    <row r="22" spans="1:10">
      <c r="G22" s="1" t="str">
        <f ca="1">IFERROR(IF(LEN('Marcos de Referência'!D10)=0,"",IF(AND('Marcos de Referência'!D10&lt;=$B$12,'Marcos de Referência'!D10&gt;=$B$11-$D$11),'Marcos de Referência'!E10,"")),"")</f>
        <v/>
      </c>
      <c r="H22" s="23">
        <f ca="1">IFERROR(IF(LEN(DadosDeMarcoDinâmico[[#This Row],[Marcos de Referência]])=0,$B$12,'Marcos de Referência'!$D10),2)</f>
        <v>45538</v>
      </c>
      <c r="I22" t="str">
        <f ca="1">IFERROR(IF(LEN(DadosDeMarcoDinâmico[[#This Row],[Marcos de Referência]])=0,"",'Marcos de Referência'!$C10),"")</f>
        <v/>
      </c>
    </row>
    <row r="23" spans="1:10">
      <c r="G23" s="1" t="str">
        <f ca="1">IFERROR(IF(LEN('Marcos de Referência'!D11)=0,"",IF(AND('Marcos de Referência'!D11&lt;=$B$12,'Marcos de Referência'!D11&gt;=$B$11-$D$11),'Marcos de Referência'!E11,"")),"")</f>
        <v/>
      </c>
      <c r="H23" s="23">
        <f ca="1">IFERROR(IF(LEN(DadosDeMarcoDinâmico[[#This Row],[Marcos de Referência]])=0,$B$12,'Marcos de Referência'!$D11),2)</f>
        <v>45538</v>
      </c>
      <c r="I23" t="str">
        <f ca="1">IFERROR(IF(LEN(DadosDeMarcoDinâmico[[#This Row],[Marcos de Referência]])=0,"",'Marcos de Referência'!$C11),"")</f>
        <v/>
      </c>
    </row>
    <row r="24" spans="1:10">
      <c r="G24" s="1" t="str">
        <f ca="1">IFERROR(IF(LEN('Marcos de Referência'!D12)=0,"",IF(AND('Marcos de Referência'!D12&lt;=$B$12,'Marcos de Referência'!D12&gt;=$B$11-$D$11),'Marcos de Referência'!E12,"")),"")</f>
        <v/>
      </c>
      <c r="H24" s="23">
        <f ca="1">IFERROR(IF(LEN(DadosDeMarcoDinâmico[[#This Row],[Marcos de Referência]])=0,$B$12,'Marcos de Referência'!$D12),2)</f>
        <v>45538</v>
      </c>
      <c r="I24" t="str">
        <f ca="1">IFERROR(IF(LEN(DadosDeMarcoDinâmico[[#This Row],[Marcos de Referência]])=0,"",'Marcos de Referência'!$C12),"")</f>
        <v/>
      </c>
    </row>
    <row r="25" spans="1:10">
      <c r="G25" s="1" t="str">
        <f ca="1">IFERROR(IF(LEN('Marcos de Referência'!D13)=0,"",IF(AND('Marcos de Referência'!D13&lt;=$B$12,'Marcos de Referência'!D13&gt;=$B$11-$D$11),'Marcos de Referência'!E13,"")),"")</f>
        <v/>
      </c>
      <c r="H25" s="23">
        <f ca="1">IFERROR(IF(LEN(DadosDeMarcoDinâmico[[#This Row],[Marcos de Referência]])=0,$B$12,'Marcos de Referência'!$D13),2)</f>
        <v>45538</v>
      </c>
      <c r="I25" t="str">
        <f ca="1">IFERROR(IF(LEN(DadosDeMarcoDinâmico[[#This Row],[Marcos de Referência]])=0,"",'Marcos de Referência'!$C13),"")</f>
        <v/>
      </c>
    </row>
    <row r="26" spans="1:10">
      <c r="G26" s="1" t="str">
        <f ca="1">IFERROR(IF(LEN('Marcos de Referência'!D14)=0,"",IF(AND('Marcos de Referência'!D14&lt;=$B$12,'Marcos de Referência'!D14&gt;=$B$11-$D$11),'Marcos de Referência'!E14,"")),"")</f>
        <v/>
      </c>
      <c r="H26" s="23">
        <f ca="1">IFERROR(IF(LEN(DadosDeMarcoDinâmico[[#This Row],[Marcos de Referência]])=0,$B$12,'Marcos de Referência'!$D14),2)</f>
        <v>45538</v>
      </c>
      <c r="I26" t="str">
        <f ca="1">IFERROR(IF(LEN(DadosDeMarcoDinâmico[[#This Row],[Marcos de Referência]])=0,"",'Marcos de Referência'!$C14),"")</f>
        <v/>
      </c>
    </row>
    <row r="27" spans="1:10">
      <c r="G27" s="1" t="str">
        <f ca="1">IFERROR(IF(LEN('Marcos de Referência'!D15)=0,"",IF(AND('Marcos de Referência'!D15&lt;=$B$12,'Marcos de Referência'!D15&gt;=$B$11-$D$11),'Marcos de Referência'!E15,"")),"")</f>
        <v/>
      </c>
      <c r="H27" s="23">
        <f ca="1">IFERROR(IF(LEN(DadosDeMarcoDinâmico[[#This Row],[Marcos de Referência]])=0,$B$12,'Marcos de Referência'!$D15),2)</f>
        <v>45538</v>
      </c>
      <c r="I27" t="str">
        <f ca="1">IFERROR(IF(LEN(DadosDeMarcoDinâmico[[#This Row],[Marcos de Referência]])=0,"",'Marcos de Referência'!$C15),"")</f>
        <v/>
      </c>
    </row>
    <row r="28" spans="1:10">
      <c r="G28" s="1" t="str">
        <f ca="1">IFERROR(IF(LEN('Marcos de Referência'!D16)=0,"",IF(AND('Marcos de Referência'!D16&lt;=$B$12,'Marcos de Referência'!D16&gt;=$B$11-$D$11),'Marcos de Referência'!E16,"")),"")</f>
        <v/>
      </c>
      <c r="H28" s="23">
        <f ca="1">IFERROR(IF(LEN(DadosDeMarcoDinâmico[[#This Row],[Marcos de Referência]])=0,$B$12,'Marcos de Referência'!$D16),2)</f>
        <v>45538</v>
      </c>
      <c r="I28" t="str">
        <f ca="1">IFERROR(IF(LEN(DadosDeMarcoDinâmico[[#This Row],[Marcos de Referência]])=0,"",'Marcos de Referência'!$C16),"")</f>
        <v/>
      </c>
    </row>
    <row r="29" spans="1:10">
      <c r="G29" s="1" t="str">
        <f ca="1">IFERROR(IF(LEN('Marcos de Referência'!D17)=0,"",IF(AND('Marcos de Referência'!D17&lt;=$B$12,'Marcos de Referência'!D17&gt;=$B$11-$D$11),'Marcos de Referência'!E17,"")),"")</f>
        <v/>
      </c>
      <c r="H29" s="23">
        <f ca="1">IFERROR(IF(LEN(DadosDeMarcoDinâmico[[#This Row],[Marcos de Referência]])=0,$B$12,'Marcos de Referência'!$D17),2)</f>
        <v>45538</v>
      </c>
      <c r="I29" t="str">
        <f ca="1">IFERROR(IF(LEN(DadosDeMarcoDinâmico[[#This Row],[Marcos de Referência]])=0,"",'Marcos de Referência'!$C17),"")</f>
        <v/>
      </c>
    </row>
    <row r="30" spans="1:10">
      <c r="G30" s="1" t="str">
        <f ca="1">IFERROR(IF(LEN('Marcos de Referência'!D18)=0,"",IF(AND('Marcos de Referência'!D18&lt;=$B$12,'Marcos de Referência'!D18&gt;=$B$11-$D$11),'Marcos de Referência'!E18,"")),"")</f>
        <v/>
      </c>
      <c r="H30" s="23">
        <f ca="1">IFERROR(IF(LEN(DadosDeMarcoDinâmico[[#This Row],[Marcos de Referência]])=0,$B$12,'Marcos de Referência'!$D18),2)</f>
        <v>45538</v>
      </c>
      <c r="I30" t="str">
        <f ca="1">IFERROR(IF(LEN(DadosDeMarcoDinâmico[[#This Row],[Marcos de Referência]])=0,"",'Marcos de Referência'!$C18),"")</f>
        <v/>
      </c>
    </row>
    <row r="31" spans="1:10">
      <c r="G31" s="1" t="str">
        <f ca="1">IFERROR(IF(LEN('Marcos de Referência'!D19)=0,"",IF(AND('Marcos de Referência'!D19&lt;=$B$12,'Marcos de Referência'!D19&gt;=$B$11-$D$11),'Marcos de Referência'!E19,"")),"")</f>
        <v/>
      </c>
      <c r="H31" s="23">
        <f ca="1">IFERROR(IF(LEN(DadosDeMarcoDinâmico[[#This Row],[Marcos de Referência]])=0,$B$12,'Marcos de Referência'!$D19),2)</f>
        <v>45538</v>
      </c>
      <c r="I31" t="str">
        <f ca="1">IFERROR(IF(LEN(DadosDeMarcoDinâmico[[#This Row],[Marcos de Referência]])=0,"",'Marcos de Referência'!$C19),"")</f>
        <v/>
      </c>
    </row>
    <row r="32" spans="1:10">
      <c r="A32" s="7" t="s">
        <v>81</v>
      </c>
      <c r="G32" s="1" t="str">
        <f ca="1">IFERROR(IF(LEN('Marcos de Referência'!D20)=0,"",IF(AND('Marcos de Referência'!D20&lt;=$B$12,'Marcos de Referência'!D20&gt;=$B$11-$D$11),'Marcos de Referência'!E20,"")),"")</f>
        <v/>
      </c>
      <c r="H32" s="23">
        <f ca="1">IFERROR(IF(LEN(DadosDeMarcoDinâmico[[#This Row],[Marcos de Referência]])=0,$B$12,'Marcos de Referência'!$D20),2)</f>
        <v>45538</v>
      </c>
      <c r="I32" t="str">
        <f ca="1">IFERROR(IF(LEN(DadosDeMarcoDinâmico[[#This Row],[Marcos de Referência]])=0,"",'Marcos de Referência'!$C20),"")</f>
        <v/>
      </c>
      <c r="J32" t="s">
        <v>82</v>
      </c>
    </row>
  </sheetData>
  <printOptions horizontalCentered="1"/>
  <pageMargins left="0.7" right="0.7" top="0.75" bottom="0.75" header="0.3" footer="0.3"/>
  <pageSetup paperSize="9" scale="25"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8C2C39-6C63-4DAC-A581-642896D508D6}"/>
</file>

<file path=customXml/itemProps2.xml><?xml version="1.0" encoding="utf-8"?>
<ds:datastoreItem xmlns:ds="http://schemas.openxmlformats.org/officeDocument/2006/customXml" ds:itemID="{4E409AAC-1DBD-40ED-8B52-D43EC16B402C}"/>
</file>

<file path=customXml/itemProps3.xml><?xml version="1.0" encoding="utf-8"?>
<ds:datastoreItem xmlns:ds="http://schemas.openxmlformats.org/officeDocument/2006/customXml" ds:itemID="{FDF417C6-B3F7-4801-B644-8A675B87291C}"/>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2024-09-06T01:36:09Z</dcterms:created>
  <dcterms:modified xsi:type="dcterms:W3CDTF">2024-09-06T12:10:04Z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