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/Documents/cuilicong/my-papers/201901-present-uth/submitted/2020-JAMIA-Fengbo/JAMIA_UMLS_Fengbo/1st-submission-reviews/suppl/"/>
    </mc:Choice>
  </mc:AlternateContent>
  <xr:revisionPtr revIDLastSave="0" documentId="13_ncr:1_{BD9BCFC8-79D9-8A46-97E5-4499F0A168EF}" xr6:coauthVersionLast="36" xr6:coauthVersionMax="45" xr10:uidLastSave="{00000000-0000-0000-0000-000000000000}"/>
  <bookViews>
    <workbookView xWindow="0" yWindow="460" windowWidth="28800" windowHeight="16040" xr2:uid="{AFDE7B91-A050-9945-8D19-79DA7D62C5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</calcChain>
</file>

<file path=xl/sharedStrings.xml><?xml version="1.0" encoding="utf-8"?>
<sst xmlns="http://schemas.openxmlformats.org/spreadsheetml/2006/main" count="685" uniqueCount="444">
  <si>
    <t>adiponectin binding</t>
  </si>
  <si>
    <t>peptide hormone binding</t>
  </si>
  <si>
    <t>GO:0055100</t>
  </si>
  <si>
    <t>GO:0017046</t>
  </si>
  <si>
    <t>No</t>
  </si>
  <si>
    <t>caprolactam metabolic process</t>
  </si>
  <si>
    <t>propylene metabolic process</t>
  </si>
  <si>
    <t>GO:0018883</t>
  </si>
  <si>
    <t>GO:0018964</t>
  </si>
  <si>
    <t>cellular response to ammonium ion</t>
  </si>
  <si>
    <t>cellular response to ammonia</t>
  </si>
  <si>
    <t>GO:0071242</t>
  </si>
  <si>
    <t>GO:1903718</t>
  </si>
  <si>
    <t>cellular response to beta-carotene</t>
  </si>
  <si>
    <t>cellular response to vitamin A</t>
  </si>
  <si>
    <t>GO:1905388</t>
  </si>
  <si>
    <t>GO:0071299</t>
  </si>
  <si>
    <t>envenomation resulting in modulation of vasoactive intestinal polypeptide receptor activity in other organism</t>
  </si>
  <si>
    <t>envenomation resulting in modulation of G protein-coupled receptor activity in other organism</t>
  </si>
  <si>
    <t>GO:0044519</t>
  </si>
  <si>
    <t>GO:0044513</t>
  </si>
  <si>
    <t>myricetin 3-O-glucosyltransferase activity</t>
  </si>
  <si>
    <t>quercetin 3-O-glucosyltransferase activity</t>
  </si>
  <si>
    <t>GO:0102425</t>
  </si>
  <si>
    <t>GO:0080043</t>
  </si>
  <si>
    <t>plasma membrane bounded cell projection morphogenesis</t>
  </si>
  <si>
    <t>plasma membrane bounded cell projection organization</t>
  </si>
  <si>
    <t>GO:0120039</t>
  </si>
  <si>
    <t>GO:0120036</t>
  </si>
  <si>
    <t>platelet-derived growth factor binding</t>
  </si>
  <si>
    <t>cytokine binding</t>
  </si>
  <si>
    <t>GO:0048407</t>
  </si>
  <si>
    <t>GO:0019955</t>
  </si>
  <si>
    <t>positive regulation of complement-dependent cytotoxicity</t>
  </si>
  <si>
    <t>positive regulation of complement activation</t>
  </si>
  <si>
    <t>GO:1903661</t>
  </si>
  <si>
    <t>GO:0045917</t>
  </si>
  <si>
    <t>positive regulation of protein secretion</t>
  </si>
  <si>
    <t>positive regulation of transmembrane transport</t>
  </si>
  <si>
    <t>GO:0050714</t>
  </si>
  <si>
    <t>GO:0034764</t>
  </si>
  <si>
    <t>response to serotonin</t>
  </si>
  <si>
    <t>response to peptide</t>
  </si>
  <si>
    <t>GO:1904014</t>
  </si>
  <si>
    <t>GO:1901652</t>
  </si>
  <si>
    <t>sorbose metabolic process</t>
  </si>
  <si>
    <t>carbohydrate derivative metabolic process</t>
  </si>
  <si>
    <t>GO:0019311</t>
  </si>
  <si>
    <t>GO:1901135</t>
  </si>
  <si>
    <t>cellular response to camptothecin</t>
  </si>
  <si>
    <t>cellular response to topoisomerase inhibitor</t>
  </si>
  <si>
    <t>GO:0072757</t>
  </si>
  <si>
    <t>GO:0072759</t>
  </si>
  <si>
    <t>Yes</t>
  </si>
  <si>
    <t>cellular response to cocaine</t>
  </si>
  <si>
    <t>cellular response to tropane</t>
  </si>
  <si>
    <t>GO:0071314</t>
  </si>
  <si>
    <t>GO:0071416</t>
  </si>
  <si>
    <t>cellular response to inositol</t>
  </si>
  <si>
    <t>cellular response to alcohol</t>
  </si>
  <si>
    <t>GO:1902141</t>
  </si>
  <si>
    <t>GO:0097306</t>
  </si>
  <si>
    <t>cellular response to interleukin-8</t>
  </si>
  <si>
    <t>cellular response to chemokine</t>
  </si>
  <si>
    <t>GO:0098759</t>
  </si>
  <si>
    <t>GO:1990869</t>
  </si>
  <si>
    <t>cellular response to menadione</t>
  </si>
  <si>
    <t>cellular response to vitamin K</t>
  </si>
  <si>
    <t>GO:0036245</t>
  </si>
  <si>
    <t>GO:0071307</t>
  </si>
  <si>
    <t>chlorophyll binding</t>
  </si>
  <si>
    <t>pigment binding</t>
  </si>
  <si>
    <t>GO:0016168</t>
  </si>
  <si>
    <t>GO:0031409</t>
  </si>
  <si>
    <t>envenomation resulting in plasminogen activation in other organism</t>
  </si>
  <si>
    <t>envenomation resulting in zymogen activation in other organism</t>
  </si>
  <si>
    <t>GO:0044544</t>
  </si>
  <si>
    <t>GO:0044543</t>
  </si>
  <si>
    <t>envenomation resulting in proteolysis in other organism</t>
  </si>
  <si>
    <t>GO:0044481</t>
  </si>
  <si>
    <t>insulin-like growth factor receptor binding</t>
  </si>
  <si>
    <t>growth factor receptor binding</t>
  </si>
  <si>
    <t>GO:0005159</t>
  </si>
  <si>
    <t>GO:0070851</t>
  </si>
  <si>
    <t>late endosome to lysosome transport</t>
  </si>
  <si>
    <t>endosome to lysosome transport</t>
  </si>
  <si>
    <t>GO:1902774</t>
  </si>
  <si>
    <t>GO:0008333</t>
  </si>
  <si>
    <t>macrophage migration inhibitory factor binding</t>
  </si>
  <si>
    <t>enzyme binding</t>
  </si>
  <si>
    <t>GO:0035718</t>
  </si>
  <si>
    <t>GO:0019899</t>
  </si>
  <si>
    <t>mitochondrial double-strand break repair via homologous recombination</t>
  </si>
  <si>
    <t>double-strand break repair via homologous recombination</t>
  </si>
  <si>
    <t>GO:0097552</t>
  </si>
  <si>
    <t>GO:0000724</t>
  </si>
  <si>
    <t>negative regulation of androgen biosynthetic process</t>
  </si>
  <si>
    <t>negative regulation of steroid hormone biosynthetic process</t>
  </si>
  <si>
    <t>GO:2000180</t>
  </si>
  <si>
    <t>GO:0090032</t>
  </si>
  <si>
    <t>negative regulation of testosterone biosynthetic process</t>
  </si>
  <si>
    <t>GO:2000225</t>
  </si>
  <si>
    <t>positive regulation by host of viral transcription</t>
  </si>
  <si>
    <t>positive regulation by host of viral process</t>
  </si>
  <si>
    <t>GO:0043923</t>
  </si>
  <si>
    <t>GO:0044794</t>
  </si>
  <si>
    <t>positive regulation of cell cycle checkpoint</t>
  </si>
  <si>
    <t>positive regulation of cell cycle process</t>
  </si>
  <si>
    <t>GO:1901978</t>
  </si>
  <si>
    <t>GO:0090068</t>
  </si>
  <si>
    <t>positive regulation of estrogen biosynthetic process</t>
  </si>
  <si>
    <t>positive regulation of steroid hormone biosynthetic process</t>
  </si>
  <si>
    <t>GO:1904078</t>
  </si>
  <si>
    <t>GO:0090031</t>
  </si>
  <si>
    <t>regulation of fermentation</t>
  </si>
  <si>
    <t>regulation of catabolic process</t>
  </si>
  <si>
    <t>GO:0043465</t>
  </si>
  <si>
    <t>GO:0009894</t>
  </si>
  <si>
    <t>regulation of nuclear division</t>
  </si>
  <si>
    <t>regulation of cell cycle process</t>
  </si>
  <si>
    <t>GO:0051783</t>
  </si>
  <si>
    <t>GO:0010564</t>
  </si>
  <si>
    <t>regulation of systemic arterial blood pressure by epinephrine</t>
  </si>
  <si>
    <t>regulation of systemic arterial blood pressure by neurotransmitter</t>
  </si>
  <si>
    <t>GO:0003047</t>
  </si>
  <si>
    <t>GO:0003070</t>
  </si>
  <si>
    <t>regulation of testosterone biosynthetic process</t>
  </si>
  <si>
    <t>regulation of steroid hormone biosynthetic process</t>
  </si>
  <si>
    <t>GO:2000224</t>
  </si>
  <si>
    <t>GO:0090030</t>
  </si>
  <si>
    <t>response to camptothecin</t>
  </si>
  <si>
    <t>response to topoisomerase inhibitor</t>
  </si>
  <si>
    <t>GO:1901563</t>
  </si>
  <si>
    <t>GO:0072758</t>
  </si>
  <si>
    <t>response to cocaine</t>
  </si>
  <si>
    <t>response to tropane</t>
  </si>
  <si>
    <t>GO:0042220</t>
  </si>
  <si>
    <t>GO:0014073</t>
  </si>
  <si>
    <t>response to dopamine</t>
  </si>
  <si>
    <t>response to hormone</t>
  </si>
  <si>
    <t>GO:1903350</t>
  </si>
  <si>
    <t>GO:0009725</t>
  </si>
  <si>
    <t>response to epinephrine</t>
  </si>
  <si>
    <t>GO:0071871</t>
  </si>
  <si>
    <t>response to estradiol</t>
  </si>
  <si>
    <t>response to estrogen</t>
  </si>
  <si>
    <t>GO:0032355</t>
  </si>
  <si>
    <t>GO:0043627</t>
  </si>
  <si>
    <t>response to steroid hormone</t>
  </si>
  <si>
    <t>GO:0048545</t>
  </si>
  <si>
    <t>response to inositol</t>
  </si>
  <si>
    <t>response to carbohydrate</t>
  </si>
  <si>
    <t>GO:1902140</t>
  </si>
  <si>
    <t>GO:0009743</t>
  </si>
  <si>
    <t>response to alcohol</t>
  </si>
  <si>
    <t>GO:0097305</t>
  </si>
  <si>
    <t>response to irinotecan</t>
  </si>
  <si>
    <t>GO:0061482</t>
  </si>
  <si>
    <t>response to nicotine</t>
  </si>
  <si>
    <t>response to alkaloid</t>
  </si>
  <si>
    <t>GO:0035094</t>
  </si>
  <si>
    <t>GO:0043279</t>
  </si>
  <si>
    <t>response to parathyroid hormone</t>
  </si>
  <si>
    <t>response to peptide hormone</t>
  </si>
  <si>
    <t>GO:0071107</t>
  </si>
  <si>
    <t>GO:0043434</t>
  </si>
  <si>
    <t>response to platelet-derived growth factor</t>
  </si>
  <si>
    <t>response to glycoprotein</t>
  </si>
  <si>
    <t>GO:0036119</t>
  </si>
  <si>
    <t>GO:1904587</t>
  </si>
  <si>
    <t>retinoic acid receptor binding</t>
  </si>
  <si>
    <t>nuclear receptor binding</t>
  </si>
  <si>
    <t>GO:0042974</t>
  </si>
  <si>
    <t>GO:0016922</t>
  </si>
  <si>
    <t>rhamnose catabolic process</t>
  </si>
  <si>
    <t>pentose catabolic process</t>
  </si>
  <si>
    <t>GO:0019301</t>
  </si>
  <si>
    <t>GO:0019323</t>
  </si>
  <si>
    <t>signal transduction involved in morphogenesis checkpoint</t>
  </si>
  <si>
    <t>signal transduction involved in mitotic cell cycle checkpoint</t>
  </si>
  <si>
    <t>GO:1903822</t>
  </si>
  <si>
    <t>GO:0072413</t>
  </si>
  <si>
    <t>zymogen activation in other organism</t>
  </si>
  <si>
    <t>proteolysis in other organism</t>
  </si>
  <si>
    <t>GO:0044541</t>
  </si>
  <si>
    <t>GO:0035897</t>
  </si>
  <si>
    <t>negative regulation of exocytosis</t>
  </si>
  <si>
    <t>negative regulation of transmembrane transport</t>
  </si>
  <si>
    <t>Transmembrane transport is for small molecules. But the exocytosis is for large molecules like protein.</t>
  </si>
  <si>
    <t>ganglioside binding</t>
  </si>
  <si>
    <t>carbohydrate binding</t>
  </si>
  <si>
    <t>Ganglioside is a sort of carbohydrate.</t>
  </si>
  <si>
    <t>cellular response to ionomycin</t>
  </si>
  <si>
    <t>cellular response to antibiotic</t>
  </si>
  <si>
    <t>Ionomycin is a sort of antibiotic.</t>
  </si>
  <si>
    <t>cell wall organization or biogenesis</t>
  </si>
  <si>
    <t>cellular component organization or biogenesis</t>
  </si>
  <si>
    <t>Cell wall is a sort of cellular component.</t>
  </si>
  <si>
    <t>ribose-5-phosphate isomerase activity</t>
  </si>
  <si>
    <t>triose-phosphate isomerase activity</t>
  </si>
  <si>
    <t>They are two different isomerase. Should be parallel.</t>
  </si>
  <si>
    <t>epidermal growth factor binding</t>
  </si>
  <si>
    <t>peptide binding</t>
  </si>
  <si>
    <t>lipoprotein localization to outer membrane</t>
  </si>
  <si>
    <t>protein localization to outer membrane</t>
  </si>
  <si>
    <t>negative regulation of cellular process</t>
  </si>
  <si>
    <t>Yes</t>
    <phoneticPr fontId="0" type="noConversion"/>
  </si>
  <si>
    <t>negative regulation of phagocytosis</t>
  </si>
  <si>
    <t>transferrin receptor binding</t>
  </si>
  <si>
    <t>antigen binding</t>
  </si>
  <si>
    <t>Transferrin receptor is not an antigen.</t>
  </si>
  <si>
    <t>tetrahydrobiopterin catabolic process</t>
  </si>
  <si>
    <t>pteridine catabolic process</t>
  </si>
  <si>
    <t>Chemically, tetrahydrobiopterin's structure is that of a reduced pteridine derivative.</t>
  </si>
  <si>
    <t>negative regulation of mast cell apoptotic process</t>
  </si>
  <si>
    <t>negative regulation of macrophage apoptotic process</t>
  </si>
  <si>
    <t>Should be parallel.</t>
  </si>
  <si>
    <t>strictosidine synthase activity</t>
  </si>
  <si>
    <t>ligase activity</t>
  </si>
  <si>
    <t>Strictosidine synthase is a sort of lyases, not ligases.</t>
  </si>
  <si>
    <t>regulation of mesenchymal stem cell proliferation</t>
  </si>
  <si>
    <t>regulation of mesenchymal cell proliferation</t>
  </si>
  <si>
    <t>Stem cell is sort of cell.</t>
  </si>
  <si>
    <t>response to sorbitol</t>
  </si>
  <si>
    <t>Sorbitol is a sugar alcohol.</t>
  </si>
  <si>
    <t>positive regulation of androst-4-ene-3,17-dione biosynthetic process</t>
  </si>
  <si>
    <t>Androst-4-ene-3,17-dione is a sort of steroid hormone.</t>
  </si>
  <si>
    <t>regulation of complement-dependent cytotoxicity</t>
  </si>
  <si>
    <t>regulation of complement activation</t>
  </si>
  <si>
    <t>Complement activation is a part of the process of complement-dependent cytotoxicity.</t>
  </si>
  <si>
    <t>serotonin secretion, neurotransmission</t>
  </si>
  <si>
    <t>peptide secretion, neurotransmission</t>
  </si>
  <si>
    <t>Serotonin is not peptide.</t>
  </si>
  <si>
    <t>plasma membrane tubulation</t>
  </si>
  <si>
    <t>membrane tubulation</t>
  </si>
  <si>
    <t>Plasma membrane is a sort of membrance.</t>
  </si>
  <si>
    <t>modulation by host of viral transcription</t>
  </si>
  <si>
    <t>modulation by host of viral process</t>
  </si>
  <si>
    <t>Viral transcription is a part of viral process.</t>
  </si>
  <si>
    <t>collagen binding</t>
  </si>
  <si>
    <t>extracellular matrix protein binding</t>
  </si>
  <si>
    <t>Collagen is a sort of extracellular matrix protein.</t>
  </si>
  <si>
    <t>regulation of mast cell chemotaxis</t>
  </si>
  <si>
    <t>regulation of macrophage chemotaxis</t>
  </si>
  <si>
    <t>No</t>
    <phoneticPr fontId="0" type="noConversion"/>
  </si>
  <si>
    <t>No. They are two different cells.</t>
    <phoneticPr fontId="0" type="noConversion"/>
  </si>
  <si>
    <t>response to lipid hydroperoxide</t>
  </si>
  <si>
    <t>response to lipid</t>
  </si>
  <si>
    <t>Lipid hydroperoxide can be generated by lipid. But it is not a kind of lipid.</t>
    <phoneticPr fontId="0" type="noConversion"/>
  </si>
  <si>
    <t>regulation of methane biosynthetic process from dimethylamine</t>
  </si>
  <si>
    <t>regulation of methane biosynthetic process from methylamine</t>
  </si>
  <si>
    <t>mesenchymal stem cell differentiation</t>
  </si>
  <si>
    <t>mesenchymal cell differentiation</t>
  </si>
  <si>
    <t>Mesenchymal cell can develop from mesenchymal stem cell. But they are different cells.</t>
    <phoneticPr fontId="0" type="noConversion"/>
  </si>
  <si>
    <t>hepatocyte growth factor receptor binding</t>
  </si>
  <si>
    <t>They are two different biological substance.</t>
    <phoneticPr fontId="0" type="noConversion"/>
  </si>
  <si>
    <t>regulation of mast cell apoptotic process</t>
  </si>
  <si>
    <t>regulation of macrophage apoptotic process</t>
  </si>
  <si>
    <t>negative regulation of mast cell chemotaxis</t>
  </si>
  <si>
    <t>negative regulation of macrophage chemotaxis</t>
  </si>
  <si>
    <t>positive regulation of protein import</t>
  </si>
  <si>
    <t>Transmembrane transport is for micromolecule.</t>
    <phoneticPr fontId="0" type="noConversion"/>
  </si>
  <si>
    <t>response to tumor necrosis factor</t>
  </si>
  <si>
    <t>trophoblast cell migration</t>
  </si>
  <si>
    <t>epithelial cell migration</t>
  </si>
  <si>
    <t>They are two specific concepts.</t>
    <phoneticPr fontId="0" type="noConversion"/>
  </si>
  <si>
    <t>establishment of synaptic vesicle localization</t>
  </si>
  <si>
    <t>establishment of secretory granule localization</t>
  </si>
  <si>
    <t>gut granule membrane</t>
  </si>
  <si>
    <t>cytoplasmic vesicle membrane</t>
  </si>
  <si>
    <t>lithocholic acid binding</t>
  </si>
  <si>
    <t>protein binding</t>
  </si>
  <si>
    <t>Lithocholic acid is not a sort of protein.</t>
    <phoneticPr fontId="0" type="noConversion"/>
  </si>
  <si>
    <t>juxtaglomerular apparatus development</t>
  </si>
  <si>
    <t>tissue development</t>
  </si>
  <si>
    <t xml:space="preserve">Juxtaglomerular apparatus is not a sort of tissue. </t>
    <phoneticPr fontId="0" type="noConversion"/>
  </si>
  <si>
    <t>regulation of transmembrane transport</t>
  </si>
  <si>
    <t>Exocytosis is not a sort of transmembrane transport.</t>
    <phoneticPr fontId="0" type="noConversion"/>
  </si>
  <si>
    <t>response to ammonium ion</t>
  </si>
  <si>
    <t>response to ammonia</t>
    <phoneticPr fontId="0" type="noConversion"/>
  </si>
  <si>
    <t>Ammonia is a specific substance in gene ontology.</t>
    <phoneticPr fontId="0" type="noConversion"/>
  </si>
  <si>
    <t>mesenchymal stem cell proliferation</t>
  </si>
  <si>
    <t>mesenchymal cell proliferation</t>
  </si>
  <si>
    <t>secretory granule localization</t>
  </si>
  <si>
    <t>negative regulation of protein import</t>
  </si>
  <si>
    <t>response to acadesine</t>
  </si>
  <si>
    <t>response to antimetabolite</t>
  </si>
  <si>
    <t>anthocyanidin 3-O-glucoside 2''-O-glucosyltransferase activity</t>
  </si>
  <si>
    <t>N-acetylgalactosamine binding</t>
    <phoneticPr fontId="0" type="noConversion"/>
  </si>
  <si>
    <t>monosaccharide binding</t>
  </si>
  <si>
    <t>Yes</t>
    <phoneticPr fontId="0" type="noConversion"/>
  </si>
  <si>
    <t>N-acetylgalactosamine is a sort of monosaccharide.</t>
    <phoneticPr fontId="0" type="noConversion"/>
  </si>
  <si>
    <t>sorbose biosynthetic process</t>
  </si>
  <si>
    <t>carbohydrate derivative biosynthetic process</t>
  </si>
  <si>
    <t xml:space="preserve">Sorbose is a sort of carbohydrate derivative. </t>
    <phoneticPr fontId="0" type="noConversion"/>
  </si>
  <si>
    <t>response to chitin</t>
  </si>
  <si>
    <t>Chitin is a sort of carbohydrate.</t>
    <phoneticPr fontId="0" type="noConversion"/>
  </si>
  <si>
    <t>locus ceruleus formation</t>
  </si>
  <si>
    <t>pons formation</t>
  </si>
  <si>
    <t>regulation of progesterone biosynthetic process</t>
  </si>
  <si>
    <t>Progesterone is a sort of steroid hormone.</t>
    <phoneticPr fontId="0" type="noConversion"/>
  </si>
  <si>
    <t>leptin receptor binding</t>
  </si>
  <si>
    <t>cytokine receptor binding</t>
  </si>
  <si>
    <t>Leptin is a sort of cytokine.</t>
    <phoneticPr fontId="0" type="noConversion"/>
  </si>
  <si>
    <t>envenomation resulting in positive regulation of vasoactive intestinal polypeptide receptor activity in other organism</t>
    <phoneticPr fontId="0" type="noConversion"/>
  </si>
  <si>
    <t>envenomation resulting in positive regulation of G protein-coupled receptor activity in other organism</t>
    <phoneticPr fontId="0" type="noConversion"/>
  </si>
  <si>
    <t>Vasoactive intestinal polypeptide belongs to G protein-coupled receptor.</t>
    <phoneticPr fontId="0" type="noConversion"/>
  </si>
  <si>
    <t>locus ceruleus maturation</t>
  </si>
  <si>
    <t>pons maturation</t>
  </si>
  <si>
    <t>Adiponectin is a protein hormone.</t>
  </si>
  <si>
    <t>I think the metabolic process of caprolactam and propylene are parallel.</t>
  </si>
  <si>
    <t>I think it's no. Because ammonia is a specific substance in gene ontology and it is classified in toxic substance.</t>
  </si>
  <si>
    <t>Beta-carotene is an antioxidant that converts to vitamin A.</t>
  </si>
  <si>
    <t>Complement activation a part of the process of complement-dependent cytotoxicity. So it should be reverse and "NO".</t>
  </si>
  <si>
    <t>Camptothecin is a topoisomerase inhibitor.</t>
  </si>
  <si>
    <t>Cocaine is a tropane alkaloid.</t>
  </si>
  <si>
    <t xml:space="preserve">Inositol is sort of alcohol. </t>
  </si>
  <si>
    <t>Interleukin-8 is a chemokine produced by macrophages and other cell types.</t>
  </si>
  <si>
    <t>Menadione is vatamin K3, but it is naturally occurring chemicals and do not qualify as vitamins.</t>
  </si>
  <si>
    <t>Chlorophyll is also pigment.</t>
  </si>
  <si>
    <t>Plasminogen is a kind of zymogen.</t>
  </si>
  <si>
    <t xml:space="preserve">Zymogen becomes enzyme after activation and enzyme is a part of proteolysis. </t>
  </si>
  <si>
    <t>insuline-like growth factor is a kind of growth factor.</t>
  </si>
  <si>
    <t>Late endosome is a kind of endosome.</t>
  </si>
  <si>
    <t>macrophage migration inhibitory factor is a cytokine and enzyme</t>
  </si>
  <si>
    <t>They are in the same level at gene ontology terms.</t>
    <phoneticPr fontId="0" type="noConversion"/>
  </si>
  <si>
    <t>Androgen is a kind of steroid hormone.</t>
  </si>
  <si>
    <t>Testosterone is a kind of steroid hormone.</t>
  </si>
  <si>
    <t>Estrogen is a kind of steroid hormone.</t>
  </si>
  <si>
    <t>I think it's a "Yes". Fermentation is an ATP-producing catabolic pathway.</t>
  </si>
  <si>
    <t>epinephrine is a kind of neurotransmitter.</t>
  </si>
  <si>
    <t>I think it's a "Yes". The process of mitotic cell cycle checkpoint involves morphogenetic events</t>
  </si>
  <si>
    <t>receptor tyrosine kinase binding</t>
  </si>
  <si>
    <t>regulation of exocytosis</t>
  </si>
  <si>
    <t>synaptic vesicle localization</t>
  </si>
  <si>
    <t>cyanidin 3-O-glucoside 2''-O-glucosyltransferase activity</t>
  </si>
  <si>
    <t>formate dehydrogenase complex</t>
  </si>
  <si>
    <t>oxidoreductase complex</t>
  </si>
  <si>
    <t>SNOMEDCT_US</t>
  </si>
  <si>
    <t>GO</t>
  </si>
  <si>
    <t>NCI</t>
  </si>
  <si>
    <t>FMA</t>
  </si>
  <si>
    <t>Seq#</t>
  </si>
  <si>
    <t>Subconcept</t>
  </si>
  <si>
    <t>Superconcept</t>
  </si>
  <si>
    <t>SubconceptID</t>
  </si>
  <si>
    <t>SuperconceptID</t>
  </si>
  <si>
    <t>AgreeOrNot</t>
  </si>
  <si>
    <t>NEU</t>
  </si>
  <si>
    <t>(</t>
  </si>
  <si>
    <t>Evidence Resource(s)</t>
  </si>
  <si>
    <t>Evidence for 1st Replacement</t>
  </si>
  <si>
    <t>SNOMEDCT_US, NCI</t>
  </si>
  <si>
    <t>adiponectin IS-A peptide hormone</t>
  </si>
  <si>
    <t>caprolactam IS-A propylene</t>
  </si>
  <si>
    <t>ammonium ion IS-A ammonia</t>
  </si>
  <si>
    <t>beta-carotene IS-A vitamin a</t>
  </si>
  <si>
    <t>vasoactive intestinal polypeptide receptor activity IS-A g protein-coupled receptor activity</t>
  </si>
  <si>
    <t>myricetin IS-A quercetin</t>
  </si>
  <si>
    <t>cell projection morphogenesis IS-A cell projection organization</t>
  </si>
  <si>
    <t>platelet-derived growth factor IS-A cytokine</t>
  </si>
  <si>
    <t>complement-dependent cytotoxicity IS-A complement activation</t>
  </si>
  <si>
    <t>protein secretion IS-A cellular secretion; cellular secretion IS-A transmembrane transport</t>
  </si>
  <si>
    <t>serotonin IS-A peptide hormones and their metabolites and precursors; peptide hormones and their metabolites and precursors IS-A peptide</t>
  </si>
  <si>
    <t>sorbose IS-A ketose; ketose IS-A carbohydrate derivative</t>
  </si>
  <si>
    <t>camptothecin IS-A topoisomerase-i inhibitor; topoisomerase-i inhibitor IS-A topoisomerase inhibitor</t>
  </si>
  <si>
    <t>cocaine IS-A tropane alkaloid; tropane alkaloid IS-A tropane</t>
  </si>
  <si>
    <t>inositol IS-A sugar alcohol; sugar alcohol IS-A alcohol</t>
  </si>
  <si>
    <t>interleukin-8 IS-A alpha chemokine; alpha chemokine IS-A chemokine</t>
  </si>
  <si>
    <t>menadione IS-A vitamin k&gt;3&lt;; vitamin k&gt;3&lt; IS-A vitamin k</t>
  </si>
  <si>
    <t>chlorophyll IS-A plant pigment; plant pigment IS-A pigment (SNOMEDCT_US) | chlorophyll IS-A porphyrin; porphyrin IS-A pigment (NCI)</t>
  </si>
  <si>
    <t>plasminogen activation IS-A zymogen activation</t>
  </si>
  <si>
    <t>zymogen activation IS-A protein processing; protein processing IS-A proteolysis</t>
  </si>
  <si>
    <t>insulin-like growth factor receptor IS-A growth factor receptor</t>
  </si>
  <si>
    <t>UWDA, GO, FMA, NCI</t>
  </si>
  <si>
    <t>late endosome IS-A endosome</t>
  </si>
  <si>
    <t>macrophage migration inhibitory factor IS-A isomerase; isomerase IS-A enzyme</t>
  </si>
  <si>
    <t>mitochondrial double-strand break repair IS-A double-strand break repair</t>
  </si>
  <si>
    <t>androgen biosynthetic process IS-A steroid hormone biosynthetic process</t>
  </si>
  <si>
    <t>testosterone biosynthetic process IS-A steroid hormone biosynthetic process</t>
  </si>
  <si>
    <t>viral transcription IS-A viral process</t>
  </si>
  <si>
    <t>cell cycle checkpoint IS-A cell cycle process</t>
  </si>
  <si>
    <t>estrogen biosynthetic process IS-A steroid hormone biosynthetic process</t>
  </si>
  <si>
    <t>fermentation IS-A catabolic process</t>
  </si>
  <si>
    <t>nuclear division IS-A m phase process; m phase process IS-A cell cycle process</t>
  </si>
  <si>
    <t>UWDA, NCI</t>
  </si>
  <si>
    <t>epinephrine IS-A catecholamine; catecholamine IS-A neurotransmitter</t>
  </si>
  <si>
    <t>dopamine IS-A catecholamine; catecholamine IS-A hormone</t>
  </si>
  <si>
    <t>epinephrine IS-A hormone (SNOMEDCT_US) | epinephrine IS-A catecholamine; catecholamine IS-A hormone (NCI)</t>
  </si>
  <si>
    <t>estradiol IS-A estrogen</t>
  </si>
  <si>
    <t>estradiol IS-A estrogen; estrogen IS-A steroid hormone</t>
  </si>
  <si>
    <t>inositol IS-A sugar alcohol; sugar alcohol IS-A carbohydrate</t>
  </si>
  <si>
    <t>irinotecan IS-A camptothecin analogue; camptothecin analogue IS-A topoisomerase-i inhibitor; topoisomerase-i inhibitor IS-A topoisomerase inhibitor (NCI) | irinotecan IS-A topoisomerase inhibitor (SNOMEDCT_US)</t>
  </si>
  <si>
    <t>nicotine IS-A plant alkaloid; plant alkaloid IS-A naturally occurring alkaloid; naturally occurring alkaloid IS-A alkaloid (SNOMEDCT_US) | nicotine IS-A alkaloid (NCI)</t>
  </si>
  <si>
    <t>parathyroid hormone IS-A peptide hormone (NCI) | parathyroid hormone IS-A parathyroid hormone agent; parathyroid hormone agent IS-A peptide hormone (SNOMEDCT_US)</t>
  </si>
  <si>
    <t>platelet-derived growth factor IS-A cytokine; cytokine IS-A glycoprotein</t>
  </si>
  <si>
    <t>retinoic acid receptor IS-A nuclear receptor</t>
  </si>
  <si>
    <t>rhamnose IS-A pentose</t>
  </si>
  <si>
    <t>morphogenesis checkpoint IS-A mitotic cell cycle checkpoint</t>
  </si>
  <si>
    <t>exocytosis IS-A cellular secretion; cellular secretion IS-A transmembrane transport</t>
  </si>
  <si>
    <t>ganglioside IS-A carbohydrate</t>
  </si>
  <si>
    <t>ionomycin IS-A antibiotic</t>
  </si>
  <si>
    <t>cell wall organization IS-A external encapsulating structure organization; external encapsulating structure organization IS-A cellular component organization</t>
  </si>
  <si>
    <t>ribose-5-phosphate isomerase IS-A triose-phosphate isomerase</t>
  </si>
  <si>
    <t>epidermal growth factor IS-A peptide hormones and their metabolites and precursors; peptide hormones and their metabolites and precursors IS-A peptide</t>
  </si>
  <si>
    <t>lipoprotein localization IS-A protein localization</t>
  </si>
  <si>
    <t>transmembrane transport IS-A cell membrane process; cell membrane process IS-A cellular process</t>
  </si>
  <si>
    <t>phagocytosis IS-A cell defense process; cell defense process IS-A cellular process</t>
  </si>
  <si>
    <t>transferrin receptor IS-A lymphocyte antigen; lymphocyte antigen IS-A antigen</t>
  </si>
  <si>
    <t>tetrahydrobiopterin IS-A pterins; pterins IS-A pteridine</t>
  </si>
  <si>
    <t>mast cell IS-A resident tissue macrophage; resident tissue macrophage IS-A macrophage</t>
  </si>
  <si>
    <t>strictosidine synthase IS-A ligase</t>
  </si>
  <si>
    <t>FMA, NCI</t>
  </si>
  <si>
    <t>stem cell IS-A somatic cell; somatic cell IS-A nucleated cell; nucleated cell IS-A cell (FMA) | stem cell IS-A cell (NCI)</t>
  </si>
  <si>
    <t>sorbitol IS-A sugar alcohol; sugar alcohol IS-A alcohol</t>
  </si>
  <si>
    <t>androst-4-ene-3,17-dione biosynthetic process IS-A steroid hormone biosynthetic process</t>
  </si>
  <si>
    <t>plasma membrane IS-A membrane</t>
  </si>
  <si>
    <t>collagen IS-A extracellular matrix protein</t>
  </si>
  <si>
    <t>lipid hydroperoxide IS-A lipid</t>
  </si>
  <si>
    <t>dimethylamine IS-A methylamine</t>
  </si>
  <si>
    <t>hepatocyte growth factor receptor IS-A receptor tyrosine kinase</t>
  </si>
  <si>
    <t>protein import IS-A transmembrane transport</t>
  </si>
  <si>
    <t>tumor necrosis factor IS-A cytokine; cytokine IS-A glycoprotein</t>
  </si>
  <si>
    <t>trophoblast cell IS-A epithelial cell</t>
  </si>
  <si>
    <t>synaptic vesicle IS-A secretory granule</t>
  </si>
  <si>
    <t>gut granule IS-A cytoplasmic vesicle</t>
  </si>
  <si>
    <t>lithocholic acid IS-A lipoprotein; lipoprotein IS-A protein</t>
  </si>
  <si>
    <t>juxtaglomerular apparatus IS-A renal tissue; renal tissue IS-A tissue</t>
  </si>
  <si>
    <t>acadesine IS-A purine antagonist; purine antagonist IS-A antimetabolite</t>
  </si>
  <si>
    <t>cyanidin IS-A anthocyanidin</t>
  </si>
  <si>
    <t>n-acetylgalactosamine IS-A monosaccharide</t>
  </si>
  <si>
    <t>formate dehydrogenase IS-A oxidoreductase</t>
  </si>
  <si>
    <t>chitin IS-A polysaccharide; polysaccharide IS-A carbohydrate</t>
  </si>
  <si>
    <t>locus ceruleus IS-A pontine tegmentum; pontine tegmentum IS-A pons</t>
  </si>
  <si>
    <t>progesterone biosynthetic process IS-A c21-steroid hormone biosynthetic process; c21-steroid hormone biosynthetic process IS-A steroid hormone biosynthetic process</t>
  </si>
  <si>
    <t>leptin receptor IS-A cytokine receptor</t>
  </si>
  <si>
    <t>Epidermal growth factor is a protein, while peptide is a component of protein. -- peptide has 50 or less residues, but EGF has 53, so it is very close</t>
  </si>
  <si>
    <t>Lipoprotein is a sort of protein.</t>
  </si>
  <si>
    <t>Acadesine is a sort of antimetabolite.</t>
    <phoneticPr fontId="3" type="noConversion"/>
  </si>
  <si>
    <t xml:space="preserve">Cyanidin is a sort of anthocyanidin. </t>
  </si>
  <si>
    <t>Dimethylamine is a methylamines.</t>
  </si>
  <si>
    <t>tumor necrosis factor is a glycoprotein</t>
  </si>
  <si>
    <t>Update in the newer version of gene ontology.</t>
  </si>
  <si>
    <t>This relationship is in the newer version of gene ontology.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</si>
</sst>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3"/>
      <charset val="13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1" applyFont="1" applyFill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FCFD-3417-A04E-AAC3-37C14E181F03}">
  <dimension ref="A1:X101"/>
  <sheetViews>
    <sheetView tabSelected="1" topLeftCell="A70" workbookViewId="0">
      <selection activeCell="D91" sqref="D91"/>
    </sheetView>
  </sheetViews>
  <sheetFormatPr baseColWidth="10" defaultRowHeight="16" x14ac:dyDescent="0.2"/>
  <cols>
    <col min="1" max="1" width="5.1640625" bestFit="1" customWidth="1"/>
    <col min="2" max="2" width="54.83203125" customWidth="1"/>
    <col min="3" max="3" width="54" customWidth="1"/>
    <col min="4" max="4" width="12.33203125" bestFit="1" customWidth="1"/>
    <col min="5" max="5" width="14" bestFit="1" customWidth="1"/>
    <col min="6" max="6" width="11" bestFit="1" customWidth="1"/>
    <col min="7" max="7" width="61" customWidth="1"/>
    <col min="8" max="8" width="19.1640625" customWidth="1"/>
    <col min="9" max="9" width="118" customWidth="1"/>
    <col min="10" max="10" width="37.6640625" customWidth="1"/>
  </cols>
  <sheetData>
    <row r="1" spans="1:24" s="7" customFormat="1" ht="17" x14ac:dyDescent="0.2">
      <c r="A1" s="4" t="s">
        <v>342</v>
      </c>
      <c r="B1" s="4" t="s">
        <v>343</v>
      </c>
      <c r="C1" s="4" t="s">
        <v>344</v>
      </c>
      <c r="D1" s="5" t="s">
        <v>345</v>
      </c>
      <c r="E1" s="5" t="s">
        <v>346</v>
      </c>
      <c r="F1" s="4" t="s">
        <v>347</v>
      </c>
      <c r="G1" s="6" t="s">
        <v>349</v>
      </c>
      <c r="H1" s="6" t="s">
        <v>350</v>
      </c>
      <c r="I1" s="6" t="s">
        <v>351</v>
      </c>
    </row>
    <row r="2" spans="1:24" s="3" customFormat="1" x14ac:dyDescent="0.2">
      <c r="A2" s="3">
        <v>1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309</v>
      </c>
      <c r="H2" t="s">
        <v>352</v>
      </c>
      <c r="I2" t="s">
        <v>353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3" customFormat="1" x14ac:dyDescent="0.2">
      <c r="A3" s="3">
        <v>2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4</v>
      </c>
      <c r="G3" s="3" t="s">
        <v>310</v>
      </c>
      <c r="H3" t="s">
        <v>338</v>
      </c>
      <c r="I3" t="s">
        <v>354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3" customFormat="1" x14ac:dyDescent="0.2">
      <c r="A4" s="3">
        <v>3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4</v>
      </c>
      <c r="G4" s="3" t="s">
        <v>311</v>
      </c>
      <c r="H4" t="s">
        <v>338</v>
      </c>
      <c r="I4" t="s">
        <v>355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3" customFormat="1" x14ac:dyDescent="0.2">
      <c r="A5" s="3">
        <v>4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4</v>
      </c>
      <c r="G5" s="3" t="s">
        <v>312</v>
      </c>
      <c r="H5" t="s">
        <v>338</v>
      </c>
      <c r="I5" t="s">
        <v>356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s="3" customFormat="1" x14ac:dyDescent="0.2">
      <c r="A6" s="3">
        <v>5</v>
      </c>
      <c r="B6" s="3" t="s">
        <v>17</v>
      </c>
      <c r="C6" s="3" t="s">
        <v>18</v>
      </c>
      <c r="D6" s="3" t="s">
        <v>19</v>
      </c>
      <c r="E6" s="3" t="s">
        <v>20</v>
      </c>
      <c r="F6" s="3" t="s">
        <v>4</v>
      </c>
      <c r="H6" t="s">
        <v>339</v>
      </c>
      <c r="I6" t="s">
        <v>357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3" customFormat="1" x14ac:dyDescent="0.2">
      <c r="A7" s="3">
        <v>6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4</v>
      </c>
      <c r="H7" t="s">
        <v>340</v>
      </c>
      <c r="I7" t="s">
        <v>358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s="3" customFormat="1" x14ac:dyDescent="0.2">
      <c r="A8" s="3">
        <v>7</v>
      </c>
      <c r="B8" s="3" t="s">
        <v>25</v>
      </c>
      <c r="C8" s="3" t="s">
        <v>26</v>
      </c>
      <c r="D8" s="3" t="s">
        <v>27</v>
      </c>
      <c r="E8" s="3" t="s">
        <v>28</v>
      </c>
      <c r="F8" s="3" t="s">
        <v>4</v>
      </c>
      <c r="H8" t="s">
        <v>339</v>
      </c>
      <c r="I8" t="s">
        <v>359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3" customFormat="1" x14ac:dyDescent="0.2">
      <c r="A9" s="3">
        <v>8</v>
      </c>
      <c r="B9" s="3" t="s">
        <v>29</v>
      </c>
      <c r="C9" s="3" t="s">
        <v>30</v>
      </c>
      <c r="D9" s="3" t="s">
        <v>31</v>
      </c>
      <c r="E9" s="3" t="s">
        <v>32</v>
      </c>
      <c r="F9" s="3" t="s">
        <v>4</v>
      </c>
      <c r="H9" t="s">
        <v>338</v>
      </c>
      <c r="I9" t="s">
        <v>360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s="3" customFormat="1" x14ac:dyDescent="0.2">
      <c r="A10" s="3">
        <v>9</v>
      </c>
      <c r="B10" s="3" t="s">
        <v>33</v>
      </c>
      <c r="C10" s="3" t="s">
        <v>34</v>
      </c>
      <c r="D10" s="3" t="s">
        <v>35</v>
      </c>
      <c r="E10" s="3" t="s">
        <v>36</v>
      </c>
      <c r="F10" s="3" t="s">
        <v>4</v>
      </c>
      <c r="G10" s="3" t="s">
        <v>313</v>
      </c>
      <c r="H10" t="s">
        <v>340</v>
      </c>
      <c r="I10" t="s">
        <v>361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s="3" customFormat="1" x14ac:dyDescent="0.2">
      <c r="A11" s="3">
        <v>10</v>
      </c>
      <c r="B11" s="3" t="s">
        <v>37</v>
      </c>
      <c r="C11" s="3" t="s">
        <v>38</v>
      </c>
      <c r="D11" s="3" t="s">
        <v>39</v>
      </c>
      <c r="E11" s="3" t="s">
        <v>40</v>
      </c>
      <c r="F11" s="3" t="s">
        <v>4</v>
      </c>
      <c r="H11" t="s">
        <v>340</v>
      </c>
      <c r="I11" t="s">
        <v>362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s="3" customFormat="1" x14ac:dyDescent="0.2">
      <c r="A12" s="3">
        <v>11</v>
      </c>
      <c r="B12" s="3" t="s">
        <v>41</v>
      </c>
      <c r="C12" s="3" t="s">
        <v>42</v>
      </c>
      <c r="D12" s="3" t="s">
        <v>43</v>
      </c>
      <c r="E12" s="3" t="s">
        <v>44</v>
      </c>
      <c r="F12" s="3" t="s">
        <v>4</v>
      </c>
      <c r="H12" t="s">
        <v>338</v>
      </c>
      <c r="I12" t="s">
        <v>363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s="3" customFormat="1" x14ac:dyDescent="0.2">
      <c r="A13" s="3">
        <v>12</v>
      </c>
      <c r="B13" s="3" t="s">
        <v>45</v>
      </c>
      <c r="C13" s="3" t="s">
        <v>46</v>
      </c>
      <c r="D13" s="3" t="s">
        <v>47</v>
      </c>
      <c r="E13" s="3" t="s">
        <v>48</v>
      </c>
      <c r="F13" s="3" t="s">
        <v>4</v>
      </c>
      <c r="H13" t="s">
        <v>338</v>
      </c>
      <c r="I13" t="s">
        <v>364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s="3" customFormat="1" x14ac:dyDescent="0.2">
      <c r="A14" s="3">
        <v>13</v>
      </c>
      <c r="B14" s="3" t="s">
        <v>49</v>
      </c>
      <c r="C14" s="3" t="s">
        <v>50</v>
      </c>
      <c r="D14" s="3" t="s">
        <v>51</v>
      </c>
      <c r="E14" s="3" t="s">
        <v>52</v>
      </c>
      <c r="F14" s="3" t="s">
        <v>53</v>
      </c>
      <c r="G14" s="3" t="s">
        <v>314</v>
      </c>
      <c r="H14" t="s">
        <v>340</v>
      </c>
      <c r="I14" t="s">
        <v>365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s="3" customFormat="1" x14ac:dyDescent="0.2">
      <c r="A15" s="3">
        <v>14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53</v>
      </c>
      <c r="G15" s="3" t="s">
        <v>315</v>
      </c>
      <c r="H15" t="s">
        <v>338</v>
      </c>
      <c r="I15" t="s">
        <v>366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s="3" customFormat="1" x14ac:dyDescent="0.2">
      <c r="A16" s="3">
        <v>15</v>
      </c>
      <c r="B16" s="3" t="s">
        <v>58</v>
      </c>
      <c r="C16" s="3" t="s">
        <v>59</v>
      </c>
      <c r="D16" s="3" t="s">
        <v>60</v>
      </c>
      <c r="E16" s="3" t="s">
        <v>61</v>
      </c>
      <c r="F16" s="3" t="s">
        <v>53</v>
      </c>
      <c r="G16" s="3" t="s">
        <v>316</v>
      </c>
      <c r="H16" t="s">
        <v>338</v>
      </c>
      <c r="I16" t="s">
        <v>367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s="3" customFormat="1" x14ac:dyDescent="0.2">
      <c r="A17" s="3">
        <v>16</v>
      </c>
      <c r="B17" s="3" t="s">
        <v>62</v>
      </c>
      <c r="C17" s="3" t="s">
        <v>63</v>
      </c>
      <c r="D17" s="3" t="s">
        <v>64</v>
      </c>
      <c r="E17" s="3" t="s">
        <v>65</v>
      </c>
      <c r="F17" s="3" t="s">
        <v>53</v>
      </c>
      <c r="G17" s="3" t="s">
        <v>317</v>
      </c>
      <c r="H17" t="s">
        <v>340</v>
      </c>
      <c r="I17" t="s">
        <v>368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s="3" customFormat="1" x14ac:dyDescent="0.2">
      <c r="A18" s="3">
        <v>17</v>
      </c>
      <c r="B18" s="3" t="s">
        <v>66</v>
      </c>
      <c r="C18" s="3" t="s">
        <v>67</v>
      </c>
      <c r="D18" s="3" t="s">
        <v>68</v>
      </c>
      <c r="E18" s="3" t="s">
        <v>69</v>
      </c>
      <c r="F18" s="3" t="s">
        <v>53</v>
      </c>
      <c r="G18" s="3" t="s">
        <v>318</v>
      </c>
      <c r="H18" t="s">
        <v>338</v>
      </c>
      <c r="I18" t="s">
        <v>369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s="3" customFormat="1" x14ac:dyDescent="0.2">
      <c r="A19" s="3">
        <v>18</v>
      </c>
      <c r="B19" s="3" t="s">
        <v>70</v>
      </c>
      <c r="C19" s="3" t="s">
        <v>71</v>
      </c>
      <c r="D19" s="3" t="s">
        <v>72</v>
      </c>
      <c r="E19" s="3" t="s">
        <v>73</v>
      </c>
      <c r="F19" s="3" t="s">
        <v>53</v>
      </c>
      <c r="G19" s="3" t="s">
        <v>319</v>
      </c>
      <c r="H19" t="s">
        <v>352</v>
      </c>
      <c r="I19" t="s">
        <v>370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3" customFormat="1" x14ac:dyDescent="0.2">
      <c r="A20" s="3">
        <v>19</v>
      </c>
      <c r="B20" s="3" t="s">
        <v>74</v>
      </c>
      <c r="C20" s="3" t="s">
        <v>75</v>
      </c>
      <c r="D20" s="3" t="s">
        <v>76</v>
      </c>
      <c r="E20" s="3" t="s">
        <v>77</v>
      </c>
      <c r="F20" s="3" t="s">
        <v>53</v>
      </c>
      <c r="G20" s="3" t="s">
        <v>320</v>
      </c>
      <c r="H20" t="s">
        <v>339</v>
      </c>
      <c r="I20" t="s">
        <v>371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 x14ac:dyDescent="0.2">
      <c r="A21" s="3">
        <v>20</v>
      </c>
      <c r="B21" s="3" t="s">
        <v>75</v>
      </c>
      <c r="C21" s="3" t="s">
        <v>78</v>
      </c>
      <c r="D21" s="3" t="s">
        <v>77</v>
      </c>
      <c r="E21" s="3" t="s">
        <v>79</v>
      </c>
      <c r="F21" s="3" t="s">
        <v>53</v>
      </c>
      <c r="G21" s="3" t="s">
        <v>321</v>
      </c>
      <c r="H21" t="s">
        <v>339</v>
      </c>
      <c r="I21" t="s">
        <v>372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3" customFormat="1" x14ac:dyDescent="0.2">
      <c r="A22" s="3">
        <v>21</v>
      </c>
      <c r="B22" s="3" t="s">
        <v>80</v>
      </c>
      <c r="C22" s="3" t="s">
        <v>81</v>
      </c>
      <c r="D22" s="3" t="s">
        <v>82</v>
      </c>
      <c r="E22" s="3" t="s">
        <v>83</v>
      </c>
      <c r="F22" s="3" t="s">
        <v>53</v>
      </c>
      <c r="G22" s="3" t="s">
        <v>322</v>
      </c>
      <c r="H22" t="s">
        <v>340</v>
      </c>
      <c r="I22" t="s">
        <v>373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3" customFormat="1" x14ac:dyDescent="0.2">
      <c r="A23" s="3">
        <v>22</v>
      </c>
      <c r="B23" s="3" t="s">
        <v>84</v>
      </c>
      <c r="C23" s="3" t="s">
        <v>85</v>
      </c>
      <c r="D23" s="3" t="s">
        <v>86</v>
      </c>
      <c r="E23" s="3" t="s">
        <v>87</v>
      </c>
      <c r="F23" s="3" t="s">
        <v>53</v>
      </c>
      <c r="G23" s="3" t="s">
        <v>323</v>
      </c>
      <c r="H23" t="s">
        <v>374</v>
      </c>
      <c r="I23" t="s">
        <v>375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3" customFormat="1" x14ac:dyDescent="0.2">
      <c r="A24" s="3">
        <v>23</v>
      </c>
      <c r="B24" s="3" t="s">
        <v>88</v>
      </c>
      <c r="C24" s="3" t="s">
        <v>89</v>
      </c>
      <c r="D24" s="3" t="s">
        <v>90</v>
      </c>
      <c r="E24" s="3" t="s">
        <v>91</v>
      </c>
      <c r="F24" s="3" t="s">
        <v>53</v>
      </c>
      <c r="G24" s="3" t="s">
        <v>324</v>
      </c>
      <c r="H24" t="s">
        <v>340</v>
      </c>
      <c r="I24" t="s">
        <v>376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3" customFormat="1" x14ac:dyDescent="0.2">
      <c r="A25" s="3">
        <v>24</v>
      </c>
      <c r="B25" s="3" t="s">
        <v>92</v>
      </c>
      <c r="C25" s="3" t="s">
        <v>93</v>
      </c>
      <c r="D25" s="3" t="s">
        <v>94</v>
      </c>
      <c r="E25" s="3" t="s">
        <v>95</v>
      </c>
      <c r="F25" s="3" t="s">
        <v>53</v>
      </c>
      <c r="G25" s="3" t="s">
        <v>325</v>
      </c>
      <c r="H25" t="s">
        <v>339</v>
      </c>
      <c r="I25" t="s">
        <v>377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3" customFormat="1" x14ac:dyDescent="0.2">
      <c r="A26" s="3">
        <v>25</v>
      </c>
      <c r="B26" s="3" t="s">
        <v>96</v>
      </c>
      <c r="C26" s="3" t="s">
        <v>97</v>
      </c>
      <c r="D26" s="3" t="s">
        <v>98</v>
      </c>
      <c r="E26" s="3" t="s">
        <v>99</v>
      </c>
      <c r="F26" s="3" t="s">
        <v>53</v>
      </c>
      <c r="G26" s="3" t="s">
        <v>326</v>
      </c>
      <c r="H26" t="s">
        <v>339</v>
      </c>
      <c r="I26" t="s">
        <v>378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3" customFormat="1" x14ac:dyDescent="0.2">
      <c r="A27" s="3">
        <v>26</v>
      </c>
      <c r="B27" s="3" t="s">
        <v>100</v>
      </c>
      <c r="C27" s="3" t="s">
        <v>97</v>
      </c>
      <c r="D27" s="3" t="s">
        <v>101</v>
      </c>
      <c r="E27" s="3" t="s">
        <v>99</v>
      </c>
      <c r="F27" s="3" t="s">
        <v>53</v>
      </c>
      <c r="G27" s="3" t="s">
        <v>327</v>
      </c>
      <c r="H27" t="s">
        <v>339</v>
      </c>
      <c r="I27" t="s">
        <v>379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3" customFormat="1" x14ac:dyDescent="0.2">
      <c r="A28" s="3">
        <v>27</v>
      </c>
      <c r="B28" s="3" t="s">
        <v>102</v>
      </c>
      <c r="C28" s="3" t="s">
        <v>103</v>
      </c>
      <c r="D28" s="3" t="s">
        <v>104</v>
      </c>
      <c r="E28" s="3" t="s">
        <v>105</v>
      </c>
      <c r="F28" s="3" t="s">
        <v>53</v>
      </c>
      <c r="H28" t="s">
        <v>339</v>
      </c>
      <c r="I28" t="s">
        <v>380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3" customFormat="1" x14ac:dyDescent="0.2">
      <c r="A29" s="3">
        <v>28</v>
      </c>
      <c r="B29" s="3" t="s">
        <v>106</v>
      </c>
      <c r="C29" s="3" t="s">
        <v>107</v>
      </c>
      <c r="D29" s="3" t="s">
        <v>108</v>
      </c>
      <c r="E29" s="3" t="s">
        <v>109</v>
      </c>
      <c r="F29" s="3" t="s">
        <v>53</v>
      </c>
      <c r="H29" t="s">
        <v>340</v>
      </c>
      <c r="I29" t="s">
        <v>381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 s="3">
        <v>29</v>
      </c>
      <c r="B30" s="3" t="s">
        <v>110</v>
      </c>
      <c r="C30" s="3" t="s">
        <v>111</v>
      </c>
      <c r="D30" s="3" t="s">
        <v>112</v>
      </c>
      <c r="E30" s="3" t="s">
        <v>113</v>
      </c>
      <c r="F30" s="3" t="s">
        <v>53</v>
      </c>
      <c r="G30" s="3" t="s">
        <v>328</v>
      </c>
      <c r="H30" t="s">
        <v>339</v>
      </c>
      <c r="I30" t="s">
        <v>382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3" customFormat="1" x14ac:dyDescent="0.2">
      <c r="A31" s="3">
        <v>30</v>
      </c>
      <c r="B31" s="3" t="s">
        <v>114</v>
      </c>
      <c r="C31" s="3" t="s">
        <v>115</v>
      </c>
      <c r="D31" s="3" t="s">
        <v>116</v>
      </c>
      <c r="E31" s="3" t="s">
        <v>117</v>
      </c>
      <c r="F31" s="3" t="s">
        <v>53</v>
      </c>
      <c r="G31" s="3" t="s">
        <v>329</v>
      </c>
      <c r="H31" t="s">
        <v>340</v>
      </c>
      <c r="I31" t="s">
        <v>383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3" customFormat="1" x14ac:dyDescent="0.2">
      <c r="A32" s="3">
        <v>31</v>
      </c>
      <c r="B32" s="3" t="s">
        <v>118</v>
      </c>
      <c r="C32" s="3" t="s">
        <v>119</v>
      </c>
      <c r="D32" s="3" t="s">
        <v>120</v>
      </c>
      <c r="E32" s="3" t="s">
        <v>121</v>
      </c>
      <c r="F32" s="3" t="s">
        <v>53</v>
      </c>
      <c r="H32" t="s">
        <v>340</v>
      </c>
      <c r="I32" t="s">
        <v>384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3" customFormat="1" x14ac:dyDescent="0.2">
      <c r="A33" s="3">
        <v>32</v>
      </c>
      <c r="B33" s="3" t="s">
        <v>122</v>
      </c>
      <c r="C33" s="3" t="s">
        <v>123</v>
      </c>
      <c r="D33" s="3" t="s">
        <v>124</v>
      </c>
      <c r="E33" s="3" t="s">
        <v>125</v>
      </c>
      <c r="F33" s="3" t="s">
        <v>53</v>
      </c>
      <c r="G33" s="3" t="s">
        <v>330</v>
      </c>
      <c r="H33" t="s">
        <v>385</v>
      </c>
      <c r="I33" t="s">
        <v>386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3" customFormat="1" x14ac:dyDescent="0.2">
      <c r="A34" s="3">
        <v>33</v>
      </c>
      <c r="B34" s="3" t="s">
        <v>126</v>
      </c>
      <c r="C34" s="3" t="s">
        <v>127</v>
      </c>
      <c r="D34" s="3" t="s">
        <v>128</v>
      </c>
      <c r="E34" s="3" t="s">
        <v>129</v>
      </c>
      <c r="F34" s="3" t="s">
        <v>53</v>
      </c>
      <c r="G34" s="3" t="s">
        <v>327</v>
      </c>
      <c r="H34" t="s">
        <v>339</v>
      </c>
      <c r="I34" t="s">
        <v>379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3" customFormat="1" x14ac:dyDescent="0.2">
      <c r="A35" s="3">
        <v>34</v>
      </c>
      <c r="B35" s="3" t="s">
        <v>130</v>
      </c>
      <c r="C35" s="3" t="s">
        <v>131</v>
      </c>
      <c r="D35" s="3" t="s">
        <v>132</v>
      </c>
      <c r="E35" s="3" t="s">
        <v>133</v>
      </c>
      <c r="F35" s="3" t="s">
        <v>53</v>
      </c>
      <c r="G35" s="3" t="s">
        <v>314</v>
      </c>
      <c r="H35" t="s">
        <v>340</v>
      </c>
      <c r="I35" t="s">
        <v>365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3" customFormat="1" x14ac:dyDescent="0.2">
      <c r="A36" s="3">
        <v>35</v>
      </c>
      <c r="B36" s="3" t="s">
        <v>134</v>
      </c>
      <c r="C36" s="3" t="s">
        <v>135</v>
      </c>
      <c r="D36" s="3" t="s">
        <v>136</v>
      </c>
      <c r="E36" s="3" t="s">
        <v>137</v>
      </c>
      <c r="F36" s="3" t="s">
        <v>53</v>
      </c>
      <c r="G36" s="3" t="s">
        <v>315</v>
      </c>
      <c r="H36" t="s">
        <v>338</v>
      </c>
      <c r="I36" t="s">
        <v>366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3" customFormat="1" x14ac:dyDescent="0.2">
      <c r="A37" s="3">
        <v>36</v>
      </c>
      <c r="B37" s="3" t="s">
        <v>138</v>
      </c>
      <c r="C37" s="3" t="s">
        <v>139</v>
      </c>
      <c r="D37" s="3" t="s">
        <v>140</v>
      </c>
      <c r="E37" s="3" t="s">
        <v>141</v>
      </c>
      <c r="F37" s="3" t="s">
        <v>53</v>
      </c>
      <c r="H37" t="s">
        <v>340</v>
      </c>
      <c r="I37" t="s">
        <v>387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3" customFormat="1" x14ac:dyDescent="0.2">
      <c r="A38" s="3">
        <v>37</v>
      </c>
      <c r="B38" s="3" t="s">
        <v>142</v>
      </c>
      <c r="C38" s="3" t="s">
        <v>139</v>
      </c>
      <c r="D38" s="3" t="s">
        <v>143</v>
      </c>
      <c r="E38" s="3" t="s">
        <v>141</v>
      </c>
      <c r="F38" s="3" t="s">
        <v>53</v>
      </c>
      <c r="H38" t="s">
        <v>352</v>
      </c>
      <c r="I38" t="s">
        <v>388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3" customFormat="1" x14ac:dyDescent="0.2">
      <c r="A39" s="3">
        <v>38</v>
      </c>
      <c r="B39" s="3" t="s">
        <v>144</v>
      </c>
      <c r="C39" s="3" t="s">
        <v>145</v>
      </c>
      <c r="D39" s="3" t="s">
        <v>146</v>
      </c>
      <c r="E39" s="3" t="s">
        <v>147</v>
      </c>
      <c r="F39" s="3" t="s">
        <v>53</v>
      </c>
      <c r="H39" t="s">
        <v>352</v>
      </c>
      <c r="I39" t="s">
        <v>389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3" customFormat="1" x14ac:dyDescent="0.2">
      <c r="A40" s="3">
        <v>39</v>
      </c>
      <c r="B40" s="3" t="s">
        <v>144</v>
      </c>
      <c r="C40" s="3" t="s">
        <v>148</v>
      </c>
      <c r="D40" s="3" t="s">
        <v>146</v>
      </c>
      <c r="E40" s="3" t="s">
        <v>149</v>
      </c>
      <c r="F40" s="3" t="s">
        <v>53</v>
      </c>
      <c r="H40" t="s">
        <v>352</v>
      </c>
      <c r="I40" t="s">
        <v>390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3" customFormat="1" x14ac:dyDescent="0.2">
      <c r="A41" s="3">
        <v>40</v>
      </c>
      <c r="B41" s="3" t="s">
        <v>150</v>
      </c>
      <c r="C41" s="3" t="s">
        <v>151</v>
      </c>
      <c r="D41" s="3" t="s">
        <v>152</v>
      </c>
      <c r="E41" s="3" t="s">
        <v>153</v>
      </c>
      <c r="F41" s="3" t="s">
        <v>53</v>
      </c>
      <c r="H41" t="s">
        <v>338</v>
      </c>
      <c r="I41" t="s">
        <v>391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3" customFormat="1" x14ac:dyDescent="0.2">
      <c r="A42" s="3">
        <v>41</v>
      </c>
      <c r="B42" s="3" t="s">
        <v>150</v>
      </c>
      <c r="C42" s="3" t="s">
        <v>154</v>
      </c>
      <c r="D42" s="3" t="s">
        <v>152</v>
      </c>
      <c r="E42" s="3" t="s">
        <v>155</v>
      </c>
      <c r="F42" s="3" t="s">
        <v>53</v>
      </c>
      <c r="H42" t="s">
        <v>338</v>
      </c>
      <c r="I42" t="s">
        <v>367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3" customFormat="1" x14ac:dyDescent="0.2">
      <c r="A43" s="3">
        <v>42</v>
      </c>
      <c r="B43" s="3" t="s">
        <v>156</v>
      </c>
      <c r="C43" s="3" t="s">
        <v>131</v>
      </c>
      <c r="D43" s="3" t="s">
        <v>157</v>
      </c>
      <c r="E43" s="3" t="s">
        <v>133</v>
      </c>
      <c r="F43" s="3" t="s">
        <v>53</v>
      </c>
      <c r="H43" t="s">
        <v>352</v>
      </c>
      <c r="I43" t="s">
        <v>392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3" customFormat="1" x14ac:dyDescent="0.2">
      <c r="A44" s="3">
        <v>43</v>
      </c>
      <c r="B44" s="3" t="s">
        <v>158</v>
      </c>
      <c r="C44" s="3" t="s">
        <v>159</v>
      </c>
      <c r="D44" s="3" t="s">
        <v>160</v>
      </c>
      <c r="E44" s="3" t="s">
        <v>161</v>
      </c>
      <c r="F44" s="3" t="s">
        <v>53</v>
      </c>
      <c r="H44" t="s">
        <v>352</v>
      </c>
      <c r="I44" t="s">
        <v>393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3" customFormat="1" x14ac:dyDescent="0.2">
      <c r="A45" s="3">
        <v>44</v>
      </c>
      <c r="B45" s="3" t="s">
        <v>162</v>
      </c>
      <c r="C45" s="3" t="s">
        <v>163</v>
      </c>
      <c r="D45" s="3" t="s">
        <v>164</v>
      </c>
      <c r="E45" s="3" t="s">
        <v>165</v>
      </c>
      <c r="F45" s="3" t="s">
        <v>53</v>
      </c>
      <c r="H45" t="s">
        <v>352</v>
      </c>
      <c r="I45" t="s">
        <v>394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3" customFormat="1" x14ac:dyDescent="0.2">
      <c r="A46" s="3">
        <v>45</v>
      </c>
      <c r="B46" s="3" t="s">
        <v>166</v>
      </c>
      <c r="C46" s="3" t="s">
        <v>167</v>
      </c>
      <c r="D46" s="3" t="s">
        <v>168</v>
      </c>
      <c r="E46" s="3" t="s">
        <v>169</v>
      </c>
      <c r="F46" s="3" t="s">
        <v>53</v>
      </c>
      <c r="H46" t="s">
        <v>338</v>
      </c>
      <c r="I46" t="s">
        <v>395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3" customFormat="1" x14ac:dyDescent="0.2">
      <c r="A47" s="3">
        <v>46</v>
      </c>
      <c r="B47" s="3" t="s">
        <v>170</v>
      </c>
      <c r="C47" s="3" t="s">
        <v>171</v>
      </c>
      <c r="D47" s="3" t="s">
        <v>172</v>
      </c>
      <c r="E47" s="3" t="s">
        <v>173</v>
      </c>
      <c r="F47" s="3" t="s">
        <v>53</v>
      </c>
      <c r="H47" t="s">
        <v>340</v>
      </c>
      <c r="I47" t="s">
        <v>396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3" customFormat="1" x14ac:dyDescent="0.2">
      <c r="A48" s="3">
        <v>47</v>
      </c>
      <c r="B48" s="3" t="s">
        <v>174</v>
      </c>
      <c r="C48" s="3" t="s">
        <v>175</v>
      </c>
      <c r="D48" s="3" t="s">
        <v>176</v>
      </c>
      <c r="E48" s="3" t="s">
        <v>177</v>
      </c>
      <c r="F48" s="3" t="s">
        <v>53</v>
      </c>
      <c r="H48" t="s">
        <v>340</v>
      </c>
      <c r="I48" t="s">
        <v>397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3" customFormat="1" x14ac:dyDescent="0.2">
      <c r="A49" s="3">
        <v>48</v>
      </c>
      <c r="B49" s="3" t="s">
        <v>178</v>
      </c>
      <c r="C49" s="3" t="s">
        <v>179</v>
      </c>
      <c r="D49" s="3" t="s">
        <v>180</v>
      </c>
      <c r="E49" s="3" t="s">
        <v>181</v>
      </c>
      <c r="F49" s="3" t="s">
        <v>53</v>
      </c>
      <c r="G49" s="3" t="s">
        <v>331</v>
      </c>
      <c r="H49" t="s">
        <v>339</v>
      </c>
      <c r="I49" t="s">
        <v>398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3" customFormat="1" x14ac:dyDescent="0.2">
      <c r="A50" s="3">
        <v>49</v>
      </c>
      <c r="B50" s="3" t="s">
        <v>182</v>
      </c>
      <c r="C50" s="3" t="s">
        <v>183</v>
      </c>
      <c r="D50" s="3" t="s">
        <v>184</v>
      </c>
      <c r="E50" s="3" t="s">
        <v>185</v>
      </c>
      <c r="F50" s="3" t="s">
        <v>53</v>
      </c>
      <c r="G50" s="3" t="s">
        <v>321</v>
      </c>
      <c r="H50" t="s">
        <v>339</v>
      </c>
      <c r="I50" t="s">
        <v>372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">
      <c r="A51" s="3">
        <v>50</v>
      </c>
      <c r="B51" t="s">
        <v>186</v>
      </c>
      <c r="C51" t="s">
        <v>187</v>
      </c>
      <c r="D51" t="str">
        <f>HYPERLINK("http://amigo.geneontology.org/amigo/term/GO:0045920","GO:0045920")</f>
        <v>GO:0045920</v>
      </c>
      <c r="E51" s="8" t="str">
        <f>HYPERLINK("http://amigo.geneontology.org/amigo/term/GO:0034763","GO:0034763")</f>
        <v>GO:0034763</v>
      </c>
      <c r="F51" t="s">
        <v>4</v>
      </c>
      <c r="G51" t="s">
        <v>188</v>
      </c>
      <c r="H51" t="s">
        <v>340</v>
      </c>
      <c r="I51" t="s">
        <v>399</v>
      </c>
    </row>
    <row r="52" spans="1:24" x14ac:dyDescent="0.2">
      <c r="A52" s="3">
        <v>51</v>
      </c>
      <c r="B52" t="s">
        <v>189</v>
      </c>
      <c r="C52" t="s">
        <v>190</v>
      </c>
      <c r="D52" t="str">
        <f>HYPERLINK("http://amigo.geneontology.org/amigo/term/GO:0035594","GO:0035594")</f>
        <v>GO:0035594</v>
      </c>
      <c r="E52" t="str">
        <f>HYPERLINK("http://amigo.geneontology.org/amigo/term/GO:0030246","GO:0030246")</f>
        <v>GO:0030246</v>
      </c>
      <c r="F52" t="s">
        <v>53</v>
      </c>
      <c r="G52" t="s">
        <v>191</v>
      </c>
      <c r="H52" t="s">
        <v>340</v>
      </c>
      <c r="I52" t="s">
        <v>400</v>
      </c>
    </row>
    <row r="53" spans="1:24" x14ac:dyDescent="0.2">
      <c r="A53" s="3">
        <v>52</v>
      </c>
      <c r="B53" t="s">
        <v>192</v>
      </c>
      <c r="C53" t="s">
        <v>193</v>
      </c>
      <c r="D53" t="str">
        <f>HYPERLINK("http://amigo.geneontology.org/amigo/term/GO:1904637","GO:1904637")</f>
        <v>GO:1904637</v>
      </c>
      <c r="E53" t="str">
        <f>HYPERLINK("http://amigo.geneontology.org/amigo/term/GO:0071236","GO:0071236")</f>
        <v>GO:0071236</v>
      </c>
      <c r="F53" t="s">
        <v>53</v>
      </c>
      <c r="G53" t="s">
        <v>194</v>
      </c>
      <c r="H53" t="s">
        <v>340</v>
      </c>
      <c r="I53" t="s">
        <v>401</v>
      </c>
    </row>
    <row r="54" spans="1:24" x14ac:dyDescent="0.2">
      <c r="A54" s="3">
        <v>53</v>
      </c>
      <c r="B54" t="s">
        <v>195</v>
      </c>
      <c r="C54" t="s">
        <v>196</v>
      </c>
      <c r="D54" t="str">
        <f>HYPERLINK("http://amigo.geneontology.org/amigo/term/GO:0071554","GO:0071554")</f>
        <v>GO:0071554</v>
      </c>
      <c r="E54" t="str">
        <f>HYPERLINK("http://amigo.geneontology.org/amigo/term/GO:0071840","GO:0071840")</f>
        <v>GO:0071840</v>
      </c>
      <c r="F54" t="s">
        <v>53</v>
      </c>
      <c r="G54" t="s">
        <v>197</v>
      </c>
      <c r="H54" t="s">
        <v>339</v>
      </c>
      <c r="I54" t="s">
        <v>402</v>
      </c>
    </row>
    <row r="55" spans="1:24" x14ac:dyDescent="0.2">
      <c r="A55" s="3">
        <v>54</v>
      </c>
      <c r="B55" t="s">
        <v>198</v>
      </c>
      <c r="C55" t="s">
        <v>199</v>
      </c>
      <c r="D55" t="str">
        <f>HYPERLINK("http://amigo.geneontology.org/amigo/term/GO:0004751","GO:0004751")</f>
        <v>GO:0004751</v>
      </c>
      <c r="E55" t="str">
        <f>HYPERLINK("http://amigo.geneontology.org/amigo/term/GO:0004807","GO:0004807")</f>
        <v>GO:0004807</v>
      </c>
      <c r="F55" t="s">
        <v>4</v>
      </c>
      <c r="G55" t="s">
        <v>200</v>
      </c>
      <c r="H55" t="s">
        <v>338</v>
      </c>
      <c r="I55" t="s">
        <v>403</v>
      </c>
    </row>
    <row r="56" spans="1:24" x14ac:dyDescent="0.2">
      <c r="A56" s="3">
        <v>55</v>
      </c>
      <c r="B56" t="s">
        <v>201</v>
      </c>
      <c r="C56" t="s">
        <v>202</v>
      </c>
      <c r="D56" t="str">
        <f>HYPERLINK("http://amigo.geneontology.org/amigo/term/GO:0048408","GO:0048408")</f>
        <v>GO:0048408</v>
      </c>
      <c r="E56" t="str">
        <f>HYPERLINK("http://amigo.geneontology.org/amigo/term/GO:0042277","GO:0042277")</f>
        <v>GO:0042277</v>
      </c>
      <c r="F56" t="s">
        <v>4</v>
      </c>
      <c r="G56" t="s">
        <v>436</v>
      </c>
      <c r="H56" t="s">
        <v>338</v>
      </c>
      <c r="I56" t="s">
        <v>404</v>
      </c>
    </row>
    <row r="57" spans="1:24" x14ac:dyDescent="0.2">
      <c r="A57" s="3">
        <v>56</v>
      </c>
      <c r="B57" t="s">
        <v>203</v>
      </c>
      <c r="C57" t="s">
        <v>204</v>
      </c>
      <c r="D57" t="str">
        <f>HYPERLINK("http://amigo.geneontology.org/amigo/term/GO:0044874","GO:0044874")</f>
        <v>GO:0044874</v>
      </c>
      <c r="E57" s="9" t="str">
        <f>HYPERLINK("http://amigo.geneontology.org/amigo/term/GO:0089705","GO:0089705")</f>
        <v>GO:0089705</v>
      </c>
      <c r="F57" t="s">
        <v>53</v>
      </c>
      <c r="G57" t="s">
        <v>437</v>
      </c>
      <c r="H57" t="s">
        <v>339</v>
      </c>
      <c r="I57" t="s">
        <v>405</v>
      </c>
    </row>
    <row r="58" spans="1:24" s="1" customFormat="1" x14ac:dyDescent="0.2">
      <c r="A58" s="3">
        <v>57</v>
      </c>
      <c r="B58" s="1" t="s">
        <v>187</v>
      </c>
      <c r="C58" s="1" t="s">
        <v>205</v>
      </c>
      <c r="D58" s="1" t="str">
        <f>HYPERLINK("http://amigo.geneontology.org/amigo/term/GO:0034763","GO:0034763")</f>
        <v>GO:0034763</v>
      </c>
      <c r="E58" s="1" t="str">
        <f>HYPERLINK("http://amigo.geneontology.org/amigo/term/GO:0048523","GO:0048523")</f>
        <v>GO:0048523</v>
      </c>
      <c r="F58" s="1" t="s">
        <v>206</v>
      </c>
      <c r="G58" s="1" t="s">
        <v>442</v>
      </c>
      <c r="H58" t="s">
        <v>340</v>
      </c>
      <c r="I58" t="s">
        <v>406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" customFormat="1" x14ac:dyDescent="0.2">
      <c r="A59" s="3">
        <v>58</v>
      </c>
      <c r="B59" s="1" t="s">
        <v>207</v>
      </c>
      <c r="C59" s="1" t="s">
        <v>205</v>
      </c>
      <c r="D59" s="1" t="str">
        <f>HYPERLINK("http://amigo.geneontology.org/amigo/term/GO:0050765","GO:0050765")</f>
        <v>GO:0050765</v>
      </c>
      <c r="E59" s="1" t="str">
        <f>HYPERLINK("http://amigo.geneontology.org/amigo/term/GO:0048523","GO:0048523")</f>
        <v>GO:0048523</v>
      </c>
      <c r="F59" s="1" t="s">
        <v>206</v>
      </c>
      <c r="G59" s="1" t="s">
        <v>442</v>
      </c>
      <c r="H59" t="s">
        <v>340</v>
      </c>
      <c r="I59" t="s">
        <v>407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2">
      <c r="A60" s="3">
        <v>59</v>
      </c>
      <c r="B60" t="s">
        <v>208</v>
      </c>
      <c r="C60" t="s">
        <v>209</v>
      </c>
      <c r="D60" t="str">
        <f>HYPERLINK("http://amigo.geneontology.org/amigo/term/GO:1990459","GO:1990459")</f>
        <v>GO:1990459</v>
      </c>
      <c r="E60" t="str">
        <f>HYPERLINK("http://amigo.geneontology.org/amigo/term/GO:0003823","GO:0003823")</f>
        <v>GO:0003823</v>
      </c>
      <c r="F60" t="s">
        <v>4</v>
      </c>
      <c r="G60" t="s">
        <v>210</v>
      </c>
      <c r="H60" t="s">
        <v>338</v>
      </c>
      <c r="I60" t="s">
        <v>408</v>
      </c>
    </row>
    <row r="61" spans="1:24" x14ac:dyDescent="0.2">
      <c r="A61" s="3">
        <v>60</v>
      </c>
      <c r="B61" t="s">
        <v>211</v>
      </c>
      <c r="C61" t="s">
        <v>212</v>
      </c>
      <c r="D61" t="str">
        <f>HYPERLINK("http://amigo.geneontology.org/amigo/term/GO:0046147","GO:0046147")</f>
        <v>GO:0046147</v>
      </c>
      <c r="E61" t="str">
        <f>HYPERLINK("http://amigo.geneontology.org/amigo/term/GO:0019990","GO:0019990")</f>
        <v>GO:0019990</v>
      </c>
      <c r="F61" t="s">
        <v>53</v>
      </c>
      <c r="G61" t="s">
        <v>213</v>
      </c>
      <c r="H61" t="s">
        <v>338</v>
      </c>
      <c r="I61" t="s">
        <v>409</v>
      </c>
    </row>
    <row r="62" spans="1:24" x14ac:dyDescent="0.2">
      <c r="A62" s="3">
        <v>61</v>
      </c>
      <c r="B62" t="s">
        <v>214</v>
      </c>
      <c r="C62" t="s">
        <v>215</v>
      </c>
      <c r="D62" t="str">
        <f>HYPERLINK("http://amigo.geneontology.org/amigo/term/GO:0033026","GO:0033026")</f>
        <v>GO:0033026</v>
      </c>
      <c r="E62" s="9" t="str">
        <f>HYPERLINK("http://amigo.geneontology.org/amigo/term/GO:2000110","GO:2000110")</f>
        <v>GO:2000110</v>
      </c>
      <c r="F62" t="s">
        <v>4</v>
      </c>
      <c r="G62" t="s">
        <v>216</v>
      </c>
      <c r="H62" t="s">
        <v>338</v>
      </c>
      <c r="I62" t="s">
        <v>410</v>
      </c>
    </row>
    <row r="63" spans="1:24" x14ac:dyDescent="0.2">
      <c r="A63" s="3">
        <v>62</v>
      </c>
      <c r="B63" t="s">
        <v>217</v>
      </c>
      <c r="C63" t="s">
        <v>218</v>
      </c>
      <c r="D63" t="str">
        <f>HYPERLINK("http://amigo.geneontology.org/amigo/term/GO:0016844","GO:0016844")</f>
        <v>GO:0016844</v>
      </c>
      <c r="E63" t="str">
        <f>HYPERLINK("http://amigo.geneontology.org/amigo/term/GO:0016874","GO:0016874")</f>
        <v>GO:0016874</v>
      </c>
      <c r="F63" t="s">
        <v>4</v>
      </c>
      <c r="G63" t="s">
        <v>219</v>
      </c>
      <c r="H63" t="s">
        <v>338</v>
      </c>
      <c r="I63" t="s">
        <v>411</v>
      </c>
    </row>
    <row r="64" spans="1:24" x14ac:dyDescent="0.2">
      <c r="A64" s="3">
        <v>63</v>
      </c>
      <c r="B64" t="s">
        <v>220</v>
      </c>
      <c r="C64" t="s">
        <v>221</v>
      </c>
      <c r="D64" t="str">
        <f>HYPERLINK("http://amigo.geneontology.org/amigo/term/GO:1902460","GO:1902460")</f>
        <v>GO:1902460</v>
      </c>
      <c r="E64" t="str">
        <f>HYPERLINK("http://amigo.geneontology.org/amigo/term/GO:0010464","GO:0010464")</f>
        <v>GO:0010464</v>
      </c>
      <c r="F64" t="s">
        <v>53</v>
      </c>
      <c r="G64" t="s">
        <v>222</v>
      </c>
      <c r="H64" t="s">
        <v>412</v>
      </c>
      <c r="I64" t="s">
        <v>413</v>
      </c>
    </row>
    <row r="65" spans="1:24" x14ac:dyDescent="0.2">
      <c r="A65" s="3">
        <v>64</v>
      </c>
      <c r="B65" t="s">
        <v>223</v>
      </c>
      <c r="C65" t="s">
        <v>154</v>
      </c>
      <c r="D65" t="str">
        <f>HYPERLINK("http://amigo.geneontology.org/amigo/term/GO:0072708","GO:0072708")</f>
        <v>GO:0072708</v>
      </c>
      <c r="E65" t="str">
        <f>HYPERLINK("http://amigo.geneontology.org/amigo/term/GO:0097305","GO:0097305")</f>
        <v>GO:0097305</v>
      </c>
      <c r="F65" t="s">
        <v>53</v>
      </c>
      <c r="G65" t="s">
        <v>224</v>
      </c>
      <c r="H65" t="s">
        <v>338</v>
      </c>
      <c r="I65" t="s">
        <v>414</v>
      </c>
    </row>
    <row r="66" spans="1:24" x14ac:dyDescent="0.2">
      <c r="A66" s="3">
        <v>65</v>
      </c>
      <c r="B66" t="s">
        <v>225</v>
      </c>
      <c r="C66" t="s">
        <v>111</v>
      </c>
      <c r="D66" t="str">
        <f>HYPERLINK("http://amigo.geneontology.org/amigo/term/GO:1903456","GO:1903456")</f>
        <v>GO:1903456</v>
      </c>
      <c r="E66" t="str">
        <f>HYPERLINK("http://amigo.geneontology.org/amigo/term/GO:0090031","GO:0090031")</f>
        <v>GO:0090031</v>
      </c>
      <c r="F66" t="s">
        <v>53</v>
      </c>
      <c r="G66" t="s">
        <v>226</v>
      </c>
      <c r="H66" t="s">
        <v>339</v>
      </c>
      <c r="I66" t="s">
        <v>415</v>
      </c>
    </row>
    <row r="67" spans="1:24" x14ac:dyDescent="0.2">
      <c r="A67" s="3">
        <v>66</v>
      </c>
      <c r="B67" t="s">
        <v>227</v>
      </c>
      <c r="C67" t="s">
        <v>228</v>
      </c>
      <c r="D67" t="str">
        <f>HYPERLINK("http://amigo.geneontology.org/amigo/term/GO:1903659","GO:1903659")</f>
        <v>GO:1903659</v>
      </c>
      <c r="E67" t="str">
        <f>HYPERLINK("http://amigo.geneontology.org/amigo/term/GO:0030449","GO:0030449")</f>
        <v>GO:0030449</v>
      </c>
      <c r="F67" t="s">
        <v>4</v>
      </c>
      <c r="G67" t="s">
        <v>229</v>
      </c>
      <c r="H67" t="s">
        <v>340</v>
      </c>
      <c r="I67" t="s">
        <v>361</v>
      </c>
    </row>
    <row r="68" spans="1:24" x14ac:dyDescent="0.2">
      <c r="A68" s="3">
        <v>67</v>
      </c>
      <c r="B68" t="s">
        <v>230</v>
      </c>
      <c r="C68" t="s">
        <v>231</v>
      </c>
      <c r="D68" t="str">
        <f>HYPERLINK("http://amigo.geneontology.org/amigo/term/GO:0060096","GO:0060096")</f>
        <v>GO:0060096</v>
      </c>
      <c r="E68" t="str">
        <f>HYPERLINK("http://amigo.geneontology.org/amigo/term/GO:0061544","GO:0061544")</f>
        <v>GO:0061544</v>
      </c>
      <c r="F68" t="s">
        <v>4</v>
      </c>
      <c r="G68" t="s">
        <v>232</v>
      </c>
      <c r="H68" t="s">
        <v>338</v>
      </c>
      <c r="I68" t="s">
        <v>363</v>
      </c>
    </row>
    <row r="69" spans="1:24" x14ac:dyDescent="0.2">
      <c r="A69" s="3">
        <v>68</v>
      </c>
      <c r="B69" t="s">
        <v>233</v>
      </c>
      <c r="C69" t="s">
        <v>234</v>
      </c>
      <c r="D69" t="str">
        <f>HYPERLINK("http://amigo.geneontology.org/amigo/term/GO:0097320","GO:0097320")</f>
        <v>GO:0097320</v>
      </c>
      <c r="E69" t="str">
        <f>HYPERLINK("http://amigo.geneontology.org/amigo/term/GO:0097749","GO:0097749")</f>
        <v>GO:0097749</v>
      </c>
      <c r="F69" t="s">
        <v>53</v>
      </c>
      <c r="G69" t="s">
        <v>235</v>
      </c>
      <c r="H69" t="s">
        <v>339</v>
      </c>
      <c r="I69" t="s">
        <v>416</v>
      </c>
    </row>
    <row r="70" spans="1:24" x14ac:dyDescent="0.2">
      <c r="A70" s="3">
        <v>69</v>
      </c>
      <c r="B70" t="s">
        <v>236</v>
      </c>
      <c r="C70" t="s">
        <v>237</v>
      </c>
      <c r="D70" t="str">
        <f>HYPERLINK("http://amigo.geneontology.org/amigo/term/GO:0043921","GO:0043921")</f>
        <v>GO:0043921</v>
      </c>
      <c r="E70" t="str">
        <f>HYPERLINK("http://amigo.geneontology.org/amigo/term/GO:0044788","GO:0044788")</f>
        <v>GO:0044788</v>
      </c>
      <c r="F70" t="s">
        <v>53</v>
      </c>
      <c r="G70" t="s">
        <v>238</v>
      </c>
      <c r="H70" t="s">
        <v>339</v>
      </c>
      <c r="I70" t="s">
        <v>380</v>
      </c>
    </row>
    <row r="71" spans="1:24" x14ac:dyDescent="0.2">
      <c r="A71" s="3">
        <v>70</v>
      </c>
      <c r="B71" t="s">
        <v>239</v>
      </c>
      <c r="C71" t="s">
        <v>240</v>
      </c>
      <c r="D71" t="str">
        <f>HYPERLINK("http://amigo.geneontology.org/amigo/term/GO:0005518","GO:0005518")</f>
        <v>GO:0005518</v>
      </c>
      <c r="E71" t="str">
        <f>HYPERLINK("http://amigo.geneontology.org/amigo/term/GO:1990430","GO:1990430")</f>
        <v>GO:1990430</v>
      </c>
      <c r="F71" t="s">
        <v>53</v>
      </c>
      <c r="G71" t="s">
        <v>241</v>
      </c>
      <c r="H71" t="s">
        <v>340</v>
      </c>
      <c r="I71" t="s">
        <v>417</v>
      </c>
    </row>
    <row r="72" spans="1:24" x14ac:dyDescent="0.2">
      <c r="A72" s="3">
        <v>71</v>
      </c>
      <c r="B72" t="s">
        <v>242</v>
      </c>
      <c r="C72" t="s">
        <v>243</v>
      </c>
      <c r="D72" s="9" t="str">
        <f>HYPERLINK("http://amigo.geneontology.org/amigo/term/GO:0060753","GO:0060753")</f>
        <v>GO:0060753</v>
      </c>
      <c r="E72" t="str">
        <f>HYPERLINK("http://amigo.geneontology.org/amigo/term/GO:0010758","GO:0010758")</f>
        <v>GO:0010758</v>
      </c>
      <c r="F72" t="s">
        <v>244</v>
      </c>
      <c r="G72" t="s">
        <v>245</v>
      </c>
      <c r="H72" t="s">
        <v>338</v>
      </c>
      <c r="I72" t="s">
        <v>410</v>
      </c>
    </row>
    <row r="73" spans="1:24" x14ac:dyDescent="0.2">
      <c r="A73" s="3">
        <v>72</v>
      </c>
      <c r="B73" t="s">
        <v>246</v>
      </c>
      <c r="C73" t="s">
        <v>247</v>
      </c>
      <c r="D73" t="str">
        <f>HYPERLINK("http://amigo.geneontology.org/amigo/term/GO:0006982","GO:0006982")</f>
        <v>GO:0006982</v>
      </c>
      <c r="E73" t="str">
        <f>HYPERLINK("http://amigo.geneontology.org/amigo/term/GO:0033993","GO:0033993")</f>
        <v>GO:0033993</v>
      </c>
      <c r="F73" t="s">
        <v>244</v>
      </c>
      <c r="G73" t="s">
        <v>248</v>
      </c>
      <c r="H73" t="s">
        <v>340</v>
      </c>
      <c r="I73" t="s">
        <v>418</v>
      </c>
    </row>
    <row r="74" spans="1:24" x14ac:dyDescent="0.2">
      <c r="A74" s="3">
        <v>73</v>
      </c>
      <c r="B74" t="s">
        <v>249</v>
      </c>
      <c r="C74" t="s">
        <v>250</v>
      </c>
      <c r="D74" t="str">
        <f>HYPERLINK("http://amigo.geneontology.org/amigo/term/GO:1900318","GO:1900318")</f>
        <v>GO:1900318</v>
      </c>
      <c r="E74" t="str">
        <f>HYPERLINK("http://amigo.geneontology.org/amigo/term/GO:1900348","GO:1900348")</f>
        <v>GO:1900348</v>
      </c>
      <c r="F74" t="s">
        <v>53</v>
      </c>
      <c r="G74" t="s">
        <v>440</v>
      </c>
      <c r="H74" t="s">
        <v>338</v>
      </c>
      <c r="I74" t="s">
        <v>419</v>
      </c>
    </row>
    <row r="75" spans="1:24" x14ac:dyDescent="0.2">
      <c r="A75" s="3">
        <v>74</v>
      </c>
      <c r="B75" t="s">
        <v>251</v>
      </c>
      <c r="C75" t="s">
        <v>252</v>
      </c>
      <c r="D75" t="str">
        <f>HYPERLINK("http://amigo.geneontology.org/amigo/term/GO:0072497","GO:0072497")</f>
        <v>GO:0072497</v>
      </c>
      <c r="E75" t="str">
        <f>HYPERLINK("http://amigo.geneontology.org/amigo/term/GO:0048762","GO:0048762")</f>
        <v>GO:0048762</v>
      </c>
      <c r="F75" t="s">
        <v>244</v>
      </c>
      <c r="G75" t="s">
        <v>253</v>
      </c>
      <c r="H75" t="s">
        <v>412</v>
      </c>
      <c r="I75" t="s">
        <v>413</v>
      </c>
    </row>
    <row r="76" spans="1:24" x14ac:dyDescent="0.2">
      <c r="A76" s="3">
        <v>75</v>
      </c>
      <c r="B76" t="s">
        <v>254</v>
      </c>
      <c r="C76" t="s">
        <v>332</v>
      </c>
      <c r="D76" t="str">
        <f>HYPERLINK("http://amigo.geneontology.org/amigo/term/GO:0005171","GO:0005171")</f>
        <v>GO:0005171</v>
      </c>
      <c r="E76" t="str">
        <f>HYPERLINK("http://amigo.geneontology.org/amigo/term/GO:0030971","GO:0030971")</f>
        <v>GO:0030971</v>
      </c>
      <c r="F76" t="s">
        <v>244</v>
      </c>
      <c r="G76" t="s">
        <v>255</v>
      </c>
      <c r="H76" t="s">
        <v>340</v>
      </c>
      <c r="I76" t="s">
        <v>420</v>
      </c>
    </row>
    <row r="77" spans="1:24" s="1" customFormat="1" x14ac:dyDescent="0.2">
      <c r="A77" s="3">
        <v>76</v>
      </c>
      <c r="B77" t="s">
        <v>256</v>
      </c>
      <c r="C77" t="s">
        <v>257</v>
      </c>
      <c r="D77" t="str">
        <f>HYPERLINK("http://amigo.geneontology.org/amigo/term/GO:0033025","GO:0033025")</f>
        <v>GO:0033025</v>
      </c>
      <c r="E77" t="str">
        <f>HYPERLINK("http://amigo.geneontology.org/amigo/term/GO:2000109","GO:2000109")</f>
        <v>GO:2000109</v>
      </c>
      <c r="F77" t="s">
        <v>244</v>
      </c>
      <c r="G77" t="s">
        <v>245</v>
      </c>
      <c r="H77" t="s">
        <v>338</v>
      </c>
      <c r="I77" t="s">
        <v>410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2">
      <c r="A78" s="3">
        <v>77</v>
      </c>
      <c r="B78" t="s">
        <v>258</v>
      </c>
      <c r="C78" t="s">
        <v>259</v>
      </c>
      <c r="D78" t="str">
        <f>HYPERLINK("http://amigo.geneontology.org/amigo/term/GO:0060755","GO:0060755")</f>
        <v>GO:0060755</v>
      </c>
      <c r="E78" t="str">
        <f>HYPERLINK("http://amigo.geneontology.org/amigo/term/GO:0010760","GO:0010760")</f>
        <v>GO:0010760</v>
      </c>
      <c r="F78" t="s">
        <v>244</v>
      </c>
      <c r="G78" t="s">
        <v>245</v>
      </c>
      <c r="H78" t="s">
        <v>338</v>
      </c>
      <c r="I78" t="s">
        <v>410</v>
      </c>
    </row>
    <row r="79" spans="1:24" x14ac:dyDescent="0.2">
      <c r="A79" s="3">
        <v>78</v>
      </c>
      <c r="B79" t="s">
        <v>260</v>
      </c>
      <c r="C79" t="s">
        <v>38</v>
      </c>
      <c r="D79" t="str">
        <f>HYPERLINK("http://amigo.geneontology.org/amigo/term/GO:1904591","GO:1904591")</f>
        <v>GO:1904591</v>
      </c>
      <c r="E79" s="9" t="str">
        <f>HYPERLINK("http://amigo.geneontology.org/amigo/term/GO:0034764","GO:0034764")</f>
        <v>GO:0034764</v>
      </c>
      <c r="F79" t="s">
        <v>244</v>
      </c>
      <c r="G79" t="s">
        <v>261</v>
      </c>
      <c r="H79" t="s">
        <v>340</v>
      </c>
      <c r="I79" t="s">
        <v>421</v>
      </c>
    </row>
    <row r="80" spans="1:24" x14ac:dyDescent="0.2">
      <c r="A80" s="3">
        <v>79</v>
      </c>
      <c r="B80" t="s">
        <v>262</v>
      </c>
      <c r="C80" t="s">
        <v>167</v>
      </c>
      <c r="D80" t="str">
        <f>HYPERLINK("http://amigo.geneontology.org/amigo/term/GO:0034612","GO:0034612")</f>
        <v>GO:0034612</v>
      </c>
      <c r="E80" t="str">
        <f>HYPERLINK("http://amigo.geneontology.org/amigo/term/GO:1904587","GO:1904587")</f>
        <v>GO:1904587</v>
      </c>
      <c r="F80" t="s">
        <v>53</v>
      </c>
      <c r="G80" t="s">
        <v>441</v>
      </c>
      <c r="H80" t="s">
        <v>338</v>
      </c>
      <c r="I80" t="s">
        <v>422</v>
      </c>
    </row>
    <row r="81" spans="1:24" x14ac:dyDescent="0.2">
      <c r="A81" s="3">
        <v>80</v>
      </c>
      <c r="B81" t="s">
        <v>263</v>
      </c>
      <c r="C81" t="s">
        <v>264</v>
      </c>
      <c r="D81" t="str">
        <f>HYPERLINK("http://amigo.geneontology.org/amigo/term/GO:0061450","GO:0061450")</f>
        <v>GO:0061450</v>
      </c>
      <c r="E81" t="str">
        <f>HYPERLINK("http://amigo.geneontology.org/amigo/term/GO:0010631","GO:0010631")</f>
        <v>GO:0010631</v>
      </c>
      <c r="F81" t="s">
        <v>244</v>
      </c>
      <c r="G81" t="s">
        <v>265</v>
      </c>
      <c r="H81" t="s">
        <v>341</v>
      </c>
      <c r="I81" t="s">
        <v>423</v>
      </c>
    </row>
    <row r="82" spans="1:24" x14ac:dyDescent="0.2">
      <c r="A82" s="3">
        <v>81</v>
      </c>
      <c r="B82" t="s">
        <v>266</v>
      </c>
      <c r="C82" t="s">
        <v>267</v>
      </c>
      <c r="D82" t="str">
        <f>HYPERLINK("http://amigo.geneontology.org/amigo/term/GO:0097480","GO:0097480")</f>
        <v>GO:0097480</v>
      </c>
      <c r="E82" t="str">
        <f>HYPERLINK("http://amigo.geneontology.org/amigo/term/GO:0032254","GO:0032254")</f>
        <v>GO:0032254</v>
      </c>
      <c r="F82" t="s">
        <v>244</v>
      </c>
      <c r="G82" t="s">
        <v>265</v>
      </c>
      <c r="H82" t="s">
        <v>338</v>
      </c>
      <c r="I82" t="s">
        <v>424</v>
      </c>
    </row>
    <row r="83" spans="1:24" x14ac:dyDescent="0.2">
      <c r="A83" s="3">
        <v>82</v>
      </c>
      <c r="B83" t="s">
        <v>268</v>
      </c>
      <c r="C83" t="s">
        <v>269</v>
      </c>
      <c r="D83" t="str">
        <f>HYPERLINK("http://amigo.geneontology.org/amigo/term/GO:0044841","GO:0044841")</f>
        <v>GO:0044841</v>
      </c>
      <c r="E83" t="str">
        <f>HYPERLINK("http://amigo.geneontology.org/amigo/term/GO:0030659","GO:0030659")</f>
        <v>GO:0030659</v>
      </c>
      <c r="F83" t="s">
        <v>244</v>
      </c>
      <c r="G83" t="s">
        <v>265</v>
      </c>
      <c r="H83" t="s">
        <v>339</v>
      </c>
      <c r="I83" t="s">
        <v>425</v>
      </c>
    </row>
    <row r="84" spans="1:24" x14ac:dyDescent="0.2">
      <c r="A84" s="3">
        <v>83</v>
      </c>
      <c r="B84" t="s">
        <v>270</v>
      </c>
      <c r="C84" t="s">
        <v>271</v>
      </c>
      <c r="D84" t="str">
        <f>HYPERLINK("http://amigo.geneontology.org/amigo/term/GO:1902121","GO:1902121")</f>
        <v>GO:1902121</v>
      </c>
      <c r="E84" t="str">
        <f>HYPERLINK("http://amigo.geneontology.org/amigo/term/GO:0005515","GO:0005515")</f>
        <v>GO:0005515</v>
      </c>
      <c r="F84" t="s">
        <v>244</v>
      </c>
      <c r="G84" t="s">
        <v>272</v>
      </c>
      <c r="H84" t="s">
        <v>338</v>
      </c>
      <c r="I84" t="s">
        <v>426</v>
      </c>
    </row>
    <row r="85" spans="1:24" x14ac:dyDescent="0.2">
      <c r="A85" s="3">
        <v>84</v>
      </c>
      <c r="B85" t="s">
        <v>273</v>
      </c>
      <c r="C85" t="s">
        <v>274</v>
      </c>
      <c r="D85" t="str">
        <f>HYPERLINK("http://amigo.geneontology.org/amigo/term/GO:0072051","GO:0072051")</f>
        <v>GO:0072051</v>
      </c>
      <c r="E85" t="str">
        <f>HYPERLINK("http://amigo.geneontology.org/amigo/term/GO:0009888","GO:0009888")</f>
        <v>GO:0009888</v>
      </c>
      <c r="F85" t="s">
        <v>244</v>
      </c>
      <c r="G85" t="s">
        <v>275</v>
      </c>
      <c r="H85" t="s">
        <v>340</v>
      </c>
      <c r="I85" t="s">
        <v>427</v>
      </c>
    </row>
    <row r="86" spans="1:24" s="1" customFormat="1" x14ac:dyDescent="0.2">
      <c r="A86" s="3">
        <v>85</v>
      </c>
      <c r="B86" t="s">
        <v>333</v>
      </c>
      <c r="C86" t="s">
        <v>276</v>
      </c>
      <c r="D86" t="str">
        <f>HYPERLINK("http://amigo.geneontology.org/amigo/term/GO:0017157","GO:0017157")</f>
        <v>GO:0017157</v>
      </c>
      <c r="E86" t="str">
        <f>HYPERLINK("http://amigo.geneontology.org/amigo/term/GO:0034762","GO:0034762")</f>
        <v>GO:0034762</v>
      </c>
      <c r="F86" t="s">
        <v>244</v>
      </c>
      <c r="G86" t="s">
        <v>277</v>
      </c>
      <c r="H86" t="s">
        <v>340</v>
      </c>
      <c r="I86" t="s">
        <v>399</v>
      </c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">
      <c r="A87" s="3">
        <v>86</v>
      </c>
      <c r="B87" t="s">
        <v>278</v>
      </c>
      <c r="C87" t="s">
        <v>279</v>
      </c>
      <c r="D87" s="9" t="str">
        <f>HYPERLINK("http://amigo.geneontology.org/amigo/term/GO:0060359","GO:0060359")</f>
        <v>GO:0060359</v>
      </c>
      <c r="E87" s="9" t="str">
        <f>HYPERLINK("http://amigo.geneontology.org/amigo/term/GO:1903717","GO:1903717")</f>
        <v>GO:1903717</v>
      </c>
      <c r="F87" t="s">
        <v>244</v>
      </c>
      <c r="G87" t="s">
        <v>280</v>
      </c>
      <c r="H87" t="s">
        <v>338</v>
      </c>
      <c r="I87" t="s">
        <v>355</v>
      </c>
    </row>
    <row r="88" spans="1:24" x14ac:dyDescent="0.2">
      <c r="A88" s="3">
        <v>87</v>
      </c>
      <c r="B88" t="s">
        <v>281</v>
      </c>
      <c r="C88" t="s">
        <v>282</v>
      </c>
      <c r="D88" t="str">
        <f>HYPERLINK("http://amigo.geneontology.org/amigo/term/GO:0097168","GO:0097168")</f>
        <v>GO:0097168</v>
      </c>
      <c r="E88" t="str">
        <f>HYPERLINK("http://amigo.geneontology.org/amigo/term/GO:0010463","GO:0010463")</f>
        <v>GO:0010463</v>
      </c>
      <c r="F88" t="s">
        <v>244</v>
      </c>
      <c r="G88" t="s">
        <v>253</v>
      </c>
      <c r="H88" t="s">
        <v>412</v>
      </c>
      <c r="I88" t="s">
        <v>413</v>
      </c>
    </row>
    <row r="89" spans="1:24" x14ac:dyDescent="0.2">
      <c r="A89" s="3">
        <v>88</v>
      </c>
      <c r="B89" t="s">
        <v>334</v>
      </c>
      <c r="C89" t="s">
        <v>283</v>
      </c>
      <c r="D89" t="str">
        <f>HYPERLINK("http://amigo.geneontology.org/amigo/term/GO:0097479","GO:0097479")</f>
        <v>GO:0097479</v>
      </c>
      <c r="E89" t="str">
        <f>HYPERLINK("http://amigo.geneontology.org/amigo/term/GO:0032252","GO:0032252")</f>
        <v>GO:0032252</v>
      </c>
      <c r="F89" t="s">
        <v>244</v>
      </c>
      <c r="G89" t="s">
        <v>265</v>
      </c>
      <c r="H89" t="s">
        <v>338</v>
      </c>
      <c r="I89" t="s">
        <v>424</v>
      </c>
    </row>
    <row r="90" spans="1:24" x14ac:dyDescent="0.2">
      <c r="A90" s="3">
        <v>89</v>
      </c>
      <c r="B90" t="s">
        <v>284</v>
      </c>
      <c r="C90" t="s">
        <v>187</v>
      </c>
      <c r="D90" t="str">
        <f>HYPERLINK("http://amigo.geneontology.org/amigo/term/GO:1904590","GO:1904590")</f>
        <v>GO:1904590</v>
      </c>
      <c r="E90" t="str">
        <f>HYPERLINK("http://amigo.geneontology.org/amigo/term/GO:0034763","GO:0034763")</f>
        <v>GO:0034763</v>
      </c>
      <c r="F90" t="s">
        <v>244</v>
      </c>
      <c r="G90" t="s">
        <v>261</v>
      </c>
      <c r="H90" t="s">
        <v>340</v>
      </c>
      <c r="I90" t="s">
        <v>421</v>
      </c>
    </row>
    <row r="91" spans="1:24" x14ac:dyDescent="0.2">
      <c r="A91" s="3">
        <v>90</v>
      </c>
      <c r="B91" t="s">
        <v>285</v>
      </c>
      <c r="C91" t="s">
        <v>286</v>
      </c>
      <c r="D91" s="9" t="str">
        <f>HYPERLINK("http://amigo.geneontology.org/amigo/term/GO:1904101","GO:1904101")</f>
        <v>GO:1904101</v>
      </c>
      <c r="E91" t="str">
        <f>HYPERLINK("http://amigo.geneontology.org/amigo/term/GO:0097329","GO:0097329")</f>
        <v>GO:0097329</v>
      </c>
      <c r="F91" t="s">
        <v>53</v>
      </c>
      <c r="G91" t="s">
        <v>438</v>
      </c>
      <c r="H91" t="s">
        <v>340</v>
      </c>
      <c r="I91" t="s">
        <v>428</v>
      </c>
    </row>
    <row r="92" spans="1:24" x14ac:dyDescent="0.2">
      <c r="A92" s="3">
        <v>91</v>
      </c>
      <c r="B92" t="s">
        <v>335</v>
      </c>
      <c r="C92" t="s">
        <v>287</v>
      </c>
      <c r="D92" t="str">
        <f>HYPERLINK("http://amigo.geneontology.org/amigo/term/GO:0102807","GO:0102807")</f>
        <v>GO:0102807</v>
      </c>
      <c r="E92" t="str">
        <f>HYPERLINK("http://amigo.geneontology.org/amigo/term/GO:0102455","GO:0102455")</f>
        <v>GO:0102455</v>
      </c>
      <c r="F92" t="s">
        <v>53</v>
      </c>
      <c r="G92" t="s">
        <v>439</v>
      </c>
      <c r="H92" t="s">
        <v>340</v>
      </c>
      <c r="I92" t="s">
        <v>429</v>
      </c>
    </row>
    <row r="93" spans="1:24" x14ac:dyDescent="0.2">
      <c r="A93" s="3">
        <v>92</v>
      </c>
      <c r="B93" t="s">
        <v>288</v>
      </c>
      <c r="C93" t="s">
        <v>289</v>
      </c>
      <c r="D93" t="str">
        <f>HYPERLINK("http://amigo.geneontology.org/amigo/term/GO:0046871","GO:0046871")</f>
        <v>GO:0046871</v>
      </c>
      <c r="E93" t="str">
        <f>HYPERLINK("http://amigo.geneontology.org/amigo/term/GO:0048029","GO:0048029")</f>
        <v>GO:0048029</v>
      </c>
      <c r="F93" t="s">
        <v>290</v>
      </c>
      <c r="G93" t="s">
        <v>291</v>
      </c>
      <c r="H93" t="s">
        <v>341</v>
      </c>
      <c r="I93" t="s">
        <v>430</v>
      </c>
    </row>
    <row r="94" spans="1:24" x14ac:dyDescent="0.2">
      <c r="A94" s="3">
        <v>93</v>
      </c>
      <c r="B94" s="1" t="s">
        <v>336</v>
      </c>
      <c r="C94" s="1" t="s">
        <v>337</v>
      </c>
      <c r="D94" s="1" t="str">
        <f>HYPERLINK("http://amigo.geneontology.org/amigo/term/GO:0009326","GO:0009326")</f>
        <v>GO:0009326</v>
      </c>
      <c r="E94" s="1" t="str">
        <f>HYPERLINK("http://amigo.geneontology.org/amigo/term/GO:1990204","GO:1990204")</f>
        <v>GO:1990204</v>
      </c>
      <c r="F94" s="1" t="s">
        <v>290</v>
      </c>
      <c r="G94" s="1" t="s">
        <v>443</v>
      </c>
      <c r="H94" t="s">
        <v>338</v>
      </c>
      <c r="I94" t="s">
        <v>431</v>
      </c>
    </row>
    <row r="95" spans="1:24" x14ac:dyDescent="0.2">
      <c r="A95" s="3">
        <v>94</v>
      </c>
      <c r="B95" t="s">
        <v>292</v>
      </c>
      <c r="C95" t="s">
        <v>293</v>
      </c>
      <c r="D95" t="str">
        <f>HYPERLINK("http://amigo.geneontology.org/amigo/term/GO:0042847","GO:0042847")</f>
        <v>GO:0042847</v>
      </c>
      <c r="E95" t="str">
        <f>HYPERLINK("http://amigo.geneontology.org/amigo/term/GO:1901137","GO:1901137")</f>
        <v>GO:1901137</v>
      </c>
      <c r="F95" t="s">
        <v>290</v>
      </c>
      <c r="G95" t="s">
        <v>294</v>
      </c>
      <c r="H95" t="s">
        <v>338</v>
      </c>
      <c r="I95" t="s">
        <v>364</v>
      </c>
    </row>
    <row r="96" spans="1:24" x14ac:dyDescent="0.2">
      <c r="A96" s="3">
        <v>95</v>
      </c>
      <c r="B96" t="s">
        <v>295</v>
      </c>
      <c r="C96" t="s">
        <v>151</v>
      </c>
      <c r="D96" t="str">
        <f>HYPERLINK("http://amigo.geneontology.org/amigo/term/GO:0010200","GO:0010200")</f>
        <v>GO:0010200</v>
      </c>
      <c r="E96" t="str">
        <f>HYPERLINK("http://amigo.geneontology.org/amigo/term/GO:0009743","GO:0009743")</f>
        <v>GO:0009743</v>
      </c>
      <c r="F96" t="s">
        <v>290</v>
      </c>
      <c r="G96" t="s">
        <v>296</v>
      </c>
      <c r="H96" t="s">
        <v>340</v>
      </c>
      <c r="I96" t="s">
        <v>432</v>
      </c>
    </row>
    <row r="97" spans="1:24" x14ac:dyDescent="0.2">
      <c r="A97" s="3">
        <v>96</v>
      </c>
      <c r="B97" s="1" t="s">
        <v>297</v>
      </c>
      <c r="C97" s="1" t="s">
        <v>298</v>
      </c>
      <c r="D97" s="1" t="str">
        <f>HYPERLINK("http://amigo.geneontology.org/amigo/term/GO:0021705","GO:0021705")</f>
        <v>GO:0021705</v>
      </c>
      <c r="E97" s="1" t="str">
        <f>HYPERLINK("http://amigo.geneontology.org/amigo/term/GO:0021584","GO:0021584")</f>
        <v>GO:0021584</v>
      </c>
      <c r="F97" s="1" t="s">
        <v>290</v>
      </c>
      <c r="G97" s="2" t="s">
        <v>443</v>
      </c>
      <c r="H97" t="s">
        <v>348</v>
      </c>
      <c r="I97" t="s">
        <v>433</v>
      </c>
    </row>
    <row r="98" spans="1:24" x14ac:dyDescent="0.2">
      <c r="A98" s="3">
        <v>97</v>
      </c>
      <c r="B98" t="s">
        <v>299</v>
      </c>
      <c r="C98" t="s">
        <v>127</v>
      </c>
      <c r="D98" t="str">
        <f>HYPERLINK("http://amigo.geneontology.org/amigo/term/GO:2000182","GO:2000182")</f>
        <v>GO:2000182</v>
      </c>
      <c r="E98" t="str">
        <f>HYPERLINK("http://amigo.geneontology.org/amigo/term/GO:0090030","GO:0090030")</f>
        <v>GO:0090030</v>
      </c>
      <c r="F98" t="s">
        <v>290</v>
      </c>
      <c r="G98" t="s">
        <v>300</v>
      </c>
      <c r="H98" t="s">
        <v>339</v>
      </c>
      <c r="I98" t="s">
        <v>434</v>
      </c>
    </row>
    <row r="99" spans="1:24" x14ac:dyDescent="0.2">
      <c r="A99" s="3">
        <v>98</v>
      </c>
      <c r="B99" t="s">
        <v>301</v>
      </c>
      <c r="C99" t="s">
        <v>302</v>
      </c>
      <c r="D99" t="str">
        <f>HYPERLINK("http://amigo.geneontology.org/amigo/term/GO:1990460","GO:1990460")</f>
        <v>GO:1990460</v>
      </c>
      <c r="E99" t="str">
        <f>HYPERLINK("http://amigo.geneontology.org/amigo/term/GO:0005126","GO:0005126")</f>
        <v>GO:0005126</v>
      </c>
      <c r="F99" t="s">
        <v>290</v>
      </c>
      <c r="G99" t="s">
        <v>303</v>
      </c>
      <c r="H99" t="s">
        <v>340</v>
      </c>
      <c r="I99" t="s">
        <v>435</v>
      </c>
    </row>
    <row r="100" spans="1:24" x14ac:dyDescent="0.2">
      <c r="A100" s="3">
        <v>99</v>
      </c>
      <c r="B100" t="s">
        <v>304</v>
      </c>
      <c r="C100" t="s">
        <v>305</v>
      </c>
      <c r="D100" t="str">
        <f>HYPERLINK("http://amigo.geneontology.org/amigo/term/GO:0044520","GO:0044520")</f>
        <v>GO:0044520</v>
      </c>
      <c r="E100" t="str">
        <f>HYPERLINK("http://amigo.geneontology.org/amigo/term/GO:0044514","GO:0044514")</f>
        <v>GO:0044514</v>
      </c>
      <c r="F100" t="s">
        <v>290</v>
      </c>
      <c r="G100" t="s">
        <v>306</v>
      </c>
      <c r="H100" t="s">
        <v>339</v>
      </c>
      <c r="I100" t="s">
        <v>357</v>
      </c>
    </row>
    <row r="101" spans="1:24" s="2" customFormat="1" x14ac:dyDescent="0.2">
      <c r="A101" s="3">
        <v>100</v>
      </c>
      <c r="B101" s="2" t="s">
        <v>307</v>
      </c>
      <c r="C101" s="2" t="s">
        <v>308</v>
      </c>
      <c r="D101" s="2" t="str">
        <f>HYPERLINK("http://amigo.geneontology.org/amigo/term/GO:0021706","GO:0021706")</f>
        <v>GO:0021706</v>
      </c>
      <c r="E101" s="2" t="str">
        <f>HYPERLINK("http://amigo.geneontology.org/amigo/term/GO:0021586","GO:0021586")</f>
        <v>GO:0021586</v>
      </c>
      <c r="F101" s="2" t="s">
        <v>290</v>
      </c>
      <c r="G101" s="2" t="s">
        <v>443</v>
      </c>
      <c r="H101" t="s">
        <v>348</v>
      </c>
      <c r="I101" t="s">
        <v>433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Fengbo</dc:creator>
  <cp:lastModifiedBy>Cui, Licong</cp:lastModifiedBy>
  <dcterms:created xsi:type="dcterms:W3CDTF">2020-04-02T18:06:48Z</dcterms:created>
  <dcterms:modified xsi:type="dcterms:W3CDTF">2020-04-19T16:36:22Z</dcterms:modified>
</cp:coreProperties>
</file>