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25600" yWindow="0" windowWidth="25600" windowHeight="17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M33" i="1"/>
  <c r="L33" i="1"/>
  <c r="K33" i="1"/>
  <c r="J33" i="1"/>
  <c r="I32" i="1"/>
  <c r="M32" i="1"/>
  <c r="L32" i="1"/>
  <c r="K32" i="1"/>
  <c r="J32" i="1"/>
  <c r="I31" i="1"/>
  <c r="M31" i="1"/>
  <c r="L31" i="1"/>
  <c r="K31" i="1"/>
  <c r="J31" i="1"/>
  <c r="I30" i="1"/>
  <c r="M30" i="1"/>
  <c r="L30" i="1"/>
  <c r="K30" i="1"/>
  <c r="J30" i="1"/>
  <c r="M29" i="1"/>
  <c r="L29" i="1"/>
  <c r="K29" i="1"/>
  <c r="J29" i="1"/>
  <c r="I29" i="1"/>
  <c r="I25" i="1"/>
  <c r="M25" i="1"/>
  <c r="L25" i="1"/>
  <c r="K25" i="1"/>
  <c r="J25" i="1"/>
  <c r="H25" i="1"/>
  <c r="I24" i="1"/>
  <c r="M24" i="1"/>
  <c r="L24" i="1"/>
  <c r="K24" i="1"/>
  <c r="J24" i="1"/>
  <c r="H24" i="1"/>
  <c r="I23" i="1"/>
  <c r="M23" i="1"/>
  <c r="L23" i="1"/>
  <c r="K23" i="1"/>
  <c r="J23" i="1"/>
  <c r="H23" i="1"/>
  <c r="I22" i="1"/>
  <c r="M22" i="1"/>
  <c r="L22" i="1"/>
  <c r="K22" i="1"/>
  <c r="J22" i="1"/>
  <c r="H22" i="1"/>
  <c r="M21" i="1"/>
  <c r="L21" i="1"/>
  <c r="K21" i="1"/>
  <c r="J21" i="1"/>
  <c r="I21" i="1"/>
  <c r="H21" i="1"/>
  <c r="H3" i="1"/>
  <c r="H7" i="1"/>
  <c r="H6" i="1"/>
  <c r="H5" i="1"/>
  <c r="H4" i="1"/>
  <c r="I15" i="1"/>
  <c r="M15" i="1"/>
  <c r="L15" i="1"/>
  <c r="K15" i="1"/>
  <c r="J15" i="1"/>
  <c r="I14" i="1"/>
  <c r="M14" i="1"/>
  <c r="L14" i="1"/>
  <c r="K14" i="1"/>
  <c r="J14" i="1"/>
  <c r="I13" i="1"/>
  <c r="M13" i="1"/>
  <c r="L13" i="1"/>
  <c r="K13" i="1"/>
  <c r="J13" i="1"/>
  <c r="I12" i="1"/>
  <c r="M12" i="1"/>
  <c r="L12" i="1"/>
  <c r="K12" i="1"/>
  <c r="J12" i="1"/>
  <c r="M11" i="1"/>
  <c r="L11" i="1"/>
  <c r="K11" i="1"/>
  <c r="J11" i="1"/>
  <c r="I11" i="1"/>
  <c r="I7" i="1"/>
  <c r="J7" i="1"/>
  <c r="I6" i="1"/>
  <c r="J6" i="1"/>
  <c r="I5" i="1"/>
  <c r="J5" i="1"/>
  <c r="I4" i="1"/>
  <c r="J4" i="1"/>
  <c r="M7" i="1"/>
  <c r="K7" i="1"/>
  <c r="L7" i="1"/>
  <c r="M6" i="1"/>
  <c r="K6" i="1"/>
  <c r="L6" i="1"/>
  <c r="M5" i="1"/>
  <c r="L5" i="1"/>
  <c r="K5" i="1"/>
  <c r="M4" i="1"/>
  <c r="L4" i="1"/>
  <c r="K4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<sst xmlns="http://schemas.openxmlformats.org/spreadsheetml/2006/main" count="70" uniqueCount="16">
  <si>
    <t>d1</t>
  </si>
  <si>
    <t>d2</t>
  </si>
  <si>
    <t>d3</t>
  </si>
  <si>
    <t>d4</t>
  </si>
  <si>
    <t>d5</t>
  </si>
  <si>
    <t>time</t>
  </si>
  <si>
    <t xml:space="preserve">cpu </t>
  </si>
  <si>
    <t>mem</t>
  </si>
  <si>
    <t>rtps</t>
  </si>
  <si>
    <t>wtps</t>
  </si>
  <si>
    <t>benchmark</t>
  </si>
  <si>
    <t>total</t>
  </si>
  <si>
    <t>ORM 3NF</t>
  </si>
  <si>
    <t>ORM 0NF</t>
  </si>
  <si>
    <t>JDBC 3NF</t>
  </si>
  <si>
    <t>JDBC 0NF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</si>
</sst>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8" zoomScale="125" zoomScaleNormal="125" zoomScalePageLayoutView="125" workbookViewId="0">
      <selection activeCell="G25" sqref="G25"/>
    </sheetView>
  </sheetViews>
  <sheetFormatPr baseColWidth="10" defaultRowHeight="15" x14ac:dyDescent="0"/>
  <sheetData>
    <row r="1" spans="1:13">
      <c r="A1" t="s">
        <v>10</v>
      </c>
      <c r="D1">
        <v>0</v>
      </c>
      <c r="E1">
        <v>15.6</v>
      </c>
      <c r="F1">
        <v>0</v>
      </c>
    </row>
    <row r="2" spans="1:13">
      <c r="A2" s="2" t="s">
        <v>12</v>
      </c>
      <c r="B2" s="2" t="s">
        <v>11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1:13">
      <c r="A3" s="2" t="s">
        <v>0</v>
      </c>
      <c r="B3" s="2">
        <v>292571</v>
      </c>
      <c r="C3" s="2">
        <v>1215222</v>
      </c>
      <c r="D3" s="2">
        <v>35.479999999999997</v>
      </c>
      <c r="E3" s="2">
        <v>18.920000000000002</v>
      </c>
      <c r="F3" s="2">
        <v>0</v>
      </c>
      <c r="G3" s="2">
        <v>13.3</v>
      </c>
      <c r="H3" s="1">
        <f>B3</f>
        <v>292571</v>
      </c>
      <c r="I3" s="1">
        <f>C3</f>
        <v>1215222</v>
      </c>
      <c r="J3" s="1">
        <f>D3</f>
        <v>35.479999999999997</v>
      </c>
      <c r="K3" s="1">
        <f>E3</f>
        <v>18.920000000000002</v>
      </c>
      <c r="L3" s="1">
        <f>F3</f>
        <v>0</v>
      </c>
      <c r="M3" s="1">
        <f>G3</f>
        <v>13.3</v>
      </c>
    </row>
    <row r="4" spans="1:13">
      <c r="A4" s="2" t="s">
        <v>1</v>
      </c>
      <c r="B4" s="2">
        <v>442309</v>
      </c>
      <c r="C4" s="2">
        <v>1803110</v>
      </c>
      <c r="D4" s="2">
        <v>30.74</v>
      </c>
      <c r="E4" s="2">
        <v>21.06</v>
      </c>
      <c r="F4" s="2">
        <v>0</v>
      </c>
      <c r="G4" s="2">
        <v>21.18</v>
      </c>
      <c r="H4" s="1">
        <f>SUM(B3:B4)</f>
        <v>734880</v>
      </c>
      <c r="I4" s="1">
        <f>SUM(C3:C4)</f>
        <v>3018332</v>
      </c>
      <c r="J4" s="1">
        <f>(D3*$C3 + D4*$C4)/$I4</f>
        <v>32.648389229547973</v>
      </c>
      <c r="K4" s="1">
        <f>(E3*$C3 + E4*$C4)/$I4</f>
        <v>20.198406550372855</v>
      </c>
      <c r="L4" s="1">
        <f>(F3*$C3 + F4*$C4)/$I4</f>
        <v>0</v>
      </c>
      <c r="M4" s="1">
        <f>(G3*$C3 + G4*$C4)/$I4</f>
        <v>18.007403559316867</v>
      </c>
    </row>
    <row r="5" spans="1:13">
      <c r="A5" s="2" t="s">
        <v>2</v>
      </c>
      <c r="B5" s="2">
        <v>469906</v>
      </c>
      <c r="C5" s="2">
        <v>1971001</v>
      </c>
      <c r="D5" s="2">
        <v>30.06</v>
      </c>
      <c r="E5" s="2">
        <v>25.1</v>
      </c>
      <c r="F5" s="2">
        <v>7.0000000000000007E-2</v>
      </c>
      <c r="G5" s="2">
        <v>59.51</v>
      </c>
      <c r="H5" s="1">
        <f>SUM(B3:B5)</f>
        <v>1204786</v>
      </c>
      <c r="I5" s="1">
        <f>SUM(C3:C5)</f>
        <v>4989333</v>
      </c>
      <c r="J5" s="1">
        <f>(D3*$C3+D4*$C4 + D5*$C5)/$I5</f>
        <v>31.625864222732773</v>
      </c>
      <c r="K5" s="1">
        <f>(E3*$C3+E4*$C4 + E5*$C5)/$I5</f>
        <v>22.134746656517013</v>
      </c>
      <c r="L5" s="1">
        <f>(F3*$C3+F4*$C4 + F5*$C5)/$I5</f>
        <v>2.7653008929249663E-2</v>
      </c>
      <c r="M5" s="1">
        <f>(G3*$C3+G4*$C4 + G5*$C5)/$I5</f>
        <v>34.402713130191948</v>
      </c>
    </row>
    <row r="6" spans="1:13">
      <c r="A6" s="2" t="s">
        <v>3</v>
      </c>
      <c r="B6" s="2">
        <v>465048</v>
      </c>
      <c r="C6" s="2">
        <v>1916735</v>
      </c>
      <c r="D6" s="2">
        <v>29.53</v>
      </c>
      <c r="E6" s="2">
        <v>26.32</v>
      </c>
      <c r="F6" s="2">
        <v>7.0000000000000007E-2</v>
      </c>
      <c r="G6" s="2">
        <v>82.89</v>
      </c>
      <c r="H6" s="1">
        <f>SUM(B3:B6)</f>
        <v>1669834</v>
      </c>
      <c r="I6" s="1">
        <f>SUM(C3:C6)</f>
        <v>6906068</v>
      </c>
      <c r="J6" s="1">
        <f>(D3*$C3 +D4*$C4+D5*$C5 + D6*$C6)/$I6</f>
        <v>31.044170513525206</v>
      </c>
      <c r="K6" s="1">
        <f>(E3*$C3 +E4*$C4+E5*$C5 + E6*$C6)/$I6</f>
        <v>23.296336951793695</v>
      </c>
      <c r="L6" s="1">
        <f>(F3*$C3 +F4*$C4+F5*$C5 + F6*$C6)/$I6</f>
        <v>3.9406145436158467E-2</v>
      </c>
      <c r="M6" s="1">
        <f>(G3*$C3 +G4*$C4+G5*$C5 + G6*$C6)/$I6</f>
        <v>47.860049460850952</v>
      </c>
    </row>
    <row r="7" spans="1:13">
      <c r="A7" s="2" t="s">
        <v>4</v>
      </c>
      <c r="B7" s="2">
        <v>454965</v>
      </c>
      <c r="C7" s="2">
        <v>1956321</v>
      </c>
      <c r="D7" s="2">
        <v>29.05</v>
      </c>
      <c r="E7" s="2">
        <v>27.21</v>
      </c>
      <c r="F7" s="2">
        <v>0.64</v>
      </c>
      <c r="G7" s="2">
        <v>105.86</v>
      </c>
      <c r="H7" s="1">
        <f>SUM(B3:B7)</f>
        <v>2124799</v>
      </c>
      <c r="I7" s="1">
        <f>SUM(C3:C7)</f>
        <v>8862389</v>
      </c>
      <c r="J7" s="1">
        <f>(D3*$C3 +D4*$C4 +D5*$C5+D6*$C6 + D7*$C7)/$I7</f>
        <v>30.603968932079148</v>
      </c>
      <c r="K7" s="1">
        <f>(E3*$C3 +E4*$C4 +E5*$C5+E6*$C6 + E7*$C7)/$I7</f>
        <v>24.160255383734565</v>
      </c>
      <c r="L7" s="1">
        <f>(F3*$C3 +F4*$C4 +F5*$C5+F6*$C6 + F7*$C7)/$I7</f>
        <v>0.17198375742703237</v>
      </c>
      <c r="M7" s="1">
        <f>(G3*$C3 +G4*$C4 +G5*$C5+G6*$C6 + G7*$C7)/$I7</f>
        <v>60.663202339685157</v>
      </c>
    </row>
    <row r="10" spans="1:13">
      <c r="A10" s="2" t="s">
        <v>13</v>
      </c>
      <c r="B10" s="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I10" s="1" t="s">
        <v>5</v>
      </c>
      <c r="J10" s="1" t="s">
        <v>6</v>
      </c>
      <c r="K10" s="1" t="s">
        <v>7</v>
      </c>
      <c r="L10" s="1" t="s">
        <v>8</v>
      </c>
      <c r="M10" s="1" t="s">
        <v>9</v>
      </c>
    </row>
    <row r="11" spans="1:13">
      <c r="A11" s="2" t="s">
        <v>0</v>
      </c>
      <c r="B11" s="2"/>
      <c r="C11" s="2">
        <v>229614</v>
      </c>
      <c r="D11" s="2">
        <v>66.19</v>
      </c>
      <c r="E11" s="2">
        <v>20.309999999999999</v>
      </c>
      <c r="F11" s="2">
        <v>0.02</v>
      </c>
      <c r="G11" s="2">
        <v>17.29</v>
      </c>
      <c r="I11" s="1">
        <f>C11</f>
        <v>229614</v>
      </c>
      <c r="J11" s="1">
        <f>D11</f>
        <v>66.19</v>
      </c>
      <c r="K11" s="1">
        <f>E11</f>
        <v>20.309999999999999</v>
      </c>
      <c r="L11" s="1">
        <f>F11</f>
        <v>0.02</v>
      </c>
      <c r="M11" s="1">
        <f>G11</f>
        <v>17.29</v>
      </c>
    </row>
    <row r="12" spans="1:13">
      <c r="A12" s="2" t="s">
        <v>1</v>
      </c>
      <c r="B12" s="2"/>
      <c r="C12" s="2">
        <v>310048</v>
      </c>
      <c r="D12" s="2">
        <v>65.989999999999995</v>
      </c>
      <c r="E12" s="2">
        <v>22.53</v>
      </c>
      <c r="F12" s="2">
        <v>0.16</v>
      </c>
      <c r="G12" s="2">
        <v>23.34</v>
      </c>
      <c r="I12" s="1">
        <f>SUM(C11:C12)</f>
        <v>539662</v>
      </c>
      <c r="J12" s="1">
        <f>(D11*$C11 + D12*$C12)/$I12</f>
        <v>66.075095485692898</v>
      </c>
      <c r="K12" s="1">
        <f>(E11*$C11 + E12*$C12)/$I12</f>
        <v>21.58544010880885</v>
      </c>
      <c r="L12" s="1">
        <f>(F11*$C11 + F12*$C12)/$I12</f>
        <v>0.10043316001497234</v>
      </c>
      <c r="M12" s="1">
        <f>(G11*$C11 + G12*$C12)/$I12</f>
        <v>20.765861557789872</v>
      </c>
    </row>
    <row r="13" spans="1:13">
      <c r="A13" s="2" t="s">
        <v>2</v>
      </c>
      <c r="B13" s="2"/>
      <c r="C13" s="2">
        <v>342307</v>
      </c>
      <c r="D13" s="2">
        <v>63.93</v>
      </c>
      <c r="E13" s="2">
        <v>24.56</v>
      </c>
      <c r="F13" s="2">
        <v>0.15</v>
      </c>
      <c r="G13" s="2">
        <v>38.119999999999997</v>
      </c>
      <c r="I13" s="1">
        <f>SUM(C11:C13)</f>
        <v>881969</v>
      </c>
      <c r="J13" s="1">
        <f>(D11*$C11+D12*$C12 + D13*$C13)/$I13</f>
        <v>65.242547855990395</v>
      </c>
      <c r="K13" s="1">
        <f>(E11*$C11+E12*$C12 + E13*$C13)/$I13</f>
        <v>22.739916822473354</v>
      </c>
      <c r="L13" s="1">
        <f>(F11*$C11+F12*$C12 + F13*$C13)/$I13</f>
        <v>0.11967088412404517</v>
      </c>
      <c r="M13" s="1">
        <f>(G11*$C11+G12*$C12 + G13*$C13)/$I13</f>
        <v>27.501294512618923</v>
      </c>
    </row>
    <row r="14" spans="1:13">
      <c r="A14" s="2" t="s">
        <v>3</v>
      </c>
      <c r="B14" s="2"/>
      <c r="C14" s="2">
        <v>327326</v>
      </c>
      <c r="D14" s="2">
        <v>62.7</v>
      </c>
      <c r="E14" s="2">
        <v>25.05</v>
      </c>
      <c r="F14" s="2">
        <v>1.87</v>
      </c>
      <c r="G14" s="2">
        <v>42.5</v>
      </c>
      <c r="I14" s="1">
        <f>SUM(C11:C14)</f>
        <v>1209295</v>
      </c>
      <c r="J14" s="1">
        <f>(D11*$C11 +D12*$C12+D13*$C13 + D14*$C14)/$I14</f>
        <v>64.554343555542687</v>
      </c>
      <c r="K14" s="1">
        <f>(E11*$C11 +E12*$C12+E13*$C13 + E14*$C14)/$I14</f>
        <v>23.36519873149232</v>
      </c>
      <c r="L14" s="1">
        <f>(F11*$C11 +F12*$C12+F13*$C13 + F14*$C14)/$I14</f>
        <v>0.59344132738496402</v>
      </c>
      <c r="M14" s="1">
        <f>(G11*$C11 +G12*$C12+G13*$C13 + G14*$C14)/$I14</f>
        <v>31.561070061482102</v>
      </c>
    </row>
    <row r="15" spans="1:13">
      <c r="A15" s="2" t="s">
        <v>4</v>
      </c>
      <c r="B15" s="2"/>
      <c r="C15" s="2">
        <v>328324</v>
      </c>
      <c r="D15" s="2">
        <v>62.7</v>
      </c>
      <c r="E15" s="2">
        <v>25.69</v>
      </c>
      <c r="F15" s="2">
        <v>15.65</v>
      </c>
      <c r="G15" s="2">
        <v>22.3</v>
      </c>
      <c r="I15" s="1">
        <f>SUM(C11:C15)</f>
        <v>1537619</v>
      </c>
      <c r="J15" s="1">
        <f>(D11*$C11 +D12*$C12 +D13*$C13+D14*$C14 + D15*$C15)/$I15</f>
        <v>64.158390140860647</v>
      </c>
      <c r="K15" s="1">
        <f>(E11*$C11 +E12*$C12 +E13*$C13+E14*$C14 + E15*$C15)/$I15</f>
        <v>23.861607823524555</v>
      </c>
      <c r="L15" s="1">
        <f>(F11*$C11 +F12*$C12 +F13*$C13+F14*$C14 + F15*$C15)/$I15</f>
        <v>3.8084312368668702</v>
      </c>
      <c r="M15" s="1">
        <f>(G11*$C11 +G12*$C12 +G13*$C13+G14*$C14 + G15*$C15)/$I15</f>
        <v>29.583576568707855</v>
      </c>
    </row>
    <row r="19" spans="1:13">
      <c r="A19" t="s">
        <v>10</v>
      </c>
      <c r="E19">
        <v>21</v>
      </c>
    </row>
    <row r="20" spans="1:13">
      <c r="A20" s="2" t="s">
        <v>14</v>
      </c>
      <c r="B20" s="2" t="s">
        <v>11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1" t="s">
        <v>11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</row>
    <row r="21" spans="1:13">
      <c r="A21" s="2" t="s">
        <v>0</v>
      </c>
      <c r="B21" s="2">
        <v>292571</v>
      </c>
      <c r="C21" s="2">
        <v>702016</v>
      </c>
      <c r="D21" s="2">
        <v>59.06</v>
      </c>
      <c r="E21" s="2">
        <v>22.5</v>
      </c>
      <c r="F21" s="2">
        <v>0</v>
      </c>
      <c r="G21" s="2">
        <v>1392.35</v>
      </c>
      <c r="H21" s="1">
        <f>B21</f>
        <v>292571</v>
      </c>
      <c r="I21" s="1">
        <f>C21</f>
        <v>702016</v>
      </c>
      <c r="J21" s="1">
        <f>D21</f>
        <v>59.06</v>
      </c>
      <c r="K21" s="1">
        <f>E21</f>
        <v>22.5</v>
      </c>
      <c r="L21" s="1">
        <f>F21</f>
        <v>0</v>
      </c>
      <c r="M21" s="1">
        <f>G21</f>
        <v>1392.35</v>
      </c>
    </row>
    <row r="22" spans="1:13">
      <c r="A22" s="2" t="s">
        <v>1</v>
      </c>
      <c r="B22" s="2">
        <v>442309</v>
      </c>
      <c r="C22" s="2">
        <v>959162</v>
      </c>
      <c r="D22" s="2">
        <v>56.86</v>
      </c>
      <c r="E22" s="2">
        <v>23.68</v>
      </c>
      <c r="F22" s="2">
        <v>0</v>
      </c>
      <c r="G22" s="2">
        <v>1417.82</v>
      </c>
      <c r="H22" s="1">
        <f>SUM(B21:B22)</f>
        <v>734880</v>
      </c>
      <c r="I22" s="1">
        <f>SUM(C21:C22)</f>
        <v>1661178</v>
      </c>
      <c r="J22" s="1">
        <f>(D21*$C21 + D22*$C22)/$I22</f>
        <v>57.789722883399612</v>
      </c>
      <c r="K22" s="1">
        <f>(E21*$C21 + E22*$C22)/$I22</f>
        <v>23.181330453449299</v>
      </c>
      <c r="L22" s="1">
        <f>(F21*$C21 + F22*$C22)/$I22</f>
        <v>0</v>
      </c>
      <c r="M22" s="1">
        <f>(G21*$C21 + G22*$C22)/$I22</f>
        <v>1407.0563446180961</v>
      </c>
    </row>
    <row r="23" spans="1:13">
      <c r="A23" s="2" t="s">
        <v>2</v>
      </c>
      <c r="B23" s="2">
        <v>469906</v>
      </c>
      <c r="C23" s="2">
        <v>1061299</v>
      </c>
      <c r="D23" s="2">
        <v>52.71</v>
      </c>
      <c r="E23" s="2">
        <v>24.54</v>
      </c>
      <c r="F23" s="2">
        <v>0.02</v>
      </c>
      <c r="G23" s="2">
        <v>1336.32</v>
      </c>
      <c r="H23" s="1">
        <f>SUM(B21:B23)</f>
        <v>1204786</v>
      </c>
      <c r="I23" s="1">
        <f>SUM(C21:C23)</f>
        <v>2722477</v>
      </c>
      <c r="J23" s="1">
        <f>(D21*$C21+D22*$C22 + D23*$C23)/$I23</f>
        <v>55.80950236494192</v>
      </c>
      <c r="K23" s="1">
        <f>(E21*$C21+E22*$C22 + E23*$C23)/$I23</f>
        <v>23.710978502297724</v>
      </c>
      <c r="L23" s="1">
        <f>(F21*$C21+F22*$C22 + F23*$C23)/$I23</f>
        <v>7.7965690802897503E-3</v>
      </c>
      <c r="M23" s="1">
        <f>(G21*$C21+G22*$C22 + G23*$C23)/$I23</f>
        <v>1379.4813047529876</v>
      </c>
    </row>
    <row r="24" spans="1:13">
      <c r="A24" s="2" t="s">
        <v>3</v>
      </c>
      <c r="B24" s="2">
        <v>465048</v>
      </c>
      <c r="C24" s="2">
        <v>1094690</v>
      </c>
      <c r="D24" s="2">
        <v>49.31</v>
      </c>
      <c r="E24" s="2">
        <v>25.13</v>
      </c>
      <c r="F24" s="2">
        <v>0.13</v>
      </c>
      <c r="G24" s="2">
        <v>1292.45</v>
      </c>
      <c r="H24" s="1">
        <f>SUM(B21:B24)</f>
        <v>1669834</v>
      </c>
      <c r="I24" s="1">
        <f>SUM(C21:C24)</f>
        <v>3817167</v>
      </c>
      <c r="J24" s="1">
        <f>(D21*$C21 +D22*$C22+D23*$C23 + D24*$C24)/$I24</f>
        <v>53.945570227867947</v>
      </c>
      <c r="K24" s="1">
        <f>(E21*$C21 +E22*$C22+E23*$C23 + E24*$C24)/$I24</f>
        <v>24.117926546048416</v>
      </c>
      <c r="L24" s="1">
        <f>(F21*$C21 +F22*$C22+F23*$C23 + F24*$C24)/$I24</f>
        <v>4.2842160167474996E-2</v>
      </c>
      <c r="M24" s="1">
        <f>(G21*$C21 +G22*$C22+G23*$C23 + G24*$C24)/$I24</f>
        <v>1354.5224022475304</v>
      </c>
    </row>
    <row r="25" spans="1:13">
      <c r="A25" s="2" t="s">
        <v>4</v>
      </c>
      <c r="B25" s="2">
        <v>454965</v>
      </c>
      <c r="C25" s="2">
        <v>1120446</v>
      </c>
      <c r="D25" s="2">
        <v>48.91</v>
      </c>
      <c r="E25" s="2">
        <v>25.73</v>
      </c>
      <c r="F25" s="2">
        <v>0.63</v>
      </c>
      <c r="G25" s="2">
        <v>1237.6300000000001</v>
      </c>
      <c r="H25" s="1">
        <f>SUM(B21:B25)</f>
        <v>2124799</v>
      </c>
      <c r="I25" s="1">
        <f>SUM(C21:C25)</f>
        <v>4937613</v>
      </c>
      <c r="J25" s="1">
        <f>(D21*$C21 +D22*$C22 +D23*$C23+D24*$C24 + D25*$C25)/$I25</f>
        <v>52.802895717019538</v>
      </c>
      <c r="K25" s="1">
        <f>(E21*$C21 +E22*$C22 +E23*$C23+E24*$C24 + E25*$C25)/$I25</f>
        <v>24.483739187336067</v>
      </c>
      <c r="L25" s="1">
        <f>(F21*$C21 +F22*$C22 +F23*$C23+F24*$C24 + F25*$C25)/$I25</f>
        <v>0.17608035704701847</v>
      </c>
      <c r="M25" s="1">
        <f>(G21*$C21 +G22*$C22 +G23*$C23+G24*$C24 + G25*$C25)/$I25</f>
        <v>1327.9971106686569</v>
      </c>
    </row>
    <row r="28" spans="1:13">
      <c r="A28" s="2" t="s">
        <v>15</v>
      </c>
      <c r="B28" s="2"/>
      <c r="C28" s="2" t="s">
        <v>5</v>
      </c>
      <c r="D28" s="2" t="s">
        <v>6</v>
      </c>
      <c r="E28" s="2" t="s">
        <v>7</v>
      </c>
      <c r="F28" s="2" t="s">
        <v>8</v>
      </c>
      <c r="G28" s="2" t="s">
        <v>9</v>
      </c>
      <c r="I28" s="1" t="s">
        <v>5</v>
      </c>
      <c r="J28" s="1" t="s">
        <v>6</v>
      </c>
      <c r="K28" s="1" t="s">
        <v>7</v>
      </c>
      <c r="L28" s="1" t="s">
        <v>8</v>
      </c>
      <c r="M28" s="1" t="s">
        <v>9</v>
      </c>
    </row>
    <row r="29" spans="1:13">
      <c r="A29" s="2" t="s">
        <v>0</v>
      </c>
      <c r="B29" s="2"/>
      <c r="C29" s="2">
        <v>312518</v>
      </c>
      <c r="D29" s="2">
        <v>53.22</v>
      </c>
      <c r="E29" s="2">
        <v>22.49</v>
      </c>
      <c r="F29" s="2">
        <v>0</v>
      </c>
      <c r="G29" s="2">
        <v>1979.29</v>
      </c>
      <c r="I29" s="1">
        <f>C29</f>
        <v>312518</v>
      </c>
      <c r="J29" s="1">
        <f>D29</f>
        <v>53.22</v>
      </c>
      <c r="K29" s="1">
        <f>E29</f>
        <v>22.49</v>
      </c>
      <c r="L29" s="1">
        <f>F29</f>
        <v>0</v>
      </c>
      <c r="M29" s="1">
        <f>G29</f>
        <v>1979.29</v>
      </c>
    </row>
    <row r="30" spans="1:13">
      <c r="A30" s="2" t="s">
        <v>1</v>
      </c>
      <c r="B30" s="2"/>
      <c r="C30" s="2">
        <v>471503</v>
      </c>
      <c r="D30" s="2">
        <v>46.59</v>
      </c>
      <c r="E30" s="2">
        <v>22.63</v>
      </c>
      <c r="F30" s="2">
        <v>0.32</v>
      </c>
      <c r="G30" s="2">
        <v>2069.19</v>
      </c>
      <c r="I30" s="1">
        <f>SUM(C29:C30)</f>
        <v>784021</v>
      </c>
      <c r="J30" s="1">
        <f>(D29*$C29 + D30*$C30)/$I30</f>
        <v>49.232779134742572</v>
      </c>
      <c r="K30" s="1">
        <f>(E29*$C29 + E30*$C30)/$I30</f>
        <v>22.574194709070291</v>
      </c>
      <c r="L30" s="1">
        <f>(F29*$C29 + F30*$C30)/$I30</f>
        <v>0.19244504930352629</v>
      </c>
      <c r="M30" s="1">
        <f>(G29*$C29 + G30*$C30)/$I30</f>
        <v>2033.3550310387093</v>
      </c>
    </row>
    <row r="31" spans="1:13">
      <c r="A31" s="2" t="s">
        <v>2</v>
      </c>
      <c r="B31" s="2"/>
      <c r="C31" s="2">
        <v>495433</v>
      </c>
      <c r="D31" s="2">
        <v>43.41</v>
      </c>
      <c r="E31" s="2">
        <v>22.21</v>
      </c>
      <c r="F31" s="2">
        <v>0.02</v>
      </c>
      <c r="G31" s="2">
        <v>2091.42</v>
      </c>
      <c r="I31" s="1">
        <f>SUM(C29:C31)</f>
        <v>1279454</v>
      </c>
      <c r="J31" s="1">
        <f>(D29*$C29+D30*$C30 + D31*$C31)/$I31</f>
        <v>46.97806975475477</v>
      </c>
      <c r="K31" s="1">
        <f>(E29*$C29+E30*$C30 + E31*$C31)/$I31</f>
        <v>22.433170430511762</v>
      </c>
      <c r="L31" s="1">
        <f>(F29*$C29+F30*$C30 + F31*$C31)/$I31</f>
        <v>0.12567049694635368</v>
      </c>
      <c r="M31" s="1">
        <f>(G29*$C29+G30*$C30 + G31*$C31)/$I31</f>
        <v>2055.8390763950874</v>
      </c>
    </row>
    <row r="32" spans="1:13">
      <c r="A32" s="2" t="s">
        <v>3</v>
      </c>
      <c r="B32" s="2"/>
      <c r="C32" s="2">
        <v>488661</v>
      </c>
      <c r="D32" s="2">
        <v>42.98</v>
      </c>
      <c r="E32" s="2">
        <v>22.23</v>
      </c>
      <c r="F32" s="2">
        <v>0.01</v>
      </c>
      <c r="G32" s="2">
        <v>2073.0100000000002</v>
      </c>
      <c r="I32" s="1">
        <f>SUM(C29:C32)</f>
        <v>1768115</v>
      </c>
      <c r="J32" s="1">
        <f>(D29*$C29 +D30*$C30+D31*$C31 + D32*$C32)/$I32</f>
        <v>45.873107258294851</v>
      </c>
      <c r="K32" s="1">
        <f>(E29*$C29 +E30*$C30+E31*$C31 + E32*$C32)/$I32</f>
        <v>22.377019407674272</v>
      </c>
      <c r="L32" s="1">
        <f>(F29*$C29 +F30*$C30+F31*$C31 + F32*$C32)/$I32</f>
        <v>9.370218000525983E-2</v>
      </c>
      <c r="M32" s="1">
        <f>(G29*$C29 +G30*$C30+G31*$C31 + G32*$C32)/$I32</f>
        <v>2060.5846730897028</v>
      </c>
    </row>
    <row r="33" spans="1:13">
      <c r="A33" s="2" t="s">
        <v>4</v>
      </c>
      <c r="B33" s="2"/>
      <c r="C33" s="2">
        <v>328324</v>
      </c>
      <c r="D33" s="2">
        <v>62.7</v>
      </c>
      <c r="E33" s="2">
        <v>25.69</v>
      </c>
      <c r="F33" s="2">
        <v>15.65</v>
      </c>
      <c r="G33" s="2">
        <v>22.3</v>
      </c>
      <c r="I33" s="1">
        <f>SUM(C29:C33)</f>
        <v>2096439</v>
      </c>
      <c r="J33" s="1">
        <f>(D29*$C29 +D30*$C30 +D31*$C31+D32*$C32 + D33*$C33)/$I33</f>
        <v>48.508372454433449</v>
      </c>
      <c r="K33" s="1">
        <f>(E29*$C29 +E30*$C30 +E31*$C31+E32*$C32 + E33*$C33)/$I33</f>
        <v>22.895866385809459</v>
      </c>
      <c r="L33" s="1">
        <f>(F29*$C29 +F30*$C30 +F31*$C31+F32*$C32 + F33*$C33)/$I33</f>
        <v>2.5299790883493389</v>
      </c>
      <c r="M33" s="1">
        <f>(G29*$C29 +G30*$C30 +G31*$C31+G32*$C32 + G33*$C33)/$I33</f>
        <v>1741.3682413177773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Xu</dc:creator>
  <cp:lastModifiedBy>Lan Xu</cp:lastModifiedBy>
  <dcterms:created xsi:type="dcterms:W3CDTF">2014-10-26T01:29:10Z</dcterms:created>
  <dcterms:modified xsi:type="dcterms:W3CDTF">2014-10-27T02:32:14Z</dcterms:modified>
</cp:coreProperties>
</file>