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ang\Documents\Crypto\"/>
    </mc:Choice>
  </mc:AlternateContent>
  <xr:revisionPtr revIDLastSave="0" documentId="13_ncr:1_{978F9127-9FEF-4FAD-AB6A-838E363847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vestition" sheetId="1" r:id="rId1"/>
    <sheet name="JuiceField" sheetId="2" r:id="rId2"/>
    <sheet name="YieldNodes" sheetId="3" r:id="rId3"/>
    <sheet name="Zeus" sheetId="6" r:id="rId4"/>
    <sheet name="Rubymine" sheetId="8" r:id="rId5"/>
    <sheet name="Elonbank" sheetId="7" r:id="rId6"/>
    <sheet name="EasyBlock" sheetId="4" r:id="rId7"/>
    <sheet name="Elephant Money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6" l="1"/>
  <c r="D7" i="6"/>
  <c r="B4" i="3"/>
  <c r="G4" i="3"/>
  <c r="B5" i="3" s="1"/>
  <c r="E5" i="3" s="1"/>
  <c r="I4" i="3"/>
  <c r="J4" i="3" s="1"/>
  <c r="L2" i="3"/>
  <c r="B3" i="3"/>
  <c r="H3" i="3"/>
  <c r="G3" i="3"/>
  <c r="E3" i="3"/>
  <c r="I3" i="3"/>
  <c r="E6" i="6"/>
  <c r="D6" i="6"/>
  <c r="E5" i="6"/>
  <c r="D5" i="6"/>
  <c r="E4" i="6"/>
  <c r="D4" i="6"/>
  <c r="T5" i="3"/>
  <c r="T6" i="3" s="1"/>
  <c r="Y6" i="3" s="1"/>
  <c r="E3" i="6"/>
  <c r="D3" i="6"/>
  <c r="E2" i="3"/>
  <c r="H2" i="3" s="1"/>
  <c r="AA4" i="3"/>
  <c r="AB4" i="3" s="1"/>
  <c r="Y4" i="3"/>
  <c r="Z4" i="3" s="1"/>
  <c r="X4" i="3"/>
  <c r="L5" i="2"/>
  <c r="N5" i="2"/>
  <c r="O5" i="2" s="1"/>
  <c r="I2" i="3"/>
  <c r="J2" i="3" s="1"/>
  <c r="I5" i="3" l="1"/>
  <c r="G5" i="3"/>
  <c r="B6" i="3" s="1"/>
  <c r="H4" i="3"/>
  <c r="H5" i="3" s="1"/>
  <c r="K4" i="3"/>
  <c r="J3" i="3"/>
  <c r="K3" i="3"/>
  <c r="L3" i="3" s="1"/>
  <c r="X5" i="3"/>
  <c r="X6" i="3"/>
  <c r="T7" i="3"/>
  <c r="AA6" i="3"/>
  <c r="AA5" i="3"/>
  <c r="Y5" i="3"/>
  <c r="Z5" i="3" s="1"/>
  <c r="Z6" i="3" s="1"/>
  <c r="AC4" i="3"/>
  <c r="AD4" i="3" s="1"/>
  <c r="M5" i="2"/>
  <c r="K6" i="2" s="1"/>
  <c r="L6" i="2" s="1"/>
  <c r="K2" i="3"/>
  <c r="E6" i="3" l="1"/>
  <c r="H6" i="3" s="1"/>
  <c r="I6" i="3"/>
  <c r="J5" i="3"/>
  <c r="K5" i="3"/>
  <c r="L4" i="3"/>
  <c r="AC6" i="3"/>
  <c r="Y7" i="3"/>
  <c r="Z7" i="3" s="1"/>
  <c r="X7" i="3"/>
  <c r="AA7" i="3"/>
  <c r="T8" i="3"/>
  <c r="AB5" i="3"/>
  <c r="AB6" i="3" s="1"/>
  <c r="AC5" i="3"/>
  <c r="AD5" i="3" s="1"/>
  <c r="N6" i="2"/>
  <c r="O6" i="2" s="1"/>
  <c r="M6" i="2"/>
  <c r="K7" i="2" s="1"/>
  <c r="L7" i="2" s="1"/>
  <c r="L5" i="3" l="1"/>
  <c r="J6" i="3"/>
  <c r="K6" i="3"/>
  <c r="G6" i="3"/>
  <c r="B7" i="3" s="1"/>
  <c r="AD6" i="3"/>
  <c r="Y8" i="3"/>
  <c r="Z8" i="3" s="1"/>
  <c r="AA8" i="3"/>
  <c r="T9" i="3"/>
  <c r="X8" i="3"/>
  <c r="AB7" i="3"/>
  <c r="AC7" i="3"/>
  <c r="N7" i="2"/>
  <c r="O7" i="2" s="1"/>
  <c r="M7" i="2"/>
  <c r="K8" i="2" s="1"/>
  <c r="L8" i="2" s="1"/>
  <c r="L6" i="3" l="1"/>
  <c r="E7" i="3"/>
  <c r="H7" i="3" s="1"/>
  <c r="I7" i="3"/>
  <c r="AD7" i="3"/>
  <c r="AB8" i="3"/>
  <c r="AC8" i="3"/>
  <c r="Y9" i="3"/>
  <c r="Z9" i="3" s="1"/>
  <c r="AA9" i="3"/>
  <c r="T10" i="3"/>
  <c r="X9" i="3"/>
  <c r="M8" i="2"/>
  <c r="K9" i="2" s="1"/>
  <c r="L9" i="2" s="1"/>
  <c r="N8" i="2"/>
  <c r="O8" i="2" s="1"/>
  <c r="G7" i="3" l="1"/>
  <c r="B8" i="3" s="1"/>
  <c r="E8" i="3" s="1"/>
  <c r="G8" i="3" s="1"/>
  <c r="B9" i="3" s="1"/>
  <c r="J7" i="3"/>
  <c r="K7" i="3"/>
  <c r="L7" i="3" s="1"/>
  <c r="AD8" i="3"/>
  <c r="Y10" i="3"/>
  <c r="Z10" i="3" s="1"/>
  <c r="AA10" i="3"/>
  <c r="T11" i="3"/>
  <c r="X10" i="3"/>
  <c r="AB9" i="3"/>
  <c r="AC9" i="3"/>
  <c r="N9" i="2"/>
  <c r="O9" i="2" s="1"/>
  <c r="M9" i="2"/>
  <c r="K10" i="2" s="1"/>
  <c r="L10" i="2" s="1"/>
  <c r="I8" i="3" l="1"/>
  <c r="K8" i="3" s="1"/>
  <c r="L8" i="3" s="1"/>
  <c r="E9" i="3"/>
  <c r="G9" i="3" s="1"/>
  <c r="B10" i="3" s="1"/>
  <c r="I9" i="3"/>
  <c r="H8" i="3"/>
  <c r="AD9" i="3"/>
  <c r="AB10" i="3"/>
  <c r="AC10" i="3"/>
  <c r="Y11" i="3"/>
  <c r="Z11" i="3" s="1"/>
  <c r="AA11" i="3"/>
  <c r="T12" i="3"/>
  <c r="X11" i="3"/>
  <c r="N10" i="2"/>
  <c r="O10" i="2" s="1"/>
  <c r="M10" i="2"/>
  <c r="K11" i="2" s="1"/>
  <c r="L11" i="2" s="1"/>
  <c r="J8" i="3" l="1"/>
  <c r="E10" i="3"/>
  <c r="G10" i="3" s="1"/>
  <c r="B11" i="3" s="1"/>
  <c r="I10" i="3"/>
  <c r="H9" i="3"/>
  <c r="J9" i="3"/>
  <c r="K9" i="3"/>
  <c r="L9" i="3" s="1"/>
  <c r="AD10" i="3"/>
  <c r="Y12" i="3"/>
  <c r="Z12" i="3" s="1"/>
  <c r="T13" i="3"/>
  <c r="T14" i="3" s="1"/>
  <c r="AA12" i="3"/>
  <c r="X12" i="3"/>
  <c r="AB11" i="3"/>
  <c r="AC11" i="3"/>
  <c r="M11" i="2"/>
  <c r="K12" i="2" s="1"/>
  <c r="L12" i="2" s="1"/>
  <c r="N11" i="2"/>
  <c r="O11" i="2" s="1"/>
  <c r="H10" i="3" l="1"/>
  <c r="E11" i="3"/>
  <c r="G11" i="3" s="1"/>
  <c r="B12" i="3" s="1"/>
  <c r="I11" i="3"/>
  <c r="J10" i="3"/>
  <c r="K10" i="3"/>
  <c r="L10" i="3" s="1"/>
  <c r="AD11" i="3"/>
  <c r="Y14" i="3"/>
  <c r="X14" i="3"/>
  <c r="T15" i="3"/>
  <c r="AA14" i="3"/>
  <c r="Y13" i="3"/>
  <c r="Z13" i="3" s="1"/>
  <c r="X13" i="3"/>
  <c r="AA13" i="3"/>
  <c r="AB12" i="3"/>
  <c r="AC12" i="3"/>
  <c r="AD12" i="3" s="1"/>
  <c r="M12" i="2"/>
  <c r="K13" i="2" s="1"/>
  <c r="L13" i="2" s="1"/>
  <c r="N12" i="2"/>
  <c r="O12" i="2" s="1"/>
  <c r="E12" i="3" l="1"/>
  <c r="G12" i="3" s="1"/>
  <c r="B13" i="3" s="1"/>
  <c r="I12" i="3"/>
  <c r="J11" i="3"/>
  <c r="K11" i="3"/>
  <c r="L11" i="3" s="1"/>
  <c r="H11" i="3"/>
  <c r="AC14" i="3"/>
  <c r="T16" i="3"/>
  <c r="Y15" i="3"/>
  <c r="X15" i="3"/>
  <c r="AA15" i="3"/>
  <c r="Z14" i="3"/>
  <c r="AB13" i="3"/>
  <c r="AB14" i="3" s="1"/>
  <c r="AC13" i="3"/>
  <c r="AD13" i="3" s="1"/>
  <c r="N13" i="2"/>
  <c r="O13" i="2" s="1"/>
  <c r="M13" i="2"/>
  <c r="H12" i="3" l="1"/>
  <c r="E13" i="3"/>
  <c r="I13" i="3"/>
  <c r="J12" i="3"/>
  <c r="K12" i="3"/>
  <c r="L12" i="3" s="1"/>
  <c r="Z15" i="3"/>
  <c r="AD14" i="3"/>
  <c r="AC15" i="3"/>
  <c r="AB15" i="3"/>
  <c r="AA16" i="3"/>
  <c r="T17" i="3"/>
  <c r="X16" i="3"/>
  <c r="Y16" i="3"/>
  <c r="H13" i="3" l="1"/>
  <c r="G13" i="3"/>
  <c r="B14" i="3" s="1"/>
  <c r="E14" i="3" s="1"/>
  <c r="J13" i="3"/>
  <c r="K13" i="3"/>
  <c r="L13" i="3" s="1"/>
  <c r="AD15" i="3"/>
  <c r="AB16" i="3"/>
  <c r="AC16" i="3"/>
  <c r="Z16" i="3"/>
  <c r="Y17" i="3"/>
  <c r="Z17" i="3" s="1"/>
  <c r="AA17" i="3"/>
  <c r="T18" i="3"/>
  <c r="X17" i="3"/>
  <c r="H14" i="3" l="1"/>
  <c r="I14" i="3"/>
  <c r="J14" i="3" s="1"/>
  <c r="G14" i="3"/>
  <c r="B15" i="3" s="1"/>
  <c r="E15" i="3" s="1"/>
  <c r="AD16" i="3"/>
  <c r="T19" i="3"/>
  <c r="Y18" i="3"/>
  <c r="Z18" i="3" s="1"/>
  <c r="AA18" i="3"/>
  <c r="X18" i="3"/>
  <c r="AB17" i="3"/>
  <c r="AC17" i="3"/>
  <c r="H15" i="3" l="1"/>
  <c r="I15" i="3"/>
  <c r="J15" i="3" s="1"/>
  <c r="G15" i="3"/>
  <c r="B16" i="3" s="1"/>
  <c r="E16" i="3" s="1"/>
  <c r="G16" i="3" s="1"/>
  <c r="B17" i="3" s="1"/>
  <c r="K14" i="3"/>
  <c r="L14" i="3" s="1"/>
  <c r="AD17" i="3"/>
  <c r="AC18" i="3"/>
  <c r="AB18" i="3"/>
  <c r="Y19" i="3"/>
  <c r="Z19" i="3" s="1"/>
  <c r="T20" i="3"/>
  <c r="X19" i="3"/>
  <c r="AA19" i="3"/>
  <c r="K15" i="3" l="1"/>
  <c r="L15" i="3" s="1"/>
  <c r="I16" i="3"/>
  <c r="K16" i="3" s="1"/>
  <c r="E17" i="3"/>
  <c r="G17" i="3" s="1"/>
  <c r="B18" i="3" s="1"/>
  <c r="I17" i="3"/>
  <c r="H16" i="3"/>
  <c r="H17" i="3" s="1"/>
  <c r="AD18" i="3"/>
  <c r="AB19" i="3"/>
  <c r="AC19" i="3"/>
  <c r="AD19" i="3" s="1"/>
  <c r="Y20" i="3"/>
  <c r="Z20" i="3" s="1"/>
  <c r="X20" i="3"/>
  <c r="T21" i="3"/>
  <c r="AA20" i="3"/>
  <c r="AC20" i="3" s="1"/>
  <c r="AD20" i="3" s="1"/>
  <c r="L16" i="3" l="1"/>
  <c r="J16" i="3"/>
  <c r="J17" i="3"/>
  <c r="K17" i="3"/>
  <c r="E18" i="3"/>
  <c r="H18" i="3" s="1"/>
  <c r="G18" i="3"/>
  <c r="B19" i="3" s="1"/>
  <c r="I18" i="3"/>
  <c r="Y21" i="3"/>
  <c r="Z21" i="3" s="1"/>
  <c r="X21" i="3"/>
  <c r="T22" i="3"/>
  <c r="AA21" i="3"/>
  <c r="AC21" i="3" s="1"/>
  <c r="AD21" i="3" s="1"/>
  <c r="AB20" i="3"/>
  <c r="L17" i="3" l="1"/>
  <c r="J18" i="3"/>
  <c r="K18" i="3"/>
  <c r="E19" i="3"/>
  <c r="H19" i="3" s="1"/>
  <c r="I19" i="3"/>
  <c r="AB21" i="3"/>
  <c r="Y22" i="3"/>
  <c r="Z22" i="3" s="1"/>
  <c r="X22" i="3"/>
  <c r="T23" i="3"/>
  <c r="AA22" i="3"/>
  <c r="AC22" i="3" s="1"/>
  <c r="AD22" i="3" s="1"/>
  <c r="L18" i="3" l="1"/>
  <c r="J19" i="3"/>
  <c r="K19" i="3"/>
  <c r="G19" i="3"/>
  <c r="B20" i="3" s="1"/>
  <c r="Y23" i="3"/>
  <c r="Z23" i="3" s="1"/>
  <c r="T24" i="3"/>
  <c r="X23" i="3"/>
  <c r="AA23" i="3"/>
  <c r="AC23" i="3" s="1"/>
  <c r="AD23" i="3" s="1"/>
  <c r="AB22" i="3"/>
  <c r="AB23" i="3" s="1"/>
  <c r="L19" i="3" l="1"/>
  <c r="E20" i="3"/>
  <c r="H20" i="3" s="1"/>
  <c r="I20" i="3"/>
  <c r="X24" i="3"/>
  <c r="Y24" i="3"/>
  <c r="Z24" i="3" s="1"/>
  <c r="T25" i="3"/>
  <c r="AA24" i="3"/>
  <c r="AC24" i="3" s="1"/>
  <c r="AD24" i="3" s="1"/>
  <c r="G20" i="3" l="1"/>
  <c r="B21" i="3" s="1"/>
  <c r="E21" i="3" s="1"/>
  <c r="J20" i="3"/>
  <c r="K20" i="3"/>
  <c r="L20" i="3" s="1"/>
  <c r="Y25" i="3"/>
  <c r="Z25" i="3" s="1"/>
  <c r="T26" i="3"/>
  <c r="X25" i="3"/>
  <c r="AA25" i="3"/>
  <c r="AB24" i="3"/>
  <c r="G21" i="3" l="1"/>
  <c r="B22" i="3" s="1"/>
  <c r="E22" i="3" s="1"/>
  <c r="H21" i="3"/>
  <c r="I21" i="3"/>
  <c r="J21" i="3" s="1"/>
  <c r="T27" i="3"/>
  <c r="X26" i="3"/>
  <c r="Y26" i="3"/>
  <c r="Z26" i="3" s="1"/>
  <c r="AA26" i="3"/>
  <c r="AC25" i="3"/>
  <c r="AD25" i="3" s="1"/>
  <c r="AB25" i="3"/>
  <c r="K21" i="3" l="1"/>
  <c r="L21" i="3" s="1"/>
  <c r="H22" i="3"/>
  <c r="G22" i="3"/>
  <c r="B23" i="3" s="1"/>
  <c r="E23" i="3" s="1"/>
  <c r="I22" i="3"/>
  <c r="K22" i="3" s="1"/>
  <c r="AC26" i="3"/>
  <c r="AD26" i="3" s="1"/>
  <c r="AB26" i="3"/>
  <c r="X27" i="3"/>
  <c r="Y27" i="3"/>
  <c r="Z27" i="3" s="1"/>
  <c r="AA27" i="3"/>
  <c r="T28" i="3"/>
  <c r="H23" i="3" l="1"/>
  <c r="L22" i="3"/>
  <c r="I23" i="3"/>
  <c r="K23" i="3" s="1"/>
  <c r="G23" i="3"/>
  <c r="J22" i="3"/>
  <c r="Y28" i="3"/>
  <c r="Z28" i="3" s="1"/>
  <c r="T29" i="3"/>
  <c r="AA28" i="3"/>
  <c r="X28" i="3"/>
  <c r="AC27" i="3"/>
  <c r="AD27" i="3" s="1"/>
  <c r="AB27" i="3"/>
  <c r="L23" i="3" l="1"/>
  <c r="J23" i="3"/>
  <c r="AB28" i="3"/>
  <c r="AC28" i="3"/>
  <c r="AD28" i="3" s="1"/>
  <c r="Y29" i="3"/>
  <c r="Z29" i="3" s="1"/>
  <c r="AA29" i="3"/>
  <c r="T30" i="3"/>
  <c r="X29" i="3"/>
  <c r="T31" i="3" l="1"/>
  <c r="Y30" i="3"/>
  <c r="Z30" i="3" s="1"/>
  <c r="AA30" i="3"/>
  <c r="X30" i="3"/>
  <c r="AB29" i="3"/>
  <c r="AC29" i="3"/>
  <c r="AD29" i="3" s="1"/>
  <c r="AB30" i="3" l="1"/>
  <c r="AC30" i="3"/>
  <c r="AD30" i="3" s="1"/>
  <c r="X31" i="3"/>
  <c r="Y31" i="3"/>
  <c r="Z31" i="3" s="1"/>
  <c r="AA31" i="3"/>
  <c r="T32" i="3"/>
  <c r="X32" i="3" l="1"/>
  <c r="AA32" i="3"/>
  <c r="Y32" i="3"/>
  <c r="Z32" i="3" s="1"/>
  <c r="T33" i="3"/>
  <c r="AC31" i="3"/>
  <c r="AD31" i="3" s="1"/>
  <c r="AB31" i="3"/>
  <c r="Y33" i="3" l="1"/>
  <c r="Z33" i="3" s="1"/>
  <c r="AA33" i="3"/>
  <c r="X33" i="3"/>
  <c r="AB32" i="3"/>
  <c r="AC32" i="3"/>
  <c r="AD32" i="3" s="1"/>
  <c r="AC33" i="3" l="1"/>
  <c r="AD33" i="3" s="1"/>
  <c r="AB33" i="3"/>
</calcChain>
</file>

<file path=xl/sharedStrings.xml><?xml version="1.0" encoding="utf-8"?>
<sst xmlns="http://schemas.openxmlformats.org/spreadsheetml/2006/main" count="88" uniqueCount="63">
  <si>
    <t>Date</t>
    <phoneticPr fontId="1" type="noConversion"/>
  </si>
  <si>
    <t>Plants</t>
    <phoneticPr fontId="1" type="noConversion"/>
  </si>
  <si>
    <t>Quantity</t>
    <phoneticPr fontId="1" type="noConversion"/>
  </si>
  <si>
    <t>Amount</t>
  </si>
  <si>
    <t>05.03.2022</t>
    <phoneticPr fontId="1" type="noConversion"/>
  </si>
  <si>
    <t>07.03.2022</t>
    <phoneticPr fontId="1" type="noConversion"/>
  </si>
  <si>
    <t>JuicyFlash</t>
  </si>
  <si>
    <t>Harvest date</t>
    <phoneticPr fontId="1" type="noConversion"/>
  </si>
  <si>
    <t>06.06.2022</t>
    <phoneticPr fontId="1" type="noConversion"/>
  </si>
  <si>
    <t>09.06.2022</t>
    <phoneticPr fontId="1" type="noConversion"/>
  </si>
  <si>
    <t>Harvest</t>
    <phoneticPr fontId="1" type="noConversion"/>
  </si>
  <si>
    <t>Month</t>
    <phoneticPr fontId="1" type="noConversion"/>
  </si>
  <si>
    <t>本金</t>
    <phoneticPr fontId="1" type="noConversion"/>
  </si>
  <si>
    <t>利率</t>
    <phoneticPr fontId="1" type="noConversion"/>
  </si>
  <si>
    <t>每月定投</t>
    <phoneticPr fontId="1" type="noConversion"/>
  </si>
  <si>
    <t>复利率</t>
    <phoneticPr fontId="1" type="noConversion"/>
  </si>
  <si>
    <t>账户额度</t>
    <phoneticPr fontId="1" type="noConversion"/>
  </si>
  <si>
    <t>利润</t>
    <phoneticPr fontId="1" type="noConversion"/>
  </si>
  <si>
    <t>可提取</t>
    <phoneticPr fontId="1" type="noConversion"/>
  </si>
  <si>
    <t>每月实际收益</t>
    <phoneticPr fontId="1" type="noConversion"/>
  </si>
  <si>
    <t>总收益</t>
    <phoneticPr fontId="1" type="noConversion"/>
  </si>
  <si>
    <t>提取累计</t>
    <phoneticPr fontId="1" type="noConversion"/>
  </si>
  <si>
    <t>日期</t>
    <phoneticPr fontId="1" type="noConversion"/>
  </si>
  <si>
    <t>Shares</t>
    <phoneticPr fontId="1" type="noConversion"/>
  </si>
  <si>
    <t>Share Price</t>
    <phoneticPr fontId="1" type="noConversion"/>
  </si>
  <si>
    <t>Revenue(USDC)</t>
    <phoneticPr fontId="1" type="noConversion"/>
  </si>
  <si>
    <t>Compound(shares)</t>
    <phoneticPr fontId="1" type="noConversion"/>
  </si>
  <si>
    <t>Wallet Balance(USDC)</t>
    <phoneticPr fontId="1" type="noConversion"/>
  </si>
  <si>
    <t>数量</t>
    <phoneticPr fontId="1" type="noConversion"/>
  </si>
  <si>
    <t>收益单价</t>
    <phoneticPr fontId="1" type="noConversion"/>
  </si>
  <si>
    <t>收获</t>
    <phoneticPr fontId="1" type="noConversion"/>
  </si>
  <si>
    <t>收成</t>
    <phoneticPr fontId="1" type="noConversion"/>
  </si>
  <si>
    <t>植物价格</t>
    <phoneticPr fontId="1" type="noConversion"/>
  </si>
  <si>
    <t>余额</t>
    <phoneticPr fontId="1" type="noConversion"/>
  </si>
  <si>
    <t>购买新植物</t>
    <phoneticPr fontId="1" type="noConversion"/>
  </si>
  <si>
    <t>余额提现总计</t>
    <phoneticPr fontId="1" type="noConversion"/>
  </si>
  <si>
    <t>累计利润</t>
    <phoneticPr fontId="1" type="noConversion"/>
  </si>
  <si>
    <t>入金</t>
    <phoneticPr fontId="1" type="noConversion"/>
  </si>
  <si>
    <t>28.03.2022</t>
    <phoneticPr fontId="1" type="noConversion"/>
  </si>
  <si>
    <t>40$ USD -&gt; ELEPHANT</t>
    <phoneticPr fontId="1" type="noConversion"/>
  </si>
  <si>
    <t>Elephant 单价</t>
    <phoneticPr fontId="1" type="noConversion"/>
  </si>
  <si>
    <t>40 Trunk Stampede
19.4 Trunk Stacking</t>
    <phoneticPr fontId="1" type="noConversion"/>
  </si>
  <si>
    <t>2000Euro</t>
    <phoneticPr fontId="1" type="noConversion"/>
  </si>
  <si>
    <t>04.04.2022</t>
    <phoneticPr fontId="1" type="noConversion"/>
  </si>
  <si>
    <t>单价</t>
    <phoneticPr fontId="1" type="noConversion"/>
  </si>
  <si>
    <t>总价</t>
    <phoneticPr fontId="1" type="noConversion"/>
  </si>
  <si>
    <t>卖出Zeus</t>
    <phoneticPr fontId="1" type="noConversion"/>
  </si>
  <si>
    <t>累计</t>
    <phoneticPr fontId="1" type="noConversion"/>
  </si>
  <si>
    <t>06.04.2022</t>
    <phoneticPr fontId="1" type="noConversion"/>
  </si>
  <si>
    <t>Token数量</t>
    <phoneticPr fontId="1" type="noConversion"/>
  </si>
  <si>
    <t>价值</t>
    <phoneticPr fontId="1" type="noConversion"/>
  </si>
  <si>
    <t>2.5AVAX</t>
    <phoneticPr fontId="1" type="noConversion"/>
  </si>
  <si>
    <t>复利</t>
    <phoneticPr fontId="1" type="noConversion"/>
  </si>
  <si>
    <t>账户Rubby</t>
    <phoneticPr fontId="1" type="noConversion"/>
  </si>
  <si>
    <t>18.04.22</t>
    <phoneticPr fontId="1" type="noConversion"/>
  </si>
  <si>
    <t>18.04.2022</t>
    <phoneticPr fontId="1" type="noConversion"/>
  </si>
  <si>
    <t>29.06.2022</t>
    <phoneticPr fontId="1" type="noConversion"/>
  </si>
  <si>
    <t>30.06.2022</t>
    <phoneticPr fontId="1" type="noConversion"/>
  </si>
  <si>
    <t>28.06.2022</t>
    <phoneticPr fontId="1" type="noConversion"/>
  </si>
  <si>
    <t>资金来源</t>
    <phoneticPr fontId="1" type="noConversion"/>
  </si>
  <si>
    <t>Bank</t>
    <phoneticPr fontId="1" type="noConversion"/>
  </si>
  <si>
    <t>Zeus</t>
    <phoneticPr fontId="1" type="noConversion"/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</si>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</sst>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dd\.mm\.yy;@"/>
    <numFmt numFmtId="177" formatCode="#,##0\ [$€-1];[Red]\-#,##0\ [$€-1]"/>
    <numFmt numFmtId="178" formatCode="#,##0_-\ [$€-1];[Red]#,##0\-\ [$€-1]"/>
    <numFmt numFmtId="179" formatCode="yyyy&quot;年&quot;m&quot;月&quot;;@"/>
    <numFmt numFmtId="180" formatCode="yyyy\-mm\-dd;@"/>
    <numFmt numFmtId="181" formatCode="\$#,##0.0000000000000_);[Red]\(\$#,##0.0000000000000\)"/>
    <numFmt numFmtId="182" formatCode="#,##0.00_-\ [$€-1];[Red]#,##0.00\-\ [$€-1]"/>
    <numFmt numFmtId="183" formatCode="\$#,##0.00;\-\$#,##0.00"/>
    <numFmt numFmtId="184" formatCode="0.000_ "/>
    <numFmt numFmtId="185" formatCode="\$#,##0.0000;\-\$#,##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3" fillId="0" borderId="0" xfId="0" applyNumberFormat="1" applyFont="1"/>
    <xf numFmtId="18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</xdr:row>
      <xdr:rowOff>733425</xdr:rowOff>
    </xdr:from>
    <xdr:to>
      <xdr:col>12</xdr:col>
      <xdr:colOff>124686</xdr:colOff>
      <xdr:row>1</xdr:row>
      <xdr:rowOff>2467217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EC42332-518A-47F4-ACED-5A39938ED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914400"/>
          <a:ext cx="6173061" cy="1733792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0</xdr:row>
      <xdr:rowOff>19051</xdr:rowOff>
    </xdr:from>
    <xdr:to>
      <xdr:col>19</xdr:col>
      <xdr:colOff>590550</xdr:colOff>
      <xdr:row>1</xdr:row>
      <xdr:rowOff>2759440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927295B-3B3F-4483-8025-D4E005189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19051"/>
          <a:ext cx="5095875" cy="2921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2" sqref="D1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5628-D11E-4E56-9FF8-4F1C8103DE12}">
  <dimension ref="A1:R13"/>
  <sheetViews>
    <sheetView workbookViewId="0">
      <selection activeCell="F5" sqref="F5"/>
    </sheetView>
  </sheetViews>
  <sheetFormatPr defaultRowHeight="14.25" x14ac:dyDescent="0.2"/>
  <cols>
    <col min="1" max="1" width="14.5" customWidth="1"/>
    <col min="2" max="2" width="11.375" customWidth="1"/>
    <col min="4" max="5" width="10" customWidth="1"/>
    <col min="6" max="6" width="18.625" customWidth="1"/>
    <col min="7" max="7" width="13.75" customWidth="1"/>
    <col min="8" max="8" width="14" customWidth="1"/>
    <col min="12" max="13" width="14.625" customWidth="1"/>
    <col min="15" max="15" width="13.75" customWidth="1"/>
  </cols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59</v>
      </c>
      <c r="F1" s="3" t="s">
        <v>7</v>
      </c>
      <c r="G1" s="3" t="s">
        <v>10</v>
      </c>
    </row>
    <row r="2" spans="1:18" x14ac:dyDescent="0.2">
      <c r="A2" s="4" t="s">
        <v>4</v>
      </c>
      <c r="B2" s="5" t="s">
        <v>6</v>
      </c>
      <c r="C2">
        <v>1</v>
      </c>
      <c r="D2" s="1">
        <v>50</v>
      </c>
      <c r="E2" s="1" t="s">
        <v>60</v>
      </c>
      <c r="F2" s="2" t="s">
        <v>8</v>
      </c>
      <c r="G2" s="1">
        <v>75</v>
      </c>
      <c r="N2" t="s">
        <v>32</v>
      </c>
      <c r="O2">
        <v>50</v>
      </c>
      <c r="Q2" t="s">
        <v>30</v>
      </c>
      <c r="R2" t="s">
        <v>29</v>
      </c>
    </row>
    <row r="3" spans="1:18" x14ac:dyDescent="0.2">
      <c r="A3" s="4" t="s">
        <v>5</v>
      </c>
      <c r="B3" s="5" t="s">
        <v>6</v>
      </c>
      <c r="C3">
        <v>9</v>
      </c>
      <c r="D3" s="1">
        <v>450</v>
      </c>
      <c r="E3" s="1" t="s">
        <v>60</v>
      </c>
      <c r="F3" s="4" t="s">
        <v>9</v>
      </c>
      <c r="G3" s="1">
        <v>648</v>
      </c>
      <c r="Q3">
        <v>49</v>
      </c>
      <c r="R3">
        <v>1.5</v>
      </c>
    </row>
    <row r="4" spans="1:18" x14ac:dyDescent="0.2">
      <c r="A4" s="4" t="s">
        <v>58</v>
      </c>
      <c r="B4" s="5" t="s">
        <v>6</v>
      </c>
      <c r="C4">
        <v>14</v>
      </c>
      <c r="D4" s="1">
        <v>700</v>
      </c>
      <c r="E4" s="1" t="s">
        <v>62</v>
      </c>
      <c r="K4" t="s">
        <v>28</v>
      </c>
      <c r="L4" t="s">
        <v>31</v>
      </c>
      <c r="M4" t="s">
        <v>34</v>
      </c>
      <c r="N4" t="s">
        <v>33</v>
      </c>
      <c r="O4" t="s">
        <v>35</v>
      </c>
    </row>
    <row r="5" spans="1:18" x14ac:dyDescent="0.2">
      <c r="A5" s="4" t="s">
        <v>57</v>
      </c>
      <c r="B5" s="5" t="s">
        <v>6</v>
      </c>
      <c r="C5">
        <v>2</v>
      </c>
      <c r="D5" s="1">
        <v>100</v>
      </c>
      <c r="E5" s="1" t="s">
        <v>61</v>
      </c>
      <c r="K5">
        <v>10</v>
      </c>
      <c r="L5">
        <f>$Q$3*$R$3*K5</f>
        <v>735</v>
      </c>
      <c r="M5">
        <f>QUOTIENT(L5,$O$2)</f>
        <v>14</v>
      </c>
      <c r="N5">
        <f>MOD(L5,$O$2)</f>
        <v>35</v>
      </c>
      <c r="O5">
        <f>N5</f>
        <v>35</v>
      </c>
    </row>
    <row r="6" spans="1:18" x14ac:dyDescent="0.2">
      <c r="K6">
        <f>M5</f>
        <v>14</v>
      </c>
      <c r="L6">
        <f>$Q$3*$R$3*K6</f>
        <v>1029</v>
      </c>
      <c r="M6">
        <f>QUOTIENT(L6,$O$2)</f>
        <v>20</v>
      </c>
      <c r="N6">
        <f>MOD(L6,$O$2)</f>
        <v>29</v>
      </c>
      <c r="O6">
        <f>O5+N6</f>
        <v>64</v>
      </c>
    </row>
    <row r="7" spans="1:18" x14ac:dyDescent="0.2">
      <c r="K7">
        <f>M6</f>
        <v>20</v>
      </c>
      <c r="L7">
        <f>$Q$3*$R$3*K7</f>
        <v>1470</v>
      </c>
      <c r="M7">
        <f>QUOTIENT(L7,$O$2)</f>
        <v>29</v>
      </c>
      <c r="N7">
        <f>MOD(L7,$O$2)</f>
        <v>20</v>
      </c>
      <c r="O7">
        <f>O6+N7</f>
        <v>84</v>
      </c>
    </row>
    <row r="8" spans="1:18" x14ac:dyDescent="0.2">
      <c r="K8">
        <f t="shared" ref="K8:K13" si="0">M7</f>
        <v>29</v>
      </c>
      <c r="L8">
        <f t="shared" ref="L8:L13" si="1">$Q$3*$R$3*K8</f>
        <v>2131.5</v>
      </c>
      <c r="M8">
        <f t="shared" ref="M8:M13" si="2">QUOTIENT(L8,$O$2)</f>
        <v>42</v>
      </c>
      <c r="N8">
        <f t="shared" ref="N8:N13" si="3">MOD(L8,$O$2)</f>
        <v>31.5</v>
      </c>
      <c r="O8">
        <f t="shared" ref="O8:O13" si="4">O7+N8</f>
        <v>115.5</v>
      </c>
    </row>
    <row r="9" spans="1:18" x14ac:dyDescent="0.2">
      <c r="K9">
        <f t="shared" si="0"/>
        <v>42</v>
      </c>
      <c r="L9">
        <f t="shared" si="1"/>
        <v>3087</v>
      </c>
      <c r="M9">
        <f t="shared" si="2"/>
        <v>61</v>
      </c>
      <c r="N9">
        <f t="shared" si="3"/>
        <v>37</v>
      </c>
      <c r="O9">
        <f t="shared" si="4"/>
        <v>152.5</v>
      </c>
    </row>
    <row r="10" spans="1:18" x14ac:dyDescent="0.2">
      <c r="K10">
        <f t="shared" si="0"/>
        <v>61</v>
      </c>
      <c r="L10">
        <f t="shared" si="1"/>
        <v>4483.5</v>
      </c>
      <c r="M10">
        <f t="shared" si="2"/>
        <v>89</v>
      </c>
      <c r="N10">
        <f t="shared" si="3"/>
        <v>33.5</v>
      </c>
      <c r="O10">
        <f t="shared" si="4"/>
        <v>186</v>
      </c>
    </row>
    <row r="11" spans="1:18" x14ac:dyDescent="0.2">
      <c r="K11">
        <f t="shared" si="0"/>
        <v>89</v>
      </c>
      <c r="L11">
        <f t="shared" si="1"/>
        <v>6541.5</v>
      </c>
      <c r="M11">
        <f t="shared" si="2"/>
        <v>130</v>
      </c>
      <c r="N11">
        <f t="shared" si="3"/>
        <v>41.5</v>
      </c>
      <c r="O11">
        <f t="shared" si="4"/>
        <v>227.5</v>
      </c>
    </row>
    <row r="12" spans="1:18" x14ac:dyDescent="0.2">
      <c r="K12">
        <f t="shared" si="0"/>
        <v>130</v>
      </c>
      <c r="L12">
        <f t="shared" si="1"/>
        <v>9555</v>
      </c>
      <c r="M12">
        <f t="shared" si="2"/>
        <v>191</v>
      </c>
      <c r="N12">
        <f t="shared" si="3"/>
        <v>5</v>
      </c>
      <c r="O12">
        <f t="shared" si="4"/>
        <v>232.5</v>
      </c>
    </row>
    <row r="13" spans="1:18" x14ac:dyDescent="0.2">
      <c r="K13">
        <f t="shared" si="0"/>
        <v>191</v>
      </c>
      <c r="L13">
        <f t="shared" si="1"/>
        <v>14038.5</v>
      </c>
      <c r="M13">
        <f t="shared" si="2"/>
        <v>280</v>
      </c>
      <c r="N13">
        <f t="shared" si="3"/>
        <v>38.5</v>
      </c>
      <c r="O13">
        <f t="shared" si="4"/>
        <v>271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93FC-A1F5-49D3-8EE8-8241063877BF}">
  <dimension ref="A1:AD73"/>
  <sheetViews>
    <sheetView tabSelected="1" workbookViewId="0">
      <selection activeCell="B8" sqref="B8"/>
    </sheetView>
  </sheetViews>
  <sheetFormatPr defaultRowHeight="14.25" x14ac:dyDescent="0.2"/>
  <cols>
    <col min="1" max="1" width="14.125" customWidth="1"/>
    <col min="2" max="2" width="10.875" bestFit="1" customWidth="1"/>
    <col min="3" max="3" width="8" customWidth="1"/>
    <col min="4" max="4" width="9.375" bestFit="1" customWidth="1"/>
    <col min="5" max="5" width="12.125" customWidth="1"/>
    <col min="7" max="7" width="12.375" customWidth="1"/>
    <col min="8" max="8" width="13" customWidth="1"/>
    <col min="9" max="10" width="9.125" bestFit="1" customWidth="1"/>
    <col min="11" max="11" width="11.875" customWidth="1"/>
    <col min="12" max="12" width="12" customWidth="1"/>
    <col min="19" max="19" width="12.5" customWidth="1"/>
    <col min="29" max="29" width="11.375" customWidth="1"/>
  </cols>
  <sheetData>
    <row r="1" spans="1:30" x14ac:dyDescent="0.2">
      <c r="A1" t="s">
        <v>11</v>
      </c>
      <c r="B1" t="s">
        <v>12</v>
      </c>
      <c r="C1" t="s">
        <v>13</v>
      </c>
      <c r="D1" t="s">
        <v>14</v>
      </c>
      <c r="E1" t="s">
        <v>17</v>
      </c>
      <c r="F1" t="s">
        <v>15</v>
      </c>
      <c r="G1" t="s">
        <v>16</v>
      </c>
      <c r="H1" t="s">
        <v>36</v>
      </c>
      <c r="I1" t="s">
        <v>18</v>
      </c>
      <c r="J1" t="s">
        <v>21</v>
      </c>
      <c r="K1" t="s">
        <v>19</v>
      </c>
      <c r="L1" t="s">
        <v>20</v>
      </c>
    </row>
    <row r="2" spans="1:30" x14ac:dyDescent="0.2">
      <c r="A2" s="8">
        <v>44621</v>
      </c>
      <c r="B2" s="11">
        <v>3439.15</v>
      </c>
      <c r="C2" s="13">
        <v>1.6500000000000001E-2</v>
      </c>
      <c r="D2" s="11">
        <v>0</v>
      </c>
      <c r="E2" s="11">
        <f>56.86</f>
        <v>56.86</v>
      </c>
      <c r="F2" s="6">
        <v>1</v>
      </c>
      <c r="G2" s="11">
        <v>3496.01</v>
      </c>
      <c r="H2" s="11">
        <f>E2</f>
        <v>56.86</v>
      </c>
      <c r="I2" s="11">
        <f>B2*C2*(1-F2)</f>
        <v>0</v>
      </c>
      <c r="J2" s="11">
        <f>I2</f>
        <v>0</v>
      </c>
      <c r="K2" s="11">
        <f>I2-D2</f>
        <v>0</v>
      </c>
      <c r="L2" s="11">
        <f>-$B$2+K2</f>
        <v>-3439.15</v>
      </c>
    </row>
    <row r="3" spans="1:30" x14ac:dyDescent="0.2">
      <c r="A3" s="8">
        <v>44652</v>
      </c>
      <c r="B3" s="11">
        <f>G2</f>
        <v>3496.01</v>
      </c>
      <c r="C3" s="13">
        <v>8.3000000000000004E-2</v>
      </c>
      <c r="D3" s="11">
        <v>0</v>
      </c>
      <c r="E3" s="11">
        <f>B3*C3</f>
        <v>290.16883000000001</v>
      </c>
      <c r="F3" s="6">
        <v>1</v>
      </c>
      <c r="G3" s="11">
        <f>B3+E3*F3</f>
        <v>3786.1788300000003</v>
      </c>
      <c r="H3" s="11">
        <f>H2+E3</f>
        <v>347.02883000000003</v>
      </c>
      <c r="I3" s="11">
        <f>B3*C3*(1-F3)</f>
        <v>0</v>
      </c>
      <c r="J3" s="11">
        <f>I3</f>
        <v>0</v>
      </c>
      <c r="K3" s="11">
        <f>I3-D3</f>
        <v>0</v>
      </c>
      <c r="L3" s="11">
        <f>L2+K3</f>
        <v>-3439.15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36</v>
      </c>
      <c r="AA3" t="s">
        <v>18</v>
      </c>
      <c r="AB3" t="s">
        <v>21</v>
      </c>
      <c r="AC3" t="s">
        <v>19</v>
      </c>
      <c r="AD3" t="s">
        <v>20</v>
      </c>
    </row>
    <row r="4" spans="1:30" x14ac:dyDescent="0.2">
      <c r="A4" s="8">
        <v>44682</v>
      </c>
      <c r="B4" s="11">
        <f>G3</f>
        <v>3786.1788300000003</v>
      </c>
      <c r="C4" s="13">
        <v>6.2E-2</v>
      </c>
      <c r="D4" s="11">
        <v>506.58</v>
      </c>
      <c r="E4" s="11">
        <v>266.16000000000003</v>
      </c>
      <c r="F4" s="6">
        <v>1</v>
      </c>
      <c r="G4" s="11">
        <f>B4+E4*F4+D4</f>
        <v>4558.9188300000005</v>
      </c>
      <c r="H4" s="11">
        <f>H3+E4</f>
        <v>613.18883000000005</v>
      </c>
      <c r="I4" s="11">
        <f>B4*C4*(1-F4)</f>
        <v>0</v>
      </c>
      <c r="J4" s="11">
        <f>I4</f>
        <v>0</v>
      </c>
      <c r="K4" s="11">
        <f>I4-D4</f>
        <v>-506.58</v>
      </c>
      <c r="L4" s="11">
        <f t="shared" ref="L4:L9" si="0">L3+K4</f>
        <v>-3945.73</v>
      </c>
      <c r="S4" s="8">
        <v>44635.202199074076</v>
      </c>
      <c r="T4" s="1">
        <v>3439</v>
      </c>
      <c r="U4" s="13">
        <v>7.4999999999999997E-2</v>
      </c>
      <c r="V4" s="7">
        <v>100</v>
      </c>
      <c r="W4" s="6">
        <v>1</v>
      </c>
      <c r="X4" s="7">
        <f t="shared" ref="X4:X13" si="1">T4+T4*U4*W4+V4</f>
        <v>3796.9250000000002</v>
      </c>
      <c r="Y4" s="1">
        <f t="shared" ref="Y4:Y13" si="2">T4*U4</f>
        <v>257.92500000000001</v>
      </c>
      <c r="Z4" s="1">
        <f>Y4</f>
        <v>257.92500000000001</v>
      </c>
      <c r="AA4" s="1">
        <f t="shared" ref="AA4:AA13" si="3">T4*U4*(1-W4)</f>
        <v>0</v>
      </c>
      <c r="AB4" s="1">
        <f>AA4</f>
        <v>0</v>
      </c>
      <c r="AC4" s="1">
        <f t="shared" ref="AC4:AC13" si="4">AA4-V4</f>
        <v>-100</v>
      </c>
      <c r="AD4" s="1">
        <f>-T4+AC4</f>
        <v>-3539</v>
      </c>
    </row>
    <row r="5" spans="1:30" x14ac:dyDescent="0.2">
      <c r="A5" s="8">
        <v>44714</v>
      </c>
      <c r="B5" s="11">
        <f t="shared" ref="B5:B9" si="5">G4</f>
        <v>4558.9188300000005</v>
      </c>
      <c r="C5" s="13">
        <v>6.0999999999999999E-2</v>
      </c>
      <c r="D5" s="11">
        <v>0</v>
      </c>
      <c r="E5" s="11">
        <f t="shared" ref="E5:E9" si="6">B5*C5</f>
        <v>278.09404863000003</v>
      </c>
      <c r="F5" s="6">
        <v>1</v>
      </c>
      <c r="G5" s="11">
        <f t="shared" ref="G5:G9" si="7">B5+E5*F5+D5</f>
        <v>4837.0128786300002</v>
      </c>
      <c r="H5" s="11">
        <f t="shared" ref="H5:H9" si="8">H4+E5</f>
        <v>891.28287863000014</v>
      </c>
      <c r="I5" s="11">
        <f t="shared" ref="I5:I9" si="9">B5*C5*(1-F5)</f>
        <v>0</v>
      </c>
      <c r="J5" s="11">
        <f t="shared" ref="J5:J23" si="10">I5</f>
        <v>0</v>
      </c>
      <c r="K5" s="11">
        <f t="shared" ref="K5:K9" si="11">I5-D5</f>
        <v>0</v>
      </c>
      <c r="L5" s="11">
        <f t="shared" si="0"/>
        <v>-3945.73</v>
      </c>
      <c r="S5" s="8">
        <v>44652.202199074076</v>
      </c>
      <c r="T5" s="1">
        <f>T4+T4*U4*W4+V4</f>
        <v>3796.9250000000002</v>
      </c>
      <c r="U5" s="13">
        <v>7.4999999999999997E-2</v>
      </c>
      <c r="V5" s="7">
        <v>3000</v>
      </c>
      <c r="W5" s="6">
        <v>1</v>
      </c>
      <c r="X5" s="7">
        <f t="shared" si="1"/>
        <v>7081.694375</v>
      </c>
      <c r="Y5" s="1">
        <f t="shared" si="2"/>
        <v>284.76937500000003</v>
      </c>
      <c r="Z5" s="1">
        <f>Y5+Z4</f>
        <v>542.69437500000004</v>
      </c>
      <c r="AA5" s="1">
        <f t="shared" si="3"/>
        <v>0</v>
      </c>
      <c r="AB5" s="1">
        <f t="shared" ref="AB5:AB13" si="12">AA5+AB4</f>
        <v>0</v>
      </c>
      <c r="AC5" s="1">
        <f t="shared" si="4"/>
        <v>-3000</v>
      </c>
      <c r="AD5" s="1">
        <f t="shared" ref="AD5:AD13" si="13">AC5+AD4</f>
        <v>-6539</v>
      </c>
    </row>
    <row r="6" spans="1:30" x14ac:dyDescent="0.2">
      <c r="A6" s="8">
        <v>44745</v>
      </c>
      <c r="B6" s="11">
        <f t="shared" si="5"/>
        <v>4837.0128786300002</v>
      </c>
      <c r="C6" s="13">
        <v>8.3000000000000004E-2</v>
      </c>
      <c r="D6" s="11">
        <v>0</v>
      </c>
      <c r="E6" s="11">
        <f t="shared" si="6"/>
        <v>401.47206892629004</v>
      </c>
      <c r="F6" s="6">
        <v>1</v>
      </c>
      <c r="G6" s="11">
        <f t="shared" si="7"/>
        <v>5238.4849475562905</v>
      </c>
      <c r="H6" s="11">
        <f t="shared" si="8"/>
        <v>1292.7549475562901</v>
      </c>
      <c r="I6" s="11">
        <f t="shared" si="9"/>
        <v>0</v>
      </c>
      <c r="J6" s="11">
        <f t="shared" si="10"/>
        <v>0</v>
      </c>
      <c r="K6" s="11">
        <f t="shared" si="11"/>
        <v>0</v>
      </c>
      <c r="L6" s="11">
        <f t="shared" si="0"/>
        <v>-3945.73</v>
      </c>
      <c r="S6" s="8">
        <v>44682.202199074076</v>
      </c>
      <c r="T6" s="1">
        <f t="shared" ref="T6:T13" si="14">T5+T5*U5*W5+V5</f>
        <v>7081.694375</v>
      </c>
      <c r="U6" s="13">
        <v>7.4999999999999997E-2</v>
      </c>
      <c r="V6" s="7">
        <v>2000</v>
      </c>
      <c r="W6" s="6">
        <v>1</v>
      </c>
      <c r="X6" s="7">
        <f t="shared" si="1"/>
        <v>9612.8214531249996</v>
      </c>
      <c r="Y6" s="1">
        <f t="shared" si="2"/>
        <v>531.12707812500003</v>
      </c>
      <c r="Z6" s="1">
        <f t="shared" ref="Z6:Z13" si="15">Y6+Z5</f>
        <v>1073.8214531250001</v>
      </c>
      <c r="AA6" s="1">
        <f t="shared" si="3"/>
        <v>0</v>
      </c>
      <c r="AB6" s="1">
        <f t="shared" si="12"/>
        <v>0</v>
      </c>
      <c r="AC6" s="1">
        <f t="shared" si="4"/>
        <v>-2000</v>
      </c>
      <c r="AD6" s="1">
        <f t="shared" si="13"/>
        <v>-8539</v>
      </c>
    </row>
    <row r="7" spans="1:30" x14ac:dyDescent="0.2">
      <c r="A7" s="8">
        <v>44777</v>
      </c>
      <c r="B7" s="11">
        <f t="shared" si="5"/>
        <v>5238.4849475562905</v>
      </c>
      <c r="C7" s="13">
        <v>8.3000000000000004E-2</v>
      </c>
      <c r="D7" s="11">
        <v>0</v>
      </c>
      <c r="E7" s="11">
        <f t="shared" si="6"/>
        <v>434.79425064717213</v>
      </c>
      <c r="F7" s="6">
        <v>1</v>
      </c>
      <c r="G7" s="11">
        <f t="shared" si="7"/>
        <v>5673.2791982034623</v>
      </c>
      <c r="H7" s="11">
        <f t="shared" si="8"/>
        <v>1727.5491982034623</v>
      </c>
      <c r="I7" s="11">
        <f t="shared" si="9"/>
        <v>0</v>
      </c>
      <c r="J7" s="11">
        <f t="shared" si="10"/>
        <v>0</v>
      </c>
      <c r="K7" s="11">
        <f t="shared" si="11"/>
        <v>0</v>
      </c>
      <c r="L7" s="11">
        <f t="shared" si="0"/>
        <v>-3945.73</v>
      </c>
      <c r="S7" s="8">
        <v>44713.202199074076</v>
      </c>
      <c r="T7" s="1">
        <f t="shared" si="14"/>
        <v>9612.8214531249996</v>
      </c>
      <c r="U7" s="13">
        <v>7.4999999999999997E-2</v>
      </c>
      <c r="V7" s="7">
        <v>100</v>
      </c>
      <c r="W7" s="6">
        <v>1</v>
      </c>
      <c r="X7" s="7">
        <f t="shared" si="1"/>
        <v>10433.783062109374</v>
      </c>
      <c r="Y7" s="1">
        <f t="shared" si="2"/>
        <v>720.96160898437495</v>
      </c>
      <c r="Z7" s="1">
        <f t="shared" si="15"/>
        <v>1794.7830621093749</v>
      </c>
      <c r="AA7" s="1">
        <f t="shared" si="3"/>
        <v>0</v>
      </c>
      <c r="AB7" s="1">
        <f t="shared" si="12"/>
        <v>0</v>
      </c>
      <c r="AC7" s="1">
        <f t="shared" si="4"/>
        <v>-100</v>
      </c>
      <c r="AD7" s="1">
        <f t="shared" si="13"/>
        <v>-8639</v>
      </c>
    </row>
    <row r="8" spans="1:30" x14ac:dyDescent="0.2">
      <c r="A8" s="8">
        <v>44809</v>
      </c>
      <c r="B8" s="11">
        <f t="shared" si="5"/>
        <v>5673.2791982034623</v>
      </c>
      <c r="C8" s="13">
        <v>8.3000000000000004E-2</v>
      </c>
      <c r="D8" s="11">
        <v>0</v>
      </c>
      <c r="E8" s="11">
        <f t="shared" si="6"/>
        <v>470.88217345088742</v>
      </c>
      <c r="F8" s="6">
        <v>1</v>
      </c>
      <c r="G8" s="11">
        <f t="shared" si="7"/>
        <v>6144.1613716543498</v>
      </c>
      <c r="H8" s="11">
        <f t="shared" si="8"/>
        <v>2198.4313716543497</v>
      </c>
      <c r="I8" s="11">
        <f t="shared" si="9"/>
        <v>0</v>
      </c>
      <c r="J8" s="11">
        <f t="shared" si="10"/>
        <v>0</v>
      </c>
      <c r="K8" s="11">
        <f t="shared" si="11"/>
        <v>0</v>
      </c>
      <c r="L8" s="11">
        <f t="shared" si="0"/>
        <v>-3945.73</v>
      </c>
      <c r="S8" s="8">
        <v>44743</v>
      </c>
      <c r="T8" s="1">
        <f t="shared" si="14"/>
        <v>10433.783062109374</v>
      </c>
      <c r="U8" s="13">
        <v>7.4999999999999997E-2</v>
      </c>
      <c r="V8" s="7">
        <v>1000</v>
      </c>
      <c r="W8" s="6">
        <v>1</v>
      </c>
      <c r="X8" s="7">
        <f t="shared" si="1"/>
        <v>12216.316791767578</v>
      </c>
      <c r="Y8" s="1">
        <f t="shared" si="2"/>
        <v>782.53372965820301</v>
      </c>
      <c r="Z8" s="1">
        <f t="shared" si="15"/>
        <v>2577.3167917675778</v>
      </c>
      <c r="AA8" s="1">
        <f t="shared" si="3"/>
        <v>0</v>
      </c>
      <c r="AB8" s="1">
        <f t="shared" si="12"/>
        <v>0</v>
      </c>
      <c r="AC8" s="1">
        <f t="shared" si="4"/>
        <v>-1000</v>
      </c>
      <c r="AD8" s="1">
        <f t="shared" si="13"/>
        <v>-9639</v>
      </c>
    </row>
    <row r="9" spans="1:30" x14ac:dyDescent="0.2">
      <c r="A9" s="8">
        <v>44840</v>
      </c>
      <c r="B9" s="11">
        <f t="shared" si="5"/>
        <v>6144.1613716543498</v>
      </c>
      <c r="C9" s="13">
        <v>8.3000000000000004E-2</v>
      </c>
      <c r="D9" s="11">
        <v>0</v>
      </c>
      <c r="E9" s="11">
        <f t="shared" si="6"/>
        <v>509.96539384731108</v>
      </c>
      <c r="F9" s="6">
        <v>1</v>
      </c>
      <c r="G9" s="11">
        <f t="shared" si="7"/>
        <v>6654.1267655016609</v>
      </c>
      <c r="H9" s="11">
        <f t="shared" si="8"/>
        <v>2708.3967655016609</v>
      </c>
      <c r="I9" s="11">
        <f t="shared" si="9"/>
        <v>0</v>
      </c>
      <c r="J9" s="11">
        <f t="shared" si="10"/>
        <v>0</v>
      </c>
      <c r="K9" s="11">
        <f t="shared" si="11"/>
        <v>0</v>
      </c>
      <c r="L9" s="11">
        <f t="shared" si="0"/>
        <v>-3945.73</v>
      </c>
      <c r="S9" s="8">
        <v>44774</v>
      </c>
      <c r="T9" s="1">
        <f t="shared" si="14"/>
        <v>12216.316791767578</v>
      </c>
      <c r="U9" s="13">
        <v>7.4999999999999997E-2</v>
      </c>
      <c r="V9" s="7">
        <v>0</v>
      </c>
      <c r="W9" s="6">
        <v>1</v>
      </c>
      <c r="X9" s="7">
        <f t="shared" si="1"/>
        <v>13132.540551150147</v>
      </c>
      <c r="Y9" s="1">
        <f t="shared" si="2"/>
        <v>916.22375938256835</v>
      </c>
      <c r="Z9" s="1">
        <f t="shared" si="15"/>
        <v>3493.5405511501463</v>
      </c>
      <c r="AA9" s="1">
        <f t="shared" si="3"/>
        <v>0</v>
      </c>
      <c r="AB9" s="1">
        <f t="shared" si="12"/>
        <v>0</v>
      </c>
      <c r="AC9" s="1">
        <f t="shared" si="4"/>
        <v>0</v>
      </c>
      <c r="AD9" s="1">
        <f t="shared" si="13"/>
        <v>-9639</v>
      </c>
    </row>
    <row r="10" spans="1:30" x14ac:dyDescent="0.2">
      <c r="A10" s="8">
        <v>44869</v>
      </c>
      <c r="B10" s="11">
        <f t="shared" ref="B10:B12" si="16">G9</f>
        <v>6654.1267655016609</v>
      </c>
      <c r="C10" s="13">
        <v>8.3000000000000004E-2</v>
      </c>
      <c r="D10" s="11">
        <v>0</v>
      </c>
      <c r="E10" s="11">
        <f t="shared" ref="E10:E12" si="17">B10*C10</f>
        <v>552.29252153663788</v>
      </c>
      <c r="F10" s="6">
        <v>1</v>
      </c>
      <c r="G10" s="11">
        <f t="shared" ref="G10:G12" si="18">B10+E10*F10+D10</f>
        <v>7206.4192870382985</v>
      </c>
      <c r="H10" s="11">
        <f t="shared" ref="H10:H12" si="19">H9+E10</f>
        <v>3260.689287038299</v>
      </c>
      <c r="I10" s="11">
        <f t="shared" ref="I10:I12" si="20">B10*C10*(1-F10)</f>
        <v>0</v>
      </c>
      <c r="J10" s="11">
        <f t="shared" si="10"/>
        <v>0</v>
      </c>
      <c r="K10" s="11">
        <f t="shared" ref="K10:K12" si="21">I10-D10</f>
        <v>0</v>
      </c>
      <c r="L10" s="11">
        <f t="shared" ref="L10:L12" si="22">L9+K10</f>
        <v>-3945.73</v>
      </c>
      <c r="S10" s="8">
        <v>44805</v>
      </c>
      <c r="T10" s="1">
        <f t="shared" si="14"/>
        <v>13132.540551150147</v>
      </c>
      <c r="U10" s="13">
        <v>7.4999999999999997E-2</v>
      </c>
      <c r="V10" s="7">
        <v>0</v>
      </c>
      <c r="W10" s="6">
        <v>1</v>
      </c>
      <c r="X10" s="7">
        <f t="shared" si="1"/>
        <v>14117.481092486407</v>
      </c>
      <c r="Y10" s="1">
        <f t="shared" si="2"/>
        <v>984.94054133626094</v>
      </c>
      <c r="Z10" s="1">
        <f t="shared" si="15"/>
        <v>4478.4810924864069</v>
      </c>
      <c r="AA10" s="1">
        <f t="shared" si="3"/>
        <v>0</v>
      </c>
      <c r="AB10" s="1">
        <f t="shared" si="12"/>
        <v>0</v>
      </c>
      <c r="AC10" s="1">
        <f t="shared" si="4"/>
        <v>0</v>
      </c>
      <c r="AD10" s="1">
        <f t="shared" si="13"/>
        <v>-9639</v>
      </c>
    </row>
    <row r="11" spans="1:30" x14ac:dyDescent="0.2">
      <c r="A11" s="8">
        <v>44896</v>
      </c>
      <c r="B11" s="11">
        <f t="shared" si="16"/>
        <v>7206.4192870382985</v>
      </c>
      <c r="C11" s="13">
        <v>8.3000000000000004E-2</v>
      </c>
      <c r="D11" s="11">
        <v>0</v>
      </c>
      <c r="E11" s="11">
        <f t="shared" si="17"/>
        <v>598.13280082417884</v>
      </c>
      <c r="F11" s="6">
        <v>1</v>
      </c>
      <c r="G11" s="11">
        <f t="shared" si="18"/>
        <v>7804.5520878624775</v>
      </c>
      <c r="H11" s="11">
        <f t="shared" si="19"/>
        <v>3858.8220878624779</v>
      </c>
      <c r="I11" s="11">
        <f t="shared" si="20"/>
        <v>0</v>
      </c>
      <c r="J11" s="11">
        <f t="shared" si="10"/>
        <v>0</v>
      </c>
      <c r="K11" s="11">
        <f t="shared" si="21"/>
        <v>0</v>
      </c>
      <c r="L11" s="11">
        <f t="shared" si="22"/>
        <v>-3945.73</v>
      </c>
      <c r="S11" s="8">
        <v>44835</v>
      </c>
      <c r="T11" s="1">
        <f t="shared" si="14"/>
        <v>14117.481092486407</v>
      </c>
      <c r="U11" s="13">
        <v>7.4999999999999997E-2</v>
      </c>
      <c r="V11" s="7">
        <v>0</v>
      </c>
      <c r="W11" s="6">
        <v>1</v>
      </c>
      <c r="X11" s="7">
        <f t="shared" si="1"/>
        <v>15176.292174422888</v>
      </c>
      <c r="Y11" s="1">
        <f t="shared" si="2"/>
        <v>1058.8110819364804</v>
      </c>
      <c r="Z11" s="1">
        <f t="shared" si="15"/>
        <v>5537.292174422887</v>
      </c>
      <c r="AA11" s="1">
        <f t="shared" si="3"/>
        <v>0</v>
      </c>
      <c r="AB11" s="1">
        <f t="shared" si="12"/>
        <v>0</v>
      </c>
      <c r="AC11" s="1">
        <f t="shared" si="4"/>
        <v>0</v>
      </c>
      <c r="AD11" s="1">
        <f t="shared" si="13"/>
        <v>-9639</v>
      </c>
    </row>
    <row r="12" spans="1:30" x14ac:dyDescent="0.2">
      <c r="A12" s="8">
        <v>44927</v>
      </c>
      <c r="B12" s="11">
        <f t="shared" si="16"/>
        <v>7804.5520878624775</v>
      </c>
      <c r="C12" s="13">
        <v>8.3000000000000004E-2</v>
      </c>
      <c r="D12" s="11">
        <v>0</v>
      </c>
      <c r="E12" s="11">
        <f t="shared" si="17"/>
        <v>647.77782329258571</v>
      </c>
      <c r="F12" s="6">
        <v>1</v>
      </c>
      <c r="G12" s="11">
        <f t="shared" si="18"/>
        <v>8452.3299111550623</v>
      </c>
      <c r="H12" s="11">
        <f t="shared" si="19"/>
        <v>4506.5999111550636</v>
      </c>
      <c r="I12" s="11">
        <f t="shared" si="20"/>
        <v>0</v>
      </c>
      <c r="J12" s="11">
        <f t="shared" si="10"/>
        <v>0</v>
      </c>
      <c r="K12" s="11">
        <f t="shared" si="21"/>
        <v>0</v>
      </c>
      <c r="L12" s="11">
        <f t="shared" si="22"/>
        <v>-3945.73</v>
      </c>
      <c r="S12" s="8">
        <v>44866</v>
      </c>
      <c r="T12" s="1">
        <f t="shared" si="14"/>
        <v>15176.292174422888</v>
      </c>
      <c r="U12" s="13">
        <v>7.4999999999999997E-2</v>
      </c>
      <c r="V12" s="7">
        <v>0</v>
      </c>
      <c r="W12" s="6">
        <v>1</v>
      </c>
      <c r="X12" s="7">
        <f t="shared" si="1"/>
        <v>16314.514087504605</v>
      </c>
      <c r="Y12" s="1">
        <f t="shared" si="2"/>
        <v>1138.2219130817166</v>
      </c>
      <c r="Z12" s="1">
        <f t="shared" si="15"/>
        <v>6675.5140875046036</v>
      </c>
      <c r="AA12" s="1">
        <f t="shared" si="3"/>
        <v>0</v>
      </c>
      <c r="AB12" s="1">
        <f t="shared" si="12"/>
        <v>0</v>
      </c>
      <c r="AC12" s="1">
        <f t="shared" si="4"/>
        <v>0</v>
      </c>
      <c r="AD12" s="1">
        <f t="shared" si="13"/>
        <v>-9639</v>
      </c>
    </row>
    <row r="13" spans="1:30" x14ac:dyDescent="0.2">
      <c r="A13" s="8">
        <v>44958</v>
      </c>
      <c r="B13" s="11">
        <f t="shared" ref="B13:B18" si="23">G12</f>
        <v>8452.3299111550623</v>
      </c>
      <c r="C13" s="13">
        <v>8.3000000000000004E-2</v>
      </c>
      <c r="D13" s="11">
        <v>0</v>
      </c>
      <c r="E13" s="11">
        <f t="shared" ref="E13:E18" si="24">B13*C13</f>
        <v>701.54338262587021</v>
      </c>
      <c r="F13" s="6">
        <v>1</v>
      </c>
      <c r="G13" s="11">
        <f t="shared" ref="G13:G18" si="25">B13+E13*F13+D13</f>
        <v>9153.8732937809327</v>
      </c>
      <c r="H13" s="11">
        <f t="shared" ref="H13:H18" si="26">H12+E13</f>
        <v>5208.1432937809341</v>
      </c>
      <c r="I13" s="11">
        <f t="shared" ref="I13:I18" si="27">B13*C13*(1-F13)</f>
        <v>0</v>
      </c>
      <c r="J13" s="11">
        <f t="shared" si="10"/>
        <v>0</v>
      </c>
      <c r="K13" s="11">
        <f t="shared" ref="K13:K18" si="28">I13-D13</f>
        <v>0</v>
      </c>
      <c r="L13" s="11">
        <f t="shared" ref="L13:L18" si="29">L12+K13</f>
        <v>-3945.73</v>
      </c>
      <c r="S13" s="8">
        <v>44896</v>
      </c>
      <c r="T13" s="1">
        <f t="shared" si="14"/>
        <v>16314.514087504605</v>
      </c>
      <c r="U13" s="13">
        <v>7.4999999999999997E-2</v>
      </c>
      <c r="V13" s="7">
        <v>0</v>
      </c>
      <c r="W13" s="6">
        <v>1</v>
      </c>
      <c r="X13" s="7">
        <f t="shared" si="1"/>
        <v>17538.10264406745</v>
      </c>
      <c r="Y13" s="1">
        <f t="shared" si="2"/>
        <v>1223.5885565628453</v>
      </c>
      <c r="Z13" s="1">
        <f t="shared" si="15"/>
        <v>7899.1026440674486</v>
      </c>
      <c r="AA13" s="1">
        <f t="shared" si="3"/>
        <v>0</v>
      </c>
      <c r="AB13" s="1">
        <f t="shared" si="12"/>
        <v>0</v>
      </c>
      <c r="AC13" s="1">
        <f t="shared" si="4"/>
        <v>0</v>
      </c>
      <c r="AD13" s="1">
        <f t="shared" si="13"/>
        <v>-9639</v>
      </c>
    </row>
    <row r="14" spans="1:30" x14ac:dyDescent="0.2">
      <c r="A14" s="8">
        <v>44986</v>
      </c>
      <c r="B14" s="11">
        <f t="shared" si="23"/>
        <v>9153.8732937809327</v>
      </c>
      <c r="C14" s="13">
        <v>8.3000000000000004E-2</v>
      </c>
      <c r="D14" s="11">
        <v>0</v>
      </c>
      <c r="E14" s="11">
        <f t="shared" si="24"/>
        <v>759.77148338381744</v>
      </c>
      <c r="F14" s="6">
        <v>1</v>
      </c>
      <c r="G14" s="11">
        <f t="shared" si="25"/>
        <v>9913.6447771647508</v>
      </c>
      <c r="H14" s="11">
        <f t="shared" si="26"/>
        <v>5967.9147771647513</v>
      </c>
      <c r="I14" s="11">
        <f t="shared" si="27"/>
        <v>0</v>
      </c>
      <c r="J14" s="11">
        <f t="shared" si="10"/>
        <v>0</v>
      </c>
      <c r="K14" s="11">
        <f t="shared" si="28"/>
        <v>0</v>
      </c>
      <c r="L14" s="11">
        <f t="shared" si="29"/>
        <v>-3945.73</v>
      </c>
      <c r="S14" s="8">
        <v>44927</v>
      </c>
      <c r="T14" s="1">
        <f t="shared" ref="T14:T18" si="30">T13+T13*U13*W13+V13</f>
        <v>17538.10264406745</v>
      </c>
      <c r="U14" s="13">
        <v>7.4999999999999997E-2</v>
      </c>
      <c r="V14" s="7">
        <v>0</v>
      </c>
      <c r="W14" s="6">
        <v>1</v>
      </c>
      <c r="X14" s="7">
        <f t="shared" ref="X14:X18" si="31">T14+T14*U14*W14+V14</f>
        <v>18853.460342372509</v>
      </c>
      <c r="Y14" s="1">
        <f t="shared" ref="Y14:Y18" si="32">T14*U14</f>
        <v>1315.3576983050586</v>
      </c>
      <c r="Z14" s="1">
        <f t="shared" ref="Z14:Z18" si="33">Y14+Z13</f>
        <v>9214.4603423725075</v>
      </c>
      <c r="AA14" s="1">
        <f t="shared" ref="AA14:AA18" si="34">T14*U14*(1-W14)</f>
        <v>0</v>
      </c>
      <c r="AB14" s="1">
        <f t="shared" ref="AB14:AB18" si="35">AA14+AB13</f>
        <v>0</v>
      </c>
      <c r="AC14" s="1">
        <f t="shared" ref="AC14:AC18" si="36">AA14-V14</f>
        <v>0</v>
      </c>
      <c r="AD14" s="1">
        <f t="shared" ref="AD14:AD18" si="37">AC14+AD13</f>
        <v>-9639</v>
      </c>
    </row>
    <row r="15" spans="1:30" x14ac:dyDescent="0.2">
      <c r="A15" s="8">
        <v>45017</v>
      </c>
      <c r="B15" s="11">
        <f t="shared" si="23"/>
        <v>9913.6447771647508</v>
      </c>
      <c r="C15" s="13">
        <v>8.3000000000000004E-2</v>
      </c>
      <c r="D15" s="11">
        <v>0</v>
      </c>
      <c r="E15" s="11">
        <f t="shared" si="24"/>
        <v>822.83251650467435</v>
      </c>
      <c r="F15" s="6">
        <v>1</v>
      </c>
      <c r="G15" s="11">
        <f t="shared" si="25"/>
        <v>10736.477293669424</v>
      </c>
      <c r="H15" s="11">
        <f t="shared" si="26"/>
        <v>6790.7472936694257</v>
      </c>
      <c r="I15" s="11">
        <f t="shared" si="27"/>
        <v>0</v>
      </c>
      <c r="J15" s="11">
        <f t="shared" si="10"/>
        <v>0</v>
      </c>
      <c r="K15" s="11">
        <f t="shared" si="28"/>
        <v>0</v>
      </c>
      <c r="L15" s="11">
        <f t="shared" si="29"/>
        <v>-3945.73</v>
      </c>
      <c r="S15" s="8">
        <v>44958</v>
      </c>
      <c r="T15" s="1">
        <f t="shared" si="30"/>
        <v>18853.460342372509</v>
      </c>
      <c r="U15" s="13">
        <v>7.4999999999999997E-2</v>
      </c>
      <c r="V15" s="7">
        <v>0</v>
      </c>
      <c r="W15" s="6">
        <v>1</v>
      </c>
      <c r="X15" s="7">
        <f t="shared" si="31"/>
        <v>20267.469868050448</v>
      </c>
      <c r="Y15" s="1">
        <f t="shared" si="32"/>
        <v>1414.0095256779382</v>
      </c>
      <c r="Z15" s="1">
        <f t="shared" si="33"/>
        <v>10628.469868050446</v>
      </c>
      <c r="AA15" s="1">
        <f t="shared" si="34"/>
        <v>0</v>
      </c>
      <c r="AB15" s="1">
        <f t="shared" si="35"/>
        <v>0</v>
      </c>
      <c r="AC15" s="1">
        <f t="shared" si="36"/>
        <v>0</v>
      </c>
      <c r="AD15" s="1">
        <f t="shared" si="37"/>
        <v>-9639</v>
      </c>
    </row>
    <row r="16" spans="1:30" x14ac:dyDescent="0.2">
      <c r="A16" s="8">
        <v>45047</v>
      </c>
      <c r="B16" s="11">
        <f t="shared" si="23"/>
        <v>10736.477293669424</v>
      </c>
      <c r="C16" s="13">
        <v>8.3000000000000004E-2</v>
      </c>
      <c r="D16" s="11">
        <v>0</v>
      </c>
      <c r="E16" s="11">
        <f t="shared" si="24"/>
        <v>891.12761537456231</v>
      </c>
      <c r="F16" s="6">
        <v>0.5</v>
      </c>
      <c r="G16" s="11">
        <f t="shared" si="25"/>
        <v>11182.041101356706</v>
      </c>
      <c r="H16" s="11">
        <f t="shared" si="26"/>
        <v>7681.8749090439878</v>
      </c>
      <c r="I16" s="11">
        <f t="shared" si="27"/>
        <v>445.56380768728116</v>
      </c>
      <c r="J16" s="11">
        <f t="shared" si="10"/>
        <v>445.56380768728116</v>
      </c>
      <c r="K16" s="11">
        <f t="shared" si="28"/>
        <v>445.56380768728116</v>
      </c>
      <c r="L16" s="11">
        <f t="shared" si="29"/>
        <v>-3500.166192312719</v>
      </c>
      <c r="S16" s="8">
        <v>44986</v>
      </c>
      <c r="T16" s="1">
        <f t="shared" si="30"/>
        <v>20267.469868050448</v>
      </c>
      <c r="U16" s="13">
        <v>7.4999999999999997E-2</v>
      </c>
      <c r="V16" s="7">
        <v>0</v>
      </c>
      <c r="W16" s="6">
        <v>1</v>
      </c>
      <c r="X16" s="7">
        <f t="shared" si="31"/>
        <v>21787.530108154231</v>
      </c>
      <c r="Y16" s="1">
        <f t="shared" si="32"/>
        <v>1520.0602401037836</v>
      </c>
      <c r="Z16" s="1">
        <f t="shared" si="33"/>
        <v>12148.530108154229</v>
      </c>
      <c r="AA16" s="1">
        <f t="shared" si="34"/>
        <v>0</v>
      </c>
      <c r="AB16" s="1">
        <f t="shared" si="35"/>
        <v>0</v>
      </c>
      <c r="AC16" s="1">
        <f t="shared" si="36"/>
        <v>0</v>
      </c>
      <c r="AD16" s="1">
        <f t="shared" si="37"/>
        <v>-9639</v>
      </c>
    </row>
    <row r="17" spans="1:30" x14ac:dyDescent="0.2">
      <c r="A17" s="8">
        <v>45078</v>
      </c>
      <c r="B17" s="11">
        <f t="shared" si="23"/>
        <v>11182.041101356706</v>
      </c>
      <c r="C17" s="13">
        <v>8.3000000000000004E-2</v>
      </c>
      <c r="D17" s="11">
        <v>0</v>
      </c>
      <c r="E17" s="11">
        <f t="shared" si="24"/>
        <v>928.10941141260662</v>
      </c>
      <c r="F17" s="6">
        <v>0.5</v>
      </c>
      <c r="G17" s="11">
        <f t="shared" si="25"/>
        <v>11646.095807063009</v>
      </c>
      <c r="H17" s="11">
        <f t="shared" si="26"/>
        <v>8609.984320456595</v>
      </c>
      <c r="I17" s="11">
        <f t="shared" si="27"/>
        <v>464.05470570630331</v>
      </c>
      <c r="J17" s="11">
        <f t="shared" si="10"/>
        <v>464.05470570630331</v>
      </c>
      <c r="K17" s="11">
        <f t="shared" si="28"/>
        <v>464.05470570630331</v>
      </c>
      <c r="L17" s="11">
        <f t="shared" si="29"/>
        <v>-3036.1114866064158</v>
      </c>
      <c r="S17" s="8">
        <v>45017</v>
      </c>
      <c r="T17" s="1">
        <f t="shared" si="30"/>
        <v>21787.530108154231</v>
      </c>
      <c r="U17" s="13">
        <v>7.4999999999999997E-2</v>
      </c>
      <c r="V17" s="7">
        <v>0</v>
      </c>
      <c r="W17" s="6">
        <v>1</v>
      </c>
      <c r="X17" s="7">
        <f t="shared" si="31"/>
        <v>23421.594866265797</v>
      </c>
      <c r="Y17" s="1">
        <f t="shared" si="32"/>
        <v>1634.0647581115672</v>
      </c>
      <c r="Z17" s="1">
        <f t="shared" si="33"/>
        <v>13782.594866265797</v>
      </c>
      <c r="AA17" s="1">
        <f t="shared" si="34"/>
        <v>0</v>
      </c>
      <c r="AB17" s="1">
        <f t="shared" si="35"/>
        <v>0</v>
      </c>
      <c r="AC17" s="1">
        <f t="shared" si="36"/>
        <v>0</v>
      </c>
      <c r="AD17" s="1">
        <f t="shared" si="37"/>
        <v>-9639</v>
      </c>
    </row>
    <row r="18" spans="1:30" x14ac:dyDescent="0.2">
      <c r="A18" s="8">
        <v>45108</v>
      </c>
      <c r="B18" s="11">
        <f t="shared" si="23"/>
        <v>11646.095807063009</v>
      </c>
      <c r="C18" s="13">
        <v>8.3000000000000004E-2</v>
      </c>
      <c r="D18" s="11">
        <v>0</v>
      </c>
      <c r="E18" s="11">
        <f t="shared" si="24"/>
        <v>966.62595198622989</v>
      </c>
      <c r="F18" s="6">
        <v>0.5</v>
      </c>
      <c r="G18" s="11">
        <f t="shared" si="25"/>
        <v>12129.408783056124</v>
      </c>
      <c r="H18" s="11">
        <f t="shared" si="26"/>
        <v>9576.6102724428256</v>
      </c>
      <c r="I18" s="11">
        <f t="shared" si="27"/>
        <v>483.31297599311495</v>
      </c>
      <c r="J18" s="11">
        <f t="shared" si="10"/>
        <v>483.31297599311495</v>
      </c>
      <c r="K18" s="11">
        <f t="shared" si="28"/>
        <v>483.31297599311495</v>
      </c>
      <c r="L18" s="11">
        <f t="shared" si="29"/>
        <v>-2552.798510613301</v>
      </c>
      <c r="S18" s="8">
        <v>45047</v>
      </c>
      <c r="T18" s="1">
        <f t="shared" si="30"/>
        <v>23421.594866265797</v>
      </c>
      <c r="U18" s="13">
        <v>7.4999999999999997E-2</v>
      </c>
      <c r="V18" s="7">
        <v>0</v>
      </c>
      <c r="W18" s="6">
        <v>1</v>
      </c>
      <c r="X18" s="7">
        <f t="shared" si="31"/>
        <v>25178.214481235733</v>
      </c>
      <c r="Y18" s="1">
        <f t="shared" si="32"/>
        <v>1756.6196149699347</v>
      </c>
      <c r="Z18" s="1">
        <f t="shared" si="33"/>
        <v>15539.214481235733</v>
      </c>
      <c r="AA18" s="1">
        <f t="shared" si="34"/>
        <v>0</v>
      </c>
      <c r="AB18" s="1">
        <f t="shared" si="35"/>
        <v>0</v>
      </c>
      <c r="AC18" s="1">
        <f t="shared" si="36"/>
        <v>0</v>
      </c>
      <c r="AD18" s="1">
        <f t="shared" si="37"/>
        <v>-9639</v>
      </c>
    </row>
    <row r="19" spans="1:30" x14ac:dyDescent="0.2">
      <c r="A19" s="8">
        <v>45139</v>
      </c>
      <c r="B19" s="11">
        <f t="shared" ref="B19:B23" si="38">G18</f>
        <v>12129.408783056124</v>
      </c>
      <c r="C19" s="13">
        <v>8.3000000000000004E-2</v>
      </c>
      <c r="D19" s="11">
        <v>0</v>
      </c>
      <c r="E19" s="11">
        <f t="shared" ref="E19:E23" si="39">B19*C19</f>
        <v>1006.7409289936584</v>
      </c>
      <c r="F19" s="6">
        <v>0.5</v>
      </c>
      <c r="G19" s="11">
        <f t="shared" ref="G19:G23" si="40">B19+E19*F19+D19</f>
        <v>12632.779247552953</v>
      </c>
      <c r="H19" s="11">
        <f t="shared" ref="H19:H23" si="41">H18+E19</f>
        <v>10583.351201436484</v>
      </c>
      <c r="I19" s="11">
        <f t="shared" ref="I19:I23" si="42">B19*C19*(1-F19)</f>
        <v>503.37046449682919</v>
      </c>
      <c r="J19" s="11">
        <f t="shared" si="10"/>
        <v>503.37046449682919</v>
      </c>
      <c r="K19" s="11">
        <f t="shared" ref="K19:K23" si="43">I19-D19</f>
        <v>503.37046449682919</v>
      </c>
      <c r="L19" s="11">
        <f t="shared" ref="L19:L23" si="44">L18+K19</f>
        <v>-2049.4280461164717</v>
      </c>
      <c r="S19" s="8">
        <v>45078</v>
      </c>
      <c r="T19" s="1">
        <f t="shared" ref="T19:T33" si="45">T18+T18*U18*W18+V18</f>
        <v>25178.214481235733</v>
      </c>
      <c r="U19" s="13">
        <v>7.4999999999999997E-2</v>
      </c>
      <c r="V19" s="7">
        <v>0</v>
      </c>
      <c r="W19" s="6">
        <v>1</v>
      </c>
      <c r="X19" s="7">
        <f t="shared" ref="X19:X33" si="46">T19+T19*U19*W19+V19</f>
        <v>27066.580567328412</v>
      </c>
      <c r="Y19" s="1">
        <f t="shared" ref="Y19:Y33" si="47">T19*U19</f>
        <v>1888.3660860926798</v>
      </c>
      <c r="Z19" s="1">
        <f t="shared" ref="Z19:Z33" si="48">Y19+Z18</f>
        <v>17427.580567328412</v>
      </c>
      <c r="AA19" s="1">
        <f t="shared" ref="AA19:AA33" si="49">T19*U19*(1-W19)</f>
        <v>0</v>
      </c>
      <c r="AB19" s="1">
        <f t="shared" ref="AB19:AB33" si="50">AA19+AB18</f>
        <v>0</v>
      </c>
      <c r="AC19" s="1">
        <f t="shared" ref="AC19:AC33" si="51">AA19-V19</f>
        <v>0</v>
      </c>
      <c r="AD19" s="1">
        <f t="shared" ref="AD19:AD33" si="52">AC19+AD18</f>
        <v>-9639</v>
      </c>
    </row>
    <row r="20" spans="1:30" x14ac:dyDescent="0.2">
      <c r="A20" s="8">
        <v>45170</v>
      </c>
      <c r="B20" s="11">
        <f t="shared" si="38"/>
        <v>12632.779247552953</v>
      </c>
      <c r="C20" s="13">
        <v>8.3000000000000004E-2</v>
      </c>
      <c r="D20" s="11">
        <v>0</v>
      </c>
      <c r="E20" s="11">
        <f t="shared" si="39"/>
        <v>1048.5206775468951</v>
      </c>
      <c r="F20" s="6">
        <v>0.5</v>
      </c>
      <c r="G20" s="11">
        <f t="shared" si="40"/>
        <v>13157.0395863264</v>
      </c>
      <c r="H20" s="11">
        <f t="shared" si="41"/>
        <v>11631.87187898338</v>
      </c>
      <c r="I20" s="11">
        <f t="shared" si="42"/>
        <v>524.26033877344753</v>
      </c>
      <c r="J20" s="11">
        <f t="shared" si="10"/>
        <v>524.26033877344753</v>
      </c>
      <c r="K20" s="11">
        <f t="shared" si="43"/>
        <v>524.26033877344753</v>
      </c>
      <c r="L20" s="11">
        <f t="shared" si="44"/>
        <v>-1525.1677073430242</v>
      </c>
      <c r="S20" s="8">
        <v>45108</v>
      </c>
      <c r="T20" s="1">
        <f t="shared" si="45"/>
        <v>27066.580567328412</v>
      </c>
      <c r="U20" s="13">
        <v>7.4999999999999997E-2</v>
      </c>
      <c r="V20" s="7">
        <v>0</v>
      </c>
      <c r="W20" s="6">
        <v>1</v>
      </c>
      <c r="X20" s="7">
        <f t="shared" si="46"/>
        <v>29096.574109878042</v>
      </c>
      <c r="Y20" s="1">
        <f t="shared" si="47"/>
        <v>2029.9935425496308</v>
      </c>
      <c r="Z20" s="1">
        <f t="shared" si="48"/>
        <v>19457.574109878042</v>
      </c>
      <c r="AA20" s="1">
        <f t="shared" si="49"/>
        <v>0</v>
      </c>
      <c r="AB20" s="1">
        <f t="shared" si="50"/>
        <v>0</v>
      </c>
      <c r="AC20" s="1">
        <f t="shared" si="51"/>
        <v>0</v>
      </c>
      <c r="AD20" s="1">
        <f t="shared" si="52"/>
        <v>-9639</v>
      </c>
    </row>
    <row r="21" spans="1:30" x14ac:dyDescent="0.2">
      <c r="A21" s="8">
        <v>45200</v>
      </c>
      <c r="B21" s="11">
        <f t="shared" si="38"/>
        <v>13157.0395863264</v>
      </c>
      <c r="C21" s="13">
        <v>8.3000000000000004E-2</v>
      </c>
      <c r="D21" s="11">
        <v>0</v>
      </c>
      <c r="E21" s="11">
        <f t="shared" si="39"/>
        <v>1092.0342856650914</v>
      </c>
      <c r="F21" s="6">
        <v>0.5</v>
      </c>
      <c r="G21" s="11">
        <f t="shared" si="40"/>
        <v>13703.056729158947</v>
      </c>
      <c r="H21" s="11">
        <f t="shared" si="41"/>
        <v>12723.906164648472</v>
      </c>
      <c r="I21" s="11">
        <f t="shared" si="42"/>
        <v>546.01714283254569</v>
      </c>
      <c r="J21" s="11">
        <f t="shared" si="10"/>
        <v>546.01714283254569</v>
      </c>
      <c r="K21" s="11">
        <f t="shared" si="43"/>
        <v>546.01714283254569</v>
      </c>
      <c r="L21" s="11">
        <f t="shared" si="44"/>
        <v>-979.15056451047849</v>
      </c>
      <c r="S21" s="8">
        <v>45139</v>
      </c>
      <c r="T21" s="1">
        <f t="shared" si="45"/>
        <v>29096.574109878042</v>
      </c>
      <c r="U21" s="13">
        <v>7.4999999999999997E-2</v>
      </c>
      <c r="V21" s="7">
        <v>0</v>
      </c>
      <c r="W21" s="6">
        <v>1</v>
      </c>
      <c r="X21" s="7">
        <f t="shared" si="46"/>
        <v>31278.817168118894</v>
      </c>
      <c r="Y21" s="1">
        <f t="shared" si="47"/>
        <v>2182.2430582408529</v>
      </c>
      <c r="Z21" s="1">
        <f t="shared" si="48"/>
        <v>21639.817168118894</v>
      </c>
      <c r="AA21" s="1">
        <f t="shared" si="49"/>
        <v>0</v>
      </c>
      <c r="AB21" s="1">
        <f t="shared" si="50"/>
        <v>0</v>
      </c>
      <c r="AC21" s="1">
        <f t="shared" si="51"/>
        <v>0</v>
      </c>
      <c r="AD21" s="1">
        <f t="shared" si="52"/>
        <v>-9639</v>
      </c>
    </row>
    <row r="22" spans="1:30" x14ac:dyDescent="0.2">
      <c r="A22" s="8">
        <v>45231</v>
      </c>
      <c r="B22" s="11">
        <f t="shared" si="38"/>
        <v>13703.056729158947</v>
      </c>
      <c r="C22" s="13">
        <v>8.3000000000000004E-2</v>
      </c>
      <c r="D22" s="11">
        <v>0</v>
      </c>
      <c r="E22" s="11">
        <f t="shared" si="39"/>
        <v>1137.3537085201926</v>
      </c>
      <c r="F22" s="6">
        <v>0.5</v>
      </c>
      <c r="G22" s="11">
        <f t="shared" si="40"/>
        <v>14271.733583419043</v>
      </c>
      <c r="H22" s="11">
        <f t="shared" si="41"/>
        <v>13861.259873168665</v>
      </c>
      <c r="I22" s="11">
        <f t="shared" si="42"/>
        <v>568.67685426009632</v>
      </c>
      <c r="J22" s="11">
        <f t="shared" si="10"/>
        <v>568.67685426009632</v>
      </c>
      <c r="K22" s="11">
        <f t="shared" si="43"/>
        <v>568.67685426009632</v>
      </c>
      <c r="L22" s="11">
        <f t="shared" si="44"/>
        <v>-410.47371025038217</v>
      </c>
      <c r="S22" s="8">
        <v>45170</v>
      </c>
      <c r="T22" s="1">
        <f t="shared" si="45"/>
        <v>31278.817168118894</v>
      </c>
      <c r="U22" s="13">
        <v>7.4999999999999997E-2</v>
      </c>
      <c r="V22" s="7">
        <v>0</v>
      </c>
      <c r="W22" s="6">
        <v>1</v>
      </c>
      <c r="X22" s="7">
        <f t="shared" si="46"/>
        <v>33624.728455727811</v>
      </c>
      <c r="Y22" s="1">
        <f t="shared" si="47"/>
        <v>2345.9112876089171</v>
      </c>
      <c r="Z22" s="1">
        <f t="shared" si="48"/>
        <v>23985.728455727811</v>
      </c>
      <c r="AA22" s="1">
        <f t="shared" si="49"/>
        <v>0</v>
      </c>
      <c r="AB22" s="1">
        <f t="shared" si="50"/>
        <v>0</v>
      </c>
      <c r="AC22" s="1">
        <f t="shared" si="51"/>
        <v>0</v>
      </c>
      <c r="AD22" s="1">
        <f t="shared" si="52"/>
        <v>-9639</v>
      </c>
    </row>
    <row r="23" spans="1:30" x14ac:dyDescent="0.2">
      <c r="A23" s="8">
        <v>45261</v>
      </c>
      <c r="B23" s="11">
        <f t="shared" si="38"/>
        <v>14271.733583419043</v>
      </c>
      <c r="C23" s="13">
        <v>8.3000000000000004E-2</v>
      </c>
      <c r="D23" s="11">
        <v>0</v>
      </c>
      <c r="E23" s="11">
        <f t="shared" si="39"/>
        <v>1184.5538874237807</v>
      </c>
      <c r="F23" s="6">
        <v>0.5</v>
      </c>
      <c r="G23" s="11">
        <f t="shared" si="40"/>
        <v>14864.010527130933</v>
      </c>
      <c r="H23" s="11">
        <f t="shared" si="41"/>
        <v>15045.813760592446</v>
      </c>
      <c r="I23" s="11">
        <f t="shared" si="42"/>
        <v>592.27694371189034</v>
      </c>
      <c r="J23" s="11">
        <f t="shared" si="10"/>
        <v>592.27694371189034</v>
      </c>
      <c r="K23" s="11">
        <f t="shared" si="43"/>
        <v>592.27694371189034</v>
      </c>
      <c r="L23" s="11">
        <f t="shared" si="44"/>
        <v>181.80323346150817</v>
      </c>
      <c r="S23" s="8">
        <v>45200</v>
      </c>
      <c r="T23" s="1">
        <f t="shared" si="45"/>
        <v>33624.728455727811</v>
      </c>
      <c r="U23" s="13">
        <v>7.4999999999999997E-2</v>
      </c>
      <c r="V23" s="7">
        <v>0</v>
      </c>
      <c r="W23" s="6">
        <v>1</v>
      </c>
      <c r="X23" s="7">
        <f t="shared" si="46"/>
        <v>36146.583089907399</v>
      </c>
      <c r="Y23" s="1">
        <f t="shared" si="47"/>
        <v>2521.8546341795859</v>
      </c>
      <c r="Z23" s="1">
        <f t="shared" si="48"/>
        <v>26507.583089907395</v>
      </c>
      <c r="AA23" s="1">
        <f t="shared" si="49"/>
        <v>0</v>
      </c>
      <c r="AB23" s="1">
        <f t="shared" si="50"/>
        <v>0</v>
      </c>
      <c r="AC23" s="1">
        <f t="shared" si="51"/>
        <v>0</v>
      </c>
      <c r="AD23" s="1">
        <f t="shared" si="52"/>
        <v>-9639</v>
      </c>
    </row>
    <row r="24" spans="1:30" x14ac:dyDescent="0.2">
      <c r="A24" s="8"/>
      <c r="B24" s="1"/>
      <c r="C24" s="6"/>
      <c r="D24" s="7"/>
      <c r="E24" s="1"/>
      <c r="F24" s="6"/>
      <c r="G24" s="7"/>
      <c r="H24" s="1"/>
      <c r="I24" s="1"/>
      <c r="J24" s="1"/>
      <c r="K24" s="1"/>
      <c r="L24" s="1"/>
      <c r="S24" s="8">
        <v>45231</v>
      </c>
      <c r="T24" s="1">
        <f t="shared" si="45"/>
        <v>36146.583089907399</v>
      </c>
      <c r="U24" s="13">
        <v>7.4999999999999997E-2</v>
      </c>
      <c r="V24" s="7">
        <v>0</v>
      </c>
      <c r="W24" s="6">
        <v>1</v>
      </c>
      <c r="X24" s="7">
        <f t="shared" si="46"/>
        <v>38857.576821650451</v>
      </c>
      <c r="Y24" s="1">
        <f t="shared" si="47"/>
        <v>2710.9937317430549</v>
      </c>
      <c r="Z24" s="1">
        <f t="shared" si="48"/>
        <v>29218.576821650451</v>
      </c>
      <c r="AA24" s="1">
        <f t="shared" si="49"/>
        <v>0</v>
      </c>
      <c r="AB24" s="1">
        <f t="shared" si="50"/>
        <v>0</v>
      </c>
      <c r="AC24" s="1">
        <f t="shared" si="51"/>
        <v>0</v>
      </c>
      <c r="AD24" s="1">
        <f t="shared" si="52"/>
        <v>-9639</v>
      </c>
    </row>
    <row r="25" spans="1:30" x14ac:dyDescent="0.2">
      <c r="A25" s="8"/>
      <c r="B25" s="1"/>
      <c r="C25" s="6"/>
      <c r="D25" s="7"/>
      <c r="E25" s="1"/>
      <c r="F25" s="6"/>
      <c r="G25" s="7"/>
      <c r="H25" s="1"/>
      <c r="I25" s="1"/>
      <c r="J25" s="1"/>
      <c r="K25" s="1"/>
      <c r="L25" s="1"/>
      <c r="S25" s="8">
        <v>45261</v>
      </c>
      <c r="T25" s="1">
        <f t="shared" si="45"/>
        <v>38857.576821650451</v>
      </c>
      <c r="U25" s="13">
        <v>7.4999999999999997E-2</v>
      </c>
      <c r="V25" s="7">
        <v>0</v>
      </c>
      <c r="W25" s="6">
        <v>0.5</v>
      </c>
      <c r="X25" s="7">
        <f t="shared" si="46"/>
        <v>40314.735952462346</v>
      </c>
      <c r="Y25" s="1">
        <f t="shared" si="47"/>
        <v>2914.3182616237837</v>
      </c>
      <c r="Z25" s="1">
        <f t="shared" si="48"/>
        <v>32132.895083274234</v>
      </c>
      <c r="AA25" s="1">
        <f t="shared" si="49"/>
        <v>1457.1591308118918</v>
      </c>
      <c r="AB25" s="1">
        <f t="shared" si="50"/>
        <v>1457.1591308118918</v>
      </c>
      <c r="AC25" s="1">
        <f t="shared" si="51"/>
        <v>1457.1591308118918</v>
      </c>
      <c r="AD25" s="1">
        <f t="shared" si="52"/>
        <v>-8181.8408691881086</v>
      </c>
    </row>
    <row r="26" spans="1:30" x14ac:dyDescent="0.2">
      <c r="A26" s="8"/>
      <c r="B26" s="1"/>
      <c r="C26" s="6"/>
      <c r="D26" s="7"/>
      <c r="E26" s="1"/>
      <c r="F26" s="6"/>
      <c r="G26" s="7"/>
      <c r="H26" s="1"/>
      <c r="I26" s="1"/>
      <c r="J26" s="1"/>
      <c r="K26" s="1"/>
      <c r="L26" s="1"/>
      <c r="S26" s="8">
        <v>45292</v>
      </c>
      <c r="T26" s="1">
        <f t="shared" si="45"/>
        <v>40314.735952462346</v>
      </c>
      <c r="U26" s="13">
        <v>7.4999999999999997E-2</v>
      </c>
      <c r="V26" s="7">
        <v>0</v>
      </c>
      <c r="W26" s="6">
        <v>0.5</v>
      </c>
      <c r="X26" s="7">
        <f t="shared" si="46"/>
        <v>41826.538550679681</v>
      </c>
      <c r="Y26" s="1">
        <f t="shared" si="47"/>
        <v>3023.6051964346757</v>
      </c>
      <c r="Z26" s="1">
        <f t="shared" si="48"/>
        <v>35156.500279708911</v>
      </c>
      <c r="AA26" s="1">
        <f t="shared" si="49"/>
        <v>1511.8025982173378</v>
      </c>
      <c r="AB26" s="1">
        <f t="shared" si="50"/>
        <v>2968.9617290292299</v>
      </c>
      <c r="AC26" s="1">
        <f t="shared" si="51"/>
        <v>1511.8025982173378</v>
      </c>
      <c r="AD26" s="1">
        <f t="shared" si="52"/>
        <v>-6670.038270970771</v>
      </c>
    </row>
    <row r="27" spans="1:30" x14ac:dyDescent="0.2">
      <c r="A27" s="8"/>
      <c r="B27" s="1"/>
      <c r="C27" s="6"/>
      <c r="D27" s="7"/>
      <c r="E27" s="1"/>
      <c r="F27" s="6"/>
      <c r="G27" s="7"/>
      <c r="H27" s="1"/>
      <c r="I27" s="1"/>
      <c r="J27" s="1"/>
      <c r="K27" s="1"/>
      <c r="L27" s="1"/>
      <c r="S27" s="8">
        <v>45323</v>
      </c>
      <c r="T27" s="1">
        <f t="shared" si="45"/>
        <v>41826.538550679681</v>
      </c>
      <c r="U27" s="13">
        <v>7.4999999999999997E-2</v>
      </c>
      <c r="V27" s="7">
        <v>0</v>
      </c>
      <c r="W27" s="6">
        <v>0.5</v>
      </c>
      <c r="X27" s="7">
        <f t="shared" si="46"/>
        <v>43395.033746330169</v>
      </c>
      <c r="Y27" s="1">
        <f t="shared" si="47"/>
        <v>3136.9903913009762</v>
      </c>
      <c r="Z27" s="1">
        <f t="shared" si="48"/>
        <v>38293.490671009888</v>
      </c>
      <c r="AA27" s="1">
        <f t="shared" si="49"/>
        <v>1568.4951956504881</v>
      </c>
      <c r="AB27" s="1">
        <f t="shared" si="50"/>
        <v>4537.4569246797182</v>
      </c>
      <c r="AC27" s="1">
        <f t="shared" si="51"/>
        <v>1568.4951956504881</v>
      </c>
      <c r="AD27" s="1">
        <f t="shared" si="52"/>
        <v>-5101.5430753202827</v>
      </c>
    </row>
    <row r="28" spans="1:30" x14ac:dyDescent="0.2">
      <c r="A28" s="8"/>
      <c r="B28" s="1"/>
      <c r="C28" s="6"/>
      <c r="D28" s="7"/>
      <c r="E28" s="1"/>
      <c r="F28" s="6"/>
      <c r="G28" s="7"/>
      <c r="H28" s="1"/>
      <c r="I28" s="1"/>
      <c r="J28" s="1"/>
      <c r="K28" s="1"/>
      <c r="L28" s="1"/>
      <c r="S28" s="8">
        <v>45352</v>
      </c>
      <c r="T28" s="1">
        <f t="shared" si="45"/>
        <v>43395.033746330169</v>
      </c>
      <c r="U28" s="13">
        <v>7.4999999999999997E-2</v>
      </c>
      <c r="V28" s="7">
        <v>0</v>
      </c>
      <c r="W28" s="6">
        <v>0.5</v>
      </c>
      <c r="X28" s="7">
        <f t="shared" si="46"/>
        <v>45022.347511817548</v>
      </c>
      <c r="Y28" s="1">
        <f t="shared" si="47"/>
        <v>3254.6275309747625</v>
      </c>
      <c r="Z28" s="1">
        <f t="shared" si="48"/>
        <v>41548.118201984653</v>
      </c>
      <c r="AA28" s="1">
        <f t="shared" si="49"/>
        <v>1627.3137654873813</v>
      </c>
      <c r="AB28" s="1">
        <f t="shared" si="50"/>
        <v>6164.770690167099</v>
      </c>
      <c r="AC28" s="1">
        <f t="shared" si="51"/>
        <v>1627.3137654873813</v>
      </c>
      <c r="AD28" s="1">
        <f t="shared" si="52"/>
        <v>-3474.2293098329014</v>
      </c>
    </row>
    <row r="29" spans="1:30" x14ac:dyDescent="0.2">
      <c r="A29" s="8"/>
      <c r="B29" s="1"/>
      <c r="C29" s="6"/>
      <c r="D29" s="7"/>
      <c r="E29" s="1"/>
      <c r="F29" s="6"/>
      <c r="G29" s="7"/>
      <c r="H29" s="1"/>
      <c r="I29" s="1"/>
      <c r="J29" s="1"/>
      <c r="K29" s="1"/>
      <c r="L29" s="1"/>
      <c r="S29" s="8">
        <v>45383</v>
      </c>
      <c r="T29" s="1">
        <f t="shared" si="45"/>
        <v>45022.347511817548</v>
      </c>
      <c r="U29" s="13">
        <v>7.4999999999999997E-2</v>
      </c>
      <c r="V29" s="7">
        <v>0</v>
      </c>
      <c r="W29" s="6">
        <v>0.5</v>
      </c>
      <c r="X29" s="7">
        <f t="shared" si="46"/>
        <v>46710.685543510706</v>
      </c>
      <c r="Y29" s="1">
        <f t="shared" si="47"/>
        <v>3376.6760633863159</v>
      </c>
      <c r="Z29" s="1">
        <f t="shared" si="48"/>
        <v>44924.794265370969</v>
      </c>
      <c r="AA29" s="1">
        <f t="shared" si="49"/>
        <v>1688.338031693158</v>
      </c>
      <c r="AB29" s="1">
        <f t="shared" si="50"/>
        <v>7853.108721860257</v>
      </c>
      <c r="AC29" s="1">
        <f t="shared" si="51"/>
        <v>1688.338031693158</v>
      </c>
      <c r="AD29" s="1">
        <f t="shared" si="52"/>
        <v>-1785.8912781397435</v>
      </c>
    </row>
    <row r="30" spans="1:30" x14ac:dyDescent="0.2">
      <c r="A30" s="8"/>
      <c r="B30" s="1"/>
      <c r="C30" s="6"/>
      <c r="D30" s="7"/>
      <c r="E30" s="1"/>
      <c r="F30" s="6"/>
      <c r="G30" s="7"/>
      <c r="H30" s="1"/>
      <c r="I30" s="1"/>
      <c r="J30" s="1"/>
      <c r="K30" s="1"/>
      <c r="L30" s="1"/>
      <c r="S30" s="8">
        <v>45413</v>
      </c>
      <c r="T30" s="1">
        <f t="shared" si="45"/>
        <v>46710.685543510706</v>
      </c>
      <c r="U30" s="13">
        <v>7.4999999999999997E-2</v>
      </c>
      <c r="V30" s="7">
        <v>0</v>
      </c>
      <c r="W30" s="6">
        <v>0.5</v>
      </c>
      <c r="X30" s="7">
        <f t="shared" si="46"/>
        <v>48462.336251392357</v>
      </c>
      <c r="Y30" s="1">
        <f t="shared" si="47"/>
        <v>3503.3014157633029</v>
      </c>
      <c r="Z30" s="1">
        <f t="shared" si="48"/>
        <v>48428.095681134269</v>
      </c>
      <c r="AA30" s="1">
        <f t="shared" si="49"/>
        <v>1751.6507078816514</v>
      </c>
      <c r="AB30" s="1">
        <f t="shared" si="50"/>
        <v>9604.7594297419091</v>
      </c>
      <c r="AC30" s="1">
        <f t="shared" si="51"/>
        <v>1751.6507078816514</v>
      </c>
      <c r="AD30" s="1">
        <f t="shared" si="52"/>
        <v>-34.240570258092021</v>
      </c>
    </row>
    <row r="31" spans="1:30" x14ac:dyDescent="0.2">
      <c r="A31" s="8"/>
      <c r="B31" s="1"/>
      <c r="C31" s="6"/>
      <c r="D31" s="7"/>
      <c r="E31" s="1"/>
      <c r="F31" s="6"/>
      <c r="G31" s="7"/>
      <c r="H31" s="1"/>
      <c r="I31" s="1"/>
      <c r="J31" s="1"/>
      <c r="K31" s="1"/>
      <c r="L31" s="1"/>
      <c r="S31" s="8">
        <v>45444</v>
      </c>
      <c r="T31" s="1">
        <f t="shared" si="45"/>
        <v>48462.336251392357</v>
      </c>
      <c r="U31" s="13">
        <v>7.4999999999999997E-2</v>
      </c>
      <c r="V31" s="7">
        <v>0</v>
      </c>
      <c r="W31" s="6">
        <v>0.5</v>
      </c>
      <c r="X31" s="7">
        <f t="shared" si="46"/>
        <v>50279.673860819566</v>
      </c>
      <c r="Y31" s="1">
        <f t="shared" si="47"/>
        <v>3634.6752188544265</v>
      </c>
      <c r="Z31" s="1">
        <f t="shared" si="48"/>
        <v>52062.770899988696</v>
      </c>
      <c r="AA31" s="1">
        <f t="shared" si="49"/>
        <v>1817.3376094272132</v>
      </c>
      <c r="AB31" s="1">
        <f t="shared" si="50"/>
        <v>11422.097039169123</v>
      </c>
      <c r="AC31" s="1">
        <f t="shared" si="51"/>
        <v>1817.3376094272132</v>
      </c>
      <c r="AD31" s="1">
        <f t="shared" si="52"/>
        <v>1783.0970391691212</v>
      </c>
    </row>
    <row r="32" spans="1:30" x14ac:dyDescent="0.2">
      <c r="A32" s="8"/>
      <c r="B32" s="1"/>
      <c r="C32" s="6"/>
      <c r="D32" s="7"/>
      <c r="E32" s="1"/>
      <c r="F32" s="6"/>
      <c r="G32" s="7"/>
      <c r="H32" s="1"/>
      <c r="I32" s="1"/>
      <c r="J32" s="1"/>
      <c r="K32" s="1"/>
      <c r="L32" s="1"/>
      <c r="S32" s="8">
        <v>45474</v>
      </c>
      <c r="T32" s="1">
        <f t="shared" si="45"/>
        <v>50279.673860819566</v>
      </c>
      <c r="U32" s="13">
        <v>7.4999999999999997E-2</v>
      </c>
      <c r="V32" s="7">
        <v>0</v>
      </c>
      <c r="W32" s="6">
        <v>0.5</v>
      </c>
      <c r="X32" s="7">
        <f t="shared" si="46"/>
        <v>52165.161630600298</v>
      </c>
      <c r="Y32" s="1">
        <f t="shared" si="47"/>
        <v>3770.9755395614675</v>
      </c>
      <c r="Z32" s="1">
        <f t="shared" si="48"/>
        <v>55833.746439550167</v>
      </c>
      <c r="AA32" s="1">
        <f t="shared" si="49"/>
        <v>1885.4877697807337</v>
      </c>
      <c r="AB32" s="1">
        <f t="shared" si="50"/>
        <v>13307.584808949856</v>
      </c>
      <c r="AC32" s="1">
        <f t="shared" si="51"/>
        <v>1885.4877697807337</v>
      </c>
      <c r="AD32" s="1">
        <f t="shared" si="52"/>
        <v>3668.584808949855</v>
      </c>
    </row>
    <row r="33" spans="1:30" x14ac:dyDescent="0.2">
      <c r="A33" s="8"/>
      <c r="B33" s="1"/>
      <c r="C33" s="6"/>
      <c r="D33" s="7"/>
      <c r="E33" s="1"/>
      <c r="F33" s="6"/>
      <c r="G33" s="7"/>
      <c r="H33" s="1"/>
      <c r="I33" s="1"/>
      <c r="J33" s="1"/>
      <c r="K33" s="1"/>
      <c r="L33" s="1"/>
      <c r="S33" s="8">
        <v>45505</v>
      </c>
      <c r="T33" s="1">
        <f t="shared" si="45"/>
        <v>52165.161630600298</v>
      </c>
      <c r="U33" s="13">
        <v>7.4999999999999997E-2</v>
      </c>
      <c r="V33" s="7">
        <v>0</v>
      </c>
      <c r="W33" s="6">
        <v>0.5</v>
      </c>
      <c r="X33" s="7">
        <f t="shared" si="46"/>
        <v>54121.355191747811</v>
      </c>
      <c r="Y33" s="1">
        <f t="shared" si="47"/>
        <v>3912.387122295022</v>
      </c>
      <c r="Z33" s="1">
        <f t="shared" si="48"/>
        <v>59746.133561845185</v>
      </c>
      <c r="AA33" s="1">
        <f t="shared" si="49"/>
        <v>1956.193561147511</v>
      </c>
      <c r="AB33" s="1">
        <f t="shared" si="50"/>
        <v>15263.778370097367</v>
      </c>
      <c r="AC33" s="1">
        <f t="shared" si="51"/>
        <v>1956.193561147511</v>
      </c>
      <c r="AD33" s="1">
        <f t="shared" si="52"/>
        <v>5624.778370097366</v>
      </c>
    </row>
    <row r="34" spans="1:30" x14ac:dyDescent="0.2">
      <c r="A34" s="8"/>
      <c r="B34" s="1"/>
      <c r="C34" s="6"/>
      <c r="D34" s="7"/>
      <c r="E34" s="1"/>
      <c r="F34" s="6"/>
      <c r="G34" s="7"/>
      <c r="H34" s="1"/>
      <c r="I34" s="1"/>
      <c r="J34" s="1"/>
      <c r="K34" s="1"/>
      <c r="L34" s="1"/>
    </row>
    <row r="35" spans="1:30" x14ac:dyDescent="0.2">
      <c r="A35" s="8"/>
      <c r="B35" s="1"/>
      <c r="C35" s="6"/>
      <c r="D35" s="7"/>
      <c r="E35" s="1"/>
      <c r="F35" s="6"/>
      <c r="G35" s="7"/>
      <c r="H35" s="1"/>
      <c r="I35" s="1"/>
      <c r="J35" s="1"/>
      <c r="K35" s="1"/>
      <c r="L35" s="1"/>
    </row>
    <row r="36" spans="1:30" x14ac:dyDescent="0.2">
      <c r="A36" s="8"/>
      <c r="B36" s="1"/>
      <c r="C36" s="6"/>
      <c r="D36" s="7"/>
      <c r="E36" s="1"/>
      <c r="F36" s="6"/>
      <c r="G36" s="7"/>
      <c r="H36" s="1"/>
      <c r="I36" s="1"/>
      <c r="J36" s="1"/>
      <c r="K36" s="1"/>
      <c r="L36" s="1"/>
    </row>
    <row r="37" spans="1:30" x14ac:dyDescent="0.2">
      <c r="A37" s="8"/>
      <c r="B37" s="1"/>
      <c r="C37" s="6"/>
      <c r="D37" s="7"/>
      <c r="E37" s="1"/>
      <c r="F37" s="6"/>
      <c r="G37" s="7"/>
      <c r="H37" s="1"/>
      <c r="I37" s="1"/>
      <c r="J37" s="1"/>
      <c r="K37" s="1"/>
      <c r="L37" s="1"/>
    </row>
    <row r="38" spans="1:30" x14ac:dyDescent="0.2">
      <c r="A38" s="8"/>
      <c r="B38" s="1"/>
      <c r="C38" s="6"/>
      <c r="D38" s="7"/>
      <c r="E38" s="1"/>
      <c r="F38" s="6"/>
      <c r="G38" s="7"/>
      <c r="H38" s="1"/>
      <c r="I38" s="1"/>
      <c r="J38" s="1"/>
      <c r="K38" s="1"/>
      <c r="L38" s="1"/>
    </row>
    <row r="39" spans="1:30" x14ac:dyDescent="0.2">
      <c r="A39" s="8"/>
      <c r="B39" s="1"/>
      <c r="C39" s="6"/>
      <c r="D39" s="7"/>
      <c r="E39" s="1"/>
      <c r="F39" s="6"/>
      <c r="G39" s="7"/>
      <c r="H39" s="1"/>
      <c r="I39" s="1"/>
      <c r="J39" s="1"/>
      <c r="K39" s="1"/>
      <c r="L39" s="1"/>
    </row>
    <row r="40" spans="1:30" x14ac:dyDescent="0.2">
      <c r="A40" s="8"/>
      <c r="B40" s="1"/>
      <c r="C40" s="6"/>
      <c r="D40" s="7"/>
      <c r="E40" s="1"/>
      <c r="F40" s="6"/>
      <c r="G40" s="7"/>
      <c r="H40" s="1"/>
      <c r="I40" s="1"/>
      <c r="J40" s="1"/>
      <c r="K40" s="1"/>
      <c r="L40" s="1"/>
    </row>
    <row r="41" spans="1:30" x14ac:dyDescent="0.2">
      <c r="A41" s="8"/>
      <c r="B41" s="1"/>
      <c r="C41" s="6"/>
      <c r="D41" s="7"/>
      <c r="E41" s="1"/>
      <c r="F41" s="6"/>
      <c r="G41" s="7"/>
      <c r="H41" s="1"/>
      <c r="I41" s="1"/>
      <c r="J41" s="1"/>
      <c r="K41" s="1"/>
      <c r="L41" s="1"/>
    </row>
    <row r="42" spans="1:30" x14ac:dyDescent="0.2">
      <c r="A42" s="8"/>
      <c r="B42" s="1"/>
      <c r="C42" s="6"/>
      <c r="D42" s="7"/>
      <c r="E42" s="1"/>
      <c r="F42" s="6"/>
      <c r="G42" s="7"/>
      <c r="H42" s="1"/>
      <c r="I42" s="1"/>
      <c r="J42" s="1"/>
      <c r="K42" s="1"/>
      <c r="L42" s="1"/>
    </row>
    <row r="43" spans="1:30" x14ac:dyDescent="0.2">
      <c r="A43" s="8"/>
      <c r="B43" s="1"/>
      <c r="C43" s="6"/>
      <c r="D43" s="7"/>
      <c r="E43" s="1"/>
      <c r="F43" s="6"/>
      <c r="G43" s="7"/>
      <c r="H43" s="1"/>
      <c r="I43" s="1"/>
      <c r="J43" s="1"/>
      <c r="K43" s="1"/>
      <c r="L43" s="1"/>
    </row>
    <row r="44" spans="1:30" x14ac:dyDescent="0.2">
      <c r="A44" s="8"/>
      <c r="B44" s="1"/>
      <c r="C44" s="6"/>
      <c r="D44" s="7"/>
      <c r="E44" s="1"/>
      <c r="F44" s="6"/>
      <c r="G44" s="7"/>
      <c r="H44" s="1"/>
      <c r="I44" s="1"/>
      <c r="J44" s="1"/>
      <c r="K44" s="1"/>
      <c r="L44" s="1"/>
    </row>
    <row r="45" spans="1:30" x14ac:dyDescent="0.2">
      <c r="A45" s="8"/>
      <c r="B45" s="1"/>
      <c r="C45" s="6"/>
      <c r="D45" s="7"/>
      <c r="E45" s="1"/>
      <c r="F45" s="6"/>
      <c r="G45" s="7"/>
      <c r="H45" s="1"/>
      <c r="I45" s="1"/>
      <c r="J45" s="1"/>
      <c r="K45" s="1"/>
      <c r="L45" s="1"/>
    </row>
    <row r="46" spans="1:30" x14ac:dyDescent="0.2">
      <c r="A46" s="8"/>
      <c r="B46" s="1"/>
      <c r="C46" s="6"/>
      <c r="D46" s="7"/>
      <c r="E46" s="1"/>
      <c r="F46" s="6"/>
      <c r="G46" s="7"/>
      <c r="H46" s="1"/>
      <c r="I46" s="1"/>
      <c r="J46" s="1"/>
      <c r="K46" s="1"/>
      <c r="L46" s="1"/>
    </row>
    <row r="47" spans="1:30" x14ac:dyDescent="0.2">
      <c r="A47" s="8"/>
      <c r="B47" s="1"/>
      <c r="C47" s="6"/>
      <c r="D47" s="7"/>
      <c r="E47" s="1"/>
      <c r="F47" s="6"/>
      <c r="G47" s="7"/>
      <c r="H47" s="1"/>
      <c r="I47" s="1"/>
      <c r="J47" s="1"/>
      <c r="K47" s="1"/>
      <c r="L47" s="1"/>
    </row>
    <row r="48" spans="1:30" x14ac:dyDescent="0.2">
      <c r="A48" s="8"/>
      <c r="B48" s="1"/>
      <c r="C48" s="6"/>
      <c r="D48" s="7"/>
      <c r="E48" s="1"/>
      <c r="F48" s="6"/>
      <c r="G48" s="7"/>
      <c r="H48" s="1"/>
      <c r="I48" s="1"/>
      <c r="J48" s="1"/>
      <c r="K48" s="1"/>
      <c r="L48" s="1"/>
    </row>
    <row r="49" spans="1:12" x14ac:dyDescent="0.2">
      <c r="A49" s="8"/>
      <c r="B49" s="1"/>
      <c r="C49" s="6"/>
      <c r="D49" s="7"/>
      <c r="E49" s="1"/>
      <c r="F49" s="6"/>
      <c r="G49" s="7"/>
      <c r="H49" s="1"/>
      <c r="I49" s="1"/>
      <c r="J49" s="1"/>
      <c r="K49" s="1"/>
      <c r="L49" s="1"/>
    </row>
    <row r="50" spans="1:12" x14ac:dyDescent="0.2">
      <c r="A50" s="8"/>
      <c r="B50" s="1"/>
      <c r="C50" s="6"/>
      <c r="D50" s="7"/>
      <c r="E50" s="1"/>
      <c r="F50" s="6"/>
      <c r="G50" s="7"/>
      <c r="H50" s="1"/>
      <c r="I50" s="1"/>
      <c r="J50" s="1"/>
      <c r="K50" s="1"/>
      <c r="L50" s="1"/>
    </row>
    <row r="51" spans="1:12" x14ac:dyDescent="0.2">
      <c r="A51" s="8"/>
      <c r="B51" s="1"/>
      <c r="C51" s="6"/>
      <c r="D51" s="7"/>
      <c r="E51" s="1"/>
      <c r="F51" s="6"/>
      <c r="G51" s="7"/>
      <c r="H51" s="1"/>
      <c r="I51" s="1"/>
      <c r="J51" s="1"/>
      <c r="K51" s="1"/>
      <c r="L51" s="1"/>
    </row>
    <row r="52" spans="1:12" x14ac:dyDescent="0.2">
      <c r="A52" s="8"/>
      <c r="B52" s="1"/>
      <c r="C52" s="6"/>
      <c r="D52" s="7"/>
      <c r="E52" s="1"/>
      <c r="F52" s="6"/>
      <c r="G52" s="7"/>
      <c r="H52" s="1"/>
      <c r="I52" s="1"/>
      <c r="J52" s="1"/>
      <c r="K52" s="1"/>
      <c r="L52" s="1"/>
    </row>
    <row r="53" spans="1:12" x14ac:dyDescent="0.2">
      <c r="A53" s="8"/>
      <c r="B53" s="1"/>
      <c r="C53" s="6"/>
      <c r="D53" s="7"/>
      <c r="E53" s="1"/>
      <c r="F53" s="6"/>
      <c r="G53" s="7"/>
      <c r="H53" s="1"/>
      <c r="I53" s="1"/>
      <c r="J53" s="1"/>
      <c r="K53" s="1"/>
      <c r="L53" s="1"/>
    </row>
    <row r="54" spans="1:12" x14ac:dyDescent="0.2">
      <c r="A54" s="8"/>
      <c r="B54" s="1"/>
      <c r="C54" s="6"/>
      <c r="D54" s="7"/>
      <c r="E54" s="1"/>
      <c r="F54" s="6"/>
      <c r="G54" s="7"/>
      <c r="H54" s="1"/>
      <c r="I54" s="1"/>
      <c r="J54" s="1"/>
      <c r="K54" s="1"/>
      <c r="L54" s="1"/>
    </row>
    <row r="55" spans="1:12" x14ac:dyDescent="0.2">
      <c r="A55" s="8"/>
      <c r="B55" s="1"/>
      <c r="C55" s="6"/>
      <c r="D55" s="7"/>
      <c r="E55" s="1"/>
      <c r="F55" s="6"/>
      <c r="G55" s="7"/>
      <c r="H55" s="1"/>
      <c r="I55" s="1"/>
      <c r="J55" s="1"/>
      <c r="K55" s="1"/>
      <c r="L55" s="1"/>
    </row>
    <row r="56" spans="1:12" x14ac:dyDescent="0.2">
      <c r="A56" s="8"/>
      <c r="B56" s="1"/>
      <c r="C56" s="6"/>
      <c r="D56" s="7"/>
      <c r="E56" s="1"/>
      <c r="F56" s="6"/>
      <c r="G56" s="7"/>
      <c r="H56" s="1"/>
      <c r="I56" s="1"/>
      <c r="J56" s="1"/>
      <c r="K56" s="1"/>
      <c r="L56" s="1"/>
    </row>
    <row r="57" spans="1:12" x14ac:dyDescent="0.2">
      <c r="A57" s="8"/>
      <c r="B57" s="1"/>
      <c r="C57" s="6"/>
      <c r="D57" s="7"/>
      <c r="E57" s="1"/>
      <c r="F57" s="6"/>
      <c r="G57" s="7"/>
      <c r="H57" s="1"/>
      <c r="I57" s="1"/>
      <c r="J57" s="1"/>
      <c r="K57" s="1"/>
      <c r="L57" s="1"/>
    </row>
    <row r="58" spans="1:12" x14ac:dyDescent="0.2">
      <c r="A58" s="8"/>
      <c r="B58" s="1"/>
      <c r="C58" s="6"/>
      <c r="D58" s="7"/>
      <c r="E58" s="1"/>
      <c r="F58" s="6"/>
      <c r="G58" s="7"/>
      <c r="H58" s="1"/>
      <c r="I58" s="1"/>
      <c r="J58" s="1"/>
      <c r="K58" s="1"/>
      <c r="L58" s="1"/>
    </row>
    <row r="59" spans="1:12" x14ac:dyDescent="0.2">
      <c r="A59" s="8"/>
      <c r="B59" s="1"/>
      <c r="C59" s="6"/>
      <c r="D59" s="7"/>
      <c r="E59" s="1"/>
      <c r="F59" s="6"/>
      <c r="G59" s="7"/>
      <c r="H59" s="1"/>
      <c r="I59" s="1"/>
      <c r="J59" s="1"/>
      <c r="K59" s="1"/>
      <c r="L59" s="1"/>
    </row>
    <row r="60" spans="1:12" x14ac:dyDescent="0.2">
      <c r="A60" s="8"/>
      <c r="B60" s="1"/>
      <c r="C60" s="6"/>
      <c r="D60" s="7"/>
      <c r="E60" s="1"/>
      <c r="F60" s="6"/>
      <c r="G60" s="7"/>
      <c r="H60" s="1"/>
      <c r="I60" s="1"/>
      <c r="J60" s="1"/>
      <c r="K60" s="1"/>
      <c r="L60" s="1"/>
    </row>
    <row r="61" spans="1:12" x14ac:dyDescent="0.2">
      <c r="A61" s="8"/>
      <c r="B61" s="1"/>
      <c r="C61" s="6"/>
      <c r="D61" s="7"/>
      <c r="E61" s="1"/>
      <c r="F61" s="6"/>
      <c r="G61" s="7"/>
      <c r="H61" s="1"/>
      <c r="I61" s="1"/>
      <c r="J61" s="1"/>
      <c r="K61" s="1"/>
      <c r="L61" s="1"/>
    </row>
    <row r="62" spans="1:12" x14ac:dyDescent="0.2">
      <c r="A62" s="8"/>
      <c r="B62" s="1"/>
      <c r="C62" s="6"/>
      <c r="D62" s="7"/>
      <c r="E62" s="1"/>
      <c r="F62" s="6"/>
      <c r="G62" s="7"/>
      <c r="H62" s="1"/>
      <c r="I62" s="1"/>
      <c r="J62" s="1"/>
      <c r="K62" s="1"/>
      <c r="L62" s="1"/>
    </row>
    <row r="63" spans="1:12" x14ac:dyDescent="0.2">
      <c r="A63" s="8"/>
      <c r="B63" s="1"/>
      <c r="C63" s="6"/>
      <c r="D63" s="7"/>
      <c r="E63" s="1"/>
      <c r="F63" s="6"/>
      <c r="G63" s="7"/>
      <c r="H63" s="1"/>
      <c r="I63" s="1"/>
      <c r="J63" s="1"/>
      <c r="K63" s="1"/>
      <c r="L63" s="1"/>
    </row>
    <row r="64" spans="1:12" x14ac:dyDescent="0.2">
      <c r="A64" s="8"/>
      <c r="B64" s="1"/>
      <c r="C64" s="6"/>
      <c r="D64" s="7"/>
      <c r="E64" s="1"/>
      <c r="F64" s="6"/>
      <c r="G64" s="7"/>
      <c r="H64" s="1"/>
      <c r="I64" s="1"/>
      <c r="J64" s="1"/>
      <c r="K64" s="1"/>
      <c r="L64" s="1"/>
    </row>
    <row r="65" spans="1:12" x14ac:dyDescent="0.2">
      <c r="A65" s="8"/>
      <c r="B65" s="1"/>
      <c r="C65" s="6"/>
      <c r="D65" s="7"/>
      <c r="E65" s="1"/>
      <c r="F65" s="6"/>
      <c r="G65" s="7"/>
      <c r="H65" s="1"/>
      <c r="I65" s="1"/>
      <c r="J65" s="1"/>
      <c r="K65" s="1"/>
      <c r="L65" s="1"/>
    </row>
    <row r="66" spans="1:12" x14ac:dyDescent="0.2">
      <c r="A66" s="8"/>
      <c r="B66" s="1"/>
      <c r="C66" s="6"/>
      <c r="D66" s="7"/>
      <c r="E66" s="1"/>
      <c r="F66" s="6"/>
      <c r="G66" s="7"/>
      <c r="H66" s="1"/>
      <c r="I66" s="1"/>
      <c r="J66" s="1"/>
      <c r="K66" s="1"/>
      <c r="L66" s="1"/>
    </row>
    <row r="67" spans="1:12" x14ac:dyDescent="0.2">
      <c r="A67" s="8"/>
      <c r="B67" s="1"/>
      <c r="C67" s="6"/>
      <c r="D67" s="7"/>
      <c r="E67" s="1"/>
      <c r="F67" s="6"/>
      <c r="G67" s="7"/>
      <c r="H67" s="1"/>
      <c r="I67" s="1"/>
      <c r="J67" s="1"/>
      <c r="K67" s="1"/>
      <c r="L67" s="1"/>
    </row>
    <row r="68" spans="1:12" x14ac:dyDescent="0.2">
      <c r="A68" s="8"/>
      <c r="B68" s="1"/>
      <c r="C68" s="6"/>
      <c r="D68" s="7"/>
      <c r="E68" s="1"/>
      <c r="F68" s="6"/>
      <c r="G68" s="7"/>
      <c r="H68" s="1"/>
      <c r="I68" s="1"/>
      <c r="J68" s="1"/>
      <c r="K68" s="1"/>
      <c r="L68" s="1"/>
    </row>
    <row r="69" spans="1:12" x14ac:dyDescent="0.2">
      <c r="A69" s="8"/>
      <c r="B69" s="1"/>
      <c r="C69" s="6"/>
      <c r="D69" s="7"/>
      <c r="E69" s="1"/>
      <c r="F69" s="6"/>
      <c r="G69" s="7"/>
      <c r="H69" s="1"/>
      <c r="I69" s="1"/>
      <c r="J69" s="1"/>
      <c r="K69" s="1"/>
      <c r="L69" s="1"/>
    </row>
    <row r="70" spans="1:12" x14ac:dyDescent="0.2">
      <c r="A70" s="8"/>
      <c r="B70" s="1"/>
      <c r="C70" s="6"/>
      <c r="D70" s="7"/>
      <c r="E70" s="1"/>
      <c r="F70" s="6"/>
      <c r="G70" s="7"/>
      <c r="H70" s="1"/>
      <c r="I70" s="1"/>
      <c r="J70" s="1"/>
      <c r="K70" s="1"/>
      <c r="L70" s="1"/>
    </row>
    <row r="71" spans="1:12" x14ac:dyDescent="0.2">
      <c r="A71" s="8"/>
      <c r="B71" s="1"/>
      <c r="C71" s="6"/>
      <c r="D71" s="7"/>
      <c r="E71" s="1"/>
      <c r="F71" s="6"/>
      <c r="G71" s="7"/>
      <c r="H71" s="1"/>
      <c r="I71" s="1"/>
      <c r="J71" s="1"/>
      <c r="K71" s="1"/>
      <c r="L71" s="1"/>
    </row>
    <row r="72" spans="1:12" x14ac:dyDescent="0.2">
      <c r="A72" s="8"/>
      <c r="B72" s="1"/>
      <c r="C72" s="6"/>
      <c r="D72" s="7"/>
      <c r="E72" s="1"/>
      <c r="F72" s="6"/>
      <c r="G72" s="7"/>
      <c r="H72" s="1"/>
      <c r="I72" s="1"/>
      <c r="J72" s="1"/>
      <c r="K72" s="1"/>
      <c r="L72" s="1"/>
    </row>
    <row r="73" spans="1:12" x14ac:dyDescent="0.2">
      <c r="A73" s="8"/>
      <c r="B73" s="1"/>
      <c r="C73" s="6"/>
      <c r="D73" s="7"/>
      <c r="E73" s="1"/>
      <c r="F73" s="6"/>
      <c r="G73" s="7"/>
      <c r="H73" s="1"/>
      <c r="I73" s="1"/>
      <c r="J73" s="1"/>
      <c r="K73" s="1"/>
      <c r="L7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812E-A21A-4D1E-9640-356A868B2728}">
  <dimension ref="A1:E7"/>
  <sheetViews>
    <sheetView workbookViewId="0">
      <selection activeCell="C8" sqref="C8"/>
    </sheetView>
  </sheetViews>
  <sheetFormatPr defaultRowHeight="14.25" x14ac:dyDescent="0.2"/>
  <cols>
    <col min="1" max="1" width="11.25" customWidth="1"/>
    <col min="2" max="2" width="11.75" customWidth="1"/>
    <col min="3" max="3" width="16.625" customWidth="1"/>
    <col min="4" max="4" width="13" customWidth="1"/>
    <col min="5" max="5" width="9.875" bestFit="1" customWidth="1"/>
  </cols>
  <sheetData>
    <row r="1" spans="1:5" x14ac:dyDescent="0.2">
      <c r="A1" t="s">
        <v>37</v>
      </c>
      <c r="B1" t="s">
        <v>42</v>
      </c>
    </row>
    <row r="2" spans="1:5" x14ac:dyDescent="0.2">
      <c r="A2" t="s">
        <v>22</v>
      </c>
      <c r="B2" t="s">
        <v>46</v>
      </c>
      <c r="C2" t="s">
        <v>44</v>
      </c>
      <c r="D2" t="s">
        <v>45</v>
      </c>
      <c r="E2" t="s">
        <v>47</v>
      </c>
    </row>
    <row r="3" spans="1:5" x14ac:dyDescent="0.2">
      <c r="A3" t="s">
        <v>43</v>
      </c>
      <c r="B3" s="15">
        <v>2.9889999999999999</v>
      </c>
      <c r="C3" s="14">
        <v>24.31</v>
      </c>
      <c r="D3" s="16">
        <f>B3*C3</f>
        <v>72.662589999999994</v>
      </c>
      <c r="E3" s="16">
        <f>D3</f>
        <v>72.662589999999994</v>
      </c>
    </row>
    <row r="4" spans="1:5" x14ac:dyDescent="0.2">
      <c r="A4" t="s">
        <v>48</v>
      </c>
      <c r="B4">
        <v>6.3244300000000004</v>
      </c>
      <c r="C4">
        <v>19.63</v>
      </c>
      <c r="D4">
        <f>C4*B4</f>
        <v>124.14856090000001</v>
      </c>
      <c r="E4" s="16">
        <f>E3+D4</f>
        <v>196.8111509</v>
      </c>
    </row>
    <row r="5" spans="1:5" x14ac:dyDescent="0.2">
      <c r="A5" t="s">
        <v>48</v>
      </c>
      <c r="B5">
        <v>2.14</v>
      </c>
      <c r="C5">
        <v>19.47</v>
      </c>
      <c r="D5">
        <f>C5*B5</f>
        <v>41.665799999999997</v>
      </c>
      <c r="E5" s="16">
        <f>E4+D5</f>
        <v>238.47695089999999</v>
      </c>
    </row>
    <row r="6" spans="1:5" x14ac:dyDescent="0.2">
      <c r="A6" t="s">
        <v>55</v>
      </c>
      <c r="B6">
        <v>29</v>
      </c>
      <c r="C6">
        <v>6.53</v>
      </c>
      <c r="D6">
        <f>C6*B6</f>
        <v>189.37</v>
      </c>
      <c r="E6" s="16">
        <f>E5+D6</f>
        <v>427.84695090000002</v>
      </c>
    </row>
    <row r="7" spans="1:5" x14ac:dyDescent="0.2">
      <c r="A7" t="s">
        <v>56</v>
      </c>
      <c r="B7">
        <v>610</v>
      </c>
      <c r="C7">
        <v>0.46</v>
      </c>
      <c r="D7">
        <f>C7*B7</f>
        <v>280.60000000000002</v>
      </c>
      <c r="E7" s="16">
        <f>E6+D7</f>
        <v>708.44695090000005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8765-0C77-41F6-BE60-81D1BBFA3E14}">
  <dimension ref="A1:D2"/>
  <sheetViews>
    <sheetView workbookViewId="0">
      <selection activeCell="D3" sqref="D3"/>
    </sheetView>
  </sheetViews>
  <sheetFormatPr defaultRowHeight="14.25" x14ac:dyDescent="0.2"/>
  <cols>
    <col min="4" max="4" width="14.25" customWidth="1"/>
  </cols>
  <sheetData>
    <row r="1" spans="1:4" x14ac:dyDescent="0.2">
      <c r="A1" t="s">
        <v>22</v>
      </c>
      <c r="B1" t="s">
        <v>37</v>
      </c>
      <c r="C1" t="s">
        <v>52</v>
      </c>
      <c r="D1" t="s">
        <v>53</v>
      </c>
    </row>
    <row r="2" spans="1:4" x14ac:dyDescent="0.2">
      <c r="A2" t="s">
        <v>54</v>
      </c>
      <c r="B2" t="s">
        <v>51</v>
      </c>
      <c r="C2">
        <v>0</v>
      </c>
      <c r="D2">
        <v>288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BB51-2018-4810-B361-D4085496EB56}">
  <dimension ref="A1:C2"/>
  <sheetViews>
    <sheetView workbookViewId="0">
      <selection activeCell="D4" sqref="D4"/>
    </sheetView>
  </sheetViews>
  <sheetFormatPr defaultRowHeight="14.25" x14ac:dyDescent="0.2"/>
  <cols>
    <col min="1" max="1" width="13.375" customWidth="1"/>
    <col min="2" max="2" width="11.25" customWidth="1"/>
  </cols>
  <sheetData>
    <row r="1" spans="1:3" x14ac:dyDescent="0.2">
      <c r="A1" t="s">
        <v>22</v>
      </c>
      <c r="B1" t="s">
        <v>49</v>
      </c>
      <c r="C1" t="s">
        <v>50</v>
      </c>
    </row>
    <row r="2" spans="1:3" x14ac:dyDescent="0.2">
      <c r="A2" t="s">
        <v>48</v>
      </c>
      <c r="B2">
        <v>24.084009999999999</v>
      </c>
      <c r="C2">
        <v>122.11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8B99-6C1D-4EAB-83CD-D74D0101CFF1}">
  <dimension ref="A1:K53"/>
  <sheetViews>
    <sheetView workbookViewId="0">
      <selection activeCell="G16" sqref="G16"/>
    </sheetView>
  </sheetViews>
  <sheetFormatPr defaultRowHeight="14.25" x14ac:dyDescent="0.2"/>
  <cols>
    <col min="1" max="1" width="13" customWidth="1"/>
    <col min="2" max="2" width="11.5" customWidth="1"/>
    <col min="3" max="3" width="16.875" customWidth="1"/>
    <col min="4" max="4" width="16.125" customWidth="1"/>
    <col min="5" max="5" width="20.625" customWidth="1"/>
    <col min="6" max="6" width="16.375" customWidth="1"/>
    <col min="9" max="9" width="11.875" customWidth="1"/>
    <col min="10" max="10" width="14.625" customWidth="1"/>
  </cols>
  <sheetData>
    <row r="1" spans="1:10" x14ac:dyDescent="0.2">
      <c r="A1" t="s">
        <v>22</v>
      </c>
      <c r="B1" t="s">
        <v>23</v>
      </c>
      <c r="C1" t="s">
        <v>25</v>
      </c>
      <c r="D1" t="s">
        <v>26</v>
      </c>
      <c r="E1" t="s">
        <v>27</v>
      </c>
    </row>
    <row r="2" spans="1:10" x14ac:dyDescent="0.2">
      <c r="A2" s="9">
        <v>44632</v>
      </c>
      <c r="B2">
        <v>14</v>
      </c>
      <c r="C2">
        <v>1.6876899999999999</v>
      </c>
      <c r="D2">
        <v>0</v>
      </c>
      <c r="E2">
        <v>9.1241199999999996</v>
      </c>
    </row>
    <row r="3" spans="1:10" x14ac:dyDescent="0.2">
      <c r="A3" s="9">
        <v>44633</v>
      </c>
      <c r="B3">
        <v>32</v>
      </c>
      <c r="E3">
        <v>7.4120000000000005E-2</v>
      </c>
    </row>
    <row r="4" spans="1:10" x14ac:dyDescent="0.2">
      <c r="A4" s="9">
        <v>44634</v>
      </c>
      <c r="I4" t="s">
        <v>24</v>
      </c>
      <c r="J4">
        <v>10.25</v>
      </c>
    </row>
    <row r="5" spans="1:10" x14ac:dyDescent="0.2">
      <c r="A5" s="9">
        <v>44635</v>
      </c>
    </row>
    <row r="6" spans="1:10" x14ac:dyDescent="0.2">
      <c r="A6" s="9">
        <v>44636</v>
      </c>
    </row>
    <row r="7" spans="1:10" x14ac:dyDescent="0.2">
      <c r="A7" s="9">
        <v>44637</v>
      </c>
    </row>
    <row r="8" spans="1:10" x14ac:dyDescent="0.2">
      <c r="A8" s="9">
        <v>44638</v>
      </c>
    </row>
    <row r="9" spans="1:10" x14ac:dyDescent="0.2">
      <c r="A9" s="9">
        <v>44639</v>
      </c>
    </row>
    <row r="10" spans="1:10" x14ac:dyDescent="0.2">
      <c r="A10" s="9">
        <v>44640</v>
      </c>
    </row>
    <row r="38" spans="2:11" x14ac:dyDescent="0.2">
      <c r="B38" s="1"/>
      <c r="C38" s="6"/>
      <c r="D38" s="7"/>
      <c r="E38" s="6"/>
      <c r="F38" s="7"/>
      <c r="G38" s="1"/>
      <c r="H38" s="1"/>
      <c r="I38" s="1"/>
      <c r="J38" s="1"/>
      <c r="K38" s="1"/>
    </row>
    <row r="39" spans="2:11" x14ac:dyDescent="0.2">
      <c r="B39" s="1"/>
      <c r="C39" s="6"/>
      <c r="D39" s="7"/>
      <c r="E39" s="6"/>
      <c r="F39" s="7"/>
      <c r="G39" s="1"/>
      <c r="H39" s="1"/>
      <c r="I39" s="1"/>
      <c r="J39" s="1"/>
      <c r="K39" s="1"/>
    </row>
    <row r="40" spans="2:11" x14ac:dyDescent="0.2">
      <c r="B40" s="1"/>
      <c r="C40" s="6"/>
      <c r="D40" s="7"/>
      <c r="E40" s="6"/>
      <c r="F40" s="7"/>
      <c r="G40" s="1"/>
      <c r="H40" s="1"/>
      <c r="I40" s="1"/>
      <c r="J40" s="1"/>
      <c r="K40" s="1"/>
    </row>
    <row r="41" spans="2:11" x14ac:dyDescent="0.2">
      <c r="B41" s="1"/>
      <c r="C41" s="6"/>
      <c r="D41" s="7"/>
      <c r="E41" s="6"/>
      <c r="F41" s="7"/>
      <c r="G41" s="1"/>
      <c r="H41" s="1"/>
      <c r="I41" s="1"/>
      <c r="J41" s="1"/>
      <c r="K41" s="1"/>
    </row>
    <row r="42" spans="2:11" x14ac:dyDescent="0.2">
      <c r="B42" s="1"/>
      <c r="C42" s="6"/>
      <c r="D42" s="7"/>
      <c r="E42" s="6"/>
      <c r="F42" s="7"/>
      <c r="G42" s="1"/>
      <c r="H42" s="1"/>
      <c r="I42" s="1"/>
      <c r="J42" s="1"/>
      <c r="K42" s="1"/>
    </row>
    <row r="43" spans="2:11" x14ac:dyDescent="0.2">
      <c r="B43" s="1"/>
      <c r="C43" s="6"/>
      <c r="D43" s="7"/>
      <c r="E43" s="6"/>
      <c r="F43" s="7"/>
      <c r="G43" s="1"/>
      <c r="H43" s="1"/>
      <c r="I43" s="1"/>
      <c r="J43" s="1"/>
      <c r="K43" s="1"/>
    </row>
    <row r="44" spans="2:11" x14ac:dyDescent="0.2">
      <c r="B44" s="1"/>
      <c r="C44" s="6"/>
      <c r="D44" s="7"/>
      <c r="E44" s="6"/>
      <c r="F44" s="7"/>
      <c r="G44" s="1"/>
      <c r="H44" s="1"/>
      <c r="I44" s="1"/>
      <c r="J44" s="1"/>
      <c r="K44" s="1"/>
    </row>
    <row r="45" spans="2:11" x14ac:dyDescent="0.2">
      <c r="B45" s="1"/>
      <c r="C45" s="6"/>
      <c r="D45" s="7"/>
      <c r="E45" s="6"/>
      <c r="F45" s="7"/>
      <c r="G45" s="1"/>
      <c r="H45" s="1"/>
      <c r="I45" s="1"/>
      <c r="J45" s="1"/>
      <c r="K45" s="1"/>
    </row>
    <row r="46" spans="2:11" x14ac:dyDescent="0.2">
      <c r="B46" s="1"/>
      <c r="C46" s="6"/>
      <c r="D46" s="7"/>
      <c r="E46" s="6"/>
      <c r="F46" s="7"/>
      <c r="G46" s="1"/>
      <c r="H46" s="1"/>
      <c r="I46" s="1"/>
      <c r="J46" s="1"/>
      <c r="K46" s="1"/>
    </row>
    <row r="47" spans="2:11" x14ac:dyDescent="0.2">
      <c r="B47" s="1"/>
      <c r="C47" s="6"/>
      <c r="D47" s="7"/>
      <c r="E47" s="6"/>
      <c r="F47" s="7"/>
      <c r="G47" s="1"/>
      <c r="H47" s="1"/>
      <c r="I47" s="1"/>
      <c r="J47" s="1"/>
      <c r="K47" s="1"/>
    </row>
    <row r="48" spans="2:11" x14ac:dyDescent="0.2">
      <c r="B48" s="1"/>
      <c r="C48" s="6"/>
      <c r="D48" s="7"/>
      <c r="E48" s="6"/>
      <c r="F48" s="7"/>
      <c r="G48" s="1"/>
      <c r="H48" s="1"/>
      <c r="I48" s="1"/>
      <c r="J48" s="1"/>
      <c r="K48" s="1"/>
    </row>
    <row r="49" spans="2:11" x14ac:dyDescent="0.2">
      <c r="B49" s="1"/>
      <c r="C49" s="6"/>
      <c r="D49" s="7"/>
      <c r="E49" s="6"/>
      <c r="F49" s="7"/>
      <c r="G49" s="1"/>
      <c r="H49" s="1"/>
      <c r="I49" s="1"/>
      <c r="J49" s="1"/>
      <c r="K49" s="1"/>
    </row>
    <row r="50" spans="2:11" x14ac:dyDescent="0.2">
      <c r="B50" s="1"/>
      <c r="C50" s="6"/>
      <c r="D50" s="7"/>
      <c r="E50" s="6"/>
      <c r="F50" s="7"/>
      <c r="G50" s="1"/>
      <c r="H50" s="1"/>
      <c r="I50" s="1"/>
      <c r="J50" s="1"/>
      <c r="K50" s="1"/>
    </row>
    <row r="51" spans="2:11" x14ac:dyDescent="0.2">
      <c r="B51" s="1"/>
      <c r="C51" s="6"/>
      <c r="D51" s="7"/>
      <c r="E51" s="6"/>
      <c r="F51" s="7"/>
      <c r="G51" s="1"/>
      <c r="H51" s="1"/>
      <c r="I51" s="1"/>
      <c r="J51" s="1"/>
      <c r="K51" s="1"/>
    </row>
    <row r="52" spans="2:11" x14ac:dyDescent="0.2">
      <c r="B52" s="1"/>
      <c r="C52" s="6"/>
      <c r="D52" s="7"/>
      <c r="E52" s="6"/>
      <c r="F52" s="7"/>
      <c r="G52" s="1"/>
      <c r="H52" s="1"/>
      <c r="I52" s="1"/>
      <c r="J52" s="1"/>
      <c r="K52" s="1"/>
    </row>
    <row r="53" spans="2:11" x14ac:dyDescent="0.2">
      <c r="B53" s="1"/>
      <c r="C53" s="6"/>
      <c r="D53" s="7"/>
      <c r="E53" s="6"/>
      <c r="F53" s="7"/>
      <c r="G53" s="1"/>
      <c r="H53" s="1"/>
      <c r="I53" s="1"/>
      <c r="J53" s="1"/>
      <c r="K53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BC87-0F8E-4EA7-A53E-14746EB7C083}">
  <dimension ref="A1:C3"/>
  <sheetViews>
    <sheetView workbookViewId="0">
      <selection activeCell="B7" sqref="B7"/>
    </sheetView>
  </sheetViews>
  <sheetFormatPr defaultRowHeight="14.25" x14ac:dyDescent="0.2"/>
  <cols>
    <col min="1" max="1" width="11.375" customWidth="1"/>
    <col min="2" max="2" width="20.25" customWidth="1"/>
    <col min="3" max="3" width="16.875" customWidth="1"/>
  </cols>
  <sheetData>
    <row r="1" spans="1:3" x14ac:dyDescent="0.2">
      <c r="A1" t="s">
        <v>22</v>
      </c>
      <c r="B1" t="s">
        <v>37</v>
      </c>
      <c r="C1" t="s">
        <v>40</v>
      </c>
    </row>
    <row r="2" spans="1:3" ht="225" customHeight="1" x14ac:dyDescent="0.2">
      <c r="A2" t="s">
        <v>38</v>
      </c>
      <c r="B2" t="s">
        <v>39</v>
      </c>
      <c r="C2" s="10">
        <v>2.9229999999999999E-7</v>
      </c>
    </row>
    <row r="3" spans="1:3" ht="28.5" x14ac:dyDescent="0.2">
      <c r="A3" s="12" t="s">
        <v>38</v>
      </c>
      <c r="B3" s="12" t="s">
        <v>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Investition</vt:lpstr>
      <vt:lpstr>JuiceField</vt:lpstr>
      <vt:lpstr>YieldNodes</vt:lpstr>
      <vt:lpstr>Zeus</vt:lpstr>
      <vt:lpstr>Rubymine</vt:lpstr>
      <vt:lpstr>Elonbank</vt:lpstr>
      <vt:lpstr>EasyBlock</vt:lpstr>
      <vt:lpstr>Elephant 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Fengjie Liang</dc:creator>
  <cp:lastModifiedBy>Fengjie Liang</cp:lastModifiedBy>
  <dcterms:created xsi:type="dcterms:W3CDTF">2015-06-05T18:19:34Z</dcterms:created>
  <dcterms:modified xsi:type="dcterms:W3CDTF">2022-07-01T10:25:25Z</dcterms:modified>
</cp:coreProperties>
</file>