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strcat\Desktop\科研\1-AgNbO3基实验\repo\SS-PAN\data\"/>
    </mc:Choice>
  </mc:AlternateContent>
  <xr:revisionPtr revIDLastSave="0" documentId="13_ncr:1_{8A15F170-55CB-4EF0-8778-A0E0E14EEDAA}" xr6:coauthVersionLast="47" xr6:coauthVersionMax="47" xr10:uidLastSave="{00000000-0000-0000-0000-000000000000}"/>
  <bookViews>
    <workbookView xWindow="-108" yWindow="-108" windowWidth="23256" windowHeight="12456" tabRatio="791" activeTab="2" xr2:uid="{00000000-000D-0000-FFFF-FFFF00000000}"/>
  </bookViews>
  <sheets>
    <sheet name="原始数据" sheetId="13" r:id="rId1"/>
    <sheet name="掺杂元素表" sheetId="2" r:id="rId2"/>
    <sheet name="import2Python" sheetId="14" r:id="rId3"/>
  </sheets>
  <calcPr calcId="191029"/>
</workbook>
</file>

<file path=xl/calcChain.xml><?xml version="1.0" encoding="utf-8"?>
<calcChain xmlns="http://schemas.openxmlformats.org/spreadsheetml/2006/main">
  <c r="AM17" i="13" l="1"/>
  <c r="AK17" i="13"/>
  <c r="AJ17" i="13"/>
  <c r="AL17" i="13" s="1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T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AM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T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B16" i="13"/>
  <c r="AM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T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B15" i="13"/>
  <c r="AM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T14" i="13"/>
  <c r="R14" i="13"/>
  <c r="Q14" i="13"/>
  <c r="S14" i="13" s="1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B14" i="13"/>
  <c r="AM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T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B13" i="13"/>
  <c r="AM12" i="13"/>
  <c r="AK12" i="13"/>
  <c r="AJ12" i="13"/>
  <c r="AL12" i="13" s="1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T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B12" i="13"/>
  <c r="AM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T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B11" i="13"/>
  <c r="AM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T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B10" i="13"/>
  <c r="AM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T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B9" i="13"/>
  <c r="AM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T8" i="13"/>
  <c r="R8" i="13"/>
  <c r="Q8" i="13"/>
  <c r="S8" i="13" s="1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B8" i="13"/>
  <c r="AM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T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B7" i="13"/>
  <c r="AM6" i="13"/>
  <c r="AK6" i="13"/>
  <c r="AJ6" i="13"/>
  <c r="AL6" i="13" s="1"/>
  <c r="AI6" i="13"/>
  <c r="AH6" i="13"/>
  <c r="AG6" i="13"/>
  <c r="AF6" i="13"/>
  <c r="AE6" i="13"/>
  <c r="AD6" i="13"/>
  <c r="AC6" i="13"/>
  <c r="AB6" i="13"/>
  <c r="AA6" i="13"/>
  <c r="Z6" i="13"/>
  <c r="Y6" i="13"/>
  <c r="W6" i="13"/>
  <c r="T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B6" i="13"/>
  <c r="AM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W5" i="13"/>
  <c r="T5" i="13"/>
  <c r="R5" i="13"/>
  <c r="Q5" i="13"/>
  <c r="S5" i="13" s="1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B5" i="13"/>
  <c r="AM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W4" i="13"/>
  <c r="T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B4" i="13"/>
  <c r="AM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W3" i="13"/>
  <c r="T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B3" i="13"/>
  <c r="AM2" i="13"/>
  <c r="AK2" i="13"/>
  <c r="AJ2" i="13"/>
  <c r="AL2" i="13" s="1"/>
  <c r="AI2" i="13"/>
  <c r="AH2" i="13"/>
  <c r="AG2" i="13"/>
  <c r="AF2" i="13"/>
  <c r="AE2" i="13"/>
  <c r="AD2" i="13"/>
  <c r="AC2" i="13"/>
  <c r="AB2" i="13"/>
  <c r="AA2" i="13"/>
  <c r="Z2" i="13"/>
  <c r="Y2" i="13"/>
  <c r="W2" i="13"/>
  <c r="T2" i="13"/>
  <c r="R2" i="13"/>
  <c r="Q2" i="13"/>
  <c r="S2" i="13" s="1"/>
  <c r="K2" i="13"/>
  <c r="J2" i="13"/>
  <c r="F2" i="13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R2" i="2"/>
  <c r="Q2" i="2"/>
  <c r="AL10" i="13" l="1"/>
  <c r="S13" i="13"/>
  <c r="AL7" i="13"/>
  <c r="AL13" i="13"/>
  <c r="AL3" i="13"/>
  <c r="S10" i="13"/>
  <c r="S16" i="13"/>
  <c r="AL5" i="13"/>
  <c r="AL15" i="13"/>
  <c r="AL4" i="13"/>
  <c r="S12" i="13"/>
  <c r="S17" i="13"/>
  <c r="S3" i="13"/>
  <c r="AL8" i="13"/>
  <c r="S6" i="13"/>
  <c r="S9" i="13"/>
  <c r="S15" i="13"/>
  <c r="S4" i="13"/>
  <c r="S7" i="13"/>
  <c r="AL9" i="13"/>
  <c r="AL14" i="13"/>
  <c r="S11" i="13"/>
  <c r="AL11" i="13"/>
  <c r="AL16" i="13"/>
</calcChain>
</file>

<file path=xl/sharedStrings.xml><?xml version="1.0" encoding="utf-8"?>
<sst xmlns="http://schemas.openxmlformats.org/spreadsheetml/2006/main" count="150" uniqueCount="93">
  <si>
    <t>论文名</t>
  </si>
  <si>
    <t>A位掺杂元素</t>
  </si>
  <si>
    <t>A位掺杂比例(mol%)</t>
  </si>
  <si>
    <t>A位离子半径(Å)</t>
  </si>
  <si>
    <t>A原子半径(pm)</t>
  </si>
  <si>
    <t>A-O键长(Å)</t>
  </si>
  <si>
    <t>A位的范德华半径(Allinger)(pm)</t>
  </si>
  <si>
    <t>A周期数</t>
  </si>
  <si>
    <t>A位共价半径(pm)</t>
  </si>
  <si>
    <t>A位价电子距离</t>
  </si>
  <si>
    <t>A位核电子距离</t>
  </si>
  <si>
    <t>A位电负性</t>
  </si>
  <si>
    <t>A位第一电离能(KJ/mol)</t>
  </si>
  <si>
    <t>A位电子亲和力(KJ/mol)</t>
  </si>
  <si>
    <t>A位相对分子质量</t>
  </si>
  <si>
    <t>A位有效核电荷数</t>
  </si>
  <si>
    <t>A位原子序数</t>
  </si>
  <si>
    <t>A位电荷-半径比</t>
  </si>
  <si>
    <t>A位电子数与核电荷数之比</t>
  </si>
  <si>
    <t>A位赝势核半径(a.u.)</t>
  </si>
  <si>
    <t>B位掺杂比例(mol%)</t>
  </si>
  <si>
    <t>B位掺杂元素</t>
  </si>
  <si>
    <t>B位离子半径(pm)</t>
  </si>
  <si>
    <t>B原子半径(pm)</t>
  </si>
  <si>
    <t>B-O键长(Å)</t>
  </si>
  <si>
    <t>B位的范德华半径(pm)</t>
  </si>
  <si>
    <t>B周期数</t>
  </si>
  <si>
    <t>B位共价半径(pm)</t>
  </si>
  <si>
    <t>B位价电子距离(Å)</t>
  </si>
  <si>
    <t>B位核电子距离(Å)</t>
  </si>
  <si>
    <t>B位电负性</t>
  </si>
  <si>
    <t>B位第一电离能(KJ/mol)</t>
  </si>
  <si>
    <t>B位电子亲和力(KJ/mol)</t>
  </si>
  <si>
    <t>B位相对分子质量</t>
  </si>
  <si>
    <t>B位有效核电荷数</t>
  </si>
  <si>
    <t>B位原子序数</t>
  </si>
  <si>
    <t>B位电荷-半径比</t>
  </si>
  <si>
    <t>B位电子数与核电荷数之比</t>
  </si>
  <si>
    <t>B位赝势核半径(a.u.)</t>
  </si>
  <si>
    <t>容许因子</t>
  </si>
  <si>
    <t>多篇论文取平均值</t>
  </si>
  <si>
    <t>ACS-2022-Mingyuan Zhao-Jing Wang-Lei Zhao-High Energy Storage Performance in La-Doped AgNbO3 Ceramics via Tape Casting</t>
  </si>
  <si>
    <t>Acta-2023-Shuaibing Gao-Yunbin He-Qingfeng Zhang-Ultrahigh energy density and excellent discharge propertiess</t>
  </si>
  <si>
    <t>APL-2023-Yan Lin-Fei Li-Effect of A_B-site structural heterogeneity on ferroelectricity in AgNbO3-based ceramics</t>
  </si>
  <si>
    <t>元素</t>
  </si>
  <si>
    <t>电价</t>
  </si>
  <si>
    <t>离子半径(Å)</t>
  </si>
  <si>
    <t>原子半径(pm)</t>
  </si>
  <si>
    <t>范德华半径(Allinger)(pm)</t>
  </si>
  <si>
    <t>周期数</t>
  </si>
  <si>
    <t>共价半径(pm)</t>
  </si>
  <si>
    <t>价电子距离(Å)</t>
  </si>
  <si>
    <t>核电子距离(Å)</t>
  </si>
  <si>
    <t>电负性</t>
  </si>
  <si>
    <t>第一电离能(KJ/mol)</t>
  </si>
  <si>
    <t>电子亲和性(KJ/mol)</t>
  </si>
  <si>
    <t>相对分子质量</t>
  </si>
  <si>
    <t>有效核电荷数</t>
  </si>
  <si>
    <t>原子序数</t>
  </si>
  <si>
    <t>电荷-半径比</t>
  </si>
  <si>
    <t>电子数与有效核电荷数之比</t>
  </si>
  <si>
    <t>赝势核半径(a.u.)</t>
  </si>
  <si>
    <t>Ag</t>
  </si>
  <si>
    <t>Nb</t>
  </si>
  <si>
    <t>La</t>
  </si>
  <si>
    <t>Ce</t>
  </si>
  <si>
    <t>Ta</t>
  </si>
  <si>
    <t>Na</t>
  </si>
  <si>
    <t>Ba</t>
  </si>
  <si>
    <t>Li</t>
  </si>
  <si>
    <t>Sm</t>
  </si>
  <si>
    <t>Ca</t>
  </si>
  <si>
    <t>Zr</t>
  </si>
  <si>
    <t>Mn</t>
  </si>
  <si>
    <t>Ti</t>
  </si>
  <si>
    <t>Sr</t>
  </si>
  <si>
    <t>Bi</t>
  </si>
  <si>
    <t>Hf</t>
  </si>
  <si>
    <t>Nd</t>
  </si>
  <si>
    <t>Zn</t>
  </si>
  <si>
    <t>键长之比</t>
  </si>
  <si>
    <t>范德华半径(Allinger)之比</t>
  </si>
  <si>
    <t>周期数之比</t>
  </si>
  <si>
    <t>共价半径之比</t>
  </si>
  <si>
    <t>价电子距离之比</t>
  </si>
  <si>
    <t>核电子距离之比</t>
  </si>
  <si>
    <t>相对分子质量之比</t>
  </si>
  <si>
    <t>原子序数之比</t>
  </si>
  <si>
    <t>电荷-半径比之比</t>
  </si>
  <si>
    <t>第一电离能</t>
  </si>
  <si>
    <t>电子亲和力</t>
  </si>
  <si>
    <t>η</t>
    <phoneticPr fontId="2" type="noConversion"/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</si>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</sst>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1" fillId="0" borderId="0" xfId="0" applyFont="1">
      <alignment vertical="center"/>
    </xf>
    <xf numFmtId="0" fontId="3" fillId="0" borderId="0" xfId="0" applyFont="1" applyAlignment="1"/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BF67-5902-479B-B920-65B551855E62}">
  <dimension ref="A1:AO17"/>
  <sheetViews>
    <sheetView topLeftCell="AD1" workbookViewId="0">
      <selection activeCell="AD17" sqref="A17:XFD17"/>
    </sheetView>
  </sheetViews>
  <sheetFormatPr defaultRowHeight="13.8" x14ac:dyDescent="0.25"/>
  <sheetData>
    <row r="1" spans="1:41" ht="15.6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5" t="s">
        <v>91</v>
      </c>
      <c r="AO1" s="2"/>
    </row>
    <row r="2" spans="1:41" x14ac:dyDescent="0.25">
      <c r="A2" t="s">
        <v>40</v>
      </c>
      <c r="B2" t="s">
        <v>92</v>
      </c>
      <c r="C2">
        <v>0</v>
      </c>
      <c r="D2">
        <v>1.28</v>
      </c>
      <c r="E2">
        <v>144</v>
      </c>
      <c r="F2">
        <f>0.01*$C2*掺杂元素表!E$4+(1-0.01*$C2*掺杂元素表!$B$4)*掺杂元素表!E$2</f>
        <v>2.72441546042156</v>
      </c>
      <c r="G2">
        <v>172</v>
      </c>
      <c r="H2">
        <v>5</v>
      </c>
      <c r="I2">
        <v>153</v>
      </c>
      <c r="J2">
        <f>0.01*$C2*掺杂元素表!I$4+(1-0.01*$C2*掺杂元素表!$B$4)*掺杂元素表!I$2</f>
        <v>2.9</v>
      </c>
      <c r="K2">
        <f>0.01*$C2*掺杂元素表!J$4+(1-0.01*$C2*掺杂元素表!$B$4)*掺杂元素表!J$2</f>
        <v>1.86</v>
      </c>
      <c r="L2">
        <v>1.93</v>
      </c>
      <c r="M2">
        <v>731</v>
      </c>
      <c r="N2">
        <v>125.6</v>
      </c>
      <c r="O2">
        <v>107.86799999999999</v>
      </c>
      <c r="P2">
        <v>3.7</v>
      </c>
      <c r="Q2">
        <f>0.01*$C2*掺杂元素表!P$4+(1-0.01*$C2*掺杂元素表!$B$4)*掺杂元素表!P$2</f>
        <v>47</v>
      </c>
      <c r="R2">
        <f>0.01*$C2*掺杂元素表!Q$4+(1-0.01*$C2*掺杂元素表!$B$4)*掺杂元素表!Q$2</f>
        <v>0.78125</v>
      </c>
      <c r="S2">
        <f t="shared" ref="S2:S17" si="0">Q2/P2</f>
        <v>12.702702702702702</v>
      </c>
      <c r="T2">
        <f>0.01*$C2*掺杂元素表!S$4+(1-0.01*$C2*掺杂元素表!$B$4)*掺杂元素表!S$2</f>
        <v>2.375</v>
      </c>
      <c r="U2">
        <v>0</v>
      </c>
      <c r="V2" t="s">
        <v>92</v>
      </c>
      <c r="W2">
        <f>0.01*$U2*掺杂元素表!C$6+(1-0.01*$U2*掺杂元素表!$B$6/5)*掺杂元素表!C$3</f>
        <v>0.64</v>
      </c>
      <c r="X2">
        <v>146</v>
      </c>
      <c r="Y2">
        <f>0.01*$U2*掺杂元素表!E$6+(1-0.01*$U2*掺杂元素表!$B$6/5)*掺杂元素表!E$3</f>
        <v>2.2349234328209402</v>
      </c>
      <c r="Z2">
        <f>0.01*$U2*掺杂元素表!F$6+(1-0.01*$U2*掺杂元素表!$B$6/5)*掺杂元素表!F$3</f>
        <v>243</v>
      </c>
      <c r="AA2">
        <f>0.01*$U2*掺杂元素表!G$6+(1-0.01*$U2*掺杂元素表!$B$6/5)*掺杂元素表!G$3</f>
        <v>5</v>
      </c>
      <c r="AB2">
        <f>0.01*$U2*掺杂元素表!H$6+(1-0.01*$U2*掺杂元素表!$B$6/5)*掺杂元素表!H$3</f>
        <v>137</v>
      </c>
      <c r="AC2">
        <f>0.01*$U2*掺杂元素表!I$6+(1-0.01*$U2*掺杂元素表!$B$6/5)*掺杂元素表!I$3</f>
        <v>1.75</v>
      </c>
      <c r="AD2">
        <f>0.01*$U2*掺杂元素表!J$6+(1-0.01*$U2*掺杂元素表!$B$6/5)*掺杂元素表!J$3</f>
        <v>1.76</v>
      </c>
      <c r="AE2">
        <f>0.01*$U2*掺杂元素表!K$6+(1-0.01*$U2*掺杂元素表!$B$6/5)*掺杂元素表!K$3</f>
        <v>1.6</v>
      </c>
      <c r="AF2">
        <f>0.01*$U2*掺杂元素表!L$6+(1-0.01*$U2*掺杂元素表!$B$6/5)*掺杂元素表!L$3</f>
        <v>652.1</v>
      </c>
      <c r="AG2">
        <f>0.01*$U2*掺杂元素表!M$6+(1-0.01*$U2*掺杂元素表!$B$6/5)*掺杂元素表!M$3</f>
        <v>86.1</v>
      </c>
      <c r="AH2">
        <f>0.01*$U2*掺杂元素表!N$6+(1-0.01*$U2*掺杂元素表!$B$6/5)*掺杂元素表!N$3</f>
        <v>92.906000000000006</v>
      </c>
      <c r="AI2">
        <f>0.01*$U2*掺杂元素表!O$6+(1-0.01*$U2*掺杂元素表!$B$6/5)*掺杂元素表!O$3</f>
        <v>4.45</v>
      </c>
      <c r="AJ2">
        <f>0.01*$U2*掺杂元素表!P$6+(1-0.01*$U2*掺杂元素表!$B$6/5)*掺杂元素表!P$3</f>
        <v>41</v>
      </c>
      <c r="AK2">
        <f>0.01*$U2*掺杂元素表!Q$6+(1-0.01*$U2*掺杂元素表!$B$6/5)*掺杂元素表!Q$3</f>
        <v>7.8125</v>
      </c>
      <c r="AL2">
        <f t="shared" ref="AL2:AL17" si="1">AJ2/AI2</f>
        <v>9.213483146067416</v>
      </c>
      <c r="AM2">
        <f>0.01*$U2*掺杂元素表!S$6+(1-0.01*$U2*掺杂元素表!$B$6/5)*掺杂元素表!S$3</f>
        <v>2.76</v>
      </c>
      <c r="AN2">
        <v>0.32492315833333335</v>
      </c>
      <c r="AO2" s="2"/>
    </row>
    <row r="3" spans="1:41" x14ac:dyDescent="0.25">
      <c r="A3" t="s">
        <v>41</v>
      </c>
      <c r="B3" t="str">
        <f>掺杂元素表!A$4</f>
        <v>La</v>
      </c>
      <c r="C3">
        <v>1</v>
      </c>
      <c r="D3">
        <f>0.01*$C3*掺杂元素表!C$4+(1-0.01*$C3*掺杂元素表!$B$4)*掺杂元素表!C$2</f>
        <v>1.2552000000000001</v>
      </c>
      <c r="E3">
        <f>0.01*$C3*掺杂元素表!D$4+(1-0.01*$C3*掺杂元素表!$B$4)*掺杂元素表!D$2</f>
        <v>141.55000000000001</v>
      </c>
      <c r="F3">
        <f>0.01*$C3*掺杂元素表!E$4+(1-0.01*$C3*掺杂元素表!$B$4)*掺杂元素表!E$2</f>
        <v>2.6695322857450567</v>
      </c>
      <c r="G3">
        <f>0.01*$C3*掺杂元素表!F$4+(1-0.01*$C3*掺杂元素表!$B$4)*掺杂元素表!F$2</f>
        <v>238.48999999999998</v>
      </c>
      <c r="H3">
        <f>0.01*$C3*掺杂元素表!G$4+(1-0.01*$C3*掺杂元素表!$B$4)*掺杂元素表!G$2</f>
        <v>4.9099999999999993</v>
      </c>
      <c r="I3">
        <f>0.01*$C3*掺杂元素表!H$4+(1-0.01*$C3*掺杂元素表!$B$4)*掺杂元素表!H$2</f>
        <v>150.1</v>
      </c>
      <c r="J3">
        <f>0.01*$C3*掺杂元素表!I$4+(1-0.01*$C3*掺杂元素表!$B$4)*掺杂元素表!I$2</f>
        <v>2.8371999999999997</v>
      </c>
      <c r="K3">
        <f>0.01*$C3*掺杂元素表!J$4+(1-0.01*$C3*掺杂元素表!$B$4)*掺杂元素表!J$2</f>
        <v>1.8348</v>
      </c>
      <c r="L3">
        <f>0.01*$C3*掺杂元素表!K$4+(1-0.01*$C3*掺杂元素表!$B$4)*掺杂元素表!K$2</f>
        <v>1.8830999999999998</v>
      </c>
      <c r="M3">
        <f>0.01*$C3*掺杂元素表!L$4+(1-0.01*$C3*掺杂元素表!$B$4)*掺杂元素表!L$2</f>
        <v>714.45099999999991</v>
      </c>
      <c r="N3">
        <f>0.01*$C3*掺杂元素表!M$4+(1-0.01*$C3*掺杂元素表!$B$4)*掺杂元素表!M$2</f>
        <v>122.312</v>
      </c>
      <c r="O3">
        <f>0.01*$C3*掺杂元素表!N$4+(1-0.01*$C3*掺杂元素表!$B$4)*掺杂元素表!N$2</f>
        <v>106.02100999999999</v>
      </c>
      <c r="P3">
        <f>0.01*$C3*掺杂元素表!O$4+(1-0.01*$C3*掺杂元素表!$B$4)*掺杂元素表!O$2</f>
        <v>3.6189999999999998</v>
      </c>
      <c r="Q3">
        <f>0.01*$C3*掺杂元素表!P$4+(1-0.01*$C3*掺杂元素表!$B$4)*掺杂元素表!P$2</f>
        <v>46.16</v>
      </c>
      <c r="R3">
        <f>0.01*$C3*掺杂元素表!Q$4+(1-0.01*$C3*掺杂元素表!$B$4)*掺杂元素表!Q$2</f>
        <v>0.7798713235294118</v>
      </c>
      <c r="S3">
        <f t="shared" si="0"/>
        <v>12.754904669798286</v>
      </c>
      <c r="T3">
        <f>0.01*$C3*掺杂元素表!S$4+(1-0.01*$C3*掺杂元素表!$B$4)*掺杂元素表!S$2</f>
        <v>2.3345500000000001</v>
      </c>
      <c r="U3">
        <v>0</v>
      </c>
      <c r="V3" t="s">
        <v>92</v>
      </c>
      <c r="W3">
        <f>0.01*$U3*掺杂元素表!C$6+(1-0.01*$U3*掺杂元素表!$B$6/5)*掺杂元素表!C$3</f>
        <v>0.64</v>
      </c>
      <c r="X3">
        <v>146</v>
      </c>
      <c r="Y3">
        <f>0.01*$U3*掺杂元素表!E$6+(1-0.01*$U3*掺杂元素表!$B$6/5)*掺杂元素表!E$3</f>
        <v>2.2349234328209402</v>
      </c>
      <c r="Z3">
        <f>0.01*$U3*掺杂元素表!F$6+(1-0.01*$U3*掺杂元素表!$B$6/5)*掺杂元素表!F$3</f>
        <v>243</v>
      </c>
      <c r="AA3">
        <f>0.01*$U3*掺杂元素表!G$6+(1-0.01*$U3*掺杂元素表!$B$6/5)*掺杂元素表!G$3</f>
        <v>5</v>
      </c>
      <c r="AB3">
        <f>0.01*$U3*掺杂元素表!H$6+(1-0.01*$U3*掺杂元素表!$B$6/5)*掺杂元素表!H$3</f>
        <v>137</v>
      </c>
      <c r="AC3">
        <f>0.01*$U3*掺杂元素表!I$6+(1-0.01*$U3*掺杂元素表!$B$6/5)*掺杂元素表!I$3</f>
        <v>1.75</v>
      </c>
      <c r="AD3">
        <f>0.01*$U3*掺杂元素表!J$6+(1-0.01*$U3*掺杂元素表!$B$6/5)*掺杂元素表!J$3</f>
        <v>1.76</v>
      </c>
      <c r="AE3">
        <f>0.01*$U3*掺杂元素表!K$6+(1-0.01*$U3*掺杂元素表!$B$6/5)*掺杂元素表!K$3</f>
        <v>1.6</v>
      </c>
      <c r="AF3">
        <f>0.01*$U3*掺杂元素表!L$6+(1-0.01*$U3*掺杂元素表!$B$6/5)*掺杂元素表!L$3</f>
        <v>652.1</v>
      </c>
      <c r="AG3">
        <f>0.01*$U3*掺杂元素表!M$6+(1-0.01*$U3*掺杂元素表!$B$6/5)*掺杂元素表!M$3</f>
        <v>86.1</v>
      </c>
      <c r="AH3">
        <f>0.01*$U3*掺杂元素表!N$6+(1-0.01*$U3*掺杂元素表!$B$6/5)*掺杂元素表!N$3</f>
        <v>92.906000000000006</v>
      </c>
      <c r="AI3">
        <f>0.01*$U3*掺杂元素表!O$6+(1-0.01*$U3*掺杂元素表!$B$6/5)*掺杂元素表!O$3</f>
        <v>4.45</v>
      </c>
      <c r="AJ3">
        <f>0.01*$U3*掺杂元素表!P$6+(1-0.01*$U3*掺杂元素表!$B$6/5)*掺杂元素表!P$3</f>
        <v>41</v>
      </c>
      <c r="AK3">
        <f>0.01*$U3*掺杂元素表!Q$6+(1-0.01*$U3*掺杂元素表!$B$6/5)*掺杂元素表!Q$3</f>
        <v>7.8125</v>
      </c>
      <c r="AL3">
        <f t="shared" si="1"/>
        <v>9.213483146067416</v>
      </c>
      <c r="AM3">
        <f>0.01*$U3*掺杂元素表!S$6+(1-0.01*$U3*掺杂元素表!$B$6/5)*掺杂元素表!S$3</f>
        <v>2.76</v>
      </c>
      <c r="AN3">
        <v>0.51300000000000001</v>
      </c>
      <c r="AO3" s="2"/>
    </row>
    <row r="4" spans="1:41" x14ac:dyDescent="0.25">
      <c r="A4" t="s">
        <v>41</v>
      </c>
      <c r="B4" t="str">
        <f>掺杂元素表!A$4</f>
        <v>La</v>
      </c>
      <c r="C4">
        <v>2</v>
      </c>
      <c r="D4">
        <f>0.01*$C4*掺杂元素表!C$4+(1-0.01*$C4*掺杂元素表!$B$4)*掺杂元素表!C$2</f>
        <v>1.2303999999999999</v>
      </c>
      <c r="E4">
        <f>0.01*$C4*掺杂元素表!D$4+(1-0.01*$C4*掺杂元素表!$B$4)*掺杂元素表!D$2</f>
        <v>139.1</v>
      </c>
      <c r="F4">
        <f>0.01*$C4*掺杂元素表!E$4+(1-0.01*$C4*掺杂元素表!$B$4)*掺杂元素表!E$2</f>
        <v>2.6146491110685535</v>
      </c>
      <c r="G4">
        <f>0.01*$C4*掺杂元素表!F$4+(1-0.01*$C4*掺杂元素表!$B$4)*掺杂元素表!F$2</f>
        <v>233.98</v>
      </c>
      <c r="H4">
        <f>0.01*$C4*掺杂元素表!G$4+(1-0.01*$C4*掺杂元素表!$B$4)*掺杂元素表!G$2</f>
        <v>4.8199999999999994</v>
      </c>
      <c r="I4">
        <f>0.01*$C4*掺杂元素表!H$4+(1-0.01*$C4*掺杂元素表!$B$4)*掺杂元素表!H$2</f>
        <v>147.19999999999999</v>
      </c>
      <c r="J4">
        <f>0.01*$C4*掺杂元素表!I$4+(1-0.01*$C4*掺杂元素表!$B$4)*掺杂元素表!I$2</f>
        <v>2.7744</v>
      </c>
      <c r="K4">
        <f>0.01*$C4*掺杂元素表!J$4+(1-0.01*$C4*掺杂元素表!$B$4)*掺杂元素表!J$2</f>
        <v>1.8095999999999999</v>
      </c>
      <c r="L4">
        <f>0.01*$C4*掺杂元素表!K$4+(1-0.01*$C4*掺杂元素表!$B$4)*掺杂元素表!K$2</f>
        <v>1.8361999999999998</v>
      </c>
      <c r="M4">
        <f>0.01*$C4*掺杂元素表!L$4+(1-0.01*$C4*掺杂元素表!$B$4)*掺杂元素表!L$2</f>
        <v>697.90200000000004</v>
      </c>
      <c r="N4">
        <f>0.01*$C4*掺杂元素表!M$4+(1-0.01*$C4*掺杂元素表!$B$4)*掺杂元素表!M$2</f>
        <v>119.02399999999999</v>
      </c>
      <c r="O4">
        <f>0.01*$C4*掺杂元素表!N$4+(1-0.01*$C4*掺杂元素表!$B$4)*掺杂元素表!N$2</f>
        <v>104.17401999999998</v>
      </c>
      <c r="P4">
        <f>0.01*$C4*掺杂元素表!O$4+(1-0.01*$C4*掺杂元素表!$B$4)*掺杂元素表!O$2</f>
        <v>3.5379999999999998</v>
      </c>
      <c r="Q4">
        <f>0.01*$C4*掺杂元素表!P$4+(1-0.01*$C4*掺杂元素表!$B$4)*掺杂元素表!P$2</f>
        <v>45.32</v>
      </c>
      <c r="R4">
        <f>0.01*$C4*掺杂元素表!Q$4+(1-0.01*$C4*掺杂元素表!$B$4)*掺杂元素表!Q$2</f>
        <v>0.77849264705882359</v>
      </c>
      <c r="S4">
        <f t="shared" si="0"/>
        <v>12.809496890898814</v>
      </c>
      <c r="T4">
        <f>0.01*$C4*掺杂元素表!S$4+(1-0.01*$C4*掺杂元素表!$B$4)*掺杂元素表!S$2</f>
        <v>2.2940999999999998</v>
      </c>
      <c r="U4">
        <v>0</v>
      </c>
      <c r="V4" t="s">
        <v>92</v>
      </c>
      <c r="W4">
        <f>0.01*$U4*掺杂元素表!C$6+(1-0.01*$U4*掺杂元素表!$B$6/5)*掺杂元素表!C$3</f>
        <v>0.64</v>
      </c>
      <c r="X4">
        <v>146</v>
      </c>
      <c r="Y4">
        <f>0.01*$U4*掺杂元素表!E$6+(1-0.01*$U4*掺杂元素表!$B$6/5)*掺杂元素表!E$3</f>
        <v>2.2349234328209402</v>
      </c>
      <c r="Z4">
        <f>0.01*$U4*掺杂元素表!F$6+(1-0.01*$U4*掺杂元素表!$B$6/5)*掺杂元素表!F$3</f>
        <v>243</v>
      </c>
      <c r="AA4">
        <f>0.01*$U4*掺杂元素表!G$6+(1-0.01*$U4*掺杂元素表!$B$6/5)*掺杂元素表!G$3</f>
        <v>5</v>
      </c>
      <c r="AB4">
        <f>0.01*$U4*掺杂元素表!H$6+(1-0.01*$U4*掺杂元素表!$B$6/5)*掺杂元素表!H$3</f>
        <v>137</v>
      </c>
      <c r="AC4">
        <f>0.01*$U4*掺杂元素表!I$6+(1-0.01*$U4*掺杂元素表!$B$6/5)*掺杂元素表!I$3</f>
        <v>1.75</v>
      </c>
      <c r="AD4">
        <f>0.01*$U4*掺杂元素表!J$6+(1-0.01*$U4*掺杂元素表!$B$6/5)*掺杂元素表!J$3</f>
        <v>1.76</v>
      </c>
      <c r="AE4">
        <f>0.01*$U4*掺杂元素表!K$6+(1-0.01*$U4*掺杂元素表!$B$6/5)*掺杂元素表!K$3</f>
        <v>1.6</v>
      </c>
      <c r="AF4">
        <f>0.01*$U4*掺杂元素表!L$6+(1-0.01*$U4*掺杂元素表!$B$6/5)*掺杂元素表!L$3</f>
        <v>652.1</v>
      </c>
      <c r="AG4">
        <f>0.01*$U4*掺杂元素表!M$6+(1-0.01*$U4*掺杂元素表!$B$6/5)*掺杂元素表!M$3</f>
        <v>86.1</v>
      </c>
      <c r="AH4">
        <f>0.01*$U4*掺杂元素表!N$6+(1-0.01*$U4*掺杂元素表!$B$6/5)*掺杂元素表!N$3</f>
        <v>92.906000000000006</v>
      </c>
      <c r="AI4">
        <f>0.01*$U4*掺杂元素表!O$6+(1-0.01*$U4*掺杂元素表!$B$6/5)*掺杂元素表!O$3</f>
        <v>4.45</v>
      </c>
      <c r="AJ4">
        <f>0.01*$U4*掺杂元素表!P$6+(1-0.01*$U4*掺杂元素表!$B$6/5)*掺杂元素表!P$3</f>
        <v>41</v>
      </c>
      <c r="AK4">
        <f>0.01*$U4*掺杂元素表!Q$6+(1-0.01*$U4*掺杂元素表!$B$6/5)*掺杂元素表!Q$3</f>
        <v>7.8125</v>
      </c>
      <c r="AL4">
        <f t="shared" si="1"/>
        <v>9.213483146067416</v>
      </c>
      <c r="AM4">
        <f>0.01*$U4*掺杂元素表!S$6+(1-0.01*$U4*掺杂元素表!$B$6/5)*掺杂元素表!S$3</f>
        <v>2.76</v>
      </c>
      <c r="AN4">
        <v>0.59</v>
      </c>
      <c r="AO4" s="2"/>
    </row>
    <row r="5" spans="1:41" x14ac:dyDescent="0.25">
      <c r="A5" t="s">
        <v>41</v>
      </c>
      <c r="B5" t="str">
        <f>掺杂元素表!A$4</f>
        <v>La</v>
      </c>
      <c r="C5">
        <v>3</v>
      </c>
      <c r="D5">
        <f>0.01*$C5*掺杂元素表!C$4+(1-0.01*$C5*掺杂元素表!$B$4)*掺杂元素表!C$2</f>
        <v>1.2056</v>
      </c>
      <c r="E5">
        <f>0.01*$C5*掺杂元素表!D$4+(1-0.01*$C5*掺杂元素表!$B$4)*掺杂元素表!D$2</f>
        <v>136.64999999999998</v>
      </c>
      <c r="F5">
        <f>0.01*$C5*掺杂元素表!E$4+(1-0.01*$C5*掺杂元素表!$B$4)*掺杂元素表!E$2</f>
        <v>2.5597659363920506</v>
      </c>
      <c r="G5">
        <f>0.01*$C5*掺杂元素表!F$4+(1-0.01*$C5*掺杂元素表!$B$4)*掺杂元素表!F$2</f>
        <v>229.47</v>
      </c>
      <c r="H5">
        <f>0.01*$C5*掺杂元素表!G$4+(1-0.01*$C5*掺杂元素表!$B$4)*掺杂元素表!G$2</f>
        <v>4.7299999999999995</v>
      </c>
      <c r="I5">
        <f>0.01*$C5*掺杂元素表!H$4+(1-0.01*$C5*掺杂元素表!$B$4)*掺杂元素表!H$2</f>
        <v>144.30000000000001</v>
      </c>
      <c r="J5">
        <f>0.01*$C5*掺杂元素表!I$4+(1-0.01*$C5*掺杂元素表!$B$4)*掺杂元素表!I$2</f>
        <v>2.7115999999999998</v>
      </c>
      <c r="K5">
        <f>0.01*$C5*掺杂元素表!J$4+(1-0.01*$C5*掺杂元素表!$B$4)*掺杂元素表!J$2</f>
        <v>1.7844000000000002</v>
      </c>
      <c r="L5">
        <f>0.01*$C5*掺杂元素表!K$4+(1-0.01*$C5*掺杂元素表!$B$4)*掺杂元素表!K$2</f>
        <v>1.7892999999999999</v>
      </c>
      <c r="M5">
        <f>0.01*$C5*掺杂元素表!L$4+(1-0.01*$C5*掺杂元素表!$B$4)*掺杂元素表!L$2</f>
        <v>681.35300000000007</v>
      </c>
      <c r="N5">
        <f>0.01*$C5*掺杂元素表!M$4+(1-0.01*$C5*掺杂元素表!$B$4)*掺杂元素表!M$2</f>
        <v>115.73599999999999</v>
      </c>
      <c r="O5">
        <f>0.01*$C5*掺杂元素表!N$4+(1-0.01*$C5*掺杂元素表!$B$4)*掺杂元素表!N$2</f>
        <v>102.32703000000001</v>
      </c>
      <c r="P5">
        <f>0.01*$C5*掺杂元素表!O$4+(1-0.01*$C5*掺杂元素表!$B$4)*掺杂元素表!O$2</f>
        <v>3.4570000000000003</v>
      </c>
      <c r="Q5">
        <f>0.01*$C5*掺杂元素表!P$4+(1-0.01*$C5*掺杂元素表!$B$4)*掺杂元素表!P$2</f>
        <v>44.480000000000004</v>
      </c>
      <c r="R5">
        <f>0.01*$C5*掺杂元素表!Q$4+(1-0.01*$C5*掺杂元素表!$B$4)*掺杂元素表!Q$2</f>
        <v>0.77711397058823539</v>
      </c>
      <c r="S5">
        <f t="shared" si="0"/>
        <v>12.866647382123228</v>
      </c>
      <c r="T5">
        <f>0.01*$C5*掺杂元素表!S$4+(1-0.01*$C5*掺杂元素表!$B$4)*掺杂元素表!S$2</f>
        <v>2.2536499999999999</v>
      </c>
      <c r="U5">
        <v>0</v>
      </c>
      <c r="V5" t="s">
        <v>92</v>
      </c>
      <c r="W5">
        <f>0.01*$U5*掺杂元素表!C$6+(1-0.01*$U5*掺杂元素表!$B$6/5)*掺杂元素表!C$3</f>
        <v>0.64</v>
      </c>
      <c r="X5">
        <v>146</v>
      </c>
      <c r="Y5">
        <f>0.01*$U5*掺杂元素表!E$6+(1-0.01*$U5*掺杂元素表!$B$6/5)*掺杂元素表!E$3</f>
        <v>2.2349234328209402</v>
      </c>
      <c r="Z5">
        <f>0.01*$U5*掺杂元素表!F$6+(1-0.01*$U5*掺杂元素表!$B$6/5)*掺杂元素表!F$3</f>
        <v>243</v>
      </c>
      <c r="AA5">
        <f>0.01*$U5*掺杂元素表!G$6+(1-0.01*$U5*掺杂元素表!$B$6/5)*掺杂元素表!G$3</f>
        <v>5</v>
      </c>
      <c r="AB5">
        <f>0.01*$U5*掺杂元素表!H$6+(1-0.01*$U5*掺杂元素表!$B$6/5)*掺杂元素表!H$3</f>
        <v>137</v>
      </c>
      <c r="AC5">
        <f>0.01*$U5*掺杂元素表!I$6+(1-0.01*$U5*掺杂元素表!$B$6/5)*掺杂元素表!I$3</f>
        <v>1.75</v>
      </c>
      <c r="AD5">
        <f>0.01*$U5*掺杂元素表!J$6+(1-0.01*$U5*掺杂元素表!$B$6/5)*掺杂元素表!J$3</f>
        <v>1.76</v>
      </c>
      <c r="AE5">
        <f>0.01*$U5*掺杂元素表!K$6+(1-0.01*$U5*掺杂元素表!$B$6/5)*掺杂元素表!K$3</f>
        <v>1.6</v>
      </c>
      <c r="AF5">
        <f>0.01*$U5*掺杂元素表!L$6+(1-0.01*$U5*掺杂元素表!$B$6/5)*掺杂元素表!L$3</f>
        <v>652.1</v>
      </c>
      <c r="AG5">
        <f>0.01*$U5*掺杂元素表!M$6+(1-0.01*$U5*掺杂元素表!$B$6/5)*掺杂元素表!M$3</f>
        <v>86.1</v>
      </c>
      <c r="AH5">
        <f>0.01*$U5*掺杂元素表!N$6+(1-0.01*$U5*掺杂元素表!$B$6/5)*掺杂元素表!N$3</f>
        <v>92.906000000000006</v>
      </c>
      <c r="AI5">
        <f>0.01*$U5*掺杂元素表!O$6+(1-0.01*$U5*掺杂元素表!$B$6/5)*掺杂元素表!O$3</f>
        <v>4.45</v>
      </c>
      <c r="AJ5">
        <f>0.01*$U5*掺杂元素表!P$6+(1-0.01*$U5*掺杂元素表!$B$6/5)*掺杂元素表!P$3</f>
        <v>41</v>
      </c>
      <c r="AK5">
        <f>0.01*$U5*掺杂元素表!Q$6+(1-0.01*$U5*掺杂元素表!$B$6/5)*掺杂元素表!Q$3</f>
        <v>7.8125</v>
      </c>
      <c r="AL5">
        <f t="shared" si="1"/>
        <v>9.213483146067416</v>
      </c>
      <c r="AM5">
        <f>0.01*$U5*掺杂元素表!S$6+(1-0.01*$U5*掺杂元素表!$B$6/5)*掺杂元素表!S$3</f>
        <v>2.76</v>
      </c>
      <c r="AN5">
        <v>0.67200000000000004</v>
      </c>
      <c r="AO5" s="2"/>
    </row>
    <row r="6" spans="1:41" x14ac:dyDescent="0.25">
      <c r="A6" t="s">
        <v>41</v>
      </c>
      <c r="B6" t="str">
        <f>掺杂元素表!A$4</f>
        <v>La</v>
      </c>
      <c r="C6">
        <v>4</v>
      </c>
      <c r="D6">
        <f>0.01*$C6*掺杂元素表!C$4+(1-0.01*$C6*掺杂元素表!$B$4)*掺杂元素表!C$2</f>
        <v>1.1808000000000001</v>
      </c>
      <c r="E6">
        <f>0.01*$C6*掺杂元素表!D$4+(1-0.01*$C6*掺杂元素表!$B$4)*掺杂元素表!D$2</f>
        <v>134.19999999999999</v>
      </c>
      <c r="F6">
        <f>0.01*$C6*掺杂元素表!E$4+(1-0.01*$C6*掺杂元素表!$B$4)*掺杂元素表!E$2</f>
        <v>2.5048827617155474</v>
      </c>
      <c r="G6">
        <f>0.01*$C6*掺杂元素表!F$4+(1-0.01*$C6*掺杂元素表!$B$4)*掺杂元素表!F$2</f>
        <v>224.96</v>
      </c>
      <c r="H6">
        <f>0.01*$C6*掺杂元素表!G$4+(1-0.01*$C6*掺杂元素表!$B$4)*掺杂元素表!G$2</f>
        <v>4.6400000000000006</v>
      </c>
      <c r="I6">
        <f>0.01*$C6*掺杂元素表!H$4+(1-0.01*$C6*掺杂元素表!$B$4)*掺杂元素表!H$2</f>
        <v>141.4</v>
      </c>
      <c r="J6">
        <f>0.01*$C6*掺杂元素表!I$4+(1-0.01*$C6*掺杂元素表!$B$4)*掺杂元素表!I$2</f>
        <v>2.6488</v>
      </c>
      <c r="K6">
        <f>0.01*$C6*掺杂元素表!J$4+(1-0.01*$C6*掺杂元素表!$B$4)*掺杂元素表!J$2</f>
        <v>1.7592000000000001</v>
      </c>
      <c r="L6">
        <f>0.01*$C6*掺杂元素表!K$4+(1-0.01*$C6*掺杂元素表!$B$4)*掺杂元素表!K$2</f>
        <v>1.7423999999999999</v>
      </c>
      <c r="M6">
        <f>0.01*$C6*掺杂元素表!L$4+(1-0.01*$C6*掺杂元素表!$B$4)*掺杂元素表!L$2</f>
        <v>664.80399999999997</v>
      </c>
      <c r="N6">
        <f>0.01*$C6*掺杂元素表!M$4+(1-0.01*$C6*掺杂元素表!$B$4)*掺杂元素表!M$2</f>
        <v>112.44799999999999</v>
      </c>
      <c r="O6">
        <f>0.01*$C6*掺杂元素表!N$4+(1-0.01*$C6*掺杂元素表!$B$4)*掺杂元素表!N$2</f>
        <v>100.48004</v>
      </c>
      <c r="P6">
        <f>0.01*$C6*掺杂元素表!O$4+(1-0.01*$C6*掺杂元素表!$B$4)*掺杂元素表!O$2</f>
        <v>3.3760000000000003</v>
      </c>
      <c r="Q6">
        <f>0.01*$C6*掺杂元素表!P$4+(1-0.01*$C6*掺杂元素表!$B$4)*掺杂元素表!P$2</f>
        <v>43.64</v>
      </c>
      <c r="R6">
        <f>0.01*$C6*掺杂元素表!Q$4+(1-0.01*$C6*掺杂元素表!$B$4)*掺杂元素表!Q$2</f>
        <v>0.77573529411764719</v>
      </c>
      <c r="S6">
        <f t="shared" si="0"/>
        <v>12.926540284360188</v>
      </c>
      <c r="T6">
        <f>0.01*$C6*掺杂元素表!S$4+(1-0.01*$C6*掺杂元素表!$B$4)*掺杂元素表!S$2</f>
        <v>2.2132000000000001</v>
      </c>
      <c r="U6">
        <v>0</v>
      </c>
      <c r="V6" t="s">
        <v>92</v>
      </c>
      <c r="W6">
        <f>0.01*$U6*掺杂元素表!C$6+(1-0.01*$U6*掺杂元素表!$B$6/5)*掺杂元素表!C$3</f>
        <v>0.64</v>
      </c>
      <c r="X6">
        <v>146</v>
      </c>
      <c r="Y6">
        <f>0.01*$U6*掺杂元素表!E$6+(1-0.01*$U6*掺杂元素表!$B$6/5)*掺杂元素表!E$3</f>
        <v>2.2349234328209402</v>
      </c>
      <c r="Z6">
        <f>0.01*$U6*掺杂元素表!F$6+(1-0.01*$U6*掺杂元素表!$B$6/5)*掺杂元素表!F$3</f>
        <v>243</v>
      </c>
      <c r="AA6">
        <f>0.01*$U6*掺杂元素表!G$6+(1-0.01*$U6*掺杂元素表!$B$6/5)*掺杂元素表!G$3</f>
        <v>5</v>
      </c>
      <c r="AB6">
        <f>0.01*$U6*掺杂元素表!H$6+(1-0.01*$U6*掺杂元素表!$B$6/5)*掺杂元素表!H$3</f>
        <v>137</v>
      </c>
      <c r="AC6">
        <f>0.01*$U6*掺杂元素表!I$6+(1-0.01*$U6*掺杂元素表!$B$6/5)*掺杂元素表!I$3</f>
        <v>1.75</v>
      </c>
      <c r="AD6">
        <f>0.01*$U6*掺杂元素表!J$6+(1-0.01*$U6*掺杂元素表!$B$6/5)*掺杂元素表!J$3</f>
        <v>1.76</v>
      </c>
      <c r="AE6">
        <f>0.01*$U6*掺杂元素表!K$6+(1-0.01*$U6*掺杂元素表!$B$6/5)*掺杂元素表!K$3</f>
        <v>1.6</v>
      </c>
      <c r="AF6">
        <f>0.01*$U6*掺杂元素表!L$6+(1-0.01*$U6*掺杂元素表!$B$6/5)*掺杂元素表!L$3</f>
        <v>652.1</v>
      </c>
      <c r="AG6">
        <f>0.01*$U6*掺杂元素表!M$6+(1-0.01*$U6*掺杂元素表!$B$6/5)*掺杂元素表!M$3</f>
        <v>86.1</v>
      </c>
      <c r="AH6">
        <f>0.01*$U6*掺杂元素表!N$6+(1-0.01*$U6*掺杂元素表!$B$6/5)*掺杂元素表!N$3</f>
        <v>92.906000000000006</v>
      </c>
      <c r="AI6">
        <f>0.01*$U6*掺杂元素表!O$6+(1-0.01*$U6*掺杂元素表!$B$6/5)*掺杂元素表!O$3</f>
        <v>4.45</v>
      </c>
      <c r="AJ6">
        <f>0.01*$U6*掺杂元素表!P$6+(1-0.01*$U6*掺杂元素表!$B$6/5)*掺杂元素表!P$3</f>
        <v>41</v>
      </c>
      <c r="AK6">
        <f>0.01*$U6*掺杂元素表!Q$6+(1-0.01*$U6*掺杂元素表!$B$6/5)*掺杂元素表!Q$3</f>
        <v>7.8125</v>
      </c>
      <c r="AL6">
        <f t="shared" si="1"/>
        <v>9.213483146067416</v>
      </c>
      <c r="AM6">
        <f>0.01*$U6*掺杂元素表!S$6+(1-0.01*$U6*掺杂元素表!$B$6/5)*掺杂元素表!S$3</f>
        <v>2.76</v>
      </c>
      <c r="AN6">
        <v>0.73099999999999998</v>
      </c>
      <c r="AO6" s="2"/>
    </row>
    <row r="7" spans="1:41" x14ac:dyDescent="0.25">
      <c r="A7" t="s">
        <v>42</v>
      </c>
      <c r="B7" t="str">
        <f>掺杂元素表!A$5</f>
        <v>Ce</v>
      </c>
      <c r="C7">
        <v>1</v>
      </c>
      <c r="D7">
        <f>0.01*$C7*掺杂元素表!C$5+(1-0.01*$C7*掺杂元素表!$B$5)*掺杂元素表!C$2</f>
        <v>1.2402</v>
      </c>
      <c r="E7">
        <f>0.01*$C7*掺杂元素表!D$5+(1-0.01*$C7*掺杂元素表!$B$8)*掺杂元素表!D$2</f>
        <v>142.93</v>
      </c>
      <c r="F7">
        <f>0.01*$C7*掺杂元素表!E$5+(1-0.01*$C7*掺杂元素表!$B$8)*掺杂元素表!E$2</f>
        <v>2.6955020166812007</v>
      </c>
      <c r="G7">
        <f>0.01*$C7*掺杂元素表!F$5+(1-0.01*$C7*掺杂元素表!$B$8)*掺杂元素表!F$2</f>
        <v>240.88</v>
      </c>
      <c r="H7">
        <f>0.01*$C7*掺杂元素表!G$5+(1-0.01*$C7*掺杂元素表!$B$8)*掺杂元素表!G$2</f>
        <v>4.96</v>
      </c>
      <c r="I7">
        <f>0.01*$C7*掺杂元素表!H$5+(1-0.01*$C7*掺杂元素表!$B$8)*掺杂元素表!H$2</f>
        <v>151.59</v>
      </c>
      <c r="J7">
        <f>0.01*$C7*掺杂元素表!I$5+(1-0.01*$C7*掺杂元素表!$B$8)*掺杂元素表!I$2</f>
        <v>2.8660000000000001</v>
      </c>
      <c r="K7">
        <f>0.01*$C7*掺杂元素表!J$5+(1-0.01*$C7*掺杂元素表!$B$8)*掺杂元素表!J$2</f>
        <v>1.8408</v>
      </c>
      <c r="L7">
        <f>0.01*$C7*掺杂元素表!K$5+(1-0.01*$C7*掺杂元素表!$B$8)*掺杂元素表!K$2</f>
        <v>1.9026000000000001</v>
      </c>
      <c r="M7">
        <f>0.01*$C7*掺杂元素表!L$5+(1-0.01*$C7*掺杂元素表!$B$8)*掺杂元素表!L$2</f>
        <v>721.72400000000005</v>
      </c>
      <c r="N7">
        <f>0.01*$C7*掺杂元素表!M$5+(1-0.01*$C7*掺杂元素表!$B$8)*掺杂元素表!M$2</f>
        <v>123.58799999999999</v>
      </c>
      <c r="O7">
        <f>0.01*$C7*掺杂元素表!N$5+(1-0.01*$C7*掺杂元素表!$B$8)*掺杂元素表!N$2</f>
        <v>107.1118</v>
      </c>
      <c r="P7">
        <f>0.01*$C7*掺杂元素表!O$5+(1-0.01*$C7*掺杂元素表!$B$8)*掺杂元素表!O$2</f>
        <v>3.6559999999999997</v>
      </c>
      <c r="Q7">
        <f>0.01*$C7*掺杂元素表!P$5+(1-0.01*$C7*掺杂元素表!$B$8)*掺杂元素表!P$2</f>
        <v>46.64</v>
      </c>
      <c r="R7">
        <f>0.01*$C7*掺杂元素表!Q$5+(1-0.01*$C7*掺杂元素表!$B$8)*掺杂元素表!Q$2</f>
        <v>0.80071271929824561</v>
      </c>
      <c r="S7">
        <f t="shared" si="0"/>
        <v>12.75711159737418</v>
      </c>
      <c r="T7">
        <f>0.01*$C7*掺杂元素表!S$5+(1-0.01*$C7*掺杂元素表!$B$8)*掺杂元素表!S$2</f>
        <v>2.3725000000000001</v>
      </c>
      <c r="U7">
        <v>1</v>
      </c>
      <c r="V7" t="str">
        <f>掺杂元素表!A$6</f>
        <v>Ta</v>
      </c>
      <c r="W7">
        <f>0.01*$U7*掺杂元素表!C$6+(1-0.01*$U7*掺杂元素表!$B$6/5)*掺杂元素表!C$3</f>
        <v>0.64</v>
      </c>
      <c r="X7">
        <f>0.01*$U7*掺杂元素表!D$6+(1-0.01*$U7*掺杂元素表!$B$6/5)*掺杂元素表!D$3</f>
        <v>146.03</v>
      </c>
      <c r="Y7">
        <f>0.01*$U7*掺杂元素表!E$6+(1-0.01*$U7*掺杂元素表!$B$6/5)*掺杂元素表!E$3</f>
        <v>2.2350134328209403</v>
      </c>
      <c r="Z7">
        <f>0.01*$U7*掺杂元素表!F$6+(1-0.01*$U7*掺杂元素表!$B$6/5)*掺杂元素表!F$3</f>
        <v>243</v>
      </c>
      <c r="AA7">
        <f>0.01*$U7*掺杂元素表!G$6+(1-0.01*$U7*掺杂元素表!$B$6/5)*掺杂元素表!G$3</f>
        <v>5</v>
      </c>
      <c r="AB7">
        <f>0.01*$U7*掺杂元素表!H$6+(1-0.01*$U7*掺杂元素表!$B$6/5)*掺杂元素表!H$3</f>
        <v>137.01</v>
      </c>
      <c r="AC7">
        <f>0.01*$U7*掺杂元素表!I$6+(1-0.01*$U7*掺杂元素表!$B$6/5)*掺杂元素表!I$3</f>
        <v>1.7494999999999998</v>
      </c>
      <c r="AD7">
        <f>0.01*$U7*掺杂元素表!J$6+(1-0.01*$U7*掺杂元素表!$B$6/5)*掺杂元素表!J$3</f>
        <v>1.7574999999999998</v>
      </c>
      <c r="AE7">
        <f>0.01*$U7*掺杂元素表!K$6+(1-0.01*$U7*掺杂元素表!$B$6/5)*掺杂元素表!K$3</f>
        <v>1.599</v>
      </c>
      <c r="AF7">
        <f>0.01*$U7*掺杂元素表!L$6+(1-0.01*$U7*掺杂元素表!$B$6/5)*掺杂元素表!L$3</f>
        <v>653.18900000000008</v>
      </c>
      <c r="AG7">
        <f>0.01*$U7*掺杂元素表!M$6+(1-0.01*$U7*掺杂元素表!$B$6/5)*掺杂元素表!M$3</f>
        <v>85.548999999999992</v>
      </c>
      <c r="AH7">
        <f>0.01*$U7*掺杂元素表!N$6+(1-0.01*$U7*掺杂元素表!$B$6/5)*掺杂元素表!N$3</f>
        <v>93.786410000000004</v>
      </c>
      <c r="AI7">
        <f>0.01*$U7*掺杂元素表!O$6+(1-0.01*$U7*掺杂元素表!$B$6/5)*掺杂元素表!O$3</f>
        <v>4.4400000000000004</v>
      </c>
      <c r="AJ7">
        <f>0.01*$U7*掺杂元素表!P$6+(1-0.01*$U7*掺杂元素表!$B$6/5)*掺杂元素表!P$3</f>
        <v>41.319999999999993</v>
      </c>
      <c r="AK7">
        <f>0.01*$U7*掺杂元素表!Q$6+(1-0.01*$U7*掺杂元素表!$B$6/5)*掺杂元素表!Q$3</f>
        <v>7.8125</v>
      </c>
      <c r="AL7">
        <f t="shared" si="1"/>
        <v>9.3063063063063041</v>
      </c>
      <c r="AM7">
        <f>0.01*$U7*掺杂元素表!S$6+(1-0.01*$U7*掺杂元素表!$B$6/5)*掺杂元素表!S$3</f>
        <v>2.7602999999999995</v>
      </c>
      <c r="AN7">
        <v>0.43232500000000001</v>
      </c>
      <c r="AO7" s="2"/>
    </row>
    <row r="8" spans="1:41" x14ac:dyDescent="0.25">
      <c r="A8" t="s">
        <v>42</v>
      </c>
      <c r="B8" t="str">
        <f>掺杂元素表!A$5</f>
        <v>Ce</v>
      </c>
      <c r="C8">
        <v>1</v>
      </c>
      <c r="D8">
        <f>0.01*$C8*掺杂元素表!C$5+(1-0.01*$C8*掺杂元素表!$B$5)*掺杂元素表!C$2</f>
        <v>1.2402</v>
      </c>
      <c r="E8">
        <f>0.01*$C8*掺杂元素表!D$5+(1-0.01*$C8*掺杂元素表!$B$8)*掺杂元素表!D$2</f>
        <v>142.93</v>
      </c>
      <c r="F8">
        <f>0.01*$C8*掺杂元素表!E$5+(1-0.01*$C8*掺杂元素表!$B$8)*掺杂元素表!E$2</f>
        <v>2.6955020166812007</v>
      </c>
      <c r="G8">
        <f>0.01*$C8*掺杂元素表!F$5+(1-0.01*$C8*掺杂元素表!$B$8)*掺杂元素表!F$2</f>
        <v>240.88</v>
      </c>
      <c r="H8">
        <f>0.01*$C8*掺杂元素表!G$5+(1-0.01*$C8*掺杂元素表!$B$8)*掺杂元素表!G$2</f>
        <v>4.96</v>
      </c>
      <c r="I8">
        <f>0.01*$C8*掺杂元素表!H$5+(1-0.01*$C8*掺杂元素表!$B$8)*掺杂元素表!H$2</f>
        <v>151.59</v>
      </c>
      <c r="J8">
        <f>0.01*$C8*掺杂元素表!I$5+(1-0.01*$C8*掺杂元素表!$B$8)*掺杂元素表!I$2</f>
        <v>2.8660000000000001</v>
      </c>
      <c r="K8">
        <f>0.01*$C8*掺杂元素表!J$5+(1-0.01*$C8*掺杂元素表!$B$8)*掺杂元素表!J$2</f>
        <v>1.8408</v>
      </c>
      <c r="L8">
        <f>0.01*$C8*掺杂元素表!K$5+(1-0.01*$C8*掺杂元素表!$B$8)*掺杂元素表!K$2</f>
        <v>1.9026000000000001</v>
      </c>
      <c r="M8">
        <f>0.01*$C8*掺杂元素表!L$5+(1-0.01*$C8*掺杂元素表!$B$8)*掺杂元素表!L$2</f>
        <v>721.72400000000005</v>
      </c>
      <c r="N8">
        <f>0.01*$C8*掺杂元素表!M$5+(1-0.01*$C8*掺杂元素表!$B$8)*掺杂元素表!M$2</f>
        <v>123.58799999999999</v>
      </c>
      <c r="O8">
        <f>0.01*$C8*掺杂元素表!N$5+(1-0.01*$C8*掺杂元素表!$B$8)*掺杂元素表!N$2</f>
        <v>107.1118</v>
      </c>
      <c r="P8">
        <f>0.01*$C8*掺杂元素表!O$5+(1-0.01*$C8*掺杂元素表!$B$8)*掺杂元素表!O$2</f>
        <v>3.6559999999999997</v>
      </c>
      <c r="Q8">
        <f>0.01*$C8*掺杂元素表!P$5+(1-0.01*$C8*掺杂元素表!$B$8)*掺杂元素表!P$2</f>
        <v>46.64</v>
      </c>
      <c r="R8">
        <f>0.01*$C8*掺杂元素表!Q$5+(1-0.01*$C8*掺杂元素表!$B$8)*掺杂元素表!Q$2</f>
        <v>0.80071271929824561</v>
      </c>
      <c r="S8">
        <f t="shared" si="0"/>
        <v>12.75711159737418</v>
      </c>
      <c r="T8">
        <f>0.01*$C8*掺杂元素表!S$5+(1-0.01*$C8*掺杂元素表!$B$8)*掺杂元素表!S$2</f>
        <v>2.3725000000000001</v>
      </c>
      <c r="U8">
        <v>5</v>
      </c>
      <c r="V8" t="str">
        <f>掺杂元素表!A$6</f>
        <v>Ta</v>
      </c>
      <c r="W8">
        <f>0.01*$U8*掺杂元素表!C$6+(1-0.01*$U8*掺杂元素表!$B$6/5)*掺杂元素表!C$3</f>
        <v>0.64</v>
      </c>
      <c r="X8">
        <f>0.01*$U8*掺杂元素表!D$6+(1-0.01*$U8*掺杂元素表!$B$6/5)*掺杂元素表!D$3</f>
        <v>146.14999999999998</v>
      </c>
      <c r="Y8">
        <f>0.01*$U8*掺杂元素表!E$6+(1-0.01*$U8*掺杂元素表!$B$6/5)*掺杂元素表!E$3</f>
        <v>2.23537343282094</v>
      </c>
      <c r="Z8">
        <f>0.01*$U8*掺杂元素表!F$6+(1-0.01*$U8*掺杂元素表!$B$6/5)*掺杂元素表!F$3</f>
        <v>243</v>
      </c>
      <c r="AA8">
        <f>0.01*$U8*掺杂元素表!G$6+(1-0.01*$U8*掺杂元素表!$B$6/5)*掺杂元素表!G$3</f>
        <v>5</v>
      </c>
      <c r="AB8">
        <f>0.01*$U8*掺杂元素表!H$6+(1-0.01*$U8*掺杂元素表!$B$6/5)*掺杂元素表!H$3</f>
        <v>137.05000000000001</v>
      </c>
      <c r="AC8">
        <f>0.01*$U8*掺杂元素表!I$6+(1-0.01*$U8*掺杂元素表!$B$6/5)*掺杂元素表!I$3</f>
        <v>1.7474999999999998</v>
      </c>
      <c r="AD8">
        <f>0.01*$U8*掺杂元素表!J$6+(1-0.01*$U8*掺杂元素表!$B$6/5)*掺杂元素表!J$3</f>
        <v>1.7475000000000001</v>
      </c>
      <c r="AE8">
        <f>0.01*$U8*掺杂元素表!K$6+(1-0.01*$U8*掺杂元素表!$B$6/5)*掺杂元素表!K$3</f>
        <v>1.595</v>
      </c>
      <c r="AF8">
        <f>0.01*$U8*掺杂元素表!L$6+(1-0.01*$U8*掺杂元素表!$B$6/5)*掺杂元素表!L$3</f>
        <v>657.54499999999996</v>
      </c>
      <c r="AG8">
        <f>0.01*$U8*掺杂元素表!M$6+(1-0.01*$U8*掺杂元素表!$B$6/5)*掺杂元素表!M$3</f>
        <v>83.344999999999985</v>
      </c>
      <c r="AH8">
        <f>0.01*$U8*掺杂元素表!N$6+(1-0.01*$U8*掺杂元素表!$B$6/5)*掺杂元素表!N$3</f>
        <v>97.308049999999994</v>
      </c>
      <c r="AI8">
        <f>0.01*$U8*掺杂元素表!O$6+(1-0.01*$U8*掺杂元素表!$B$6/5)*掺杂元素表!O$3</f>
        <v>4.4000000000000004</v>
      </c>
      <c r="AJ8">
        <f>0.01*$U8*掺杂元素表!P$6+(1-0.01*$U8*掺杂元素表!$B$6/5)*掺杂元素表!P$3</f>
        <v>42.599999999999994</v>
      </c>
      <c r="AK8">
        <f>0.01*$U8*掺杂元素表!Q$6+(1-0.01*$U8*掺杂元素表!$B$6/5)*掺杂元素表!Q$3</f>
        <v>7.8125</v>
      </c>
      <c r="AL8">
        <f t="shared" si="1"/>
        <v>9.6818181818181799</v>
      </c>
      <c r="AM8">
        <f>0.01*$U8*掺杂元素表!S$6+(1-0.01*$U8*掺杂元素表!$B$6/5)*掺杂元素表!S$3</f>
        <v>2.7614999999999998</v>
      </c>
      <c r="AN8">
        <v>0.549709</v>
      </c>
      <c r="AO8" s="2"/>
    </row>
    <row r="9" spans="1:41" x14ac:dyDescent="0.25">
      <c r="A9" t="s">
        <v>42</v>
      </c>
      <c r="B9" t="str">
        <f>掺杂元素表!A$5</f>
        <v>Ce</v>
      </c>
      <c r="C9">
        <v>1</v>
      </c>
      <c r="D9">
        <f>0.01*$C9*掺杂元素表!C$5+(1-0.01*$C9*掺杂元素表!$B$5)*掺杂元素表!C$2</f>
        <v>1.2402</v>
      </c>
      <c r="E9">
        <f>0.01*$C9*掺杂元素表!D$5+(1-0.01*$C9*掺杂元素表!$B$8)*掺杂元素表!D$2</f>
        <v>142.93</v>
      </c>
      <c r="F9">
        <f>0.01*$C9*掺杂元素表!E$5+(1-0.01*$C9*掺杂元素表!$B$8)*掺杂元素表!E$2</f>
        <v>2.6955020166812007</v>
      </c>
      <c r="G9">
        <f>0.01*$C9*掺杂元素表!F$5+(1-0.01*$C9*掺杂元素表!$B$8)*掺杂元素表!F$2</f>
        <v>240.88</v>
      </c>
      <c r="H9">
        <f>0.01*$C9*掺杂元素表!G$5+(1-0.01*$C9*掺杂元素表!$B$8)*掺杂元素表!G$2</f>
        <v>4.96</v>
      </c>
      <c r="I9">
        <f>0.01*$C9*掺杂元素表!H$5+(1-0.01*$C9*掺杂元素表!$B$8)*掺杂元素表!H$2</f>
        <v>151.59</v>
      </c>
      <c r="J9">
        <f>0.01*$C9*掺杂元素表!I$5+(1-0.01*$C9*掺杂元素表!$B$8)*掺杂元素表!I$2</f>
        <v>2.8660000000000001</v>
      </c>
      <c r="K9">
        <f>0.01*$C9*掺杂元素表!J$5+(1-0.01*$C9*掺杂元素表!$B$8)*掺杂元素表!J$2</f>
        <v>1.8408</v>
      </c>
      <c r="L9">
        <f>0.01*$C9*掺杂元素表!K$5+(1-0.01*$C9*掺杂元素表!$B$8)*掺杂元素表!K$2</f>
        <v>1.9026000000000001</v>
      </c>
      <c r="M9">
        <f>0.01*$C9*掺杂元素表!L$5+(1-0.01*$C9*掺杂元素表!$B$8)*掺杂元素表!L$2</f>
        <v>721.72400000000005</v>
      </c>
      <c r="N9">
        <f>0.01*$C9*掺杂元素表!M$5+(1-0.01*$C9*掺杂元素表!$B$8)*掺杂元素表!M$2</f>
        <v>123.58799999999999</v>
      </c>
      <c r="O9">
        <f>0.01*$C9*掺杂元素表!N$5+(1-0.01*$C9*掺杂元素表!$B$8)*掺杂元素表!N$2</f>
        <v>107.1118</v>
      </c>
      <c r="P9">
        <f>0.01*$C9*掺杂元素表!O$5+(1-0.01*$C9*掺杂元素表!$B$8)*掺杂元素表!O$2</f>
        <v>3.6559999999999997</v>
      </c>
      <c r="Q9">
        <f>0.01*$C9*掺杂元素表!P$5+(1-0.01*$C9*掺杂元素表!$B$8)*掺杂元素表!P$2</f>
        <v>46.64</v>
      </c>
      <c r="R9">
        <f>0.01*$C9*掺杂元素表!Q$5+(1-0.01*$C9*掺杂元素表!$B$8)*掺杂元素表!Q$2</f>
        <v>0.80071271929824561</v>
      </c>
      <c r="S9">
        <f t="shared" si="0"/>
        <v>12.75711159737418</v>
      </c>
      <c r="T9">
        <f>0.01*$C9*掺杂元素表!S$5+(1-0.01*$C9*掺杂元素表!$B$8)*掺杂元素表!S$2</f>
        <v>2.3725000000000001</v>
      </c>
      <c r="U9">
        <v>10</v>
      </c>
      <c r="V9" t="str">
        <f>掺杂元素表!A$6</f>
        <v>Ta</v>
      </c>
      <c r="W9">
        <f>0.01*$U9*掺杂元素表!C$6+(1-0.01*$U9*掺杂元素表!$B$6/5)*掺杂元素表!C$3</f>
        <v>0.64000000000000012</v>
      </c>
      <c r="X9">
        <f>0.01*$U9*掺杂元素表!D$6+(1-0.01*$U9*掺杂元素表!$B$6/5)*掺杂元素表!D$3</f>
        <v>146.30000000000001</v>
      </c>
      <c r="Y9">
        <f>0.01*$U9*掺杂元素表!E$6+(1-0.01*$U9*掺杂元素表!$B$6/5)*掺杂元素表!E$3</f>
        <v>2.2358234328209399</v>
      </c>
      <c r="Z9">
        <f>0.01*$U9*掺杂元素表!F$6+(1-0.01*$U9*掺杂元素表!$B$6/5)*掺杂元素表!F$3</f>
        <v>243.00000000000003</v>
      </c>
      <c r="AA9">
        <f>0.01*$U9*掺杂元素表!G$6+(1-0.01*$U9*掺杂元素表!$B$6/5)*掺杂元素表!G$3</f>
        <v>5</v>
      </c>
      <c r="AB9">
        <f>0.01*$U9*掺杂元素表!H$6+(1-0.01*$U9*掺杂元素表!$B$6/5)*掺杂元素表!H$3</f>
        <v>137.1</v>
      </c>
      <c r="AC9">
        <f>0.01*$U9*掺杂元素表!I$6+(1-0.01*$U9*掺杂元素表!$B$6/5)*掺杂元素表!I$3</f>
        <v>1.7449999999999999</v>
      </c>
      <c r="AD9">
        <f>0.01*$U9*掺杂元素表!J$6+(1-0.01*$U9*掺杂元素表!$B$6/5)*掺杂元素表!J$3</f>
        <v>1.7350000000000001</v>
      </c>
      <c r="AE9">
        <f>0.01*$U9*掺杂元素表!K$6+(1-0.01*$U9*掺杂元素表!$B$6/5)*掺杂元素表!K$3</f>
        <v>1.5900000000000003</v>
      </c>
      <c r="AF9">
        <f>0.01*$U9*掺杂元素表!L$6+(1-0.01*$U9*掺杂元素表!$B$6/5)*掺杂元素表!L$3</f>
        <v>662.99</v>
      </c>
      <c r="AG9">
        <f>0.01*$U9*掺杂元素表!M$6+(1-0.01*$U9*掺杂元素表!$B$6/5)*掺杂元素表!M$3</f>
        <v>80.589999999999989</v>
      </c>
      <c r="AH9">
        <f>0.01*$U9*掺杂元素表!N$6+(1-0.01*$U9*掺杂元素表!$B$6/5)*掺杂元素表!N$3</f>
        <v>101.71010000000001</v>
      </c>
      <c r="AI9">
        <f>0.01*$U9*掺杂元素表!O$6+(1-0.01*$U9*掺杂元素表!$B$6/5)*掺杂元素表!O$3</f>
        <v>4.3499999999999996</v>
      </c>
      <c r="AJ9">
        <f>0.01*$U9*掺杂元素表!P$6+(1-0.01*$U9*掺杂元素表!$B$6/5)*掺杂元素表!P$3</f>
        <v>44.2</v>
      </c>
      <c r="AK9">
        <f>0.01*$U9*掺杂元素表!Q$6+(1-0.01*$U9*掺杂元素表!$B$6/5)*掺杂元素表!Q$3</f>
        <v>7.8125</v>
      </c>
      <c r="AL9">
        <f t="shared" si="1"/>
        <v>10.160919540229887</v>
      </c>
      <c r="AM9">
        <f>0.01*$U9*掺杂元素表!S$6+(1-0.01*$U9*掺杂元素表!$B$6/5)*掺杂元素表!S$3</f>
        <v>2.7629999999999999</v>
      </c>
      <c r="AN9">
        <v>0.61980999999999997</v>
      </c>
      <c r="AO9" s="2"/>
    </row>
    <row r="10" spans="1:41" x14ac:dyDescent="0.25">
      <c r="A10" t="s">
        <v>42</v>
      </c>
      <c r="B10" t="str">
        <f>掺杂元素表!A$5</f>
        <v>Ce</v>
      </c>
      <c r="C10">
        <v>1</v>
      </c>
      <c r="D10">
        <f>0.01*$C10*掺杂元素表!C$5+(1-0.01*$C10*掺杂元素表!$B$5)*掺杂元素表!C$2</f>
        <v>1.2402</v>
      </c>
      <c r="E10">
        <f>0.01*$C10*掺杂元素表!D$5+(1-0.01*$C10*掺杂元素表!$B$8)*掺杂元素表!D$2</f>
        <v>142.93</v>
      </c>
      <c r="F10">
        <f>0.01*$C10*掺杂元素表!E$5+(1-0.01*$C10*掺杂元素表!$B$8)*掺杂元素表!E$2</f>
        <v>2.6955020166812007</v>
      </c>
      <c r="G10">
        <f>0.01*$C10*掺杂元素表!F$5+(1-0.01*$C10*掺杂元素表!$B$8)*掺杂元素表!F$2</f>
        <v>240.88</v>
      </c>
      <c r="H10">
        <f>0.01*$C10*掺杂元素表!G$5+(1-0.01*$C10*掺杂元素表!$B$8)*掺杂元素表!G$2</f>
        <v>4.96</v>
      </c>
      <c r="I10">
        <f>0.01*$C10*掺杂元素表!H$5+(1-0.01*$C10*掺杂元素表!$B$8)*掺杂元素表!H$2</f>
        <v>151.59</v>
      </c>
      <c r="J10">
        <f>0.01*$C10*掺杂元素表!I$5+(1-0.01*$C10*掺杂元素表!$B$8)*掺杂元素表!I$2</f>
        <v>2.8660000000000001</v>
      </c>
      <c r="K10">
        <f>0.01*$C10*掺杂元素表!J$5+(1-0.01*$C10*掺杂元素表!$B$8)*掺杂元素表!J$2</f>
        <v>1.8408</v>
      </c>
      <c r="L10">
        <f>0.01*$C10*掺杂元素表!K$5+(1-0.01*$C10*掺杂元素表!$B$8)*掺杂元素表!K$2</f>
        <v>1.9026000000000001</v>
      </c>
      <c r="M10">
        <f>0.01*$C10*掺杂元素表!L$5+(1-0.01*$C10*掺杂元素表!$B$8)*掺杂元素表!L$2</f>
        <v>721.72400000000005</v>
      </c>
      <c r="N10">
        <f>0.01*$C10*掺杂元素表!M$5+(1-0.01*$C10*掺杂元素表!$B$8)*掺杂元素表!M$2</f>
        <v>123.58799999999999</v>
      </c>
      <c r="O10">
        <f>0.01*$C10*掺杂元素表!N$5+(1-0.01*$C10*掺杂元素表!$B$8)*掺杂元素表!N$2</f>
        <v>107.1118</v>
      </c>
      <c r="P10">
        <f>0.01*$C10*掺杂元素表!O$5+(1-0.01*$C10*掺杂元素表!$B$8)*掺杂元素表!O$2</f>
        <v>3.6559999999999997</v>
      </c>
      <c r="Q10">
        <f>0.01*$C10*掺杂元素表!P$5+(1-0.01*$C10*掺杂元素表!$B$8)*掺杂元素表!P$2</f>
        <v>46.64</v>
      </c>
      <c r="R10">
        <f>0.01*$C10*掺杂元素表!Q$5+(1-0.01*$C10*掺杂元素表!$B$8)*掺杂元素表!Q$2</f>
        <v>0.80071271929824561</v>
      </c>
      <c r="S10">
        <f t="shared" si="0"/>
        <v>12.75711159737418</v>
      </c>
      <c r="T10">
        <f>0.01*$C10*掺杂元素表!S$5+(1-0.01*$C10*掺杂元素表!$B$8)*掺杂元素表!S$2</f>
        <v>2.3725000000000001</v>
      </c>
      <c r="U10">
        <v>15</v>
      </c>
      <c r="V10" t="str">
        <f>掺杂元素表!A$6</f>
        <v>Ta</v>
      </c>
      <c r="W10">
        <f>0.01*$U10*掺杂元素表!C$6+(1-0.01*$U10*掺杂元素表!$B$6/5)*掺杂元素表!C$3</f>
        <v>0.64</v>
      </c>
      <c r="X10">
        <f>0.01*$U10*掺杂元素表!D$6+(1-0.01*$U10*掺杂元素表!$B$6/5)*掺杂元素表!D$3</f>
        <v>146.44999999999999</v>
      </c>
      <c r="Y10">
        <f>0.01*$U10*掺杂元素表!E$6+(1-0.01*$U10*掺杂元素表!$B$6/5)*掺杂元素表!E$3</f>
        <v>2.2362734328209402</v>
      </c>
      <c r="Z10">
        <f>0.01*$U10*掺杂元素表!F$6+(1-0.01*$U10*掺杂元素表!$B$6/5)*掺杂元素表!F$3</f>
        <v>242.99999999999997</v>
      </c>
      <c r="AA10">
        <f>0.01*$U10*掺杂元素表!G$6+(1-0.01*$U10*掺杂元素表!$B$6/5)*掺杂元素表!G$3</f>
        <v>5</v>
      </c>
      <c r="AB10">
        <f>0.01*$U10*掺杂元素表!H$6+(1-0.01*$U10*掺杂元素表!$B$6/5)*掺杂元素表!H$3</f>
        <v>137.15</v>
      </c>
      <c r="AC10">
        <f>0.01*$U10*掺杂元素表!I$6+(1-0.01*$U10*掺杂元素表!$B$6/5)*掺杂元素表!I$3</f>
        <v>1.7425000000000002</v>
      </c>
      <c r="AD10">
        <f>0.01*$U10*掺杂元素表!J$6+(1-0.01*$U10*掺杂元素表!$B$6/5)*掺杂元素表!J$3</f>
        <v>1.7224999999999999</v>
      </c>
      <c r="AE10">
        <f>0.01*$U10*掺杂元素表!K$6+(1-0.01*$U10*掺杂元素表!$B$6/5)*掺杂元素表!K$3</f>
        <v>1.585</v>
      </c>
      <c r="AF10">
        <f>0.01*$U10*掺杂元素表!L$6+(1-0.01*$U10*掺杂元素表!$B$6/5)*掺杂元素表!L$3</f>
        <v>668.43499999999995</v>
      </c>
      <c r="AG10">
        <f>0.01*$U10*掺杂元素表!M$6+(1-0.01*$U10*掺杂元素表!$B$6/5)*掺杂元素表!M$3</f>
        <v>77.834999999999994</v>
      </c>
      <c r="AH10">
        <f>0.01*$U10*掺杂元素表!N$6+(1-0.01*$U10*掺杂元素表!$B$6/5)*掺杂元素表!N$3</f>
        <v>106.11215</v>
      </c>
      <c r="AI10">
        <f>0.01*$U10*掺杂元素表!O$6+(1-0.01*$U10*掺杂元素表!$B$6/5)*掺杂元素表!O$3</f>
        <v>4.3</v>
      </c>
      <c r="AJ10">
        <f>0.01*$U10*掺杂元素表!P$6+(1-0.01*$U10*掺杂元素表!$B$6/5)*掺杂元素表!P$3</f>
        <v>45.8</v>
      </c>
      <c r="AK10">
        <f>0.01*$U10*掺杂元素表!Q$6+(1-0.01*$U10*掺杂元素表!$B$6/5)*掺杂元素表!Q$3</f>
        <v>7.8125</v>
      </c>
      <c r="AL10">
        <f t="shared" si="1"/>
        <v>10.651162790697674</v>
      </c>
      <c r="AM10">
        <f>0.01*$U10*掺杂元素表!S$6+(1-0.01*$U10*掺杂元素表!$B$6/5)*掺杂元素表!S$3</f>
        <v>2.7644999999999995</v>
      </c>
      <c r="AN10">
        <v>0.65722499999999995</v>
      </c>
      <c r="AO10" s="2"/>
    </row>
    <row r="11" spans="1:41" x14ac:dyDescent="0.25">
      <c r="A11" t="s">
        <v>42</v>
      </c>
      <c r="B11" t="str">
        <f>掺杂元素表!A$5</f>
        <v>Ce</v>
      </c>
      <c r="C11">
        <v>1</v>
      </c>
      <c r="D11">
        <f>0.01*$C11*掺杂元素表!C$5+(1-0.01*$C11*掺杂元素表!$B$5)*掺杂元素表!C$2</f>
        <v>1.2402</v>
      </c>
      <c r="E11">
        <f>0.01*$C11*掺杂元素表!D$5+(1-0.01*$C11*掺杂元素表!$B$8)*掺杂元素表!D$2</f>
        <v>142.93</v>
      </c>
      <c r="F11">
        <f>0.01*$C11*掺杂元素表!E$5+(1-0.01*$C11*掺杂元素表!$B$8)*掺杂元素表!E$2</f>
        <v>2.6955020166812007</v>
      </c>
      <c r="G11">
        <f>0.01*$C11*掺杂元素表!F$5+(1-0.01*$C11*掺杂元素表!$B$8)*掺杂元素表!F$2</f>
        <v>240.88</v>
      </c>
      <c r="H11">
        <f>0.01*$C11*掺杂元素表!G$5+(1-0.01*$C11*掺杂元素表!$B$8)*掺杂元素表!G$2</f>
        <v>4.96</v>
      </c>
      <c r="I11">
        <f>0.01*$C11*掺杂元素表!H$5+(1-0.01*$C11*掺杂元素表!$B$8)*掺杂元素表!H$2</f>
        <v>151.59</v>
      </c>
      <c r="J11">
        <f>0.01*$C11*掺杂元素表!I$5+(1-0.01*$C11*掺杂元素表!$B$8)*掺杂元素表!I$2</f>
        <v>2.8660000000000001</v>
      </c>
      <c r="K11">
        <f>0.01*$C11*掺杂元素表!J$5+(1-0.01*$C11*掺杂元素表!$B$8)*掺杂元素表!J$2</f>
        <v>1.8408</v>
      </c>
      <c r="L11">
        <f>0.01*$C11*掺杂元素表!K$5+(1-0.01*$C11*掺杂元素表!$B$8)*掺杂元素表!K$2</f>
        <v>1.9026000000000001</v>
      </c>
      <c r="M11">
        <f>0.01*$C11*掺杂元素表!L$5+(1-0.01*$C11*掺杂元素表!$B$8)*掺杂元素表!L$2</f>
        <v>721.72400000000005</v>
      </c>
      <c r="N11">
        <f>0.01*$C11*掺杂元素表!M$5+(1-0.01*$C11*掺杂元素表!$B$8)*掺杂元素表!M$2</f>
        <v>123.58799999999999</v>
      </c>
      <c r="O11">
        <f>0.01*$C11*掺杂元素表!N$5+(1-0.01*$C11*掺杂元素表!$B$8)*掺杂元素表!N$2</f>
        <v>107.1118</v>
      </c>
      <c r="P11">
        <f>0.01*$C11*掺杂元素表!O$5+(1-0.01*$C11*掺杂元素表!$B$8)*掺杂元素表!O$2</f>
        <v>3.6559999999999997</v>
      </c>
      <c r="Q11">
        <f>0.01*$C11*掺杂元素表!P$5+(1-0.01*$C11*掺杂元素表!$B$8)*掺杂元素表!P$2</f>
        <v>46.64</v>
      </c>
      <c r="R11">
        <f>0.01*$C11*掺杂元素表!Q$5+(1-0.01*$C11*掺杂元素表!$B$8)*掺杂元素表!Q$2</f>
        <v>0.80071271929824561</v>
      </c>
      <c r="S11">
        <f t="shared" si="0"/>
        <v>12.75711159737418</v>
      </c>
      <c r="T11">
        <f>0.01*$C11*掺杂元素表!S$5+(1-0.01*$C11*掺杂元素表!$B$8)*掺杂元素表!S$2</f>
        <v>2.3725000000000001</v>
      </c>
      <c r="U11">
        <v>20</v>
      </c>
      <c r="V11" t="str">
        <f>掺杂元素表!A$6</f>
        <v>Ta</v>
      </c>
      <c r="W11">
        <f>0.01*$U11*掺杂元素表!C$6+(1-0.01*$U11*掺杂元素表!$B$6/5)*掺杂元素表!C$3</f>
        <v>0.64</v>
      </c>
      <c r="X11">
        <f>0.01*$U11*掺杂元素表!D$6+(1-0.01*$U11*掺杂元素表!$B$6/5)*掺杂元素表!D$3</f>
        <v>146.60000000000002</v>
      </c>
      <c r="Y11">
        <f>0.01*$U11*掺杂元素表!E$6+(1-0.01*$U11*掺杂元素表!$B$6/5)*掺杂元素表!E$3</f>
        <v>2.2367234328209404</v>
      </c>
      <c r="Z11">
        <f>0.01*$U11*掺杂元素表!F$6+(1-0.01*$U11*掺杂元素表!$B$6/5)*掺杂元素表!F$3</f>
        <v>243</v>
      </c>
      <c r="AA11">
        <f>0.01*$U11*掺杂元素表!G$6+(1-0.01*$U11*掺杂元素表!$B$6/5)*掺杂元素表!G$3</f>
        <v>5</v>
      </c>
      <c r="AB11">
        <f>0.01*$U11*掺杂元素表!H$6+(1-0.01*$U11*掺杂元素表!$B$6/5)*掺杂元素表!H$3</f>
        <v>137.20000000000002</v>
      </c>
      <c r="AC11">
        <f>0.01*$U11*掺杂元素表!I$6+(1-0.01*$U11*掺杂元素表!$B$6/5)*掺杂元素表!I$3</f>
        <v>1.7400000000000002</v>
      </c>
      <c r="AD11">
        <f>0.01*$U11*掺杂元素表!J$6+(1-0.01*$U11*掺杂元素表!$B$6/5)*掺杂元素表!J$3</f>
        <v>1.7100000000000002</v>
      </c>
      <c r="AE11">
        <f>0.01*$U11*掺杂元素表!K$6+(1-0.01*$U11*掺杂元素表!$B$6/5)*掺杂元素表!K$3</f>
        <v>1.5800000000000003</v>
      </c>
      <c r="AF11">
        <f>0.01*$U11*掺杂元素表!L$6+(1-0.01*$U11*掺杂元素表!$B$6/5)*掺杂元素表!L$3</f>
        <v>673.88000000000011</v>
      </c>
      <c r="AG11">
        <f>0.01*$U11*掺杂元素表!M$6+(1-0.01*$U11*掺杂元素表!$B$6/5)*掺杂元素表!M$3</f>
        <v>75.08</v>
      </c>
      <c r="AH11">
        <f>0.01*$U11*掺杂元素表!N$6+(1-0.01*$U11*掺杂元素表!$B$6/5)*掺杂元素表!N$3</f>
        <v>110.51420000000002</v>
      </c>
      <c r="AI11">
        <f>0.01*$U11*掺杂元素表!O$6+(1-0.01*$U11*掺杂元素表!$B$6/5)*掺杂元素表!O$3</f>
        <v>4.2500000000000009</v>
      </c>
      <c r="AJ11">
        <f>0.01*$U11*掺杂元素表!P$6+(1-0.01*$U11*掺杂元素表!$B$6/5)*掺杂元素表!P$3</f>
        <v>47.400000000000006</v>
      </c>
      <c r="AK11">
        <f>0.01*$U11*掺杂元素表!Q$6+(1-0.01*$U11*掺杂元素表!$B$6/5)*掺杂元素表!Q$3</f>
        <v>7.8125</v>
      </c>
      <c r="AL11">
        <f t="shared" si="1"/>
        <v>11.152941176470588</v>
      </c>
      <c r="AM11">
        <f>0.01*$U11*掺杂元素表!S$6+(1-0.01*$U11*掺杂元素表!$B$6/5)*掺杂元素表!S$3</f>
        <v>2.766</v>
      </c>
      <c r="AN11">
        <v>0.71972000000000003</v>
      </c>
      <c r="AO11" s="2"/>
    </row>
    <row r="12" spans="1:41" x14ac:dyDescent="0.25">
      <c r="A12" t="s">
        <v>42</v>
      </c>
      <c r="B12" t="str">
        <f>掺杂元素表!A$5</f>
        <v>Ce</v>
      </c>
      <c r="C12">
        <v>1</v>
      </c>
      <c r="D12">
        <f>0.01*$C12*掺杂元素表!C$5+(1-0.01*$C12*掺杂元素表!$B$5)*掺杂元素表!C$2</f>
        <v>1.2402</v>
      </c>
      <c r="E12">
        <f>0.01*$C12*掺杂元素表!D$5+(1-0.01*$C12*掺杂元素表!$B$8)*掺杂元素表!D$2</f>
        <v>142.93</v>
      </c>
      <c r="F12">
        <f>0.01*$C12*掺杂元素表!E$5+(1-0.01*$C12*掺杂元素表!$B$8)*掺杂元素表!E$2</f>
        <v>2.6955020166812007</v>
      </c>
      <c r="G12">
        <f>0.01*$C12*掺杂元素表!F$5+(1-0.01*$C12*掺杂元素表!$B$8)*掺杂元素表!F$2</f>
        <v>240.88</v>
      </c>
      <c r="H12">
        <f>0.01*$C12*掺杂元素表!G$5+(1-0.01*$C12*掺杂元素表!$B$8)*掺杂元素表!G$2</f>
        <v>4.96</v>
      </c>
      <c r="I12">
        <f>0.01*$C12*掺杂元素表!H$5+(1-0.01*$C12*掺杂元素表!$B$8)*掺杂元素表!H$2</f>
        <v>151.59</v>
      </c>
      <c r="J12">
        <f>0.01*$C12*掺杂元素表!I$5+(1-0.01*$C12*掺杂元素表!$B$8)*掺杂元素表!I$2</f>
        <v>2.8660000000000001</v>
      </c>
      <c r="K12">
        <f>0.01*$C12*掺杂元素表!J$5+(1-0.01*$C12*掺杂元素表!$B$8)*掺杂元素表!J$2</f>
        <v>1.8408</v>
      </c>
      <c r="L12">
        <f>0.01*$C12*掺杂元素表!K$5+(1-0.01*$C12*掺杂元素表!$B$8)*掺杂元素表!K$2</f>
        <v>1.9026000000000001</v>
      </c>
      <c r="M12">
        <f>0.01*$C12*掺杂元素表!L$5+(1-0.01*$C12*掺杂元素表!$B$8)*掺杂元素表!L$2</f>
        <v>721.72400000000005</v>
      </c>
      <c r="N12">
        <f>0.01*$C12*掺杂元素表!M$5+(1-0.01*$C12*掺杂元素表!$B$8)*掺杂元素表!M$2</f>
        <v>123.58799999999999</v>
      </c>
      <c r="O12">
        <f>0.01*$C12*掺杂元素表!N$5+(1-0.01*$C12*掺杂元素表!$B$8)*掺杂元素表!N$2</f>
        <v>107.1118</v>
      </c>
      <c r="P12">
        <f>0.01*$C12*掺杂元素表!O$5+(1-0.01*$C12*掺杂元素表!$B$8)*掺杂元素表!O$2</f>
        <v>3.6559999999999997</v>
      </c>
      <c r="Q12">
        <f>0.01*$C12*掺杂元素表!P$5+(1-0.01*$C12*掺杂元素表!$B$8)*掺杂元素表!P$2</f>
        <v>46.64</v>
      </c>
      <c r="R12">
        <f>0.01*$C12*掺杂元素表!Q$5+(1-0.01*$C12*掺杂元素表!$B$8)*掺杂元素表!Q$2</f>
        <v>0.80071271929824561</v>
      </c>
      <c r="S12">
        <f t="shared" si="0"/>
        <v>12.75711159737418</v>
      </c>
      <c r="T12">
        <f>0.01*$C12*掺杂元素表!S$5+(1-0.01*$C12*掺杂元素表!$B$8)*掺杂元素表!S$2</f>
        <v>2.3725000000000001</v>
      </c>
      <c r="U12">
        <v>25</v>
      </c>
      <c r="V12" t="str">
        <f>掺杂元素表!A$6</f>
        <v>Ta</v>
      </c>
      <c r="W12">
        <f>0.01*$U12*掺杂元素表!C$6+(1-0.01*$U12*掺杂元素表!$B$6/5)*掺杂元素表!C$3</f>
        <v>0.64</v>
      </c>
      <c r="X12">
        <f>0.01*$U12*掺杂元素表!D$6+(1-0.01*$U12*掺杂元素表!$B$6/5)*掺杂元素表!D$3</f>
        <v>146.75</v>
      </c>
      <c r="Y12">
        <f>0.01*$U12*掺杂元素表!E$6+(1-0.01*$U12*掺杂元素表!$B$6/5)*掺杂元素表!E$3</f>
        <v>2.2371734328209403</v>
      </c>
      <c r="Z12">
        <f>0.01*$U12*掺杂元素表!F$6+(1-0.01*$U12*掺杂元素表!$B$6/5)*掺杂元素表!F$3</f>
        <v>243</v>
      </c>
      <c r="AA12">
        <f>0.01*$U12*掺杂元素表!G$6+(1-0.01*$U12*掺杂元素表!$B$6/5)*掺杂元素表!G$3</f>
        <v>5</v>
      </c>
      <c r="AB12">
        <f>0.01*$U12*掺杂元素表!H$6+(1-0.01*$U12*掺杂元素表!$B$6/5)*掺杂元素表!H$3</f>
        <v>137.25</v>
      </c>
      <c r="AC12">
        <f>0.01*$U12*掺杂元素表!I$6+(1-0.01*$U12*掺杂元素表!$B$6/5)*掺杂元素表!I$3</f>
        <v>1.7375</v>
      </c>
      <c r="AD12">
        <f>0.01*$U12*掺杂元素表!J$6+(1-0.01*$U12*掺杂元素表!$B$6/5)*掺杂元素表!J$3</f>
        <v>1.6975</v>
      </c>
      <c r="AE12">
        <f>0.01*$U12*掺杂元素表!K$6+(1-0.01*$U12*掺杂元素表!$B$6/5)*掺杂元素表!K$3</f>
        <v>1.5750000000000002</v>
      </c>
      <c r="AF12">
        <f>0.01*$U12*掺杂元素表!L$6+(1-0.01*$U12*掺杂元素表!$B$6/5)*掺杂元素表!L$3</f>
        <v>679.32500000000005</v>
      </c>
      <c r="AG12">
        <f>0.01*$U12*掺杂元素表!M$6+(1-0.01*$U12*掺杂元素表!$B$6/5)*掺杂元素表!M$3</f>
        <v>72.324999999999989</v>
      </c>
      <c r="AH12">
        <f>0.01*$U12*掺杂元素表!N$6+(1-0.01*$U12*掺杂元素表!$B$6/5)*掺杂元素表!N$3</f>
        <v>114.91625000000001</v>
      </c>
      <c r="AI12">
        <f>0.01*$U12*掺杂元素表!O$6+(1-0.01*$U12*掺杂元素表!$B$6/5)*掺杂元素表!O$3</f>
        <v>4.2</v>
      </c>
      <c r="AJ12">
        <f>0.01*$U12*掺杂元素表!P$6+(1-0.01*$U12*掺杂元素表!$B$6/5)*掺杂元素表!P$3</f>
        <v>49</v>
      </c>
      <c r="AK12">
        <f>0.01*$U12*掺杂元素表!Q$6+(1-0.01*$U12*掺杂元素表!$B$6/5)*掺杂元素表!Q$3</f>
        <v>7.8125</v>
      </c>
      <c r="AL12">
        <f t="shared" si="1"/>
        <v>11.666666666666666</v>
      </c>
      <c r="AM12">
        <f>0.01*$U12*掺杂元素表!S$6+(1-0.01*$U12*掺杂元素表!$B$6/5)*掺杂元素表!S$3</f>
        <v>2.7675000000000001</v>
      </c>
      <c r="AN12">
        <v>0.74212800000000001</v>
      </c>
      <c r="AO12" s="2"/>
    </row>
    <row r="13" spans="1:41" x14ac:dyDescent="0.25">
      <c r="A13" t="s">
        <v>42</v>
      </c>
      <c r="B13" t="str">
        <f>掺杂元素表!A$5</f>
        <v>Ce</v>
      </c>
      <c r="C13">
        <v>1</v>
      </c>
      <c r="D13">
        <f>0.01*$C13*掺杂元素表!C$5+(1-0.01*$C13*掺杂元素表!$B$5)*掺杂元素表!C$2</f>
        <v>1.2402</v>
      </c>
      <c r="E13">
        <f>0.01*$C13*掺杂元素表!D$5+(1-0.01*$C13*掺杂元素表!$B$8)*掺杂元素表!D$2</f>
        <v>142.93</v>
      </c>
      <c r="F13">
        <f>0.01*$C13*掺杂元素表!E$5+(1-0.01*$C13*掺杂元素表!$B$8)*掺杂元素表!E$2</f>
        <v>2.6955020166812007</v>
      </c>
      <c r="G13">
        <f>0.01*$C13*掺杂元素表!F$5+(1-0.01*$C13*掺杂元素表!$B$8)*掺杂元素表!F$2</f>
        <v>240.88</v>
      </c>
      <c r="H13">
        <f>0.01*$C13*掺杂元素表!G$5+(1-0.01*$C13*掺杂元素表!$B$8)*掺杂元素表!G$2</f>
        <v>4.96</v>
      </c>
      <c r="I13">
        <f>0.01*$C13*掺杂元素表!H$5+(1-0.01*$C13*掺杂元素表!$B$8)*掺杂元素表!H$2</f>
        <v>151.59</v>
      </c>
      <c r="J13">
        <f>0.01*$C13*掺杂元素表!I$5+(1-0.01*$C13*掺杂元素表!$B$8)*掺杂元素表!I$2</f>
        <v>2.8660000000000001</v>
      </c>
      <c r="K13">
        <f>0.01*$C13*掺杂元素表!J$5+(1-0.01*$C13*掺杂元素表!$B$8)*掺杂元素表!J$2</f>
        <v>1.8408</v>
      </c>
      <c r="L13">
        <f>0.01*$C13*掺杂元素表!K$5+(1-0.01*$C13*掺杂元素表!$B$8)*掺杂元素表!K$2</f>
        <v>1.9026000000000001</v>
      </c>
      <c r="M13">
        <f>0.01*$C13*掺杂元素表!L$5+(1-0.01*$C13*掺杂元素表!$B$8)*掺杂元素表!L$2</f>
        <v>721.72400000000005</v>
      </c>
      <c r="N13">
        <f>0.01*$C13*掺杂元素表!M$5+(1-0.01*$C13*掺杂元素表!$B$8)*掺杂元素表!M$2</f>
        <v>123.58799999999999</v>
      </c>
      <c r="O13">
        <f>0.01*$C13*掺杂元素表!N$5+(1-0.01*$C13*掺杂元素表!$B$8)*掺杂元素表!N$2</f>
        <v>107.1118</v>
      </c>
      <c r="P13">
        <f>0.01*$C13*掺杂元素表!O$5+(1-0.01*$C13*掺杂元素表!$B$8)*掺杂元素表!O$2</f>
        <v>3.6559999999999997</v>
      </c>
      <c r="Q13">
        <f>0.01*$C13*掺杂元素表!P$5+(1-0.01*$C13*掺杂元素表!$B$8)*掺杂元素表!P$2</f>
        <v>46.64</v>
      </c>
      <c r="R13">
        <f>0.01*$C13*掺杂元素表!Q$5+(1-0.01*$C13*掺杂元素表!$B$8)*掺杂元素表!Q$2</f>
        <v>0.80071271929824561</v>
      </c>
      <c r="S13">
        <f t="shared" si="0"/>
        <v>12.75711159737418</v>
      </c>
      <c r="T13">
        <f>0.01*$C13*掺杂元素表!S$5+(1-0.01*$C13*掺杂元素表!$B$8)*掺杂元素表!S$2</f>
        <v>2.3725000000000001</v>
      </c>
      <c r="U13">
        <v>30</v>
      </c>
      <c r="V13" t="str">
        <f>掺杂元素表!A$6</f>
        <v>Ta</v>
      </c>
      <c r="W13">
        <f>0.01*$U13*掺杂元素表!C$6+(1-0.01*$U13*掺杂元素表!$B$6/5)*掺杂元素表!C$3</f>
        <v>0.6399999999999999</v>
      </c>
      <c r="X13">
        <f>0.01*$U13*掺杂元素表!D$6+(1-0.01*$U13*掺杂元素表!$B$6/5)*掺杂元素表!D$3</f>
        <v>146.89999999999998</v>
      </c>
      <c r="Y13">
        <f>0.01*$U13*掺杂元素表!E$6+(1-0.01*$U13*掺杂元素表!$B$6/5)*掺杂元素表!E$3</f>
        <v>2.2376234328209401</v>
      </c>
      <c r="Z13">
        <f>0.01*$U13*掺杂元素表!F$6+(1-0.01*$U13*掺杂元素表!$B$6/5)*掺杂元素表!F$3</f>
        <v>243</v>
      </c>
      <c r="AA13">
        <f>0.01*$U13*掺杂元素表!G$6+(1-0.01*$U13*掺杂元素表!$B$6/5)*掺杂元素表!G$3</f>
        <v>5</v>
      </c>
      <c r="AB13">
        <f>0.01*$U13*掺杂元素表!H$6+(1-0.01*$U13*掺杂元素表!$B$6/5)*掺杂元素表!H$3</f>
        <v>137.29999999999998</v>
      </c>
      <c r="AC13">
        <f>0.01*$U13*掺杂元素表!I$6+(1-0.01*$U13*掺杂元素表!$B$6/5)*掺杂元素表!I$3</f>
        <v>1.7349999999999999</v>
      </c>
      <c r="AD13">
        <f>0.01*$U13*掺杂元素表!J$6+(1-0.01*$U13*掺杂元素表!$B$6/5)*掺杂元素表!J$3</f>
        <v>1.6850000000000001</v>
      </c>
      <c r="AE13">
        <f>0.01*$U13*掺杂元素表!K$6+(1-0.01*$U13*掺杂元素表!$B$6/5)*掺杂元素表!K$3</f>
        <v>1.5699999999999998</v>
      </c>
      <c r="AF13">
        <f>0.01*$U13*掺杂元素表!L$6+(1-0.01*$U13*掺杂元素表!$B$6/5)*掺杂元素表!L$3</f>
        <v>684.77</v>
      </c>
      <c r="AG13">
        <f>0.01*$U13*掺杂元素表!M$6+(1-0.01*$U13*掺杂元素表!$B$6/5)*掺杂元素表!M$3</f>
        <v>69.569999999999993</v>
      </c>
      <c r="AH13">
        <f>0.01*$U13*掺杂元素表!N$6+(1-0.01*$U13*掺杂元素表!$B$6/5)*掺杂元素表!N$3</f>
        <v>119.31829999999999</v>
      </c>
      <c r="AI13">
        <f>0.01*$U13*掺杂元素表!O$6+(1-0.01*$U13*掺杂元素表!$B$6/5)*掺杂元素表!O$3</f>
        <v>4.1499999999999995</v>
      </c>
      <c r="AJ13">
        <f>0.01*$U13*掺杂元素表!P$6+(1-0.01*$U13*掺杂元素表!$B$6/5)*掺杂元素表!P$3</f>
        <v>50.599999999999994</v>
      </c>
      <c r="AK13">
        <f>0.01*$U13*掺杂元素表!Q$6+(1-0.01*$U13*掺杂元素表!$B$6/5)*掺杂元素表!Q$3</f>
        <v>7.8125</v>
      </c>
      <c r="AL13">
        <f t="shared" si="1"/>
        <v>12.19277108433735</v>
      </c>
      <c r="AM13">
        <f>0.01*$U13*掺杂元素表!S$6+(1-0.01*$U13*掺杂元素表!$B$6/5)*掺杂元素表!S$3</f>
        <v>2.7689999999999997</v>
      </c>
      <c r="AN13">
        <v>0.767208</v>
      </c>
      <c r="AO13" s="2"/>
    </row>
    <row r="14" spans="1:41" x14ac:dyDescent="0.25">
      <c r="A14" t="s">
        <v>42</v>
      </c>
      <c r="B14" t="str">
        <f>掺杂元素表!A$5</f>
        <v>Ce</v>
      </c>
      <c r="C14">
        <v>1</v>
      </c>
      <c r="D14">
        <f>0.01*$C14*掺杂元素表!C$5+(1-0.01*$C14*掺杂元素表!$B$5)*掺杂元素表!C$2</f>
        <v>1.2402</v>
      </c>
      <c r="E14">
        <f>0.01*$C14*掺杂元素表!D$5+(1-0.01*$C14*掺杂元素表!$B$8)*掺杂元素表!D$2</f>
        <v>142.93</v>
      </c>
      <c r="F14">
        <f>0.01*$C14*掺杂元素表!E$5+(1-0.01*$C14*掺杂元素表!$B$8)*掺杂元素表!E$2</f>
        <v>2.6955020166812007</v>
      </c>
      <c r="G14">
        <f>0.01*$C14*掺杂元素表!F$5+(1-0.01*$C14*掺杂元素表!$B$8)*掺杂元素表!F$2</f>
        <v>240.88</v>
      </c>
      <c r="H14">
        <f>0.01*$C14*掺杂元素表!G$5+(1-0.01*$C14*掺杂元素表!$B$8)*掺杂元素表!G$2</f>
        <v>4.96</v>
      </c>
      <c r="I14">
        <f>0.01*$C14*掺杂元素表!H$5+(1-0.01*$C14*掺杂元素表!$B$8)*掺杂元素表!H$2</f>
        <v>151.59</v>
      </c>
      <c r="J14">
        <f>0.01*$C14*掺杂元素表!I$5+(1-0.01*$C14*掺杂元素表!$B$8)*掺杂元素表!I$2</f>
        <v>2.8660000000000001</v>
      </c>
      <c r="K14">
        <f>0.01*$C14*掺杂元素表!J$5+(1-0.01*$C14*掺杂元素表!$B$8)*掺杂元素表!J$2</f>
        <v>1.8408</v>
      </c>
      <c r="L14">
        <f>0.01*$C14*掺杂元素表!K$5+(1-0.01*$C14*掺杂元素表!$B$8)*掺杂元素表!K$2</f>
        <v>1.9026000000000001</v>
      </c>
      <c r="M14">
        <f>0.01*$C14*掺杂元素表!L$5+(1-0.01*$C14*掺杂元素表!$B$8)*掺杂元素表!L$2</f>
        <v>721.72400000000005</v>
      </c>
      <c r="N14">
        <f>0.01*$C14*掺杂元素表!M$5+(1-0.01*$C14*掺杂元素表!$B$8)*掺杂元素表!M$2</f>
        <v>123.58799999999999</v>
      </c>
      <c r="O14">
        <f>0.01*$C14*掺杂元素表!N$5+(1-0.01*$C14*掺杂元素表!$B$8)*掺杂元素表!N$2</f>
        <v>107.1118</v>
      </c>
      <c r="P14">
        <f>0.01*$C14*掺杂元素表!O$5+(1-0.01*$C14*掺杂元素表!$B$8)*掺杂元素表!O$2</f>
        <v>3.6559999999999997</v>
      </c>
      <c r="Q14">
        <f>0.01*$C14*掺杂元素表!P$5+(1-0.01*$C14*掺杂元素表!$B$8)*掺杂元素表!P$2</f>
        <v>46.64</v>
      </c>
      <c r="R14">
        <f>0.01*$C14*掺杂元素表!Q$5+(1-0.01*$C14*掺杂元素表!$B$8)*掺杂元素表!Q$2</f>
        <v>0.80071271929824561</v>
      </c>
      <c r="S14">
        <f t="shared" si="0"/>
        <v>12.75711159737418</v>
      </c>
      <c r="T14">
        <f>0.01*$C14*掺杂元素表!S$5+(1-0.01*$C14*掺杂元素表!$B$8)*掺杂元素表!S$2</f>
        <v>2.3725000000000001</v>
      </c>
      <c r="U14">
        <v>35</v>
      </c>
      <c r="V14" t="str">
        <f>掺杂元素表!A$6</f>
        <v>Ta</v>
      </c>
      <c r="W14">
        <f>0.01*$U14*掺杂元素表!C$6+(1-0.01*$U14*掺杂元素表!$B$6/5)*掺杂元素表!C$3</f>
        <v>0.6399999999999999</v>
      </c>
      <c r="X14">
        <f>0.01*$U14*掺杂元素表!D$6+(1-0.01*$U14*掺杂元素表!$B$6/5)*掺杂元素表!D$3</f>
        <v>147.05000000000001</v>
      </c>
      <c r="Y14">
        <f>0.01*$U14*掺杂元素表!E$6+(1-0.01*$U14*掺杂元素表!$B$6/5)*掺杂元素表!E$3</f>
        <v>2.23807343282094</v>
      </c>
      <c r="Z14">
        <f>0.01*$U14*掺杂元素表!F$6+(1-0.01*$U14*掺杂元素表!$B$6/5)*掺杂元素表!F$3</f>
        <v>243</v>
      </c>
      <c r="AA14">
        <f>0.01*$U14*掺杂元素表!G$6+(1-0.01*$U14*掺杂元素表!$B$6/5)*掺杂元素表!G$3</f>
        <v>5</v>
      </c>
      <c r="AB14">
        <f>0.01*$U14*掺杂元素表!H$6+(1-0.01*$U14*掺杂元素表!$B$6/5)*掺杂元素表!H$3</f>
        <v>137.35</v>
      </c>
      <c r="AC14">
        <f>0.01*$U14*掺杂元素表!I$6+(1-0.01*$U14*掺杂元素表!$B$6/5)*掺杂元素表!I$3</f>
        <v>1.7324999999999999</v>
      </c>
      <c r="AD14">
        <f>0.01*$U14*掺杂元素表!J$6+(1-0.01*$U14*掺杂元素表!$B$6/5)*掺杂元素表!J$3</f>
        <v>1.6724999999999999</v>
      </c>
      <c r="AE14">
        <f>0.01*$U14*掺杂元素表!K$6+(1-0.01*$U14*掺杂元素表!$B$6/5)*掺杂元素表!K$3</f>
        <v>1.5649999999999999</v>
      </c>
      <c r="AF14">
        <f>0.01*$U14*掺杂元素表!L$6+(1-0.01*$U14*掺杂元素表!$B$6/5)*掺杂元素表!L$3</f>
        <v>690.21499999999992</v>
      </c>
      <c r="AG14">
        <f>0.01*$U14*掺杂元素表!M$6+(1-0.01*$U14*掺杂元素表!$B$6/5)*掺杂元素表!M$3</f>
        <v>66.814999999999998</v>
      </c>
      <c r="AH14">
        <f>0.01*$U14*掺杂元素表!N$6+(1-0.01*$U14*掺杂元素表!$B$6/5)*掺杂元素表!N$3</f>
        <v>123.72035</v>
      </c>
      <c r="AI14">
        <f>0.01*$U14*掺杂元素表!O$6+(1-0.01*$U14*掺杂元素表!$B$6/5)*掺杂元素表!O$3</f>
        <v>4.0999999999999996</v>
      </c>
      <c r="AJ14">
        <f>0.01*$U14*掺杂元素表!P$6+(1-0.01*$U14*掺杂元素表!$B$6/5)*掺杂元素表!P$3</f>
        <v>52.199999999999996</v>
      </c>
      <c r="AK14">
        <f>0.01*$U14*掺杂元素表!Q$6+(1-0.01*$U14*掺杂元素表!$B$6/5)*掺杂元素表!Q$3</f>
        <v>7.8125</v>
      </c>
      <c r="AL14">
        <f t="shared" si="1"/>
        <v>12.731707317073171</v>
      </c>
      <c r="AM14">
        <f>0.01*$U14*掺杂元素表!S$6+(1-0.01*$U14*掺杂元素表!$B$6/5)*掺杂元素表!S$3</f>
        <v>2.7704999999999997</v>
      </c>
      <c r="AN14">
        <v>0.779748</v>
      </c>
      <c r="AO14" s="2"/>
    </row>
    <row r="15" spans="1:41" x14ac:dyDescent="0.25">
      <c r="A15" t="s">
        <v>42</v>
      </c>
      <c r="B15" t="str">
        <f>掺杂元素表!A$5</f>
        <v>Ce</v>
      </c>
      <c r="C15">
        <v>1</v>
      </c>
      <c r="D15">
        <f>0.01*$C15*掺杂元素表!C$5+(1-0.01*$C15*掺杂元素表!$B$5)*掺杂元素表!C$2</f>
        <v>1.2402</v>
      </c>
      <c r="E15">
        <f>0.01*$C15*掺杂元素表!D$5+(1-0.01*$C15*掺杂元素表!$B$8)*掺杂元素表!D$2</f>
        <v>142.93</v>
      </c>
      <c r="F15">
        <f>0.01*$C15*掺杂元素表!E$5+(1-0.01*$C15*掺杂元素表!$B$8)*掺杂元素表!E$2</f>
        <v>2.6955020166812007</v>
      </c>
      <c r="G15">
        <f>0.01*$C15*掺杂元素表!F$5+(1-0.01*$C15*掺杂元素表!$B$8)*掺杂元素表!F$2</f>
        <v>240.88</v>
      </c>
      <c r="H15">
        <f>0.01*$C15*掺杂元素表!G$5+(1-0.01*$C15*掺杂元素表!$B$8)*掺杂元素表!G$2</f>
        <v>4.96</v>
      </c>
      <c r="I15">
        <f>0.01*$C15*掺杂元素表!H$5+(1-0.01*$C15*掺杂元素表!$B$8)*掺杂元素表!H$2</f>
        <v>151.59</v>
      </c>
      <c r="J15">
        <f>0.01*$C15*掺杂元素表!I$5+(1-0.01*$C15*掺杂元素表!$B$8)*掺杂元素表!I$2</f>
        <v>2.8660000000000001</v>
      </c>
      <c r="K15">
        <f>0.01*$C15*掺杂元素表!J$5+(1-0.01*$C15*掺杂元素表!$B$8)*掺杂元素表!J$2</f>
        <v>1.8408</v>
      </c>
      <c r="L15">
        <f>0.01*$C15*掺杂元素表!K$5+(1-0.01*$C15*掺杂元素表!$B$8)*掺杂元素表!K$2</f>
        <v>1.9026000000000001</v>
      </c>
      <c r="M15">
        <f>0.01*$C15*掺杂元素表!L$5+(1-0.01*$C15*掺杂元素表!$B$8)*掺杂元素表!L$2</f>
        <v>721.72400000000005</v>
      </c>
      <c r="N15">
        <f>0.01*$C15*掺杂元素表!M$5+(1-0.01*$C15*掺杂元素表!$B$8)*掺杂元素表!M$2</f>
        <v>123.58799999999999</v>
      </c>
      <c r="O15">
        <f>0.01*$C15*掺杂元素表!N$5+(1-0.01*$C15*掺杂元素表!$B$8)*掺杂元素表!N$2</f>
        <v>107.1118</v>
      </c>
      <c r="P15">
        <f>0.01*$C15*掺杂元素表!O$5+(1-0.01*$C15*掺杂元素表!$B$8)*掺杂元素表!O$2</f>
        <v>3.6559999999999997</v>
      </c>
      <c r="Q15">
        <f>0.01*$C15*掺杂元素表!P$5+(1-0.01*$C15*掺杂元素表!$B$8)*掺杂元素表!P$2</f>
        <v>46.64</v>
      </c>
      <c r="R15">
        <f>0.01*$C15*掺杂元素表!Q$5+(1-0.01*$C15*掺杂元素表!$B$8)*掺杂元素表!Q$2</f>
        <v>0.80071271929824561</v>
      </c>
      <c r="S15">
        <f t="shared" si="0"/>
        <v>12.75711159737418</v>
      </c>
      <c r="T15">
        <f>0.01*$C15*掺杂元素表!S$5+(1-0.01*$C15*掺杂元素表!$B$8)*掺杂元素表!S$2</f>
        <v>2.3725000000000001</v>
      </c>
      <c r="U15">
        <v>40</v>
      </c>
      <c r="V15" t="str">
        <f>掺杂元素表!A$6</f>
        <v>Ta</v>
      </c>
      <c r="W15">
        <f>0.01*$U15*掺杂元素表!C$6+(1-0.01*$U15*掺杂元素表!$B$6/5)*掺杂元素表!C$3</f>
        <v>0.64</v>
      </c>
      <c r="X15">
        <f>0.01*$U15*掺杂元素表!D$6+(1-0.01*$U15*掺杂元素表!$B$6/5)*掺杂元素表!D$3</f>
        <v>147.19999999999999</v>
      </c>
      <c r="Y15">
        <f>0.01*$U15*掺杂元素表!E$6+(1-0.01*$U15*掺杂元素表!$B$6/5)*掺杂元素表!E$3</f>
        <v>2.2385234328209398</v>
      </c>
      <c r="Z15">
        <f>0.01*$U15*掺杂元素表!F$6+(1-0.01*$U15*掺杂元素表!$B$6/5)*掺杂元素表!F$3</f>
        <v>243</v>
      </c>
      <c r="AA15">
        <f>0.01*$U15*掺杂元素表!G$6+(1-0.01*$U15*掺杂元素表!$B$6/5)*掺杂元素表!G$3</f>
        <v>5</v>
      </c>
      <c r="AB15">
        <f>0.01*$U15*掺杂元素表!H$6+(1-0.01*$U15*掺杂元素表!$B$6/5)*掺杂元素表!H$3</f>
        <v>137.4</v>
      </c>
      <c r="AC15">
        <f>0.01*$U15*掺杂元素表!I$6+(1-0.01*$U15*掺杂元素表!$B$6/5)*掺杂元素表!I$3</f>
        <v>1.73</v>
      </c>
      <c r="AD15">
        <f>0.01*$U15*掺杂元素表!J$6+(1-0.01*$U15*掺杂元素表!$B$6/5)*掺杂元素表!J$3</f>
        <v>1.6600000000000001</v>
      </c>
      <c r="AE15">
        <f>0.01*$U15*掺杂元素表!K$6+(1-0.01*$U15*掺杂元素表!$B$6/5)*掺杂元素表!K$3</f>
        <v>1.56</v>
      </c>
      <c r="AF15">
        <f>0.01*$U15*掺杂元素表!L$6+(1-0.01*$U15*掺杂元素表!$B$6/5)*掺杂元素表!L$3</f>
        <v>695.66000000000008</v>
      </c>
      <c r="AG15">
        <f>0.01*$U15*掺杂元素表!M$6+(1-0.01*$U15*掺杂元素表!$B$6/5)*掺杂元素表!M$3</f>
        <v>64.06</v>
      </c>
      <c r="AH15">
        <f>0.01*$U15*掺杂元素表!N$6+(1-0.01*$U15*掺杂元素表!$B$6/5)*掺杂元素表!N$3</f>
        <v>128.1224</v>
      </c>
      <c r="AI15">
        <f>0.01*$U15*掺杂元素表!O$6+(1-0.01*$U15*掺杂元素表!$B$6/5)*掺杂元素表!O$3</f>
        <v>4.05</v>
      </c>
      <c r="AJ15">
        <f>0.01*$U15*掺杂元素表!P$6+(1-0.01*$U15*掺杂元素表!$B$6/5)*掺杂元素表!P$3</f>
        <v>53.8</v>
      </c>
      <c r="AK15">
        <f>0.01*$U15*掺杂元素表!Q$6+(1-0.01*$U15*掺杂元素表!$B$6/5)*掺杂元素表!Q$3</f>
        <v>7.8125</v>
      </c>
      <c r="AL15">
        <f t="shared" si="1"/>
        <v>13.283950617283951</v>
      </c>
      <c r="AM15">
        <f>0.01*$U15*掺杂元素表!S$6+(1-0.01*$U15*掺杂元素表!$B$6/5)*掺杂元素表!S$3</f>
        <v>2.7720000000000002</v>
      </c>
      <c r="AN15">
        <v>0.80462299999999998</v>
      </c>
      <c r="AO15" s="2"/>
    </row>
    <row r="16" spans="1:41" x14ac:dyDescent="0.25">
      <c r="A16" t="s">
        <v>43</v>
      </c>
      <c r="B16" t="str">
        <f>掺杂元素表!A$7</f>
        <v>Na</v>
      </c>
      <c r="C16">
        <v>50</v>
      </c>
      <c r="D16">
        <f>0.01*$C16*掺杂元素表!C$7+(1-0.01*$C16*掺杂元素表!$B$7)*掺杂元素表!C$2</f>
        <v>1.335</v>
      </c>
      <c r="E16">
        <f>0.01*$C16*掺杂元素表!D$7+(1-0.01*$C16*掺杂元素表!$B$7)*掺杂元素表!D$2</f>
        <v>167</v>
      </c>
      <c r="F16">
        <f>0.01*$C16*掺杂元素表!E$7+(1-0.01*$C16*掺杂元素表!$B$7)*掺杂元素表!E$2</f>
        <v>2.7219154604215601</v>
      </c>
      <c r="G16">
        <f>0.01*$C16*掺杂元素表!F$7+(1-0.01*$C16*掺杂元素表!$B$7)*掺杂元素表!F$2</f>
        <v>256.5</v>
      </c>
      <c r="H16">
        <f>0.01*$C16*掺杂元素表!G$7+(1-0.01*$C16*掺杂元素表!$B$7)*掺杂元素表!G$2</f>
        <v>4</v>
      </c>
      <c r="I16">
        <f>0.01*$C16*掺杂元素表!H$7+(1-0.01*$C16*掺杂元素表!$B$7)*掺杂元素表!H$2</f>
        <v>153.5</v>
      </c>
      <c r="J16">
        <f>0.01*$C16*掺杂元素表!I$7+(1-0.01*$C16*掺杂元素表!$B$7)*掺杂元素表!I$2</f>
        <v>3.3149999999999999</v>
      </c>
      <c r="K16">
        <f>0.01*$C16*掺杂元素表!J$7+(1-0.01*$C16*掺杂元素表!$B$7)*掺杂元素表!J$2</f>
        <v>1.635</v>
      </c>
      <c r="L16">
        <f>0.01*$C16*掺杂元素表!K$7+(1-0.01*$C16*掺杂元素表!$B$7)*掺杂元素表!K$2</f>
        <v>1.43</v>
      </c>
      <c r="M16">
        <f>0.01*$C16*掺杂元素表!L$7+(1-0.01*$C16*掺杂元素表!$B$7)*掺杂元素表!L$2</f>
        <v>613.4</v>
      </c>
      <c r="N16">
        <f>0.01*$C16*掺杂元素表!M$7+(1-0.01*$C16*掺杂元素表!$B$7)*掺杂元素表!M$2</f>
        <v>89.199999999999989</v>
      </c>
      <c r="O16">
        <f>0.01*$C16*掺杂元素表!N$7+(1-0.01*$C16*掺杂元素表!$B$7)*掺杂元素表!N$2</f>
        <v>65.428849999999997</v>
      </c>
      <c r="P16">
        <f>0.01*$C16*掺杂元素表!O$7+(1-0.01*$C16*掺杂元素表!$B$7)*掺杂元素表!O$2</f>
        <v>2.95</v>
      </c>
      <c r="Q16">
        <f>0.01*$C16*掺杂元素表!P$7+(1-0.01*$C16*掺杂元素表!$B$7)*掺杂元素表!P$2</f>
        <v>29</v>
      </c>
      <c r="R16">
        <f>0.01*$C16*掺杂元素表!Q$7+(1-0.01*$C16*掺杂元素表!$B$7)*掺杂元素表!Q$2</f>
        <v>0.75033723021582754</v>
      </c>
      <c r="S16">
        <f t="shared" si="0"/>
        <v>9.8305084745762699</v>
      </c>
      <c r="T16">
        <f>0.01*$C16*掺杂元素表!S$7+(1-0.01*$C16*掺杂元素表!$B$7)*掺杂元素表!S$2</f>
        <v>2.5125000000000002</v>
      </c>
      <c r="U16">
        <v>0</v>
      </c>
      <c r="V16" t="s">
        <v>92</v>
      </c>
      <c r="W16">
        <f>0.01*$U16*掺杂元素表!C$6+(1-0.01*$U16*掺杂元素表!$B$6/5)*掺杂元素表!C$3</f>
        <v>0.64</v>
      </c>
      <c r="X16">
        <f>0.01*$U16*掺杂元素表!D$6+(1-0.01*$U16*掺杂元素表!$B$6/5)*掺杂元素表!D$3</f>
        <v>146</v>
      </c>
      <c r="Y16">
        <f>0.01*$U16*掺杂元素表!E$6+(1-0.01*$U16*掺杂元素表!$B$6/5)*掺杂元素表!E$3</f>
        <v>2.2349234328209402</v>
      </c>
      <c r="Z16">
        <f>0.01*$U16*掺杂元素表!F$6+(1-0.01*$U16*掺杂元素表!$B$6/5)*掺杂元素表!F$3</f>
        <v>243</v>
      </c>
      <c r="AA16">
        <f>0.01*$U16*掺杂元素表!G$6+(1-0.01*$U16*掺杂元素表!$B$6/5)*掺杂元素表!G$3</f>
        <v>5</v>
      </c>
      <c r="AB16">
        <f>0.01*$U16*掺杂元素表!H$6+(1-0.01*$U16*掺杂元素表!$B$6/5)*掺杂元素表!H$3</f>
        <v>137</v>
      </c>
      <c r="AC16">
        <f>0.01*$U16*掺杂元素表!I$6+(1-0.01*$U16*掺杂元素表!$B$6/5)*掺杂元素表!I$3</f>
        <v>1.75</v>
      </c>
      <c r="AD16">
        <f>0.01*$U16*掺杂元素表!J$6+(1-0.01*$U16*掺杂元素表!$B$6/5)*掺杂元素表!J$3</f>
        <v>1.76</v>
      </c>
      <c r="AE16">
        <f>0.01*$U16*掺杂元素表!K$6+(1-0.01*$U16*掺杂元素表!$B$6/5)*掺杂元素表!K$3</f>
        <v>1.6</v>
      </c>
      <c r="AF16">
        <f>0.01*$U16*掺杂元素表!L$6+(1-0.01*$U16*掺杂元素表!$B$6/5)*掺杂元素表!L$3</f>
        <v>652.1</v>
      </c>
      <c r="AG16">
        <f>0.01*$U16*掺杂元素表!M$6+(1-0.01*$U16*掺杂元素表!$B$6/5)*掺杂元素表!M$3</f>
        <v>86.1</v>
      </c>
      <c r="AH16">
        <f>0.01*$U16*掺杂元素表!N$6+(1-0.01*$U16*掺杂元素表!$B$6/5)*掺杂元素表!N$3</f>
        <v>92.906000000000006</v>
      </c>
      <c r="AI16">
        <f>0.01*$U16*掺杂元素表!O$6+(1-0.01*$U16*掺杂元素表!$B$6/5)*掺杂元素表!O$3</f>
        <v>4.45</v>
      </c>
      <c r="AJ16">
        <f>0.01*$U16*掺杂元素表!P$6+(1-0.01*$U16*掺杂元素表!$B$6/5)*掺杂元素表!P$3</f>
        <v>41</v>
      </c>
      <c r="AK16">
        <f>0.01*$U16*掺杂元素表!Q$6+(1-0.01*$U16*掺杂元素表!$B$6/5)*掺杂元素表!Q$3</f>
        <v>7.8125</v>
      </c>
      <c r="AL16">
        <f t="shared" si="1"/>
        <v>9.213483146067416</v>
      </c>
      <c r="AM16">
        <f>0.01*$U16*掺杂元素表!S$6+(1-0.01*$U16*掺杂元素表!$B$6/5)*掺杂元素表!S$3</f>
        <v>2.76</v>
      </c>
      <c r="AN16">
        <v>0.53535999999999995</v>
      </c>
      <c r="AO16" s="2"/>
    </row>
    <row r="17" spans="1:41" x14ac:dyDescent="0.25">
      <c r="A17" t="s">
        <v>43</v>
      </c>
      <c r="B17" t="s">
        <v>92</v>
      </c>
      <c r="C17">
        <v>0</v>
      </c>
      <c r="D17">
        <f>0.01*$C17*掺杂元素表!C$7+(1-0.01*$C17*掺杂元素表!$B$7)*掺杂元素表!C$2</f>
        <v>1.28</v>
      </c>
      <c r="E17">
        <f>0.01*$C17*掺杂元素表!D$7+(1-0.01*$C17*掺杂元素表!$B$7)*掺杂元素表!D$2</f>
        <v>144</v>
      </c>
      <c r="F17">
        <f>0.01*$C17*掺杂元素表!E$7+(1-0.01*$C17*掺杂元素表!$B$7)*掺杂元素表!E$2</f>
        <v>2.72441546042156</v>
      </c>
      <c r="G17">
        <f>0.01*$C17*掺杂元素表!F$7+(1-0.01*$C17*掺杂元素表!$B$7)*掺杂元素表!F$2</f>
        <v>243</v>
      </c>
      <c r="H17">
        <f>0.01*$C17*掺杂元素表!G$7+(1-0.01*$C17*掺杂元素表!$B$7)*掺杂元素表!G$2</f>
        <v>5</v>
      </c>
      <c r="I17">
        <f>0.01*$C17*掺杂元素表!H$7+(1-0.01*$C17*掺杂元素表!$B$7)*掺杂元素表!H$2</f>
        <v>153</v>
      </c>
      <c r="J17">
        <f>0.01*$C17*掺杂元素表!I$7+(1-0.01*$C17*掺杂元素表!$B$7)*掺杂元素表!I$2</f>
        <v>2.9</v>
      </c>
      <c r="K17">
        <f>0.01*$C17*掺杂元素表!J$7+(1-0.01*$C17*掺杂元素表!$B$7)*掺杂元素表!J$2</f>
        <v>1.86</v>
      </c>
      <c r="L17">
        <f>0.01*$C17*掺杂元素表!K$7+(1-0.01*$C17*掺杂元素表!$B$7)*掺杂元素表!K$2</f>
        <v>1.93</v>
      </c>
      <c r="M17">
        <f>0.01*$C17*掺杂元素表!L$7+(1-0.01*$C17*掺杂元素表!$B$7)*掺杂元素表!L$2</f>
        <v>731</v>
      </c>
      <c r="N17">
        <f>0.01*$C17*掺杂元素表!M$7+(1-0.01*$C17*掺杂元素表!$B$7)*掺杂元素表!M$2</f>
        <v>125.6</v>
      </c>
      <c r="O17">
        <f>0.01*$C17*掺杂元素表!N$7+(1-0.01*$C17*掺杂元素表!$B$7)*掺杂元素表!N$2</f>
        <v>107.86799999999999</v>
      </c>
      <c r="P17">
        <f>0.01*$C17*掺杂元素表!O$7+(1-0.01*$C17*掺杂元素表!$B$7)*掺杂元素表!O$2</f>
        <v>3.7</v>
      </c>
      <c r="Q17">
        <f>0.01*$C17*掺杂元素表!P$7+(1-0.01*$C17*掺杂元素表!$B$7)*掺杂元素表!P$2</f>
        <v>47</v>
      </c>
      <c r="R17">
        <f>0.01*$C17*掺杂元素表!Q$7+(1-0.01*$C17*掺杂元素表!$B$7)*掺杂元素表!Q$2</f>
        <v>0.78125</v>
      </c>
      <c r="S17">
        <f t="shared" si="0"/>
        <v>12.702702702702702</v>
      </c>
      <c r="T17">
        <f>0.01*$C17*掺杂元素表!S$7+(1-0.01*$C17*掺杂元素表!$B$7)*掺杂元素表!S$2</f>
        <v>2.375</v>
      </c>
      <c r="U17">
        <v>50</v>
      </c>
      <c r="V17" t="str">
        <f>掺杂元素表!A$6</f>
        <v>Ta</v>
      </c>
      <c r="W17">
        <f>0.01*$U17*掺杂元素表!C$6+(1-0.01*$U17*掺杂元素表!$B$6/5)*掺杂元素表!C$3</f>
        <v>0.64</v>
      </c>
      <c r="X17">
        <f>0.01*$U17*掺杂元素表!D$6+(1-0.01*$U17*掺杂元素表!$B$6/5)*掺杂元素表!D$3</f>
        <v>147.5</v>
      </c>
      <c r="Y17">
        <f>0.01*$U17*掺杂元素表!E$6+(1-0.01*$U17*掺杂元素表!$B$6/5)*掺杂元素表!E$3</f>
        <v>2.2394234328209404</v>
      </c>
      <c r="Z17">
        <f>0.01*$U17*掺杂元素表!F$6+(1-0.01*$U17*掺杂元素表!$B$6/5)*掺杂元素表!F$3</f>
        <v>243</v>
      </c>
      <c r="AA17">
        <f>0.01*$U17*掺杂元素表!G$6+(1-0.01*$U17*掺杂元素表!$B$6/5)*掺杂元素表!G$3</f>
        <v>5</v>
      </c>
      <c r="AB17">
        <f>0.01*$U17*掺杂元素表!H$6+(1-0.01*$U17*掺杂元素表!$B$6/5)*掺杂元素表!H$3</f>
        <v>137.5</v>
      </c>
      <c r="AC17">
        <f>0.01*$U17*掺杂元素表!I$6+(1-0.01*$U17*掺杂元素表!$B$6/5)*掺杂元素表!I$3</f>
        <v>1.7250000000000001</v>
      </c>
      <c r="AD17">
        <f>0.01*$U17*掺杂元素表!J$6+(1-0.01*$U17*掺杂元素表!$B$6/5)*掺杂元素表!J$3</f>
        <v>1.635</v>
      </c>
      <c r="AE17">
        <f>0.01*$U17*掺杂元素表!K$6+(1-0.01*$U17*掺杂元素表!$B$6/5)*掺杂元素表!K$3</f>
        <v>1.55</v>
      </c>
      <c r="AF17">
        <f>0.01*$U17*掺杂元素表!L$6+(1-0.01*$U17*掺杂元素表!$B$6/5)*掺杂元素表!L$3</f>
        <v>706.55</v>
      </c>
      <c r="AG17">
        <f>0.01*$U17*掺杂元素表!M$6+(1-0.01*$U17*掺杂元素表!$B$6/5)*掺杂元素表!M$3</f>
        <v>58.55</v>
      </c>
      <c r="AH17">
        <f>0.01*$U17*掺杂元素表!N$6+(1-0.01*$U17*掺杂元素表!$B$6/5)*掺杂元素表!N$3</f>
        <v>136.9265</v>
      </c>
      <c r="AI17">
        <f>0.01*$U17*掺杂元素表!O$6+(1-0.01*$U17*掺杂元素表!$B$6/5)*掺杂元素表!O$3</f>
        <v>3.95</v>
      </c>
      <c r="AJ17">
        <f>0.01*$U17*掺杂元素表!P$6+(1-0.01*$U17*掺杂元素表!$B$6/5)*掺杂元素表!P$3</f>
        <v>57</v>
      </c>
      <c r="AK17">
        <f>0.01*$U17*掺杂元素表!Q$6+(1-0.01*$U17*掺杂元素表!$B$6/5)*掺杂元素表!Q$3</f>
        <v>7.8125</v>
      </c>
      <c r="AL17">
        <f t="shared" si="1"/>
        <v>14.430379746835442</v>
      </c>
      <c r="AM17">
        <f>0.01*$U17*掺杂元素表!S$6+(1-0.01*$U17*掺杂元素表!$B$6/5)*掺杂元素表!S$3</f>
        <v>2.7749999999999999</v>
      </c>
      <c r="AN17">
        <v>0.87966</v>
      </c>
      <c r="AO17" s="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"/>
  <sheetViews>
    <sheetView topLeftCell="K1" workbookViewId="0">
      <selection activeCell="G28" sqref="G28"/>
    </sheetView>
  </sheetViews>
  <sheetFormatPr defaultColWidth="8.88671875" defaultRowHeight="13.8" x14ac:dyDescent="0.25"/>
  <cols>
    <col min="1" max="3" width="12.44140625" style="2" customWidth="1"/>
    <col min="4" max="4" width="12.6640625" style="2" customWidth="1"/>
    <col min="5" max="5" width="12.109375" style="2" customWidth="1"/>
    <col min="6" max="6" width="16.5546875" style="2" customWidth="1"/>
    <col min="7" max="7" width="20" style="2" customWidth="1"/>
    <col min="8" max="8" width="20.88671875" style="2" customWidth="1"/>
    <col min="9" max="9" width="14.6640625" style="2" customWidth="1"/>
    <col min="10" max="10" width="13.109375" style="2" customWidth="1"/>
    <col min="11" max="11" width="13.21875" style="2" customWidth="1"/>
    <col min="12" max="12" width="14.44140625" style="2" customWidth="1"/>
    <col min="13" max="13" width="18.33203125" style="2" customWidth="1"/>
    <col min="14" max="14" width="15.33203125" style="2" customWidth="1"/>
    <col min="15" max="15" width="13.88671875" style="2" customWidth="1"/>
    <col min="16" max="16" width="16.21875" style="2" customWidth="1"/>
    <col min="17" max="17" width="15.21875" style="2" customWidth="1"/>
    <col min="18" max="18" width="25.88671875" style="2" customWidth="1"/>
    <col min="19" max="19" width="16.88671875" style="2" customWidth="1"/>
    <col min="20" max="20" width="15.21875" style="2" customWidth="1"/>
    <col min="21" max="21" width="16.109375" style="2" customWidth="1"/>
    <col min="22" max="22" width="9" style="2" customWidth="1"/>
    <col min="23" max="23" width="8.44140625" style="2" customWidth="1"/>
  </cols>
  <sheetData>
    <row r="1" spans="1:23" ht="14.4" customHeight="1" x14ac:dyDescent="0.25">
      <c r="A1" t="s">
        <v>44</v>
      </c>
      <c r="B1" t="s">
        <v>45</v>
      </c>
      <c r="C1" t="s">
        <v>46</v>
      </c>
      <c r="D1" t="s">
        <v>47</v>
      </c>
      <c r="E1" t="s">
        <v>5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24</v>
      </c>
      <c r="W1" s="3"/>
    </row>
    <row r="2" spans="1:23" x14ac:dyDescent="0.25">
      <c r="A2" t="s">
        <v>62</v>
      </c>
      <c r="B2">
        <v>1</v>
      </c>
      <c r="C2">
        <v>1.28</v>
      </c>
      <c r="D2">
        <v>144</v>
      </c>
      <c r="E2">
        <v>2.72441546042156</v>
      </c>
      <c r="F2">
        <v>243</v>
      </c>
      <c r="G2">
        <v>5</v>
      </c>
      <c r="H2">
        <v>153</v>
      </c>
      <c r="I2">
        <v>2.9</v>
      </c>
      <c r="J2">
        <v>1.86</v>
      </c>
      <c r="K2">
        <v>1.93</v>
      </c>
      <c r="L2">
        <v>731</v>
      </c>
      <c r="M2">
        <v>125.6</v>
      </c>
      <c r="N2">
        <v>107.86799999999999</v>
      </c>
      <c r="O2">
        <v>3.7</v>
      </c>
      <c r="P2">
        <v>47</v>
      </c>
      <c r="Q2">
        <f>1/C2</f>
        <v>0.78125</v>
      </c>
      <c r="R2">
        <f t="shared" ref="R2:R20" si="0">P2/O2</f>
        <v>12.7027027027027</v>
      </c>
      <c r="S2">
        <v>2.375</v>
      </c>
      <c r="T2">
        <v>2.4679510036143801</v>
      </c>
    </row>
    <row r="3" spans="1:23" x14ac:dyDescent="0.25">
      <c r="A3" t="s">
        <v>63</v>
      </c>
      <c r="B3">
        <v>5</v>
      </c>
      <c r="C3">
        <v>0.64</v>
      </c>
      <c r="D3">
        <v>146</v>
      </c>
      <c r="E3">
        <v>2.2349234328209402</v>
      </c>
      <c r="F3">
        <v>243</v>
      </c>
      <c r="G3">
        <v>5</v>
      </c>
      <c r="H3">
        <v>137</v>
      </c>
      <c r="I3">
        <v>1.75</v>
      </c>
      <c r="J3">
        <v>1.76</v>
      </c>
      <c r="K3">
        <v>1.6</v>
      </c>
      <c r="L3">
        <v>652.1</v>
      </c>
      <c r="M3">
        <v>86.1</v>
      </c>
      <c r="N3">
        <v>92.906000000000006</v>
      </c>
      <c r="O3">
        <v>4.45</v>
      </c>
      <c r="P3">
        <v>41</v>
      </c>
      <c r="Q3">
        <f>5/C3</f>
        <v>7.8125</v>
      </c>
      <c r="R3">
        <f t="shared" si="0"/>
        <v>9.2134831460674196</v>
      </c>
      <c r="S3">
        <v>2.76</v>
      </c>
      <c r="T3">
        <v>1.9784589760137601</v>
      </c>
    </row>
    <row r="4" spans="1:23" x14ac:dyDescent="0.25">
      <c r="A4" t="s">
        <v>64</v>
      </c>
      <c r="B4">
        <v>3</v>
      </c>
      <c r="C4">
        <v>1.36</v>
      </c>
      <c r="D4">
        <v>187</v>
      </c>
      <c r="E4">
        <v>2.6849289136143599</v>
      </c>
      <c r="F4">
        <v>278</v>
      </c>
      <c r="G4">
        <v>6</v>
      </c>
      <c r="H4">
        <v>169</v>
      </c>
      <c r="I4">
        <v>2.42</v>
      </c>
      <c r="J4">
        <v>3.06</v>
      </c>
      <c r="K4">
        <v>1.1000000000000001</v>
      </c>
      <c r="L4">
        <v>538.1</v>
      </c>
      <c r="M4">
        <v>48</v>
      </c>
      <c r="N4">
        <v>138.905</v>
      </c>
      <c r="O4">
        <v>3</v>
      </c>
      <c r="P4">
        <v>57</v>
      </c>
      <c r="Q4">
        <f>3/C4</f>
        <v>2.2058823529411802</v>
      </c>
      <c r="R4">
        <f t="shared" si="0"/>
        <v>19</v>
      </c>
      <c r="S4">
        <v>3.08</v>
      </c>
      <c r="T4">
        <v>2.42846445680718</v>
      </c>
    </row>
    <row r="5" spans="1:23" x14ac:dyDescent="0.25">
      <c r="A5" t="s">
        <v>65</v>
      </c>
      <c r="B5">
        <v>4</v>
      </c>
      <c r="C5">
        <v>1.1399999999999999</v>
      </c>
      <c r="D5">
        <v>181</v>
      </c>
      <c r="E5">
        <v>2.5574865468071999</v>
      </c>
      <c r="F5">
        <v>274</v>
      </c>
      <c r="G5">
        <v>6</v>
      </c>
      <c r="H5">
        <v>165</v>
      </c>
      <c r="I5">
        <v>2.4</v>
      </c>
      <c r="J5">
        <v>1.8</v>
      </c>
      <c r="K5">
        <v>1.1200000000000001</v>
      </c>
      <c r="L5">
        <v>534.4</v>
      </c>
      <c r="M5">
        <v>50</v>
      </c>
      <c r="N5">
        <v>140.11600000000001</v>
      </c>
      <c r="O5">
        <v>3</v>
      </c>
      <c r="P5">
        <v>58</v>
      </c>
      <c r="Q5">
        <f>4/C5</f>
        <v>3.5087719298245599</v>
      </c>
      <c r="R5">
        <f t="shared" si="0"/>
        <v>19.3333333333333</v>
      </c>
      <c r="S5">
        <v>4.5</v>
      </c>
      <c r="T5">
        <v>2.30102209000002</v>
      </c>
    </row>
    <row r="6" spans="1:23" x14ac:dyDescent="0.25">
      <c r="A6" t="s">
        <v>66</v>
      </c>
      <c r="B6">
        <v>5</v>
      </c>
      <c r="C6">
        <v>0.64</v>
      </c>
      <c r="D6">
        <v>149</v>
      </c>
      <c r="E6">
        <v>2.2439234328209401</v>
      </c>
      <c r="F6">
        <v>243</v>
      </c>
      <c r="G6">
        <v>5</v>
      </c>
      <c r="H6">
        <v>138</v>
      </c>
      <c r="I6">
        <v>1.7</v>
      </c>
      <c r="J6">
        <v>1.51</v>
      </c>
      <c r="K6">
        <v>1.5</v>
      </c>
      <c r="L6">
        <v>761</v>
      </c>
      <c r="M6">
        <v>31</v>
      </c>
      <c r="N6">
        <v>180.947</v>
      </c>
      <c r="O6">
        <v>3.45</v>
      </c>
      <c r="P6">
        <v>73</v>
      </c>
      <c r="Q6">
        <f>5/C6</f>
        <v>7.8125</v>
      </c>
      <c r="R6">
        <f t="shared" si="0"/>
        <v>21.159420289855099</v>
      </c>
      <c r="S6">
        <v>2.79</v>
      </c>
      <c r="T6">
        <v>1.98745897601376</v>
      </c>
    </row>
    <row r="7" spans="1:23" x14ac:dyDescent="0.25">
      <c r="A7" t="s">
        <v>67</v>
      </c>
      <c r="B7">
        <v>1</v>
      </c>
      <c r="C7">
        <v>1.39</v>
      </c>
      <c r="D7">
        <v>190</v>
      </c>
      <c r="E7">
        <v>2.7194154604215601</v>
      </c>
      <c r="F7">
        <v>270</v>
      </c>
      <c r="G7">
        <v>3</v>
      </c>
      <c r="H7">
        <v>154</v>
      </c>
      <c r="I7">
        <v>3.73</v>
      </c>
      <c r="J7">
        <v>1.41</v>
      </c>
      <c r="K7">
        <v>0.93</v>
      </c>
      <c r="L7">
        <v>495.8</v>
      </c>
      <c r="M7">
        <v>52.8</v>
      </c>
      <c r="N7">
        <v>22.989699999999999</v>
      </c>
      <c r="O7">
        <v>2.2000000000000002</v>
      </c>
      <c r="P7">
        <v>11</v>
      </c>
      <c r="Q7">
        <f>1/C7</f>
        <v>0.71942446043165498</v>
      </c>
      <c r="R7">
        <f t="shared" si="0"/>
        <v>5</v>
      </c>
      <c r="S7">
        <v>2.65</v>
      </c>
      <c r="T7">
        <v>2.4629510036143798</v>
      </c>
    </row>
    <row r="8" spans="1:23" x14ac:dyDescent="0.25">
      <c r="A8" t="s">
        <v>68</v>
      </c>
      <c r="B8">
        <v>2</v>
      </c>
      <c r="C8">
        <v>1.61</v>
      </c>
      <c r="D8">
        <v>222</v>
      </c>
      <c r="E8">
        <v>2.95295100361438</v>
      </c>
      <c r="F8">
        <v>307</v>
      </c>
      <c r="G8">
        <v>5</v>
      </c>
      <c r="H8">
        <v>198</v>
      </c>
      <c r="I8">
        <v>3.35</v>
      </c>
      <c r="J8">
        <v>1.33</v>
      </c>
      <c r="K8">
        <v>0.89</v>
      </c>
      <c r="L8">
        <v>502.9</v>
      </c>
      <c r="M8">
        <v>13.95</v>
      </c>
      <c r="N8">
        <v>137.327</v>
      </c>
      <c r="O8">
        <v>2.85</v>
      </c>
      <c r="P8">
        <v>56</v>
      </c>
      <c r="Q8">
        <f>2/C8</f>
        <v>1.24223602484472</v>
      </c>
      <c r="R8">
        <f t="shared" si="0"/>
        <v>19.649122807017498</v>
      </c>
      <c r="S8">
        <v>3.4020000000000001</v>
      </c>
      <c r="T8">
        <v>2.6964865468072001</v>
      </c>
    </row>
    <row r="9" spans="1:23" x14ac:dyDescent="0.25">
      <c r="A9" t="s">
        <v>69</v>
      </c>
      <c r="B9">
        <v>1</v>
      </c>
      <c r="C9">
        <v>0.92</v>
      </c>
      <c r="D9">
        <v>145</v>
      </c>
      <c r="E9">
        <v>2.3854154604215601</v>
      </c>
      <c r="F9">
        <v>255</v>
      </c>
      <c r="G9">
        <v>2</v>
      </c>
      <c r="H9">
        <v>134</v>
      </c>
      <c r="I9">
        <v>3.06</v>
      </c>
      <c r="J9">
        <v>1.2</v>
      </c>
      <c r="K9">
        <v>0.98</v>
      </c>
      <c r="L9">
        <v>520.9</v>
      </c>
      <c r="M9">
        <v>59.6</v>
      </c>
      <c r="N9">
        <v>6.9409999999999998</v>
      </c>
      <c r="O9">
        <v>1.3</v>
      </c>
      <c r="P9">
        <v>3</v>
      </c>
      <c r="Q9">
        <f>1/C9</f>
        <v>1.0869565217391304</v>
      </c>
      <c r="R9">
        <f t="shared" si="0"/>
        <v>2.3076923076923102</v>
      </c>
      <c r="S9">
        <v>1.61</v>
      </c>
      <c r="T9">
        <v>2.1289510036143802</v>
      </c>
    </row>
    <row r="10" spans="1:23" x14ac:dyDescent="0.25">
      <c r="A10" t="s">
        <v>70</v>
      </c>
      <c r="B10">
        <v>3</v>
      </c>
      <c r="C10">
        <v>1.24</v>
      </c>
      <c r="D10">
        <v>181</v>
      </c>
      <c r="E10">
        <v>2.6009289136143598</v>
      </c>
      <c r="F10">
        <v>271</v>
      </c>
      <c r="G10">
        <v>6</v>
      </c>
      <c r="H10">
        <v>166</v>
      </c>
      <c r="I10">
        <v>2.33</v>
      </c>
      <c r="J10">
        <v>1.1599999999999999</v>
      </c>
      <c r="K10">
        <v>1.1000000000000001</v>
      </c>
      <c r="L10">
        <v>544.5</v>
      </c>
      <c r="M10">
        <v>50</v>
      </c>
      <c r="N10">
        <v>150.36000000000001</v>
      </c>
      <c r="O10">
        <v>2.85</v>
      </c>
      <c r="P10">
        <v>62</v>
      </c>
      <c r="Q10">
        <f>8/C10</f>
        <v>6.4516129032258096</v>
      </c>
      <c r="R10">
        <f t="shared" si="0"/>
        <v>21.754385964912299</v>
      </c>
      <c r="S10">
        <v>4.1399999999999997</v>
      </c>
      <c r="T10">
        <v>2.34446445680718</v>
      </c>
    </row>
    <row r="11" spans="1:23" x14ac:dyDescent="0.25">
      <c r="A11" t="s">
        <v>71</v>
      </c>
      <c r="B11">
        <v>2</v>
      </c>
      <c r="C11">
        <v>1.34</v>
      </c>
      <c r="D11">
        <v>197</v>
      </c>
      <c r="E11">
        <v>2.6299510036143801</v>
      </c>
      <c r="F11">
        <v>281</v>
      </c>
      <c r="G11">
        <v>3</v>
      </c>
      <c r="H11">
        <v>174</v>
      </c>
      <c r="I11">
        <v>2.7</v>
      </c>
      <c r="J11">
        <v>1.1000000000000001</v>
      </c>
      <c r="K11">
        <v>1</v>
      </c>
      <c r="L11">
        <v>589.79999999999995</v>
      </c>
      <c r="M11">
        <v>2.37</v>
      </c>
      <c r="N11">
        <v>40.078000000000003</v>
      </c>
      <c r="O11">
        <v>2.85</v>
      </c>
      <c r="P11">
        <v>20</v>
      </c>
      <c r="Q11">
        <f>2/C11</f>
        <v>1.4925373134328399</v>
      </c>
      <c r="R11">
        <f t="shared" si="0"/>
        <v>7.0175438596491198</v>
      </c>
      <c r="S11">
        <v>3</v>
      </c>
      <c r="T11">
        <v>2.3734865468072002</v>
      </c>
    </row>
    <row r="12" spans="1:23" x14ac:dyDescent="0.25">
      <c r="A12" t="s">
        <v>72</v>
      </c>
      <c r="B12">
        <v>4</v>
      </c>
      <c r="C12">
        <v>0.72</v>
      </c>
      <c r="D12">
        <v>160</v>
      </c>
      <c r="E12">
        <v>2.3434865468071999</v>
      </c>
      <c r="F12">
        <v>254</v>
      </c>
      <c r="G12">
        <v>4</v>
      </c>
      <c r="H12">
        <v>148</v>
      </c>
      <c r="I12">
        <v>1.96</v>
      </c>
      <c r="J12">
        <v>3.73</v>
      </c>
      <c r="K12">
        <v>1.33</v>
      </c>
      <c r="L12">
        <v>640.1</v>
      </c>
      <c r="M12">
        <v>41.1</v>
      </c>
      <c r="N12">
        <v>91.224000000000004</v>
      </c>
      <c r="O12">
        <v>3.15</v>
      </c>
      <c r="P12">
        <v>40</v>
      </c>
      <c r="Q12">
        <f>4/C12</f>
        <v>5.5555555555555598</v>
      </c>
      <c r="R12">
        <f t="shared" si="0"/>
        <v>12.698412698412699</v>
      </c>
      <c r="S12">
        <v>2.8250000000000002</v>
      </c>
      <c r="T12">
        <v>2.08702209000002</v>
      </c>
    </row>
    <row r="13" spans="1:23" x14ac:dyDescent="0.25">
      <c r="A13" t="s">
        <v>73</v>
      </c>
      <c r="B13">
        <v>2</v>
      </c>
      <c r="C13">
        <v>0.83</v>
      </c>
      <c r="D13">
        <v>127</v>
      </c>
      <c r="E13">
        <v>2.45295100361438</v>
      </c>
      <c r="F13">
        <v>224</v>
      </c>
      <c r="G13">
        <v>4</v>
      </c>
      <c r="H13">
        <v>139</v>
      </c>
      <c r="I13">
        <v>1.26</v>
      </c>
      <c r="J13">
        <v>0.79</v>
      </c>
      <c r="K13">
        <v>1.55</v>
      </c>
      <c r="L13">
        <v>717.3</v>
      </c>
      <c r="M13">
        <v>0</v>
      </c>
      <c r="N13">
        <v>54.938000000000002</v>
      </c>
      <c r="O13">
        <v>3.6</v>
      </c>
      <c r="P13">
        <v>25</v>
      </c>
      <c r="Q13">
        <f>7/C13</f>
        <v>8.4337349397590398</v>
      </c>
      <c r="R13">
        <f t="shared" si="0"/>
        <v>6.9444444444444402</v>
      </c>
      <c r="S13">
        <v>2.2200000000000002</v>
      </c>
      <c r="T13">
        <v>2.1964865468072001</v>
      </c>
    </row>
    <row r="14" spans="1:23" x14ac:dyDescent="0.25">
      <c r="A14" t="s">
        <v>74</v>
      </c>
      <c r="B14">
        <v>4</v>
      </c>
      <c r="C14">
        <v>0.60499999999999998</v>
      </c>
      <c r="D14">
        <v>147</v>
      </c>
      <c r="E14">
        <v>2.2214865468072</v>
      </c>
      <c r="F14">
        <v>239</v>
      </c>
      <c r="G14">
        <v>4</v>
      </c>
      <c r="H14">
        <v>136</v>
      </c>
      <c r="I14">
        <v>1.81</v>
      </c>
      <c r="J14">
        <v>0.91</v>
      </c>
      <c r="K14">
        <v>1.54</v>
      </c>
      <c r="L14">
        <v>658.8</v>
      </c>
      <c r="M14">
        <v>7.6</v>
      </c>
      <c r="N14">
        <v>47.866999999999997</v>
      </c>
      <c r="O14">
        <v>3.15</v>
      </c>
      <c r="P14">
        <v>22</v>
      </c>
      <c r="Q14">
        <f>4/C14</f>
        <v>6.61157024793388</v>
      </c>
      <c r="R14">
        <f t="shared" si="0"/>
        <v>6.9841269841269797</v>
      </c>
      <c r="S14">
        <v>2.58</v>
      </c>
      <c r="T14">
        <v>1.9650220900000199</v>
      </c>
    </row>
    <row r="15" spans="1:23" ht="13.05" customHeight="1" x14ac:dyDescent="0.25">
      <c r="A15" t="s">
        <v>75</v>
      </c>
      <c r="B15">
        <v>2</v>
      </c>
      <c r="C15">
        <v>1.44</v>
      </c>
      <c r="D15">
        <v>215</v>
      </c>
      <c r="E15">
        <v>2.7809510036143799</v>
      </c>
      <c r="F15">
        <v>300</v>
      </c>
      <c r="G15">
        <v>5</v>
      </c>
      <c r="H15">
        <v>192</v>
      </c>
      <c r="I15">
        <v>2.92</v>
      </c>
      <c r="J15">
        <v>1.39</v>
      </c>
      <c r="K15">
        <v>0.95</v>
      </c>
      <c r="L15">
        <v>549.5</v>
      </c>
      <c r="M15">
        <v>5.03</v>
      </c>
      <c r="N15">
        <v>87.62</v>
      </c>
      <c r="O15">
        <v>2.85</v>
      </c>
      <c r="P15">
        <v>38</v>
      </c>
      <c r="Q15">
        <f>2/C15</f>
        <v>1.3888888888888899</v>
      </c>
      <c r="R15">
        <f t="shared" si="0"/>
        <v>13.3333333333333</v>
      </c>
      <c r="S15">
        <v>3.21</v>
      </c>
      <c r="T15">
        <v>2.5244865468072</v>
      </c>
    </row>
    <row r="16" spans="1:23" x14ac:dyDescent="0.25">
      <c r="A16" t="s">
        <v>76</v>
      </c>
      <c r="B16">
        <v>3</v>
      </c>
      <c r="C16">
        <v>1.17</v>
      </c>
      <c r="D16">
        <v>170</v>
      </c>
      <c r="E16">
        <v>2.5729289136143598</v>
      </c>
      <c r="F16">
        <v>266</v>
      </c>
      <c r="G16">
        <v>6</v>
      </c>
      <c r="H16">
        <v>146</v>
      </c>
      <c r="I16">
        <v>2.25</v>
      </c>
      <c r="J16">
        <v>1.38</v>
      </c>
      <c r="K16">
        <v>2.02</v>
      </c>
      <c r="L16">
        <v>703</v>
      </c>
      <c r="M16">
        <v>91.2</v>
      </c>
      <c r="N16">
        <v>208.9804</v>
      </c>
      <c r="O16">
        <v>5</v>
      </c>
      <c r="P16">
        <v>83</v>
      </c>
      <c r="Q16">
        <f>5/C16</f>
        <v>4.2735042735042699</v>
      </c>
      <c r="R16">
        <f t="shared" si="0"/>
        <v>16.600000000000001</v>
      </c>
      <c r="S16">
        <v>1.9970000000000001</v>
      </c>
      <c r="T16">
        <v>2.3164644568071799</v>
      </c>
    </row>
    <row r="17" spans="1:20" x14ac:dyDescent="0.25">
      <c r="A17" t="s">
        <v>77</v>
      </c>
      <c r="B17">
        <v>4</v>
      </c>
      <c r="C17">
        <v>0.71</v>
      </c>
      <c r="D17">
        <v>167</v>
      </c>
      <c r="E17">
        <v>2.3294865468072001</v>
      </c>
      <c r="F17">
        <v>253</v>
      </c>
      <c r="G17">
        <v>6</v>
      </c>
      <c r="H17">
        <v>150</v>
      </c>
      <c r="I17">
        <v>1.88</v>
      </c>
      <c r="J17">
        <v>0.97</v>
      </c>
      <c r="K17">
        <v>1.3</v>
      </c>
      <c r="L17">
        <v>658.5</v>
      </c>
      <c r="M17">
        <v>0</v>
      </c>
      <c r="N17">
        <v>178.49</v>
      </c>
      <c r="O17">
        <v>2.85</v>
      </c>
      <c r="P17">
        <v>72</v>
      </c>
      <c r="Q17">
        <f>4/C17</f>
        <v>5.6338028169014098</v>
      </c>
      <c r="R17">
        <f t="shared" si="0"/>
        <v>25.2631578947368</v>
      </c>
      <c r="S17">
        <v>2.91</v>
      </c>
      <c r="T17">
        <v>2.0730220900000198</v>
      </c>
    </row>
    <row r="18" spans="1:20" x14ac:dyDescent="0.25">
      <c r="A18" t="s">
        <v>78</v>
      </c>
      <c r="B18">
        <v>3</v>
      </c>
      <c r="C18">
        <v>1.27</v>
      </c>
      <c r="D18">
        <v>182</v>
      </c>
      <c r="E18">
        <v>2.6299289136143602</v>
      </c>
      <c r="F18">
        <v>273</v>
      </c>
      <c r="G18">
        <v>6</v>
      </c>
      <c r="H18">
        <v>164</v>
      </c>
      <c r="I18">
        <v>2.37</v>
      </c>
      <c r="J18">
        <v>1.1299999999999999</v>
      </c>
      <c r="K18">
        <v>1.1399999999999999</v>
      </c>
      <c r="L18">
        <v>533.1</v>
      </c>
      <c r="M18">
        <v>50</v>
      </c>
      <c r="N18">
        <v>144.24199999999999</v>
      </c>
      <c r="O18">
        <v>2.5499999999999998</v>
      </c>
      <c r="P18">
        <v>60</v>
      </c>
      <c r="Q18">
        <f>6/C18</f>
        <v>4.7244094488188999</v>
      </c>
      <c r="R18">
        <f t="shared" si="0"/>
        <v>23.529411764705898</v>
      </c>
      <c r="S18">
        <v>3.99</v>
      </c>
      <c r="T18">
        <v>2.3734644568071799</v>
      </c>
    </row>
    <row r="19" spans="1:20" x14ac:dyDescent="0.25">
      <c r="A19" t="s">
        <v>79</v>
      </c>
      <c r="B19">
        <v>2</v>
      </c>
      <c r="C19">
        <v>0.74</v>
      </c>
      <c r="D19">
        <v>138</v>
      </c>
      <c r="E19">
        <v>2.3669510036143802</v>
      </c>
      <c r="F19">
        <v>139</v>
      </c>
      <c r="G19">
        <v>4</v>
      </c>
      <c r="H19">
        <v>131</v>
      </c>
      <c r="I19">
        <v>2.21</v>
      </c>
      <c r="J19">
        <v>1.25</v>
      </c>
      <c r="K19">
        <v>1.65</v>
      </c>
      <c r="L19">
        <v>906.4</v>
      </c>
      <c r="M19">
        <v>0</v>
      </c>
      <c r="N19">
        <v>65.38</v>
      </c>
      <c r="O19">
        <v>4.3499999999999996</v>
      </c>
      <c r="P19">
        <v>30</v>
      </c>
      <c r="Q19">
        <f>2/C19</f>
        <v>2.7027027027027</v>
      </c>
      <c r="R19">
        <f t="shared" si="0"/>
        <v>6.8965517241379297</v>
      </c>
      <c r="S19">
        <v>1.88</v>
      </c>
      <c r="T19">
        <v>2.1104865468071998</v>
      </c>
    </row>
    <row r="20" spans="1:20" x14ac:dyDescent="0.25">
      <c r="A20" t="s">
        <v>73</v>
      </c>
      <c r="B20">
        <v>3</v>
      </c>
      <c r="C20">
        <v>0.64500000000000002</v>
      </c>
      <c r="D20">
        <v>127</v>
      </c>
      <c r="E20">
        <v>2.27292891361436</v>
      </c>
      <c r="F20">
        <v>224</v>
      </c>
      <c r="G20">
        <v>4</v>
      </c>
      <c r="H20">
        <v>139</v>
      </c>
      <c r="I20">
        <v>1.26</v>
      </c>
      <c r="J20">
        <v>0.79</v>
      </c>
      <c r="K20">
        <v>1.55</v>
      </c>
      <c r="L20">
        <v>717.3</v>
      </c>
      <c r="M20">
        <v>0</v>
      </c>
      <c r="N20">
        <v>54.938000000000002</v>
      </c>
      <c r="O20">
        <v>3.6</v>
      </c>
      <c r="P20">
        <v>25</v>
      </c>
      <c r="Q20">
        <f>7/C20</f>
        <v>10.8527131782946</v>
      </c>
      <c r="R20">
        <f t="shared" si="0"/>
        <v>6.9444444444444402</v>
      </c>
      <c r="S20">
        <v>2.2200000000000002</v>
      </c>
      <c r="T20">
        <v>2.0164644568071801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E142-6919-4D79-BA90-B431EC767E6D}">
  <dimension ref="A1:CL17"/>
  <sheetViews>
    <sheetView tabSelected="1" workbookViewId="0">
      <selection activeCell="J26" sqref="J26"/>
    </sheetView>
  </sheetViews>
  <sheetFormatPr defaultRowHeight="13.8" x14ac:dyDescent="0.25"/>
  <sheetData>
    <row r="1" spans="1:9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16</v>
      </c>
      <c r="O1" t="s">
        <v>17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35</v>
      </c>
      <c r="AE1" t="s">
        <v>36</v>
      </c>
      <c r="AF1" t="s">
        <v>38</v>
      </c>
      <c r="AG1" t="s">
        <v>39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53</v>
      </c>
      <c r="AR1" t="s">
        <v>89</v>
      </c>
      <c r="AS1" s="2" t="s">
        <v>90</v>
      </c>
      <c r="AT1" s="2" t="s">
        <v>61</v>
      </c>
      <c r="AU1" s="4" t="s">
        <v>91</v>
      </c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90" x14ac:dyDescent="0.25">
      <c r="A2">
        <v>-0.40012635627570292</v>
      </c>
      <c r="B2">
        <v>1.0670728906431308</v>
      </c>
      <c r="C2">
        <v>0.62632270108332344</v>
      </c>
      <c r="D2">
        <v>1.0320523226298801</v>
      </c>
      <c r="E2">
        <v>-6.6249995017043197</v>
      </c>
      <c r="F2">
        <v>0.89602929025715572</v>
      </c>
      <c r="G2">
        <v>0.99725687117590922</v>
      </c>
      <c r="H2">
        <v>0.7768398268688641</v>
      </c>
      <c r="I2">
        <v>1.0437232754318024</v>
      </c>
      <c r="J2">
        <v>0.90366498601578638</v>
      </c>
      <c r="K2">
        <v>1.0086603435246115</v>
      </c>
      <c r="L2">
        <v>0.92371896108528018</v>
      </c>
      <c r="M2">
        <v>0.57762447300752162</v>
      </c>
      <c r="N2">
        <v>0.61521710026938836</v>
      </c>
      <c r="O2">
        <v>-0.52538755024152406</v>
      </c>
      <c r="P2">
        <v>0.80943104683452904</v>
      </c>
      <c r="Q2">
        <v>-0.59777402220791387</v>
      </c>
      <c r="R2">
        <v>-0.19107190982230482</v>
      </c>
      <c r="S2">
        <v>-0.63741562839511223</v>
      </c>
      <c r="T2">
        <v>-0.3473693305611818</v>
      </c>
      <c r="U2">
        <v>-0.21576782983150627</v>
      </c>
      <c r="V2">
        <v>-0.15107221575124008</v>
      </c>
      <c r="W2">
        <v>-0.49124974687614809</v>
      </c>
      <c r="X2">
        <v>0.37462842264132334</v>
      </c>
      <c r="Y2">
        <v>0.56651686996406148</v>
      </c>
      <c r="Z2">
        <v>0.52754883938697972</v>
      </c>
      <c r="AA2">
        <v>-0.61738735274176404</v>
      </c>
      <c r="AB2">
        <v>0.59563998982907296</v>
      </c>
      <c r="AC2">
        <v>-0.59187412731707056</v>
      </c>
      <c r="AD2">
        <v>-0.59238081073455107</v>
      </c>
      <c r="AE2">
        <v>-4.9840787887001957E-3</v>
      </c>
      <c r="AF2">
        <v>-0.63863343737688583</v>
      </c>
      <c r="AG2">
        <v>1.0464936839014591</v>
      </c>
      <c r="AH2">
        <v>1.0470397354296708</v>
      </c>
      <c r="AI2">
        <v>-6.6201167385200934</v>
      </c>
      <c r="AJ2">
        <v>0.89802606825692455</v>
      </c>
      <c r="AK2">
        <v>1.0224838596528354</v>
      </c>
      <c r="AL2">
        <v>0.71959759114998356</v>
      </c>
      <c r="AM2">
        <v>0.60162364287169667</v>
      </c>
      <c r="AN2">
        <v>0.8895453963395179</v>
      </c>
      <c r="AO2">
        <v>0.92312247191137653</v>
      </c>
      <c r="AP2">
        <v>-0.52521149300686865</v>
      </c>
      <c r="AQ2">
        <v>-0.99230348248164879</v>
      </c>
      <c r="AR2" s="1">
        <v>-0.58205438444369406</v>
      </c>
      <c r="AS2">
        <v>-1.1525081913955095</v>
      </c>
      <c r="AT2" s="2">
        <v>0.76244099978110513</v>
      </c>
      <c r="AU2" s="2">
        <v>0.32862526363636402</v>
      </c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90" x14ac:dyDescent="0.25">
      <c r="A3">
        <v>-0.22615837528626687</v>
      </c>
      <c r="B3">
        <v>0.32183471300445737</v>
      </c>
      <c r="C3">
        <v>6.7854090235791323E-2</v>
      </c>
      <c r="D3">
        <v>0.25149909888271016</v>
      </c>
      <c r="E3">
        <v>0.2129204639800765</v>
      </c>
      <c r="F3">
        <v>0.31978797381134505</v>
      </c>
      <c r="G3">
        <v>0.22694705544892527</v>
      </c>
      <c r="H3">
        <v>0.13934555820826389</v>
      </c>
      <c r="I3">
        <v>0.57661442036535637</v>
      </c>
      <c r="J3">
        <v>0.29146460450239126</v>
      </c>
      <c r="K3">
        <v>0.29404563151171903</v>
      </c>
      <c r="L3">
        <v>0.3325305531628327</v>
      </c>
      <c r="M3">
        <v>0.22477982518490064</v>
      </c>
      <c r="N3">
        <v>0.23869820187969129</v>
      </c>
      <c r="O3">
        <v>-0.55782758559715817</v>
      </c>
      <c r="P3">
        <v>7.4377819362117223E-2</v>
      </c>
      <c r="Q3">
        <v>-0.59777402220791387</v>
      </c>
      <c r="R3">
        <v>-0.19107190982230482</v>
      </c>
      <c r="S3">
        <v>-0.63741562839511223</v>
      </c>
      <c r="T3">
        <v>-0.3473693305611818</v>
      </c>
      <c r="U3">
        <v>-0.21576782983150627</v>
      </c>
      <c r="V3">
        <v>-0.15107221575124008</v>
      </c>
      <c r="W3">
        <v>-0.49124974687614809</v>
      </c>
      <c r="X3">
        <v>0.37462842264132334</v>
      </c>
      <c r="Y3">
        <v>0.56651686996406148</v>
      </c>
      <c r="Z3">
        <v>0.52754883938697972</v>
      </c>
      <c r="AA3">
        <v>-0.61738735274176404</v>
      </c>
      <c r="AB3">
        <v>0.59563998982907296</v>
      </c>
      <c r="AC3">
        <v>-0.59187412731707056</v>
      </c>
      <c r="AD3">
        <v>-0.59238081073455107</v>
      </c>
      <c r="AE3">
        <v>-4.9840787887001957E-3</v>
      </c>
      <c r="AF3">
        <v>-0.63863343737688583</v>
      </c>
      <c r="AG3">
        <v>0.42232165743506916</v>
      </c>
      <c r="AH3">
        <v>0.27115967008798947</v>
      </c>
      <c r="AI3">
        <v>0.21530135781334675</v>
      </c>
      <c r="AJ3">
        <v>0.32344963082008532</v>
      </c>
      <c r="AK3">
        <v>0.25533191684607454</v>
      </c>
      <c r="AL3">
        <v>9.3871033493547834E-2</v>
      </c>
      <c r="AM3">
        <v>0.21581627435671849</v>
      </c>
      <c r="AN3">
        <v>0.69343186146851743</v>
      </c>
      <c r="AO3">
        <v>0.69209582367716416</v>
      </c>
      <c r="AP3">
        <v>-0.55764317442313216</v>
      </c>
      <c r="AQ3">
        <v>-0.37466312292139436</v>
      </c>
      <c r="AR3" s="1">
        <v>2.194401806468679E-2</v>
      </c>
      <c r="AS3">
        <v>-0.72023119806845692</v>
      </c>
      <c r="AT3" s="2">
        <v>3.1812295784421379E-2</v>
      </c>
      <c r="AU3" s="2">
        <v>0.51300000000000001</v>
      </c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</row>
    <row r="4" spans="1:90" x14ac:dyDescent="0.25">
      <c r="A4">
        <v>-5.219039429683079E-2</v>
      </c>
      <c r="B4">
        <v>-0.42340346463422274</v>
      </c>
      <c r="C4">
        <v>-0.49061452061174732</v>
      </c>
      <c r="D4">
        <v>-0.5290541248645988</v>
      </c>
      <c r="E4">
        <v>-0.25089392984210357</v>
      </c>
      <c r="F4">
        <v>-0.25645334263446568</v>
      </c>
      <c r="G4">
        <v>-0.54336276027805874</v>
      </c>
      <c r="H4">
        <v>-0.49814871045234077</v>
      </c>
      <c r="I4">
        <v>0.10950556529891461</v>
      </c>
      <c r="J4">
        <v>-0.32073577701100392</v>
      </c>
      <c r="K4">
        <v>-0.42056908050117353</v>
      </c>
      <c r="L4">
        <v>-0.25865785475961478</v>
      </c>
      <c r="M4">
        <v>-0.12806482263772304</v>
      </c>
      <c r="N4">
        <v>-0.13782069651000256</v>
      </c>
      <c r="O4">
        <v>-0.59026762095279217</v>
      </c>
      <c r="P4">
        <v>-0.66067540811030268</v>
      </c>
      <c r="Q4">
        <v>-0.59777402220791387</v>
      </c>
      <c r="R4">
        <v>-0.19107190982230482</v>
      </c>
      <c r="S4">
        <v>-0.63741562839511223</v>
      </c>
      <c r="T4">
        <v>-0.3473693305611818</v>
      </c>
      <c r="U4">
        <v>-0.21576782983150627</v>
      </c>
      <c r="V4">
        <v>-0.15107221575124008</v>
      </c>
      <c r="W4">
        <v>-0.49124974687614809</v>
      </c>
      <c r="X4">
        <v>0.37462842264132334</v>
      </c>
      <c r="Y4">
        <v>0.56651686996406148</v>
      </c>
      <c r="Z4">
        <v>0.52754883938697972</v>
      </c>
      <c r="AA4">
        <v>-0.61738735274176404</v>
      </c>
      <c r="AB4">
        <v>0.59563998982907296</v>
      </c>
      <c r="AC4">
        <v>-0.59187412731707056</v>
      </c>
      <c r="AD4">
        <v>-0.59238081073455107</v>
      </c>
      <c r="AE4">
        <v>-4.9840787887001957E-3</v>
      </c>
      <c r="AF4">
        <v>-0.63863343737688583</v>
      </c>
      <c r="AG4">
        <v>-0.20185036903131273</v>
      </c>
      <c r="AH4">
        <v>-0.50472039525401446</v>
      </c>
      <c r="AI4">
        <v>-0.24834333483913967</v>
      </c>
      <c r="AJ4">
        <v>-0.25112680661675391</v>
      </c>
      <c r="AK4">
        <v>-0.51182002596032417</v>
      </c>
      <c r="AL4">
        <v>-0.53185552416271753</v>
      </c>
      <c r="AM4">
        <v>-0.16999109415825375</v>
      </c>
      <c r="AN4">
        <v>0.49731832659741843</v>
      </c>
      <c r="AO4">
        <v>0.46106917544284154</v>
      </c>
      <c r="AP4">
        <v>-0.59007485583937536</v>
      </c>
      <c r="AQ4">
        <v>0.24297723663886001</v>
      </c>
      <c r="AR4" s="1">
        <v>0.62594242057306759</v>
      </c>
      <c r="AS4">
        <v>-0.28795420474140254</v>
      </c>
      <c r="AT4" s="2">
        <v>-0.69881640821226232</v>
      </c>
      <c r="AU4" s="2">
        <v>0.59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</row>
    <row r="5" spans="1:90" x14ac:dyDescent="0.25">
      <c r="A5">
        <v>0.12177758669260529</v>
      </c>
      <c r="B5">
        <v>-1.1686416422728962</v>
      </c>
      <c r="C5">
        <v>-1.0490831314592794</v>
      </c>
      <c r="D5">
        <v>-1.3096073486117625</v>
      </c>
      <c r="E5">
        <v>-0.71470832366428072</v>
      </c>
      <c r="F5">
        <v>-0.8326946590802764</v>
      </c>
      <c r="G5">
        <v>-1.3136725760050352</v>
      </c>
      <c r="H5">
        <v>-1.1356429791129454</v>
      </c>
      <c r="I5">
        <v>-0.35760328976753131</v>
      </c>
      <c r="J5">
        <v>-0.93293615852440193</v>
      </c>
      <c r="K5">
        <v>-1.1351837925140711</v>
      </c>
      <c r="L5">
        <v>-0.8498462626820622</v>
      </c>
      <c r="M5">
        <v>-0.48090947046034671</v>
      </c>
      <c r="N5">
        <v>-0.5143395948996996</v>
      </c>
      <c r="O5">
        <v>-0.62270765630845237</v>
      </c>
      <c r="P5">
        <v>-1.3957286355827145</v>
      </c>
      <c r="Q5">
        <v>-0.59777402220791387</v>
      </c>
      <c r="R5">
        <v>-0.19107190982230482</v>
      </c>
      <c r="S5">
        <v>-0.63741562839511223</v>
      </c>
      <c r="T5">
        <v>-0.3473693305611818</v>
      </c>
      <c r="U5">
        <v>-0.21576782983150627</v>
      </c>
      <c r="V5">
        <v>-0.15107221575124008</v>
      </c>
      <c r="W5">
        <v>-0.49124974687614809</v>
      </c>
      <c r="X5">
        <v>0.37462842264132334</v>
      </c>
      <c r="Y5">
        <v>0.56651686996406148</v>
      </c>
      <c r="Z5">
        <v>0.52754883938697972</v>
      </c>
      <c r="AA5">
        <v>-0.61738735274176404</v>
      </c>
      <c r="AB5">
        <v>0.59563998982907296</v>
      </c>
      <c r="AC5">
        <v>-0.59187412731707056</v>
      </c>
      <c r="AD5">
        <v>-0.59238081073455107</v>
      </c>
      <c r="AE5">
        <v>-4.9840787887001957E-3</v>
      </c>
      <c r="AF5">
        <v>-0.63863343737688583</v>
      </c>
      <c r="AG5">
        <v>-0.82602239549770262</v>
      </c>
      <c r="AH5">
        <v>-1.2806004605956958</v>
      </c>
      <c r="AI5">
        <v>-0.71198802749162338</v>
      </c>
      <c r="AJ5">
        <v>-0.82570324405359319</v>
      </c>
      <c r="AK5">
        <v>-1.2789719687670849</v>
      </c>
      <c r="AL5">
        <v>-1.1575820818191571</v>
      </c>
      <c r="AM5">
        <v>-0.55579846267323196</v>
      </c>
      <c r="AN5">
        <v>0.30120479172642017</v>
      </c>
      <c r="AO5">
        <v>0.23004252720851895</v>
      </c>
      <c r="AP5">
        <v>-0.62250653725565686</v>
      </c>
      <c r="AQ5">
        <v>0.86061759619911438</v>
      </c>
      <c r="AR5" s="1">
        <v>1.2299408230814484</v>
      </c>
      <c r="AS5">
        <v>0.14432278858564998</v>
      </c>
      <c r="AT5" s="2">
        <v>-1.4294451122089622</v>
      </c>
      <c r="AU5" s="2">
        <v>0.67200000000000004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90" x14ac:dyDescent="0.25">
      <c r="A6">
        <v>0.29574556768204135</v>
      </c>
      <c r="B6">
        <v>-1.9138798199115696</v>
      </c>
      <c r="C6">
        <v>-1.607551742306818</v>
      </c>
      <c r="D6">
        <v>-2.0901605723589323</v>
      </c>
      <c r="E6">
        <v>-1.1785227174864579</v>
      </c>
      <c r="F6">
        <v>-1.4089359755260928</v>
      </c>
      <c r="G6">
        <v>-2.083982391732019</v>
      </c>
      <c r="H6">
        <v>-1.7731372477735456</v>
      </c>
      <c r="I6">
        <v>-0.82471214483397315</v>
      </c>
      <c r="J6">
        <v>-1.545136540037797</v>
      </c>
      <c r="K6">
        <v>-1.8497985045269636</v>
      </c>
      <c r="L6">
        <v>-1.4410346706045123</v>
      </c>
      <c r="M6">
        <v>-0.83375411828296775</v>
      </c>
      <c r="N6">
        <v>-0.89085849328939348</v>
      </c>
      <c r="O6">
        <v>-0.65514769166408637</v>
      </c>
      <c r="P6">
        <v>-2.1307818630551263</v>
      </c>
      <c r="Q6">
        <v>-0.59777402220791387</v>
      </c>
      <c r="R6">
        <v>-0.19107190982230482</v>
      </c>
      <c r="S6">
        <v>-0.63741562839511223</v>
      </c>
      <c r="T6">
        <v>-0.3473693305611818</v>
      </c>
      <c r="U6">
        <v>-0.21576782983150627</v>
      </c>
      <c r="V6">
        <v>-0.15107221575124008</v>
      </c>
      <c r="W6">
        <v>-0.49124974687614809</v>
      </c>
      <c r="X6">
        <v>0.37462842264132334</v>
      </c>
      <c r="Y6">
        <v>0.56651686996406148</v>
      </c>
      <c r="Z6">
        <v>0.52754883938697972</v>
      </c>
      <c r="AA6">
        <v>-0.61738735274176404</v>
      </c>
      <c r="AB6">
        <v>0.59563998982907296</v>
      </c>
      <c r="AC6">
        <v>-0.59187412731707056</v>
      </c>
      <c r="AD6">
        <v>-0.59238081073455107</v>
      </c>
      <c r="AE6">
        <v>-4.9840787887001957E-3</v>
      </c>
      <c r="AF6">
        <v>-0.63863343737688583</v>
      </c>
      <c r="AG6">
        <v>-1.4501944219640845</v>
      </c>
      <c r="AH6">
        <v>-2.0564805259376997</v>
      </c>
      <c r="AI6">
        <v>-1.1756327201441097</v>
      </c>
      <c r="AJ6">
        <v>-1.4002796814904288</v>
      </c>
      <c r="AK6">
        <v>-2.0461239115738539</v>
      </c>
      <c r="AL6">
        <v>-1.7833086394754187</v>
      </c>
      <c r="AM6">
        <v>-0.94160583118834185</v>
      </c>
      <c r="AN6">
        <v>0.10509125685541973</v>
      </c>
      <c r="AO6">
        <v>-9.841210258061579E-4</v>
      </c>
      <c r="AP6">
        <v>-0.65493821867192048</v>
      </c>
      <c r="AQ6">
        <v>1.4782579557593687</v>
      </c>
      <c r="AR6" s="1">
        <v>1.8339392255898292</v>
      </c>
      <c r="AS6">
        <v>0.57659978191270256</v>
      </c>
      <c r="AT6" s="2">
        <v>-2.1600738162056459</v>
      </c>
      <c r="AU6" s="2">
        <v>0.73099999999999998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</row>
    <row r="7" spans="1:90" x14ac:dyDescent="0.25">
      <c r="A7">
        <v>-0.22615837528626687</v>
      </c>
      <c r="B7">
        <v>-0.12891418476087424</v>
      </c>
      <c r="C7">
        <v>0.38242008328460575</v>
      </c>
      <c r="D7">
        <v>0.62084284259894562</v>
      </c>
      <c r="E7">
        <v>0.45871124030712734</v>
      </c>
      <c r="F7">
        <v>0.63992203850346152</v>
      </c>
      <c r="G7">
        <v>0.62272692628796356</v>
      </c>
      <c r="H7">
        <v>0.43169961772140591</v>
      </c>
      <c r="I7">
        <v>0.68783081442879557</v>
      </c>
      <c r="J7">
        <v>0.5460042087563628</v>
      </c>
      <c r="K7">
        <v>0.60810646905294763</v>
      </c>
      <c r="L7">
        <v>0.56195768470451202</v>
      </c>
      <c r="M7">
        <v>0.43316179444214514</v>
      </c>
      <c r="N7">
        <v>0.45385185810237622</v>
      </c>
      <c r="O7">
        <v>-6.7432899080609759E-2</v>
      </c>
      <c r="P7">
        <v>0.76400130471633387</v>
      </c>
      <c r="Q7">
        <v>-0.50725798552416324</v>
      </c>
      <c r="R7">
        <v>-0.19107190982230482</v>
      </c>
      <c r="S7">
        <v>-0.55556424870014365</v>
      </c>
      <c r="T7">
        <v>-0.32287527444591474</v>
      </c>
      <c r="U7">
        <v>-0.21576782983150627</v>
      </c>
      <c r="V7">
        <v>-0.15107221575124008</v>
      </c>
      <c r="W7">
        <v>-0.44328222840920506</v>
      </c>
      <c r="X7">
        <v>0.30294770483497319</v>
      </c>
      <c r="Y7">
        <v>0.47737829337655485</v>
      </c>
      <c r="Z7">
        <v>0.44136135129032605</v>
      </c>
      <c r="AA7">
        <v>-0.52666290769411739</v>
      </c>
      <c r="AB7">
        <v>0.50519799303856927</v>
      </c>
      <c r="AC7">
        <v>-0.50157449319441727</v>
      </c>
      <c r="AD7">
        <v>-0.5020624245986488</v>
      </c>
      <c r="AE7">
        <v>-4.9840787887001957E-3</v>
      </c>
      <c r="AF7">
        <v>-0.55646874482442032</v>
      </c>
      <c r="AG7">
        <v>4.4798254330416148E-2</v>
      </c>
      <c r="AH7">
        <v>0.63675769284918204</v>
      </c>
      <c r="AI7">
        <v>0.46100220380878659</v>
      </c>
      <c r="AJ7">
        <v>0.64265876272944045</v>
      </c>
      <c r="AK7">
        <v>0.64656243618650644</v>
      </c>
      <c r="AL7">
        <v>0.38898969524558835</v>
      </c>
      <c r="AM7">
        <v>0.34776380559252779</v>
      </c>
      <c r="AN7">
        <v>0.70248788686217645</v>
      </c>
      <c r="AO7">
        <v>0.72476948600053104</v>
      </c>
      <c r="AP7">
        <v>-6.7374774066277662E-2</v>
      </c>
      <c r="AQ7">
        <v>-0.61829524769462885</v>
      </c>
      <c r="AR7" s="1">
        <v>-0.28324872118089517</v>
      </c>
      <c r="AS7">
        <v>-0.81554774921265127</v>
      </c>
      <c r="AT7" s="2">
        <v>0.72270346829055243</v>
      </c>
      <c r="AU7" s="2">
        <v>0.43232500000000001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</row>
    <row r="8" spans="1:90" x14ac:dyDescent="0.25">
      <c r="A8">
        <v>-0.22615837528626687</v>
      </c>
      <c r="B8">
        <v>-0.12891418476087424</v>
      </c>
      <c r="C8">
        <v>0.38242008328460575</v>
      </c>
      <c r="D8">
        <v>0.62084284259894562</v>
      </c>
      <c r="E8">
        <v>0.45871124030712734</v>
      </c>
      <c r="F8">
        <v>0.63992203850346152</v>
      </c>
      <c r="G8">
        <v>0.62272692628796356</v>
      </c>
      <c r="H8">
        <v>0.43169961772140591</v>
      </c>
      <c r="I8">
        <v>0.68783081442879557</v>
      </c>
      <c r="J8">
        <v>0.5460042087563628</v>
      </c>
      <c r="K8">
        <v>0.60810646905294763</v>
      </c>
      <c r="L8">
        <v>0.56195768470451202</v>
      </c>
      <c r="M8">
        <v>0.43316179444214514</v>
      </c>
      <c r="N8">
        <v>0.45385185810237622</v>
      </c>
      <c r="O8">
        <v>-6.7432899080609759E-2</v>
      </c>
      <c r="P8">
        <v>0.76400130471633387</v>
      </c>
      <c r="Q8">
        <v>-0.14519383878916062</v>
      </c>
      <c r="R8">
        <v>-0.19107190982230482</v>
      </c>
      <c r="S8">
        <v>-0.22815872992026917</v>
      </c>
      <c r="T8">
        <v>-0.22489904998448401</v>
      </c>
      <c r="U8">
        <v>-0.21576782983150627</v>
      </c>
      <c r="V8">
        <v>-0.15107221575124008</v>
      </c>
      <c r="W8">
        <v>-0.25141215454116017</v>
      </c>
      <c r="X8">
        <v>1.6224833609540846E-2</v>
      </c>
      <c r="Y8">
        <v>0.12082398702652027</v>
      </c>
      <c r="Z8">
        <v>9.6611398903749493E-2</v>
      </c>
      <c r="AA8">
        <v>-0.16376512750351158</v>
      </c>
      <c r="AB8">
        <v>0.14343000587654553</v>
      </c>
      <c r="AC8">
        <v>-0.14037595670380379</v>
      </c>
      <c r="AD8">
        <v>-0.14078888005504009</v>
      </c>
      <c r="AE8">
        <v>-4.9840787887001957E-3</v>
      </c>
      <c r="AF8">
        <v>-0.22780997461480187</v>
      </c>
      <c r="AG8">
        <v>4.4798254330416148E-2</v>
      </c>
      <c r="AH8">
        <v>0.63062106259297246</v>
      </c>
      <c r="AI8">
        <v>0.46100220380878659</v>
      </c>
      <c r="AJ8">
        <v>0.64265876272944045</v>
      </c>
      <c r="AK8">
        <v>0.6348592747307622</v>
      </c>
      <c r="AL8">
        <v>0.42168143579109602</v>
      </c>
      <c r="AM8">
        <v>0.50926536962673974</v>
      </c>
      <c r="AN8">
        <v>0.29475064577936616</v>
      </c>
      <c r="AO8">
        <v>0.34232777944663473</v>
      </c>
      <c r="AP8">
        <v>-6.7374774066277662E-2</v>
      </c>
      <c r="AQ8">
        <v>-0.56561803152744283</v>
      </c>
      <c r="AR8" s="1">
        <v>-0.44223216678646088</v>
      </c>
      <c r="AS8">
        <v>-0.52578543373429909</v>
      </c>
      <c r="AT8" s="2">
        <v>0.74437848546721319</v>
      </c>
      <c r="AU8" s="2">
        <v>0.549709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</row>
    <row r="9" spans="1:90" x14ac:dyDescent="0.25">
      <c r="A9">
        <v>-0.22615837528626687</v>
      </c>
      <c r="B9">
        <v>-0.12891418476087424</v>
      </c>
      <c r="C9">
        <v>0.38242008328460575</v>
      </c>
      <c r="D9">
        <v>0.62084284259894562</v>
      </c>
      <c r="E9">
        <v>0.45871124030712734</v>
      </c>
      <c r="F9">
        <v>0.63992203850346152</v>
      </c>
      <c r="G9">
        <v>0.62272692628796356</v>
      </c>
      <c r="H9">
        <v>0.43169961772140591</v>
      </c>
      <c r="I9">
        <v>0.68783081442879557</v>
      </c>
      <c r="J9">
        <v>0.5460042087563628</v>
      </c>
      <c r="K9">
        <v>0.60810646905294763</v>
      </c>
      <c r="L9">
        <v>0.56195768470451202</v>
      </c>
      <c r="M9">
        <v>0.43316179444214514</v>
      </c>
      <c r="N9">
        <v>0.45385185810237622</v>
      </c>
      <c r="O9">
        <v>-6.7432899080609759E-2</v>
      </c>
      <c r="P9">
        <v>0.76400130471633387</v>
      </c>
      <c r="Q9">
        <v>0.30738634462959258</v>
      </c>
      <c r="R9">
        <v>-0.19107190982230482</v>
      </c>
      <c r="S9">
        <v>0.18109816855457395</v>
      </c>
      <c r="T9">
        <v>-0.10242876940778622</v>
      </c>
      <c r="U9">
        <v>-0.21576782983150627</v>
      </c>
      <c r="V9">
        <v>-0.15107221575124008</v>
      </c>
      <c r="W9">
        <v>-1.1574562206308613E-2</v>
      </c>
      <c r="X9">
        <v>-0.34217875542224163</v>
      </c>
      <c r="Y9">
        <v>-0.32486889591102097</v>
      </c>
      <c r="Z9">
        <v>-0.33432604157946161</v>
      </c>
      <c r="AA9">
        <v>0.28985709773475044</v>
      </c>
      <c r="AB9">
        <v>-0.30877997807598184</v>
      </c>
      <c r="AC9">
        <v>0.31112221390946448</v>
      </c>
      <c r="AD9">
        <v>0.31080305062447083</v>
      </c>
      <c r="AE9">
        <v>-4.9840787887001957E-3</v>
      </c>
      <c r="AF9">
        <v>0.18301348814728202</v>
      </c>
      <c r="AG9">
        <v>4.4798254330416148E-2</v>
      </c>
      <c r="AH9">
        <v>0.62295305376577736</v>
      </c>
      <c r="AI9">
        <v>0.46100220380878659</v>
      </c>
      <c r="AJ9">
        <v>0.64265876272944045</v>
      </c>
      <c r="AK9">
        <v>0.62023992616124213</v>
      </c>
      <c r="AL9">
        <v>0.46265149315806492</v>
      </c>
      <c r="AM9">
        <v>0.71376032552789492</v>
      </c>
      <c r="AN9">
        <v>-0.17521512045796023</v>
      </c>
      <c r="AO9">
        <v>-0.10457525547436534</v>
      </c>
      <c r="AP9">
        <v>-6.7374774066277662E-2</v>
      </c>
      <c r="AQ9">
        <v>-0.49977151131846181</v>
      </c>
      <c r="AR9" s="1">
        <v>-0.64096147379341595</v>
      </c>
      <c r="AS9">
        <v>-0.16358253938635656</v>
      </c>
      <c r="AT9" s="2">
        <v>0.77147225693804311</v>
      </c>
      <c r="AU9" s="2">
        <v>0.61980999999999997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</row>
    <row r="10" spans="1:90" x14ac:dyDescent="0.25">
      <c r="A10">
        <v>-0.22615837528626687</v>
      </c>
      <c r="B10">
        <v>-0.12891418476087424</v>
      </c>
      <c r="C10">
        <v>0.38242008328460575</v>
      </c>
      <c r="D10">
        <v>0.62084284259894562</v>
      </c>
      <c r="E10">
        <v>0.45871124030712734</v>
      </c>
      <c r="F10">
        <v>0.63992203850346152</v>
      </c>
      <c r="G10">
        <v>0.62272692628796356</v>
      </c>
      <c r="H10">
        <v>0.43169961772140591</v>
      </c>
      <c r="I10">
        <v>0.68783081442879557</v>
      </c>
      <c r="J10">
        <v>0.5460042087563628</v>
      </c>
      <c r="K10">
        <v>0.60810646905294763</v>
      </c>
      <c r="L10">
        <v>0.56195768470451202</v>
      </c>
      <c r="M10">
        <v>0.43316179444214514</v>
      </c>
      <c r="N10">
        <v>0.45385185810237622</v>
      </c>
      <c r="O10">
        <v>-6.7432899080609759E-2</v>
      </c>
      <c r="P10">
        <v>0.76400130471633387</v>
      </c>
      <c r="Q10">
        <v>0.75996652804834575</v>
      </c>
      <c r="R10">
        <v>-0.19107190982230482</v>
      </c>
      <c r="S10">
        <v>0.59035506702933949</v>
      </c>
      <c r="T10">
        <v>2.0041511169032425E-2</v>
      </c>
      <c r="U10">
        <v>-0.21576782983150627</v>
      </c>
      <c r="V10">
        <v>-0.15107221575124008</v>
      </c>
      <c r="W10">
        <v>0.2282630301286793</v>
      </c>
      <c r="X10">
        <v>-0.70058234445405598</v>
      </c>
      <c r="Y10">
        <v>-0.77056177884857013</v>
      </c>
      <c r="Z10">
        <v>-0.7652634820626919</v>
      </c>
      <c r="AA10">
        <v>0.7434793229730029</v>
      </c>
      <c r="AB10">
        <v>-0.76098996202851155</v>
      </c>
      <c r="AC10">
        <v>0.76262038452273273</v>
      </c>
      <c r="AD10">
        <v>0.76239498130397976</v>
      </c>
      <c r="AE10">
        <v>-4.9840787887001957E-3</v>
      </c>
      <c r="AF10">
        <v>0.59383695090936595</v>
      </c>
      <c r="AG10">
        <v>4.4798254330416148E-2</v>
      </c>
      <c r="AH10">
        <v>0.61528813096924329</v>
      </c>
      <c r="AI10">
        <v>0.46100220380878659</v>
      </c>
      <c r="AJ10">
        <v>0.64265876272944045</v>
      </c>
      <c r="AK10">
        <v>0.60563123697853827</v>
      </c>
      <c r="AL10">
        <v>0.50373911166521801</v>
      </c>
      <c r="AM10">
        <v>0.92122327788601754</v>
      </c>
      <c r="AN10">
        <v>-0.60618793817303906</v>
      </c>
      <c r="AO10">
        <v>-0.52025362420002308</v>
      </c>
      <c r="AP10">
        <v>-6.7374774066277662E-2</v>
      </c>
      <c r="AQ10">
        <v>-0.4339249911094808</v>
      </c>
      <c r="AR10" s="1">
        <v>-0.83969078080037096</v>
      </c>
      <c r="AS10">
        <v>0.19862035496158412</v>
      </c>
      <c r="AT10" s="2">
        <v>0.79856602840887303</v>
      </c>
      <c r="AU10" s="2">
        <v>0.65722499999999995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</row>
    <row r="11" spans="1:90" x14ac:dyDescent="0.25">
      <c r="A11">
        <v>-0.22615837528626687</v>
      </c>
      <c r="B11">
        <v>-0.12891418476087424</v>
      </c>
      <c r="C11">
        <v>0.38242008328460575</v>
      </c>
      <c r="D11">
        <v>0.62084284259894562</v>
      </c>
      <c r="E11">
        <v>0.45871124030712734</v>
      </c>
      <c r="F11">
        <v>0.63992203850346152</v>
      </c>
      <c r="G11">
        <v>0.62272692628796356</v>
      </c>
      <c r="H11">
        <v>0.43169961772140591</v>
      </c>
      <c r="I11">
        <v>0.68783081442879557</v>
      </c>
      <c r="J11">
        <v>0.5460042087563628</v>
      </c>
      <c r="K11">
        <v>0.60810646905294763</v>
      </c>
      <c r="L11">
        <v>0.56195768470451202</v>
      </c>
      <c r="M11">
        <v>0.43316179444214514</v>
      </c>
      <c r="N11">
        <v>0.45385185810237622</v>
      </c>
      <c r="O11">
        <v>-6.7432899080609759E-2</v>
      </c>
      <c r="P11">
        <v>0.76400130471633387</v>
      </c>
      <c r="Q11">
        <v>1.2125467114670989</v>
      </c>
      <c r="R11">
        <v>-0.19107190982230482</v>
      </c>
      <c r="S11">
        <v>0.99961196550418263</v>
      </c>
      <c r="T11">
        <v>0.1425117917457302</v>
      </c>
      <c r="U11">
        <v>-0.21576782983150627</v>
      </c>
      <c r="V11">
        <v>-0.15107221575124008</v>
      </c>
      <c r="W11">
        <v>0.4681006224635309</v>
      </c>
      <c r="X11">
        <v>-1.0589859334858385</v>
      </c>
      <c r="Y11">
        <v>-1.2162546617861114</v>
      </c>
      <c r="Z11">
        <v>-1.1962009225459029</v>
      </c>
      <c r="AA11">
        <v>1.197101548211265</v>
      </c>
      <c r="AB11">
        <v>-1.213199945981039</v>
      </c>
      <c r="AC11">
        <v>1.214118555136001</v>
      </c>
      <c r="AD11">
        <v>1.2139869119834907</v>
      </c>
      <c r="AE11">
        <v>-4.9840787887001957E-3</v>
      </c>
      <c r="AF11">
        <v>1.0046604136714499</v>
      </c>
      <c r="AG11">
        <v>4.4798254330416148E-2</v>
      </c>
      <c r="AH11">
        <v>0.607626292340532</v>
      </c>
      <c r="AI11">
        <v>0.46100220380878659</v>
      </c>
      <c r="AJ11">
        <v>0.64265876272944045</v>
      </c>
      <c r="AK11">
        <v>0.59103319552851086</v>
      </c>
      <c r="AL11">
        <v>0.54494479804175888</v>
      </c>
      <c r="AM11">
        <v>1.1317193143430779</v>
      </c>
      <c r="AN11">
        <v>-1.0028273599584789</v>
      </c>
      <c r="AO11">
        <v>-0.90786931824376604</v>
      </c>
      <c r="AP11">
        <v>-6.7374774066277662E-2</v>
      </c>
      <c r="AQ11">
        <v>-0.36807847090049395</v>
      </c>
      <c r="AR11" s="1">
        <v>-1.0384200878073344</v>
      </c>
      <c r="AS11">
        <v>0.56082324930952476</v>
      </c>
      <c r="AT11" s="2">
        <v>0.82565979987970295</v>
      </c>
      <c r="AU11" s="2">
        <v>0.71972000000000003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</row>
    <row r="12" spans="1:90" x14ac:dyDescent="0.25">
      <c r="A12">
        <v>-0.22615837528626687</v>
      </c>
      <c r="B12">
        <v>-0.12891418476087424</v>
      </c>
      <c r="C12">
        <v>0.38242008328460575</v>
      </c>
      <c r="D12">
        <v>0.62084284259894562</v>
      </c>
      <c r="E12">
        <v>0.45871124030712734</v>
      </c>
      <c r="F12">
        <v>0.63992203850346152</v>
      </c>
      <c r="G12">
        <v>0.62272692628796356</v>
      </c>
      <c r="H12">
        <v>0.43169961772140591</v>
      </c>
      <c r="I12">
        <v>0.68783081442879557</v>
      </c>
      <c r="J12">
        <v>0.5460042087563628</v>
      </c>
      <c r="K12">
        <v>0.60810646905294763</v>
      </c>
      <c r="L12">
        <v>0.56195768470451202</v>
      </c>
      <c r="M12">
        <v>0.43316179444214514</v>
      </c>
      <c r="N12">
        <v>0.45385185810237622</v>
      </c>
      <c r="O12">
        <v>-6.7432899080609759E-2</v>
      </c>
      <c r="P12">
        <v>0.76400130471633387</v>
      </c>
      <c r="Q12">
        <v>1.6651268948858522</v>
      </c>
      <c r="R12">
        <v>-0.19107190982230482</v>
      </c>
      <c r="S12">
        <v>1.4088688639790259</v>
      </c>
      <c r="T12">
        <v>0.26498207232242799</v>
      </c>
      <c r="U12">
        <v>-0.21576782983150627</v>
      </c>
      <c r="V12">
        <v>-0.15107221575124008</v>
      </c>
      <c r="W12">
        <v>0.70793821479851882</v>
      </c>
      <c r="X12">
        <v>-1.417389522517621</v>
      </c>
      <c r="Y12">
        <v>-1.6619475447236527</v>
      </c>
      <c r="Z12">
        <v>-1.6271383630291332</v>
      </c>
      <c r="AA12">
        <v>1.6507237734495268</v>
      </c>
      <c r="AB12">
        <v>-1.6654099299335663</v>
      </c>
      <c r="AC12">
        <v>1.6656167257492693</v>
      </c>
      <c r="AD12">
        <v>1.6655788426630016</v>
      </c>
      <c r="AE12">
        <v>-4.9840787887001957E-3</v>
      </c>
      <c r="AF12">
        <v>1.4154838764335338</v>
      </c>
      <c r="AG12">
        <v>4.4798254330416148E-2</v>
      </c>
      <c r="AH12">
        <v>0.59996753601870678</v>
      </c>
      <c r="AI12">
        <v>0.46100220380878659</v>
      </c>
      <c r="AJ12">
        <v>0.64265876272944045</v>
      </c>
      <c r="AK12">
        <v>0.57644579017408026</v>
      </c>
      <c r="AL12">
        <v>0.5862690619330001</v>
      </c>
      <c r="AM12">
        <v>1.3453154397020697</v>
      </c>
      <c r="AN12">
        <v>-1.3690789720708976</v>
      </c>
      <c r="AO12">
        <v>-1.270171334309149</v>
      </c>
      <c r="AP12">
        <v>-6.7374774066277662E-2</v>
      </c>
      <c r="AQ12">
        <v>-0.30223195069151293</v>
      </c>
      <c r="AR12" s="1">
        <v>-1.2371493948142895</v>
      </c>
      <c r="AS12">
        <v>0.92302614365746738</v>
      </c>
      <c r="AT12" s="2">
        <v>0.85275357135053287</v>
      </c>
      <c r="AU12" s="2">
        <v>0.74212800000000001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</row>
    <row r="13" spans="1:90" x14ac:dyDescent="0.25">
      <c r="A13">
        <v>-0.22615837528626687</v>
      </c>
      <c r="B13">
        <v>-0.12891418476087424</v>
      </c>
      <c r="C13">
        <v>0.38242008328460575</v>
      </c>
      <c r="D13">
        <v>0.62084284259894562</v>
      </c>
      <c r="E13">
        <v>0.45871124030712734</v>
      </c>
      <c r="F13">
        <v>0.63992203850346152</v>
      </c>
      <c r="G13">
        <v>0.62272692628796356</v>
      </c>
      <c r="H13">
        <v>0.43169961772140591</v>
      </c>
      <c r="I13">
        <v>0.68783081442879557</v>
      </c>
      <c r="J13">
        <v>0.5460042087563628</v>
      </c>
      <c r="K13">
        <v>0.60810646905294763</v>
      </c>
      <c r="L13">
        <v>0.56195768470451202</v>
      </c>
      <c r="M13">
        <v>0.43316179444214514</v>
      </c>
      <c r="N13">
        <v>0.45385185810237622</v>
      </c>
      <c r="O13">
        <v>-6.7432899080609759E-2</v>
      </c>
      <c r="P13">
        <v>0.76400130471633387</v>
      </c>
      <c r="Q13">
        <v>2.1177070783046053</v>
      </c>
      <c r="R13">
        <v>-0.19107190982230482</v>
      </c>
      <c r="S13">
        <v>1.8181257624538689</v>
      </c>
      <c r="T13">
        <v>0.38745235289924662</v>
      </c>
      <c r="U13">
        <v>-0.21576782983150627</v>
      </c>
      <c r="V13">
        <v>-0.15107221575124008</v>
      </c>
      <c r="W13">
        <v>0.94777580713350673</v>
      </c>
      <c r="X13">
        <v>-1.7757931115494034</v>
      </c>
      <c r="Y13">
        <v>-2.107640427661194</v>
      </c>
      <c r="Z13">
        <v>-2.0580758035123443</v>
      </c>
      <c r="AA13">
        <v>2.1043459986877795</v>
      </c>
      <c r="AB13">
        <v>-2.1176199138860961</v>
      </c>
      <c r="AC13">
        <v>2.1171148963625361</v>
      </c>
      <c r="AD13">
        <v>2.1171707733425125</v>
      </c>
      <c r="AE13">
        <v>-4.9840787887001957E-3</v>
      </c>
      <c r="AF13">
        <v>1.8263073391956177</v>
      </c>
      <c r="AG13">
        <v>4.4798254330416148E-2</v>
      </c>
      <c r="AH13">
        <v>0.59231186014407944</v>
      </c>
      <c r="AI13">
        <v>0.46100220380878659</v>
      </c>
      <c r="AJ13">
        <v>0.64265876272944045</v>
      </c>
      <c r="AK13">
        <v>0.56186900929555661</v>
      </c>
      <c r="AL13">
        <v>0.62771241592181204</v>
      </c>
      <c r="AM13">
        <v>1.5620806470398638</v>
      </c>
      <c r="AN13">
        <v>-1.7083060974264697</v>
      </c>
      <c r="AO13">
        <v>-1.6095609699119084</v>
      </c>
      <c r="AP13">
        <v>-6.7374774066277662E-2</v>
      </c>
      <c r="AQ13">
        <v>-0.23638543048253188</v>
      </c>
      <c r="AR13" s="1">
        <v>-1.4358787018212444</v>
      </c>
      <c r="AS13">
        <v>1.2852290380054081</v>
      </c>
      <c r="AT13" s="2">
        <v>0.87984734282136279</v>
      </c>
      <c r="AU13" s="2">
        <v>0.767208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</row>
    <row r="14" spans="1:90" x14ac:dyDescent="0.25">
      <c r="A14">
        <v>-0.22615837528626687</v>
      </c>
      <c r="B14">
        <v>-0.12891418476087424</v>
      </c>
      <c r="C14">
        <v>0.38242008328460575</v>
      </c>
      <c r="D14">
        <v>0.62084284259894562</v>
      </c>
      <c r="E14">
        <v>0.45871124030712734</v>
      </c>
      <c r="F14">
        <v>0.63992203850346152</v>
      </c>
      <c r="G14">
        <v>0.62272692628796356</v>
      </c>
      <c r="H14">
        <v>0.43169961772140591</v>
      </c>
      <c r="I14">
        <v>0.68783081442879557</v>
      </c>
      <c r="J14">
        <v>0.5460042087563628</v>
      </c>
      <c r="K14">
        <v>0.60810646905294763</v>
      </c>
      <c r="L14">
        <v>0.56195768470451202</v>
      </c>
      <c r="M14">
        <v>0.43316179444214514</v>
      </c>
      <c r="N14">
        <v>0.45385185810237622</v>
      </c>
      <c r="O14">
        <v>-6.7432899080609759E-2</v>
      </c>
      <c r="P14">
        <v>0.76400130471633387</v>
      </c>
      <c r="Q14">
        <v>2.5702872617233585</v>
      </c>
      <c r="R14">
        <v>-0.19107190982230482</v>
      </c>
      <c r="S14">
        <v>2.2273826609287122</v>
      </c>
      <c r="T14">
        <v>0.50992263347594446</v>
      </c>
      <c r="U14">
        <v>-0.21576782983150627</v>
      </c>
      <c r="V14">
        <v>-0.15107221575124008</v>
      </c>
      <c r="W14">
        <v>1.1876133994683582</v>
      </c>
      <c r="X14">
        <v>-2.1341967005812177</v>
      </c>
      <c r="Y14">
        <v>-2.553333310598735</v>
      </c>
      <c r="Z14">
        <v>-2.4890132439955748</v>
      </c>
      <c r="AA14">
        <v>2.5579682239260415</v>
      </c>
      <c r="AB14">
        <v>-2.5698298978386234</v>
      </c>
      <c r="AC14">
        <v>2.5686130669758045</v>
      </c>
      <c r="AD14">
        <v>2.5687627040220233</v>
      </c>
      <c r="AE14">
        <v>-4.9840787887001957E-3</v>
      </c>
      <c r="AF14">
        <v>2.2371308019577016</v>
      </c>
      <c r="AG14">
        <v>4.4798254330416148E-2</v>
      </c>
      <c r="AH14">
        <v>0.58465926285824565</v>
      </c>
      <c r="AI14">
        <v>0.46100220380878659</v>
      </c>
      <c r="AJ14">
        <v>0.64265876272944045</v>
      </c>
      <c r="AK14">
        <v>0.54730284128991569</v>
      </c>
      <c r="AL14">
        <v>0.66927537554988692</v>
      </c>
      <c r="AM14">
        <v>1.7820859920058956</v>
      </c>
      <c r="AN14">
        <v>-2.023393382130581</v>
      </c>
      <c r="AO14">
        <v>-1.9281451106118217</v>
      </c>
      <c r="AP14">
        <v>-6.7374774066277662E-2</v>
      </c>
      <c r="AQ14">
        <v>-0.17053891027355086</v>
      </c>
      <c r="AR14" s="1">
        <v>-1.6346080088281996</v>
      </c>
      <c r="AS14">
        <v>1.6474319323533486</v>
      </c>
      <c r="AT14" s="2">
        <v>0.90694111429219271</v>
      </c>
      <c r="AU14" s="2">
        <v>0.779748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0" x14ac:dyDescent="0.25">
      <c r="A15">
        <v>-0.22615837528626687</v>
      </c>
      <c r="B15">
        <v>-0.12891418476087424</v>
      </c>
      <c r="C15">
        <v>0.38242008328460575</v>
      </c>
      <c r="D15">
        <v>0.62084284259894562</v>
      </c>
      <c r="E15">
        <v>0.45871124030712734</v>
      </c>
      <c r="F15">
        <v>0.63992203850346152</v>
      </c>
      <c r="G15">
        <v>0.62272692628796356</v>
      </c>
      <c r="H15">
        <v>0.43169961772140591</v>
      </c>
      <c r="I15">
        <v>0.68783081442879557</v>
      </c>
      <c r="J15">
        <v>0.5460042087563628</v>
      </c>
      <c r="K15">
        <v>0.60810646905294763</v>
      </c>
      <c r="L15">
        <v>0.56195768470451202</v>
      </c>
      <c r="M15">
        <v>0.43316179444214514</v>
      </c>
      <c r="N15">
        <v>0.45385185810237622</v>
      </c>
      <c r="O15">
        <v>-6.7432899080609759E-2</v>
      </c>
      <c r="P15">
        <v>0.76400130471633387</v>
      </c>
      <c r="Q15">
        <v>3.0228674451421118</v>
      </c>
      <c r="R15">
        <v>-0.19107190982230482</v>
      </c>
      <c r="S15">
        <v>2.6366395594034775</v>
      </c>
      <c r="T15">
        <v>0.6323929140526422</v>
      </c>
      <c r="U15">
        <v>-0.21576782983150627</v>
      </c>
      <c r="V15">
        <v>-0.15107221575124008</v>
      </c>
      <c r="W15">
        <v>1.4274509918033462</v>
      </c>
      <c r="X15">
        <v>-2.4926002896130002</v>
      </c>
      <c r="Y15">
        <v>-2.9990261935362845</v>
      </c>
      <c r="Z15">
        <v>-2.9199506844787857</v>
      </c>
      <c r="AA15">
        <v>3.0115904491642937</v>
      </c>
      <c r="AB15">
        <v>-3.0220398817911507</v>
      </c>
      <c r="AC15">
        <v>3.0201112375890724</v>
      </c>
      <c r="AD15">
        <v>3.0203546347015324</v>
      </c>
      <c r="AE15">
        <v>-4.9840787887001957E-3</v>
      </c>
      <c r="AF15">
        <v>2.6479542647196639</v>
      </c>
      <c r="AG15">
        <v>4.4798254330416148E-2</v>
      </c>
      <c r="AH15">
        <v>0.57700974230466728</v>
      </c>
      <c r="AI15">
        <v>0.46100220380878659</v>
      </c>
      <c r="AJ15">
        <v>0.64265876272944045</v>
      </c>
      <c r="AK15">
        <v>0.53274727457117754</v>
      </c>
      <c r="AL15">
        <v>0.71095845933883151</v>
      </c>
      <c r="AM15">
        <v>2.0054046704805617</v>
      </c>
      <c r="AN15">
        <v>-2.3168290277515728</v>
      </c>
      <c r="AO15">
        <v>-2.2277800087422155</v>
      </c>
      <c r="AP15">
        <v>-6.7374774066277662E-2</v>
      </c>
      <c r="AQ15">
        <v>-0.10469239006456399</v>
      </c>
      <c r="AR15" s="1">
        <v>-1.8333373158351629</v>
      </c>
      <c r="AS15">
        <v>2.0096348267012911</v>
      </c>
      <c r="AT15" s="2">
        <v>0.93403488576302263</v>
      </c>
      <c r="AU15" s="2">
        <v>0.80462299999999998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0" x14ac:dyDescent="0.25">
      <c r="A16">
        <v>8.2982726931961004</v>
      </c>
      <c r="B16">
        <v>2.719818849115998</v>
      </c>
      <c r="C16">
        <v>5.8690892518969147</v>
      </c>
      <c r="D16">
        <v>0.99649710792391621</v>
      </c>
      <c r="E16">
        <v>2.0650927993985739</v>
      </c>
      <c r="F16">
        <v>-5.506652003585196</v>
      </c>
      <c r="G16">
        <v>1.1300689083702167</v>
      </c>
      <c r="H16">
        <v>4.9895806149922741</v>
      </c>
      <c r="I16">
        <v>-3.1268915019471626</v>
      </c>
      <c r="J16">
        <v>-5.6229915333167924</v>
      </c>
      <c r="K16">
        <v>-4.0695129680178557</v>
      </c>
      <c r="L16">
        <v>-5.6210675499783163</v>
      </c>
      <c r="M16">
        <v>-7.529851439499561</v>
      </c>
      <c r="N16">
        <v>-7.4530450080812294</v>
      </c>
      <c r="O16">
        <v>-1.2527600456257635</v>
      </c>
      <c r="P16">
        <v>3.3080668633353221</v>
      </c>
      <c r="Q16">
        <v>-0.59777402220791387</v>
      </c>
      <c r="R16">
        <v>-0.19107190982230482</v>
      </c>
      <c r="S16">
        <v>-0.63741562839511223</v>
      </c>
      <c r="T16">
        <v>-0.3473693305611818</v>
      </c>
      <c r="U16">
        <v>-0.21576782983150627</v>
      </c>
      <c r="V16">
        <v>-0.15107221575124008</v>
      </c>
      <c r="W16">
        <v>-0.49124974687614809</v>
      </c>
      <c r="X16">
        <v>0.37462842264132334</v>
      </c>
      <c r="Y16">
        <v>0.56651686996406148</v>
      </c>
      <c r="Z16">
        <v>0.52754883938697972</v>
      </c>
      <c r="AA16">
        <v>-0.61738735274176404</v>
      </c>
      <c r="AB16">
        <v>0.59563998982907296</v>
      </c>
      <c r="AC16">
        <v>-0.59187412731707056</v>
      </c>
      <c r="AD16">
        <v>-0.59238081073455107</v>
      </c>
      <c r="AE16">
        <v>-4.9840787887001957E-3</v>
      </c>
      <c r="AF16">
        <v>-0.63863343737688583</v>
      </c>
      <c r="AG16">
        <v>2.4307461619518858</v>
      </c>
      <c r="AH16">
        <v>1.0116973891680503</v>
      </c>
      <c r="AI16">
        <v>2.0667960173858031</v>
      </c>
      <c r="AJ16">
        <v>-5.4861565699301709</v>
      </c>
      <c r="AK16">
        <v>1.1547514359989561</v>
      </c>
      <c r="AL16">
        <v>4.8545740469998684</v>
      </c>
      <c r="AM16">
        <v>-2.8430850045838199</v>
      </c>
      <c r="AN16">
        <v>-3.6166466910144646</v>
      </c>
      <c r="AO16">
        <v>-4.0274485616809281</v>
      </c>
      <c r="AP16">
        <v>-1.2523966758414919</v>
      </c>
      <c r="AQ16">
        <v>5.5923485384165934</v>
      </c>
      <c r="AR16" s="1">
        <v>3.7100606759820489</v>
      </c>
      <c r="AS16">
        <v>3.6330400315682163</v>
      </c>
      <c r="AT16" s="2">
        <v>3.2460367179404241</v>
      </c>
      <c r="AU16" s="2">
        <v>0.53535999999999995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x14ac:dyDescent="0.25">
      <c r="A17">
        <v>-0.40012635627570292</v>
      </c>
      <c r="B17">
        <v>1.0670728906431308</v>
      </c>
      <c r="C17">
        <v>0.62632270108332344</v>
      </c>
      <c r="D17">
        <v>1.0320523226298801</v>
      </c>
      <c r="E17">
        <v>0.67673485780225362</v>
      </c>
      <c r="F17">
        <v>0.89602929025715572</v>
      </c>
      <c r="G17">
        <v>0.99725687117590922</v>
      </c>
      <c r="H17">
        <v>0.7768398268688641</v>
      </c>
      <c r="I17">
        <v>1.0437232754318024</v>
      </c>
      <c r="J17">
        <v>0.90366498601578638</v>
      </c>
      <c r="K17">
        <v>1.0086603435246115</v>
      </c>
      <c r="L17">
        <v>0.92371896108528018</v>
      </c>
      <c r="M17">
        <v>0.57762447300752162</v>
      </c>
      <c r="N17">
        <v>0.61521710026938836</v>
      </c>
      <c r="O17">
        <v>-0.52538755024152406</v>
      </c>
      <c r="P17">
        <v>0.80943104683452904</v>
      </c>
      <c r="Q17">
        <v>3.9280278119796184</v>
      </c>
      <c r="R17">
        <v>-0.19107190982230482</v>
      </c>
      <c r="S17">
        <v>3.455153356353164</v>
      </c>
      <c r="T17">
        <v>0.87733347520615867</v>
      </c>
      <c r="U17">
        <v>-0.21576782983150627</v>
      </c>
      <c r="V17">
        <v>-0.15107221575124008</v>
      </c>
      <c r="W17">
        <v>1.9071261764731857</v>
      </c>
      <c r="X17">
        <v>-3.2094074676765652</v>
      </c>
      <c r="Y17">
        <v>-3.8904119594113671</v>
      </c>
      <c r="Z17">
        <v>-3.7818255654452271</v>
      </c>
      <c r="AA17">
        <v>3.9188348996408084</v>
      </c>
      <c r="AB17">
        <v>-3.926459849696208</v>
      </c>
      <c r="AC17">
        <v>3.9231075788156091</v>
      </c>
      <c r="AD17">
        <v>3.9235384960605542</v>
      </c>
      <c r="AE17">
        <v>-4.9840787887001957E-3</v>
      </c>
      <c r="AF17">
        <v>3.4696011902438317</v>
      </c>
      <c r="AG17">
        <v>1.0464936839014591</v>
      </c>
      <c r="AH17">
        <v>0.96964614399339566</v>
      </c>
      <c r="AI17">
        <v>0.67894605046583323</v>
      </c>
      <c r="AJ17">
        <v>0.89802606825692455</v>
      </c>
      <c r="AK17">
        <v>0.87530612015513509</v>
      </c>
      <c r="AL17">
        <v>1.1383659418383427</v>
      </c>
      <c r="AM17">
        <v>2.7787075994694854</v>
      </c>
      <c r="AN17">
        <v>-2.792618488100314</v>
      </c>
      <c r="AO17">
        <v>-2.7053662388697166</v>
      </c>
      <c r="AP17">
        <v>-0.52521149300686865</v>
      </c>
      <c r="AQ17">
        <v>-0.33383828039182684</v>
      </c>
      <c r="AR17" s="1">
        <v>-2.5693474545132697</v>
      </c>
      <c r="AS17">
        <v>2.4695207520839029</v>
      </c>
      <c r="AT17" s="2">
        <v>1.0333787144893882</v>
      </c>
      <c r="AU17" s="2">
        <v>0.87966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掺杂元素表</vt:lpstr>
      <vt:lpstr>import2Python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strcat</dc:creator>
  <cp:lastModifiedBy>亮 孙</cp:lastModifiedBy>
  <dcterms:created xsi:type="dcterms:W3CDTF">2023-05-31T00:32:00Z</dcterms:created>
  <dcterms:modified xsi:type="dcterms:W3CDTF">2025-07-28T12:38:31Z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D118DD3D19AF44EA8A00BB0845A6C32D_13</vt:lpwstr>
  </property>
  <property fmtid="{D5CDD505-2E9C-101B-9397-08002B2CF9AE}" pid="3" name="KSOProductBuildVer">
    <vt:lpwstr>2052-12.1.0.16120</vt:lpwstr>
  </property>
</Properties>
</file>