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strcat\Desktop\科研\1-AgNbO3基实验\repo\SS-PAN\data\"/>
    </mc:Choice>
  </mc:AlternateContent>
  <xr:revisionPtr revIDLastSave="0" documentId="13_ncr:1_{D4C22914-CB22-4708-A7C3-FE954E293BD0}" xr6:coauthVersionLast="47" xr6:coauthVersionMax="47" xr10:uidLastSave="{00000000-0000-0000-0000-000000000000}"/>
  <bookViews>
    <workbookView xWindow="6432" yWindow="1704" windowWidth="11640" windowHeight="10536" tabRatio="791" activeTab="2" xr2:uid="{00000000-000D-0000-FFFF-FFFF00000000}"/>
  </bookViews>
  <sheets>
    <sheet name="原始数据" sheetId="1" r:id="rId1"/>
    <sheet name="掺杂元素表" sheetId="2" r:id="rId2"/>
    <sheet name="import2Python" sheetId="12" r:id="rId3"/>
  </sheets>
  <definedNames>
    <definedName name="_xlnm._FilterDatabase" localSheetId="0" hidden="1">原始数据!$C$1:$C$125</definedName>
  </definedNames>
  <calcPr calcId="191029"/>
</workbook>
</file>

<file path=xl/calcChain.xml><?xml version="1.0" encoding="utf-8"?>
<calcChain xmlns="http://schemas.openxmlformats.org/spreadsheetml/2006/main">
  <c r="R20" i="2" l="1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AZ100" i="1"/>
  <c r="AS100" i="1"/>
  <c r="AO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Z99" i="1"/>
  <c r="AS99" i="1"/>
  <c r="AO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AZ98" i="1"/>
  <c r="AS98" i="1"/>
  <c r="AO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98" i="1"/>
  <c r="AZ97" i="1"/>
  <c r="AS97" i="1"/>
  <c r="AO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97" i="1"/>
  <c r="AZ96" i="1"/>
  <c r="AS96" i="1"/>
  <c r="AO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96" i="1"/>
  <c r="AZ95" i="1"/>
  <c r="AS95" i="1"/>
  <c r="AO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95" i="1"/>
  <c r="AZ94" i="1"/>
  <c r="AS94" i="1"/>
  <c r="AO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94" i="1"/>
  <c r="AZ93" i="1"/>
  <c r="AS93" i="1"/>
  <c r="AO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93" i="1"/>
  <c r="AZ92" i="1"/>
  <c r="AS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92" i="1"/>
  <c r="AZ91" i="1"/>
  <c r="AS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Z90" i="1"/>
  <c r="AW90" i="1"/>
  <c r="AS90" i="1"/>
  <c r="AO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90" i="1"/>
  <c r="AZ89" i="1"/>
  <c r="AW89" i="1"/>
  <c r="AS89" i="1"/>
  <c r="AO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AZ88" i="1"/>
  <c r="AW88" i="1"/>
  <c r="AS88" i="1"/>
  <c r="AO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AZ87" i="1"/>
  <c r="AW87" i="1"/>
  <c r="AS87" i="1"/>
  <c r="AO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87" i="1"/>
  <c r="AZ86" i="1"/>
  <c r="AW86" i="1"/>
  <c r="AS86" i="1"/>
  <c r="AO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86" i="1"/>
  <c r="AZ85" i="1"/>
  <c r="AW85" i="1"/>
  <c r="AS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Z84" i="1"/>
  <c r="AS84" i="1"/>
  <c r="AO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84" i="1"/>
  <c r="AZ83" i="1"/>
  <c r="AS83" i="1"/>
  <c r="AO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AZ82" i="1"/>
  <c r="AS82" i="1"/>
  <c r="AO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82" i="1"/>
  <c r="AZ81" i="1"/>
  <c r="AS81" i="1"/>
  <c r="AO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Z80" i="1"/>
  <c r="AS80" i="1"/>
  <c r="AO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Z79" i="1"/>
  <c r="AS79" i="1"/>
  <c r="AO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79" i="1"/>
  <c r="AZ78" i="1"/>
  <c r="AS78" i="1"/>
  <c r="AO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AZ77" i="1"/>
  <c r="AS77" i="1"/>
  <c r="AO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AZ76" i="1"/>
  <c r="AS76" i="1"/>
  <c r="AO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AZ75" i="1"/>
  <c r="AS75" i="1"/>
  <c r="AO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75" i="1"/>
  <c r="AZ74" i="1"/>
  <c r="AS74" i="1"/>
  <c r="AO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AZ73" i="1"/>
  <c r="AS73" i="1"/>
  <c r="AO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73" i="1"/>
  <c r="AZ72" i="1"/>
  <c r="AS72" i="1"/>
  <c r="AO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72" i="1"/>
  <c r="AZ71" i="1"/>
  <c r="AS71" i="1"/>
  <c r="AO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71" i="1"/>
  <c r="AZ70" i="1"/>
  <c r="AS70" i="1"/>
  <c r="AO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70" i="1"/>
  <c r="AZ69" i="1"/>
  <c r="AS69" i="1"/>
  <c r="AO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Z68" i="1"/>
  <c r="AS68" i="1"/>
  <c r="AO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68" i="1"/>
  <c r="AZ67" i="1"/>
  <c r="AS67" i="1"/>
  <c r="AO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67" i="1"/>
  <c r="AZ66" i="1"/>
  <c r="AS66" i="1"/>
  <c r="AO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66" i="1"/>
  <c r="AZ65" i="1"/>
  <c r="AS65" i="1"/>
  <c r="AO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Z64" i="1"/>
  <c r="AS64" i="1"/>
  <c r="AO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64" i="1"/>
  <c r="AZ63" i="1"/>
  <c r="AS63" i="1"/>
  <c r="AO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63" i="1"/>
  <c r="AZ62" i="1"/>
  <c r="AS62" i="1"/>
  <c r="AO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AZ61" i="1"/>
  <c r="AS61" i="1"/>
  <c r="AO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Z60" i="1"/>
  <c r="AS60" i="1"/>
  <c r="AO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AZ59" i="1"/>
  <c r="AS59" i="1"/>
  <c r="AO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AZ58" i="1"/>
  <c r="AS58" i="1"/>
  <c r="AO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AZ57" i="1"/>
  <c r="AS57" i="1"/>
  <c r="AO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Z56" i="1"/>
  <c r="AS56" i="1"/>
  <c r="AO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AZ55" i="1"/>
  <c r="AS55" i="1"/>
  <c r="AO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AZ54" i="1"/>
  <c r="AS54" i="1"/>
  <c r="AO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Z53" i="1"/>
  <c r="AS53" i="1"/>
  <c r="AO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AZ52" i="1"/>
  <c r="AS52" i="1"/>
  <c r="AO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Z51" i="1"/>
  <c r="AS51" i="1"/>
  <c r="AO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Z50" i="1"/>
  <c r="AS50" i="1"/>
  <c r="AO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Z49" i="1"/>
  <c r="AS49" i="1"/>
  <c r="AO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Z48" i="1"/>
  <c r="AS48" i="1"/>
  <c r="AO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Z47" i="1"/>
  <c r="AS47" i="1"/>
  <c r="AO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Z46" i="1"/>
  <c r="AS46" i="1"/>
  <c r="AO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Z45" i="1"/>
  <c r="AS45" i="1"/>
  <c r="AO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Z44" i="1"/>
  <c r="AS44" i="1"/>
  <c r="AO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Z43" i="1"/>
  <c r="AS43" i="1"/>
  <c r="AO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Z42" i="1"/>
  <c r="AS42" i="1"/>
  <c r="AO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Z41" i="1"/>
  <c r="AS41" i="1"/>
  <c r="AO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Z40" i="1"/>
  <c r="AS40" i="1"/>
  <c r="AO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Z39" i="1"/>
  <c r="AS39" i="1"/>
  <c r="AO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Z38" i="1"/>
  <c r="AS38" i="1"/>
  <c r="AO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Z37" i="1"/>
  <c r="AW37" i="1"/>
  <c r="AS37" i="1"/>
  <c r="AO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Z36" i="1"/>
  <c r="AW36" i="1"/>
  <c r="AS36" i="1"/>
  <c r="AO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Z35" i="1"/>
  <c r="AW35" i="1"/>
  <c r="AS35" i="1"/>
  <c r="AO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Z34" i="1"/>
  <c r="AW34" i="1"/>
  <c r="AS34" i="1"/>
  <c r="AO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Z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T33" i="1"/>
  <c r="R33" i="1"/>
  <c r="Q33" i="1"/>
  <c r="S33" i="1" s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S33" i="1" s="1"/>
  <c r="B33" i="1"/>
  <c r="AZ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T32" i="1"/>
  <c r="R32" i="1"/>
  <c r="Q32" i="1"/>
  <c r="S32" i="1" s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S32" i="1" s="1"/>
  <c r="B32" i="1"/>
  <c r="AZ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S31" i="1" s="1"/>
  <c r="B31" i="1"/>
  <c r="AZ30" i="1"/>
  <c r="AS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T30" i="1"/>
  <c r="R30" i="1"/>
  <c r="Q30" i="1"/>
  <c r="S30" i="1" s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Z29" i="1"/>
  <c r="AS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Z28" i="1"/>
  <c r="AS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Z27" i="1"/>
  <c r="AS27" i="1"/>
  <c r="AO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Z26" i="1"/>
  <c r="AS26" i="1"/>
  <c r="AO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Z25" i="1"/>
  <c r="AS25" i="1"/>
  <c r="AO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Z24" i="1"/>
  <c r="AS24" i="1"/>
  <c r="AO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Z23" i="1"/>
  <c r="AS23" i="1"/>
  <c r="AO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Z22" i="1"/>
  <c r="AS22" i="1"/>
  <c r="AO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AZ21" i="1"/>
  <c r="AS21" i="1"/>
  <c r="AO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AZ20" i="1"/>
  <c r="AS20" i="1"/>
  <c r="AO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Z19" i="1"/>
  <c r="AS19" i="1"/>
  <c r="AO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Z18" i="1"/>
  <c r="AS18" i="1"/>
  <c r="AO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Z17" i="1"/>
  <c r="AS17" i="1"/>
  <c r="AO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Z16" i="1"/>
  <c r="AS16" i="1"/>
  <c r="AO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AZ15" i="1"/>
  <c r="AS15" i="1"/>
  <c r="AO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AZ14" i="1"/>
  <c r="AS14" i="1"/>
  <c r="AO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AZ13" i="1"/>
  <c r="AS13" i="1"/>
  <c r="AO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AZ12" i="1"/>
  <c r="AS12" i="1"/>
  <c r="AO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Z11" i="1"/>
  <c r="AS11" i="1"/>
  <c r="AO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Z10" i="1"/>
  <c r="AS10" i="1"/>
  <c r="AO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Z9" i="1"/>
  <c r="AS9" i="1"/>
  <c r="AO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AZ8" i="1"/>
  <c r="AS8" i="1"/>
  <c r="AO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AZ7" i="1"/>
  <c r="AS7" i="1"/>
  <c r="AO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W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Z6" i="1"/>
  <c r="AS6" i="1"/>
  <c r="AO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W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AZ5" i="1"/>
  <c r="AS5" i="1"/>
  <c r="AO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W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AZ4" i="1"/>
  <c r="AS4" i="1"/>
  <c r="AO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AZ3" i="1"/>
  <c r="AS3" i="1"/>
  <c r="AO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W3" i="1"/>
  <c r="T3" i="1"/>
  <c r="S3" i="1"/>
  <c r="R3" i="1"/>
  <c r="Q3" i="1"/>
  <c r="K3" i="1"/>
  <c r="J3" i="1"/>
  <c r="F3" i="1"/>
  <c r="AO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W2" i="1"/>
  <c r="T2" i="1"/>
  <c r="S2" i="1"/>
  <c r="R2" i="1"/>
  <c r="Q2" i="1"/>
  <c r="K2" i="1"/>
  <c r="J2" i="1"/>
  <c r="F2" i="1"/>
  <c r="R27" i="1" l="1"/>
  <c r="R25" i="1"/>
  <c r="R26" i="1"/>
</calcChain>
</file>

<file path=xl/sharedStrings.xml><?xml version="1.0" encoding="utf-8"?>
<sst xmlns="http://schemas.openxmlformats.org/spreadsheetml/2006/main" count="489" uniqueCount="186">
  <si>
    <t>论文名</t>
  </si>
  <si>
    <t>A位掺杂元素</t>
  </si>
  <si>
    <t>A位掺杂比例(mol%)</t>
  </si>
  <si>
    <t>A位离子半径(Å)</t>
  </si>
  <si>
    <t>A原子半径(pm)</t>
  </si>
  <si>
    <t>A-O键长(Å)</t>
  </si>
  <si>
    <t>A位的范德华半径(Allinger)(pm)</t>
  </si>
  <si>
    <t>A周期数</t>
  </si>
  <si>
    <t>A位共价半径(pm)</t>
  </si>
  <si>
    <t>A位价电子距离</t>
  </si>
  <si>
    <t>A位核电子距离</t>
  </si>
  <si>
    <t>A位电负性</t>
  </si>
  <si>
    <t>A位第一电离能(KJ/mol)</t>
  </si>
  <si>
    <t>A位电子亲和力(KJ/mol)</t>
  </si>
  <si>
    <t>A位相对分子质量</t>
  </si>
  <si>
    <t>A位有效核电荷数</t>
  </si>
  <si>
    <t>A位原子序数</t>
  </si>
  <si>
    <t>A位电荷-半径比</t>
  </si>
  <si>
    <t>A位电子数与核电荷数之比</t>
  </si>
  <si>
    <t>A位赝势核半径(a.u.)</t>
  </si>
  <si>
    <t>B位掺杂比例(mol%)</t>
  </si>
  <si>
    <t>B位掺杂元素</t>
  </si>
  <si>
    <t>B位离子半径(pm)</t>
  </si>
  <si>
    <t>B原子半径(pm)</t>
  </si>
  <si>
    <t>B-O键长(Å)</t>
  </si>
  <si>
    <t>B位的范德华半径(pm)</t>
  </si>
  <si>
    <t>B周期数</t>
  </si>
  <si>
    <t>B位共价半径(pm)</t>
  </si>
  <si>
    <t>B位价电子距离(Å)</t>
  </si>
  <si>
    <t>B位核电子距离(Å)</t>
  </si>
  <si>
    <t>B位电负性</t>
  </si>
  <si>
    <t>B位第一电离能(KJ/mol)</t>
  </si>
  <si>
    <t>B位电子亲和力(KJ/mol)</t>
  </si>
  <si>
    <t>B位相对分子质量</t>
  </si>
  <si>
    <t>B位有效核电荷数</t>
  </si>
  <si>
    <t>B位原子序数</t>
  </si>
  <si>
    <t>B位电荷-半径比</t>
  </si>
  <si>
    <t>B位电子数与核电荷数之比</t>
  </si>
  <si>
    <t>B位赝势核半径(a.u.)</t>
  </si>
  <si>
    <t>介电常数（DC）（v=1Hz）</t>
  </si>
  <si>
    <t>电极化率</t>
  </si>
  <si>
    <t>M1-M2相变温度(℃)</t>
  </si>
  <si>
    <t>M2-M3相变温度(℃)</t>
  </si>
  <si>
    <t>M3-O相变温度(℃)</t>
  </si>
  <si>
    <t>容许因子</t>
  </si>
  <si>
    <t>a(Å)</t>
  </si>
  <si>
    <t>b(Å)</t>
  </si>
  <si>
    <t>c(Å)</t>
  </si>
  <si>
    <t>V(Å³)</t>
  </si>
  <si>
    <t>带隙(eV)</t>
  </si>
  <si>
    <t>储能密度与屈服强度之比(J/(cm²*KV))</t>
  </si>
  <si>
    <t>能量效率</t>
  </si>
  <si>
    <t>储能密度(J/cm³)</t>
  </si>
  <si>
    <t>屈服强度(KV/cm)</t>
  </si>
  <si>
    <t>备注</t>
  </si>
  <si>
    <t>多篇论文取平均值</t>
  </si>
  <si>
    <t>无</t>
  </si>
  <si>
    <t>ACS-2022-Mingyuan Zhao-Jing Wang-Lei Zhao-High Energy Storage Performance in La-Doped AgNbO3 Ceramics via Tape Casting</t>
  </si>
  <si>
    <t>&lt;-150</t>
  </si>
  <si>
    <t>Acta-2023-Shuaibing Gao-Yunbin He-Qingfeng Zhang-Ultrahigh energy density and excellent discharge propertiess</t>
  </si>
  <si>
    <t>APL-2023-Yan Lin-Fei Li-Effect of A_B-site structural heterogeneity on ferroelectricity in AgNbO3-based ceramics</t>
  </si>
  <si>
    <t>缺</t>
  </si>
  <si>
    <t>相变温度缺，可以找通讯作者要</t>
  </si>
  <si>
    <t>CI-2018-Nengneng Luo-Structure and energy storage performance of Ba-modified AgNbO3 lead-free antiferroelectric ceramics</t>
  </si>
  <si>
    <t>CI-2022-Ye Tian-Wanyin Ge-Li+ and Sm3+ co-doped AgNbO3-based antiferroelectric ceramics for high-power energy storage</t>
  </si>
  <si>
    <t>Li,Sm</t>
  </si>
  <si>
    <t>&lt;0</t>
  </si>
  <si>
    <t>双掺杂</t>
  </si>
  <si>
    <t>&gt;500</t>
  </si>
  <si>
    <t xml:space="preserve">CI-2023-Haiyan Wang-Enhanced energy storage performance in samarium and hafnium co-doped </t>
  </si>
  <si>
    <t>JAC-2019-Yonghao Xu-Antiferroelectricity in new silver niobate lead-free antiferroelectric ceramics (1-x)AgNbO3-xCaZrO3</t>
  </si>
  <si>
    <t>60℃</t>
  </si>
  <si>
    <t>JAC-2022-Yonghao Xu-Enhanced energy-storage performance in silver niobate-based dielectric ceramics sintered at low temperature</t>
  </si>
  <si>
    <t>Sr,Bi</t>
  </si>
  <si>
    <t>JAC-2023-Mingyuan Zhao Ultrahigh energy storage performance realized in AgNbO3-based antiferroelectric materials via multiscale engineering</t>
  </si>
  <si>
    <t>JACS-2019-Nengneng Luo-Lead-free Ag1-3xLaxNbO3 Antiferroelectric Ceramics with High Energy Storage Density and Efficiency</t>
  </si>
  <si>
    <t>顺电相，剔除</t>
  </si>
  <si>
    <t>JACS-2020-Wenna Chao-Tongqing Yang-Enhanced energy storage density in Ca and Ta co-doped AgNbO3 antiferroelectric ceramics</t>
  </si>
  <si>
    <t>JAD-2022-Zhilun Lu-Energy storage properties in Nd doped AgNbTaO3 lead-free antiferroelectric ceramics with Nb site vacancies</t>
  </si>
  <si>
    <t>Nd,Ta</t>
  </si>
  <si>
    <t>JECS-2020-Pengrong Ren-Grain size tailoring and enhanced energy storage properties of two-step sintered Nd3+ doped AgNbO3</t>
  </si>
  <si>
    <t>JECS-2023-JianZhou-Enhanced the energy storage performance in AgNbO3‑based antiferroelectric ceramics via manipulation of oxygen vacancy</t>
  </si>
  <si>
    <t>&lt;50</t>
  </si>
  <si>
    <t>JM-2021-Jing Li-Ye Tian-Xiaoyong Wei-Enhanced energy storage performance under low electric field in Sm3+ doped AgNbO3 ceramics</t>
  </si>
  <si>
    <t>&lt;25</t>
  </si>
  <si>
    <t>JMCA-2017-Ye Tian-Phase transitions in bismuth-modified silver niobate ceramics for high power energy storage</t>
  </si>
  <si>
    <t>JMCA-2018-Ye Tian-Phase Transitions in Tantalum-Modified Silver Niobate Ceramics for High Power Energy Storage</t>
  </si>
  <si>
    <t>JMCA-2019-Zhongna Yan-Silver niobate based lead-free ceramics with high energy storage density</t>
  </si>
  <si>
    <t>JMCC-2019-Nengneng Luo-Design for high energy storage density and temperature insensitive lead-free antiferroelectric ceramics</t>
  </si>
  <si>
    <t>ML-2019-Lei Zhao-Energy storage performance in BiMnO3-modified AgNbO3 anti-ferroelectric ceramics</t>
  </si>
  <si>
    <t>NE-2020-Zhilun Lu-Dawei Wang-Mechanism of enhanced energy storage density in AgNbO3-based lead-free antiferroelectrics</t>
  </si>
  <si>
    <t>晶格常数为DFT计算值</t>
  </si>
  <si>
    <t>&lt;-100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</si>
  <si>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</si>
  <si>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</si>
  <si>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</si>
  <si>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</si>
  <si>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</si>
  <si>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</si>
  <si>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</si>
  <si>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</si>
  <si>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</si>
  <si>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</si>
  <si>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</si>
  <si>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</si>
  <si>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</si>
  <si>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</si>
  <si>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</si>
  <si>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</si>
  <si>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</si>
  <si>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</si>
  <si>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</si>
  <si>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</si>
  <si>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</si>
  <si>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</si>
  <si>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</si>
  <si>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</si>
  <si>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</si>
  <si>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</si>
  <si>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</si>
  <si>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</si>
  <si>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</si>
  <si>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</si>
  <si>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</si>
  <si>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</si>
  <si>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</si>
  <si>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</si>
  <si>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</si>
  <si>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</si>
  <si>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</si>
  <si>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</si>
  <si>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</si>
  <si>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</si>
  <si>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</si>
  <si>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</si>
  <si>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</si>
  <si>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</si>
  <si>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符号回归权重</t>
  </si>
  <si>
    <t>元素</t>
  </si>
  <si>
    <t>电价</t>
  </si>
  <si>
    <t>离子半径(Å)</t>
  </si>
  <si>
    <t>原子半径(pm)</t>
  </si>
  <si>
    <t>范德华半径(Allinger)(pm)</t>
  </si>
  <si>
    <t>周期数</t>
  </si>
  <si>
    <t>共价半径(pm)</t>
  </si>
  <si>
    <t>价电子距离(Å)</t>
  </si>
  <si>
    <t>核电子距离(Å)</t>
  </si>
  <si>
    <t>电负性</t>
  </si>
  <si>
    <t>第一电离能(KJ/mol)</t>
  </si>
  <si>
    <t>电子亲和性(KJ/mol)</t>
  </si>
  <si>
    <t>相对分子质量</t>
  </si>
  <si>
    <t>有效核电荷数</t>
  </si>
  <si>
    <t>原子序数</t>
  </si>
  <si>
    <t>电荷-半径比</t>
  </si>
  <si>
    <t>电子数与有效核电荷数之比</t>
  </si>
  <si>
    <t>赝势核半径(a.u.)</t>
  </si>
  <si>
    <t>Ag</t>
  </si>
  <si>
    <t>Nb</t>
  </si>
  <si>
    <t>La</t>
  </si>
  <si>
    <t>Ce</t>
  </si>
  <si>
    <t>Ta</t>
  </si>
  <si>
    <t>Na</t>
  </si>
  <si>
    <t>Ba</t>
  </si>
  <si>
    <t>Li</t>
  </si>
  <si>
    <t>Sm</t>
  </si>
  <si>
    <t>Ca</t>
  </si>
  <si>
    <t>Zr</t>
  </si>
  <si>
    <t>Mn</t>
  </si>
  <si>
    <t>Ti</t>
  </si>
  <si>
    <t>Sr</t>
  </si>
  <si>
    <t>Bi</t>
  </si>
  <si>
    <t>Hf</t>
  </si>
  <si>
    <t>Nd</t>
  </si>
  <si>
    <t>Zn</t>
  </si>
  <si>
    <t>键长之比</t>
  </si>
  <si>
    <t>范德华半径(Allinger)之比</t>
  </si>
  <si>
    <t>周期数之比</t>
  </si>
  <si>
    <t>共价半径之比</t>
  </si>
  <si>
    <t>价电子距离之比</t>
  </si>
  <si>
    <t>核电子距离之比</t>
  </si>
  <si>
    <t>相对分子质量之比</t>
  </si>
  <si>
    <t>原子序数之比</t>
  </si>
  <si>
    <t>电荷-半径比之比</t>
  </si>
  <si>
    <t>第一电离能</t>
  </si>
  <si>
    <t>电子亲和力</t>
  </si>
  <si>
    <t>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</si>
</sst>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5"/>
  <sheetViews>
    <sheetView topLeftCell="N10" workbookViewId="0">
      <selection activeCell="C30" sqref="C30:U33"/>
    </sheetView>
  </sheetViews>
  <sheetFormatPr defaultColWidth="9" defaultRowHeight="13.8" x14ac:dyDescent="0.25"/>
  <cols>
    <col min="1" max="1" width="124.6640625" style="2" customWidth="1"/>
    <col min="2" max="3" width="17.77734375" style="2" customWidth="1"/>
    <col min="4" max="4" width="16.44140625" style="2" customWidth="1"/>
    <col min="5" max="5" width="17.88671875" style="2" customWidth="1"/>
    <col min="6" max="6" width="14.6640625" style="2" customWidth="1"/>
    <col min="7" max="7" width="31.5546875" style="2" customWidth="1"/>
    <col min="8" max="8" width="12.88671875" style="2" customWidth="1"/>
    <col min="9" max="9" width="15.5546875" style="2" customWidth="1"/>
    <col min="10" max="10" width="15.6640625" style="2" customWidth="1"/>
    <col min="11" max="11" width="14.109375" style="2" customWidth="1"/>
    <col min="12" max="12" width="14.77734375" style="2" customWidth="1"/>
    <col min="13" max="13" width="20.6640625" style="2" customWidth="1"/>
    <col min="14" max="14" width="17.44140625" style="2" customWidth="1"/>
    <col min="15" max="15" width="16" style="2" customWidth="1"/>
    <col min="16" max="16" width="18.21875" style="2" customWidth="1"/>
    <col min="17" max="17" width="18" style="2" customWidth="1"/>
    <col min="18" max="18" width="17.77734375" style="2" customWidth="1"/>
    <col min="19" max="19" width="26.109375" style="2" customWidth="1"/>
    <col min="20" max="20" width="18" style="2" customWidth="1"/>
    <col min="21" max="22" width="19.109375" style="2" customWidth="1"/>
    <col min="23" max="23" width="18.77734375" style="2" customWidth="1"/>
    <col min="24" max="24" width="18.21875" style="2" customWidth="1"/>
    <col min="25" max="26" width="20.88671875" style="2" customWidth="1"/>
    <col min="27" max="27" width="13.109375" style="2" customWidth="1"/>
    <col min="28" max="28" width="16.5546875" style="2" customWidth="1"/>
    <col min="29" max="29" width="22.5546875" style="2" customWidth="1"/>
    <col min="30" max="30" width="22.21875" style="2" customWidth="1"/>
    <col min="31" max="31" width="12.21875" style="2" customWidth="1"/>
    <col min="32" max="32" width="20.77734375" style="2" customWidth="1"/>
    <col min="33" max="33" width="22.6640625" style="2" customWidth="1"/>
    <col min="34" max="34" width="20.88671875" style="2" customWidth="1"/>
    <col min="35" max="35" width="17.5546875" style="2" customWidth="1"/>
    <col min="36" max="36" width="15" style="2" customWidth="1"/>
    <col min="37" max="37" width="16.33203125" style="2" customWidth="1"/>
    <col min="38" max="38" width="24.33203125" style="2" customWidth="1"/>
    <col min="39" max="39" width="19.33203125" style="2" customWidth="1"/>
    <col min="40" max="40" width="35.77734375" style="2" customWidth="1"/>
    <col min="41" max="41" width="17.88671875" style="2" customWidth="1"/>
    <col min="42" max="42" width="19.6640625" style="3" customWidth="1"/>
    <col min="43" max="43" width="20.33203125" style="3" customWidth="1"/>
    <col min="44" max="44" width="16.88671875" style="3" customWidth="1"/>
    <col min="45" max="45" width="11" style="2" customWidth="1"/>
    <col min="46" max="46" width="11.33203125" style="2" customWidth="1"/>
    <col min="47" max="47" width="12.44140625" style="2" customWidth="1"/>
    <col min="48" max="49" width="11.33203125" style="2" customWidth="1"/>
    <col min="50" max="50" width="13.44140625" style="2" customWidth="1"/>
    <col min="51" max="51" width="27.77734375" style="2" customWidth="1"/>
    <col min="52" max="52" width="35.109375" style="2" customWidth="1"/>
    <col min="53" max="54" width="11.33203125" style="2" customWidth="1"/>
    <col min="55" max="55" width="11.33203125" style="4" customWidth="1"/>
    <col min="56" max="56" width="31.109375" style="2" customWidth="1"/>
    <col min="57" max="57" width="10.6640625" style="2" customWidth="1"/>
  </cols>
  <sheetData>
    <row r="1" spans="1:56" ht="15.6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s="5" t="s">
        <v>42</v>
      </c>
      <c r="AR1" s="5" t="s">
        <v>43</v>
      </c>
      <c r="AS1" t="s">
        <v>44</v>
      </c>
      <c r="AT1" s="6" t="s">
        <v>45</v>
      </c>
      <c r="AU1" s="6" t="s">
        <v>46</v>
      </c>
      <c r="AV1" s="7" t="s">
        <v>47</v>
      </c>
      <c r="AW1" s="6" t="s">
        <v>48</v>
      </c>
      <c r="AX1" s="6" t="s">
        <v>49</v>
      </c>
      <c r="AY1" s="6"/>
      <c r="AZ1" s="6" t="s">
        <v>50</v>
      </c>
      <c r="BA1" s="7" t="s">
        <v>51</v>
      </c>
      <c r="BB1" s="6" t="s">
        <v>52</v>
      </c>
      <c r="BC1" s="8" t="s">
        <v>53</v>
      </c>
      <c r="BD1" s="7" t="s">
        <v>54</v>
      </c>
    </row>
    <row r="2" spans="1:56" x14ac:dyDescent="0.25">
      <c r="A2" t="s">
        <v>55</v>
      </c>
      <c r="B2" t="s">
        <v>56</v>
      </c>
      <c r="C2">
        <v>0</v>
      </c>
      <c r="D2">
        <v>1.28</v>
      </c>
      <c r="E2">
        <v>144</v>
      </c>
      <c r="F2">
        <f>0.01*$C2*掺杂元素表!E$4+(1-0.01*$C2*掺杂元素表!$B$4)*掺杂元素表!E$2</f>
        <v>2.72441546042156</v>
      </c>
      <c r="G2">
        <v>172</v>
      </c>
      <c r="H2">
        <v>5</v>
      </c>
      <c r="I2">
        <v>153</v>
      </c>
      <c r="J2">
        <f>0.01*$C2*掺杂元素表!I$4+(1-0.01*$C2*掺杂元素表!$B$4)*掺杂元素表!I$2</f>
        <v>2.9</v>
      </c>
      <c r="K2">
        <f>0.01*$C2*掺杂元素表!J$4+(1-0.01*$C2*掺杂元素表!$B$4)*掺杂元素表!J$2</f>
        <v>1.86</v>
      </c>
      <c r="L2">
        <v>1.93</v>
      </c>
      <c r="M2">
        <v>731</v>
      </c>
      <c r="N2">
        <v>125.6</v>
      </c>
      <c r="O2">
        <v>107.86799999999999</v>
      </c>
      <c r="P2">
        <v>3.7</v>
      </c>
      <c r="Q2">
        <f>0.01*$C2*掺杂元素表!P$4+(1-0.01*$C2*掺杂元素表!$B$4)*掺杂元素表!P$2</f>
        <v>47</v>
      </c>
      <c r="R2">
        <f>0.01*$C2*掺杂元素表!Q$4+(1-0.01*$C2*掺杂元素表!$B$4)*掺杂元素表!Q$2</f>
        <v>0.78125</v>
      </c>
      <c r="S2">
        <f t="shared" ref="S2:S65" si="0">Q2/P2</f>
        <v>12.7027027027027</v>
      </c>
      <c r="T2">
        <f>0.01*$C2*掺杂元素表!S$4+(1-0.01*$C2*掺杂元素表!$B$4)*掺杂元素表!S$2</f>
        <v>2.375</v>
      </c>
      <c r="U2">
        <v>0</v>
      </c>
      <c r="V2" t="s">
        <v>56</v>
      </c>
      <c r="W2">
        <f>0.01*$U2*掺杂元素表!C$6+(1-0.01*$U2*掺杂元素表!$B$6/5)*掺杂元素表!C$3</f>
        <v>0.64</v>
      </c>
      <c r="X2">
        <v>146</v>
      </c>
      <c r="Y2">
        <f>0.01*$U2*掺杂元素表!E$6+(1-0.01*$U2*掺杂元素表!$B$6/5)*掺杂元素表!E$3</f>
        <v>2.2349234328209402</v>
      </c>
      <c r="Z2">
        <f>0.01*$U2*掺杂元素表!F$6+(1-0.01*$U2*掺杂元素表!$B$6/5)*掺杂元素表!F$3</f>
        <v>243</v>
      </c>
      <c r="AA2">
        <f>0.01*$U2*掺杂元素表!G$6+(1-0.01*$U2*掺杂元素表!$B$6/5)*掺杂元素表!G$3</f>
        <v>5</v>
      </c>
      <c r="AB2">
        <f>0.01*$U2*掺杂元素表!H$6+(1-0.01*$U2*掺杂元素表!$B$6/5)*掺杂元素表!H$3</f>
        <v>137</v>
      </c>
      <c r="AC2">
        <f>0.01*$U2*掺杂元素表!I$6+(1-0.01*$U2*掺杂元素表!$B$6/5)*掺杂元素表!I$3</f>
        <v>1.75</v>
      </c>
      <c r="AD2">
        <f>0.01*$U2*掺杂元素表!J$6+(1-0.01*$U2*掺杂元素表!$B$6/5)*掺杂元素表!J$3</f>
        <v>1.76</v>
      </c>
      <c r="AE2">
        <f>0.01*$U2*掺杂元素表!K$6+(1-0.01*$U2*掺杂元素表!$B$6/5)*掺杂元素表!K$3</f>
        <v>1.6</v>
      </c>
      <c r="AF2">
        <f>0.01*$U2*掺杂元素表!L$6+(1-0.01*$U2*掺杂元素表!$B$6/5)*掺杂元素表!L$3</f>
        <v>652.1</v>
      </c>
      <c r="AG2">
        <f>0.01*$U2*掺杂元素表!M$6+(1-0.01*$U2*掺杂元素表!$B$6/5)*掺杂元素表!M$3</f>
        <v>86.1</v>
      </c>
      <c r="AH2">
        <f>0.01*$U2*掺杂元素表!N$6+(1-0.01*$U2*掺杂元素表!$B$6/5)*掺杂元素表!N$3</f>
        <v>92.906000000000006</v>
      </c>
      <c r="AI2">
        <f>0.01*$U2*掺杂元素表!O$6+(1-0.01*$U2*掺杂元素表!$B$6/5)*掺杂元素表!O$3</f>
        <v>4.45</v>
      </c>
      <c r="AJ2">
        <f>0.01*$U2*掺杂元素表!P$6+(1-0.01*$U2*掺杂元素表!$B$6/5)*掺杂元素表!P$3</f>
        <v>41</v>
      </c>
      <c r="AK2">
        <f>0.01*$U2*掺杂元素表!Q$6+(1-0.01*$U2*掺杂元素表!$B$6/5)*掺杂元素表!Q$3</f>
        <v>7.8125</v>
      </c>
      <c r="AL2">
        <f t="shared" ref="AL2:AL65" si="1">AJ2/AI2</f>
        <v>9.2134831460674196</v>
      </c>
      <c r="AM2">
        <f>0.01*$U2*掺杂元素表!S$6+(1-0.01*$U2*掺杂元素表!$B$6/5)*掺杂元素表!S$3</f>
        <v>2.76</v>
      </c>
      <c r="AN2">
        <v>293.11100737100702</v>
      </c>
      <c r="AO2">
        <f t="shared" ref="AO2:AO27" si="2">(AN2-1)*3/((AN2+2)*4*PI()*AW2)</f>
        <v>4.83801009288269E-4</v>
      </c>
      <c r="AP2" s="3">
        <v>57.738160999999998</v>
      </c>
      <c r="AQ2" s="3">
        <v>251.44848636363599</v>
      </c>
      <c r="AR2" s="3">
        <v>339.52986090909098</v>
      </c>
      <c r="AS2">
        <v>0.92894420273526801</v>
      </c>
      <c r="AT2">
        <v>5.54794375</v>
      </c>
      <c r="AU2">
        <v>5.6120900000000002</v>
      </c>
      <c r="AV2">
        <v>15.685321249999999</v>
      </c>
      <c r="AW2">
        <v>488.43540227704199</v>
      </c>
      <c r="AZ2">
        <v>9.3778769126962504E-3</v>
      </c>
      <c r="BA2">
        <v>0.32492315833333335</v>
      </c>
      <c r="BB2">
        <v>1.8302190909090901</v>
      </c>
      <c r="BC2">
        <v>197</v>
      </c>
    </row>
    <row r="3" spans="1:56" x14ac:dyDescent="0.25">
      <c r="A3" t="s">
        <v>57</v>
      </c>
      <c r="B3" t="s">
        <v>56</v>
      </c>
      <c r="C3">
        <v>0</v>
      </c>
      <c r="D3">
        <v>1.28</v>
      </c>
      <c r="E3">
        <v>144</v>
      </c>
      <c r="F3">
        <f>0.01*$C3*掺杂元素表!E$4+(1-0.01*$C3*掺杂元素表!$B$4)*掺杂元素表!E$2</f>
        <v>2.72441546042156</v>
      </c>
      <c r="G3">
        <v>172</v>
      </c>
      <c r="H3">
        <v>5</v>
      </c>
      <c r="I3">
        <v>153</v>
      </c>
      <c r="J3">
        <f>0.01*$C3*掺杂元素表!I$4+(1-0.01*$C3*掺杂元素表!$B$4)*掺杂元素表!I$2</f>
        <v>2.9</v>
      </c>
      <c r="K3">
        <f>0.01*$C3*掺杂元素表!J$4+(1-0.01*$C3*掺杂元素表!$B$4)*掺杂元素表!J$2</f>
        <v>1.86</v>
      </c>
      <c r="L3">
        <v>1.93</v>
      </c>
      <c r="M3">
        <v>731</v>
      </c>
      <c r="N3">
        <v>125.6</v>
      </c>
      <c r="O3">
        <v>107.86799999999999</v>
      </c>
      <c r="P3">
        <v>3.7</v>
      </c>
      <c r="Q3">
        <f>0.01*$C3*掺杂元素表!P$4+(1-0.01*$C3*掺杂元素表!$B$4)*掺杂元素表!P$2</f>
        <v>47</v>
      </c>
      <c r="R3">
        <f>0.01*$C3*掺杂元素表!Q$4+(1-0.01*$C3*掺杂元素表!$B$4)*掺杂元素表!Q$2</f>
        <v>0.78125</v>
      </c>
      <c r="S3">
        <f t="shared" si="0"/>
        <v>12.7027027027027</v>
      </c>
      <c r="T3">
        <f>0.01*$C3*掺杂元素表!S$4+(1-0.01*$C3*掺杂元素表!$B$4)*掺杂元素表!S$2</f>
        <v>2.375</v>
      </c>
      <c r="U3">
        <v>0</v>
      </c>
      <c r="V3" t="s">
        <v>56</v>
      </c>
      <c r="W3">
        <f>0.01*$U3*掺杂元素表!C$6+(1-0.01*$U3*掺杂元素表!$B$6/5)*掺杂元素表!C$3</f>
        <v>0.64</v>
      </c>
      <c r="X3">
        <v>146</v>
      </c>
      <c r="Y3">
        <f>0.01*$U3*掺杂元素表!E$6+(1-0.01*$U3*掺杂元素表!$B$6/5)*掺杂元素表!E$3</f>
        <v>2.2349234328209402</v>
      </c>
      <c r="Z3">
        <f>0.01*$U3*掺杂元素表!F$6+(1-0.01*$U3*掺杂元素表!$B$6/5)*掺杂元素表!F$3</f>
        <v>243</v>
      </c>
      <c r="AA3">
        <f>0.01*$U3*掺杂元素表!G$6+(1-0.01*$U3*掺杂元素表!$B$6/5)*掺杂元素表!G$3</f>
        <v>5</v>
      </c>
      <c r="AB3">
        <f>0.01*$U3*掺杂元素表!H$6+(1-0.01*$U3*掺杂元素表!$B$6/5)*掺杂元素表!H$3</f>
        <v>137</v>
      </c>
      <c r="AC3">
        <f>0.01*$U3*掺杂元素表!I$6+(1-0.01*$U3*掺杂元素表!$B$6/5)*掺杂元素表!I$3</f>
        <v>1.75</v>
      </c>
      <c r="AD3">
        <f>0.01*$U3*掺杂元素表!J$6+(1-0.01*$U3*掺杂元素表!$B$6/5)*掺杂元素表!J$3</f>
        <v>1.76</v>
      </c>
      <c r="AE3">
        <f>0.01*$U3*掺杂元素表!K$6+(1-0.01*$U3*掺杂元素表!$B$6/5)*掺杂元素表!K$3</f>
        <v>1.6</v>
      </c>
      <c r="AF3">
        <f>0.01*$U3*掺杂元素表!L$6+(1-0.01*$U3*掺杂元素表!$B$6/5)*掺杂元素表!L$3</f>
        <v>652.1</v>
      </c>
      <c r="AG3">
        <f>0.01*$U3*掺杂元素表!M$6+(1-0.01*$U3*掺杂元素表!$B$6/5)*掺杂元素表!M$3</f>
        <v>86.1</v>
      </c>
      <c r="AH3">
        <f>0.01*$U3*掺杂元素表!N$6+(1-0.01*$U3*掺杂元素表!$B$6/5)*掺杂元素表!N$3</f>
        <v>92.906000000000006</v>
      </c>
      <c r="AI3">
        <f>0.01*$U3*掺杂元素表!O$6+(1-0.01*$U3*掺杂元素表!$B$6/5)*掺杂元素表!O$3</f>
        <v>4.45</v>
      </c>
      <c r="AJ3">
        <f>0.01*$U3*掺杂元素表!P$6+(1-0.01*$U3*掺杂元素表!$B$6/5)*掺杂元素表!P$3</f>
        <v>41</v>
      </c>
      <c r="AK3">
        <f>0.01*$U3*掺杂元素表!Q$6+(1-0.01*$U3*掺杂元素表!$B$6/5)*掺杂元素表!Q$3</f>
        <v>7.8125</v>
      </c>
      <c r="AL3">
        <f t="shared" si="1"/>
        <v>9.2134831460674196</v>
      </c>
      <c r="AM3">
        <f>0.01*$U3*掺杂元素表!S$6+(1-0.01*$U3*掺杂元素表!$B$6/5)*掺杂元素表!S$3</f>
        <v>2.76</v>
      </c>
      <c r="AN3">
        <v>376.19</v>
      </c>
      <c r="AO3">
        <f t="shared" si="2"/>
        <v>4.86561477564298E-4</v>
      </c>
      <c r="AP3" s="3">
        <v>54.569699999999997</v>
      </c>
      <c r="AQ3" s="3">
        <v>282.15782999999999</v>
      </c>
      <c r="AR3" s="3">
        <v>371.33775000000003</v>
      </c>
      <c r="AS3">
        <f t="shared" ref="AS3:AS66" si="3">(D3+1.4)/(SQRT(2)*(W3+1.4))</f>
        <v>0.92894420273526801</v>
      </c>
      <c r="AT3">
        <v>5.5484600000000004</v>
      </c>
      <c r="AU3">
        <v>5.6046500000000004</v>
      </c>
      <c r="AV3">
        <v>15.652850000000001</v>
      </c>
      <c r="AW3">
        <v>486.76</v>
      </c>
      <c r="AZ3">
        <f t="shared" ref="AZ3:AZ66" si="4">BB3/BC3</f>
        <v>9.6296296296296303E-3</v>
      </c>
      <c r="BA3">
        <v>0.30199999999999999</v>
      </c>
      <c r="BB3">
        <v>2.6</v>
      </c>
      <c r="BC3" s="4">
        <v>270</v>
      </c>
    </row>
    <row r="4" spans="1:56" x14ac:dyDescent="0.25">
      <c r="A4" t="s">
        <v>57</v>
      </c>
      <c r="B4" t="str">
        <f>掺杂元素表!A$4</f>
        <v>La</v>
      </c>
      <c r="C4">
        <v>1</v>
      </c>
      <c r="D4">
        <f>0.01*$C4*掺杂元素表!C$4+(1-0.01*$C4*掺杂元素表!$B$4)*掺杂元素表!C$2</f>
        <v>1.2552000000000001</v>
      </c>
      <c r="E4">
        <f>0.01*$C4*掺杂元素表!D$4+(1-0.01*$C4*掺杂元素表!$B$4)*掺杂元素表!D$2</f>
        <v>141.55000000000001</v>
      </c>
      <c r="F4">
        <f>0.01*$C4*掺杂元素表!E$4+(1-0.01*$C4*掺杂元素表!$B$4)*掺杂元素表!E$2</f>
        <v>2.6695322857450599</v>
      </c>
      <c r="G4">
        <f>0.01*$C4*掺杂元素表!F$4+(1-0.01*$C4*掺杂元素表!$B$4)*掺杂元素表!F$2</f>
        <v>238.49</v>
      </c>
      <c r="H4">
        <f>0.01*$C4*掺杂元素表!G$4+(1-0.01*$C4*掺杂元素表!$B$4)*掺杂元素表!G$2</f>
        <v>4.91</v>
      </c>
      <c r="I4">
        <f>0.01*$C4*掺杂元素表!H$4+(1-0.01*$C4*掺杂元素表!$B$4)*掺杂元素表!H$2</f>
        <v>150.1</v>
      </c>
      <c r="J4">
        <f>0.01*$C4*掺杂元素表!I$4+(1-0.01*$C4*掺杂元素表!$B$4)*掺杂元素表!I$2</f>
        <v>2.8372000000000002</v>
      </c>
      <c r="K4">
        <f>0.01*$C4*掺杂元素表!J$4+(1-0.01*$C4*掺杂元素表!$B$4)*掺杂元素表!J$2</f>
        <v>1.8348</v>
      </c>
      <c r="L4">
        <f>0.01*$C4*掺杂元素表!K$4+(1-0.01*$C4*掺杂元素表!$B$4)*掺杂元素表!K$2</f>
        <v>1.8831</v>
      </c>
      <c r="M4">
        <f>0.01*$C4*掺杂元素表!L$4+(1-0.01*$C4*掺杂元素表!$B$4)*掺杂元素表!L$2</f>
        <v>714.45100000000002</v>
      </c>
      <c r="N4">
        <f>0.01*$C4*掺杂元素表!M$4+(1-0.01*$C4*掺杂元素表!$B$4)*掺杂元素表!M$2</f>
        <v>122.312</v>
      </c>
      <c r="O4">
        <f>0.01*$C4*掺杂元素表!N$4+(1-0.01*$C4*掺杂元素表!$B$4)*掺杂元素表!N$2</f>
        <v>106.02101</v>
      </c>
      <c r="P4">
        <f>0.01*$C4*掺杂元素表!O$4+(1-0.01*$C4*掺杂元素表!$B$4)*掺杂元素表!O$2</f>
        <v>3.6190000000000002</v>
      </c>
      <c r="Q4">
        <f>0.01*$C4*掺杂元素表!P$4+(1-0.01*$C4*掺杂元素表!$B$4)*掺杂元素表!P$2</f>
        <v>46.16</v>
      </c>
      <c r="R4">
        <f>0.01*$C4*掺杂元素表!Q$4+(1-0.01*$C4*掺杂元素表!$B$4)*掺杂元素表!Q$2</f>
        <v>0.77987132352941202</v>
      </c>
      <c r="S4">
        <f t="shared" si="0"/>
        <v>12.7549046697983</v>
      </c>
      <c r="T4">
        <f>0.01*$C4*掺杂元素表!S$4+(1-0.01*$C4*掺杂元素表!$B$4)*掺杂元素表!S$2</f>
        <v>2.3345500000000001</v>
      </c>
      <c r="U4">
        <v>0</v>
      </c>
      <c r="V4" t="s">
        <v>56</v>
      </c>
      <c r="W4">
        <f>0.01*$U4*掺杂元素表!C$6+(1-0.01*$U4*掺杂元素表!$B$6/5)*掺杂元素表!C$3</f>
        <v>0.64</v>
      </c>
      <c r="X4">
        <v>146</v>
      </c>
      <c r="Y4">
        <f>0.01*$U4*掺杂元素表!E$6+(1-0.01*$U4*掺杂元素表!$B$6/5)*掺杂元素表!E$3</f>
        <v>2.2349234328209402</v>
      </c>
      <c r="Z4">
        <f>0.01*$U4*掺杂元素表!F$6+(1-0.01*$U4*掺杂元素表!$B$6/5)*掺杂元素表!F$3</f>
        <v>243</v>
      </c>
      <c r="AA4">
        <f>0.01*$U4*掺杂元素表!G$6+(1-0.01*$U4*掺杂元素表!$B$6/5)*掺杂元素表!G$3</f>
        <v>5</v>
      </c>
      <c r="AB4">
        <f>0.01*$U4*掺杂元素表!H$6+(1-0.01*$U4*掺杂元素表!$B$6/5)*掺杂元素表!H$3</f>
        <v>137</v>
      </c>
      <c r="AC4">
        <f>0.01*$U4*掺杂元素表!I$6+(1-0.01*$U4*掺杂元素表!$B$6/5)*掺杂元素表!I$3</f>
        <v>1.75</v>
      </c>
      <c r="AD4">
        <f>0.01*$U4*掺杂元素表!J$6+(1-0.01*$U4*掺杂元素表!$B$6/5)*掺杂元素表!J$3</f>
        <v>1.76</v>
      </c>
      <c r="AE4">
        <f>0.01*$U4*掺杂元素表!K$6+(1-0.01*$U4*掺杂元素表!$B$6/5)*掺杂元素表!K$3</f>
        <v>1.6</v>
      </c>
      <c r="AF4">
        <f>0.01*$U4*掺杂元素表!L$6+(1-0.01*$U4*掺杂元素表!$B$6/5)*掺杂元素表!L$3</f>
        <v>652.1</v>
      </c>
      <c r="AG4">
        <f>0.01*$U4*掺杂元素表!M$6+(1-0.01*$U4*掺杂元素表!$B$6/5)*掺杂元素表!M$3</f>
        <v>86.1</v>
      </c>
      <c r="AH4">
        <f>0.01*$U4*掺杂元素表!N$6+(1-0.01*$U4*掺杂元素表!$B$6/5)*掺杂元素表!N$3</f>
        <v>92.906000000000006</v>
      </c>
      <c r="AI4">
        <f>0.01*$U4*掺杂元素表!O$6+(1-0.01*$U4*掺杂元素表!$B$6/5)*掺杂元素表!O$3</f>
        <v>4.45</v>
      </c>
      <c r="AJ4">
        <f>0.01*$U4*掺杂元素表!P$6+(1-0.01*$U4*掺杂元素表!$B$6/5)*掺杂元素表!P$3</f>
        <v>41</v>
      </c>
      <c r="AK4">
        <f>0.01*$U4*掺杂元素表!Q$6+(1-0.01*$U4*掺杂元素表!$B$6/5)*掺杂元素表!Q$3</f>
        <v>7.8125</v>
      </c>
      <c r="AL4">
        <f t="shared" si="1"/>
        <v>9.2134831460674196</v>
      </c>
      <c r="AM4">
        <f>0.01*$U4*掺杂元素表!S$6+(1-0.01*$U4*掺杂元素表!$B$6/5)*掺杂元素表!S$3</f>
        <v>2.76</v>
      </c>
      <c r="AN4">
        <v>266.67</v>
      </c>
      <c r="AO4">
        <f t="shared" si="2"/>
        <v>4.85060258171832E-4</v>
      </c>
      <c r="AP4" s="3">
        <v>-26.446719999999999</v>
      </c>
      <c r="AQ4" s="3">
        <v>246.53533999999999</v>
      </c>
      <c r="AR4" s="3">
        <v>371.33775000000003</v>
      </c>
      <c r="AS4">
        <f t="shared" si="3"/>
        <v>0.92034800265025496</v>
      </c>
      <c r="AT4">
        <v>5.5454299999999996</v>
      </c>
      <c r="AU4">
        <v>5.60229</v>
      </c>
      <c r="AV4">
        <v>15.665290000000001</v>
      </c>
      <c r="AW4">
        <v>486.67500000000001</v>
      </c>
      <c r="AZ4">
        <f t="shared" si="4"/>
        <v>1.41212121212121E-2</v>
      </c>
      <c r="BA4">
        <v>0.51300000000000001</v>
      </c>
      <c r="BB4">
        <v>4.66</v>
      </c>
      <c r="BC4" s="4">
        <v>330</v>
      </c>
    </row>
    <row r="5" spans="1:56" x14ac:dyDescent="0.25">
      <c r="A5" t="s">
        <v>57</v>
      </c>
      <c r="B5" t="str">
        <f>掺杂元素表!A$4</f>
        <v>La</v>
      </c>
      <c r="C5">
        <v>2</v>
      </c>
      <c r="D5">
        <f>0.01*$C5*掺杂元素表!C$4+(1-0.01*$C5*掺杂元素表!$B$4)*掺杂元素表!C$2</f>
        <v>1.2303999999999999</v>
      </c>
      <c r="E5">
        <f>0.01*$C5*掺杂元素表!D$4+(1-0.01*$C5*掺杂元素表!$B$4)*掺杂元素表!D$2</f>
        <v>139.1</v>
      </c>
      <c r="F5">
        <f>0.01*$C5*掺杂元素表!E$4+(1-0.01*$C5*掺杂元素表!$B$4)*掺杂元素表!E$2</f>
        <v>2.6146491110685499</v>
      </c>
      <c r="G5">
        <f>0.01*$C5*掺杂元素表!F$4+(1-0.01*$C5*掺杂元素表!$B$4)*掺杂元素表!F$2</f>
        <v>233.98</v>
      </c>
      <c r="H5">
        <f>0.01*$C5*掺杂元素表!G$4+(1-0.01*$C5*掺杂元素表!$B$4)*掺杂元素表!G$2</f>
        <v>4.82</v>
      </c>
      <c r="I5">
        <f>0.01*$C5*掺杂元素表!H$4+(1-0.01*$C5*掺杂元素表!$B$4)*掺杂元素表!H$2</f>
        <v>147.19999999999999</v>
      </c>
      <c r="J5">
        <f>0.01*$C5*掺杂元素表!I$4+(1-0.01*$C5*掺杂元素表!$B$4)*掺杂元素表!I$2</f>
        <v>2.7744</v>
      </c>
      <c r="K5">
        <f>0.01*$C5*掺杂元素表!J$4+(1-0.01*$C5*掺杂元素表!$B$4)*掺杂元素表!J$2</f>
        <v>1.8096000000000001</v>
      </c>
      <c r="L5">
        <f>0.01*$C5*掺杂元素表!K$4+(1-0.01*$C5*掺杂元素表!$B$4)*掺杂元素表!K$2</f>
        <v>1.8362000000000001</v>
      </c>
      <c r="M5">
        <f>0.01*$C5*掺杂元素表!L$4+(1-0.01*$C5*掺杂元素表!$B$4)*掺杂元素表!L$2</f>
        <v>697.90200000000004</v>
      </c>
      <c r="N5">
        <f>0.01*$C5*掺杂元素表!M$4+(1-0.01*$C5*掺杂元素表!$B$4)*掺杂元素表!M$2</f>
        <v>119.024</v>
      </c>
      <c r="O5">
        <f>0.01*$C5*掺杂元素表!N$4+(1-0.01*$C5*掺杂元素表!$B$4)*掺杂元素表!N$2</f>
        <v>104.17402</v>
      </c>
      <c r="P5">
        <f>0.01*$C5*掺杂元素表!O$4+(1-0.01*$C5*掺杂元素表!$B$4)*掺杂元素表!O$2</f>
        <v>3.5379999999999998</v>
      </c>
      <c r="Q5">
        <f>0.01*$C5*掺杂元素表!P$4+(1-0.01*$C5*掺杂元素表!$B$4)*掺杂元素表!P$2</f>
        <v>45.32</v>
      </c>
      <c r="R5">
        <f>0.01*$C5*掺杂元素表!Q$4+(1-0.01*$C5*掺杂元素表!$B$4)*掺杂元素表!Q$2</f>
        <v>0.77849264705882304</v>
      </c>
      <c r="S5">
        <f t="shared" si="0"/>
        <v>12.809496890898799</v>
      </c>
      <c r="T5">
        <f>0.01*$C5*掺杂元素表!S$4+(1-0.01*$C5*掺杂元素表!$B$4)*掺杂元素表!S$2</f>
        <v>2.2940999999999998</v>
      </c>
      <c r="U5">
        <v>0</v>
      </c>
      <c r="V5" t="s">
        <v>56</v>
      </c>
      <c r="W5">
        <f>0.01*$U5*掺杂元素表!C$6+(1-0.01*$U5*掺杂元素表!$B$6/5)*掺杂元素表!C$3</f>
        <v>0.64</v>
      </c>
      <c r="X5">
        <v>146</v>
      </c>
      <c r="Y5">
        <f>0.01*$U5*掺杂元素表!E$6+(1-0.01*$U5*掺杂元素表!$B$6/5)*掺杂元素表!E$3</f>
        <v>2.2349234328209402</v>
      </c>
      <c r="Z5">
        <f>0.01*$U5*掺杂元素表!F$6+(1-0.01*$U5*掺杂元素表!$B$6/5)*掺杂元素表!F$3</f>
        <v>243</v>
      </c>
      <c r="AA5">
        <f>0.01*$U5*掺杂元素表!G$6+(1-0.01*$U5*掺杂元素表!$B$6/5)*掺杂元素表!G$3</f>
        <v>5</v>
      </c>
      <c r="AB5">
        <f>0.01*$U5*掺杂元素表!H$6+(1-0.01*$U5*掺杂元素表!$B$6/5)*掺杂元素表!H$3</f>
        <v>137</v>
      </c>
      <c r="AC5">
        <f>0.01*$U5*掺杂元素表!I$6+(1-0.01*$U5*掺杂元素表!$B$6/5)*掺杂元素表!I$3</f>
        <v>1.75</v>
      </c>
      <c r="AD5">
        <f>0.01*$U5*掺杂元素表!J$6+(1-0.01*$U5*掺杂元素表!$B$6/5)*掺杂元素表!J$3</f>
        <v>1.76</v>
      </c>
      <c r="AE5">
        <f>0.01*$U5*掺杂元素表!K$6+(1-0.01*$U5*掺杂元素表!$B$6/5)*掺杂元素表!K$3</f>
        <v>1.6</v>
      </c>
      <c r="AF5">
        <f>0.01*$U5*掺杂元素表!L$6+(1-0.01*$U5*掺杂元素表!$B$6/5)*掺杂元素表!L$3</f>
        <v>652.1</v>
      </c>
      <c r="AG5">
        <f>0.01*$U5*掺杂元素表!M$6+(1-0.01*$U5*掺杂元素表!$B$6/5)*掺杂元素表!M$3</f>
        <v>86.1</v>
      </c>
      <c r="AH5">
        <f>0.01*$U5*掺杂元素表!N$6+(1-0.01*$U5*掺杂元素表!$B$6/5)*掺杂元素表!N$3</f>
        <v>92.906000000000006</v>
      </c>
      <c r="AI5">
        <f>0.01*$U5*掺杂元素表!O$6+(1-0.01*$U5*掺杂元素表!$B$6/5)*掺杂元素表!O$3</f>
        <v>4.45</v>
      </c>
      <c r="AJ5">
        <f>0.01*$U5*掺杂元素表!P$6+(1-0.01*$U5*掺杂元素表!$B$6/5)*掺杂元素表!P$3</f>
        <v>41</v>
      </c>
      <c r="AK5">
        <f>0.01*$U5*掺杂元素表!Q$6+(1-0.01*$U5*掺杂元素表!$B$6/5)*掺杂元素表!Q$3</f>
        <v>7.8125</v>
      </c>
      <c r="AL5">
        <f t="shared" si="1"/>
        <v>9.2134831460674196</v>
      </c>
      <c r="AM5">
        <f>0.01*$U5*掺杂元素表!S$6+(1-0.01*$U5*掺杂元素表!$B$6/5)*掺杂元素表!S$3</f>
        <v>2.76</v>
      </c>
      <c r="AN5">
        <v>439.4</v>
      </c>
      <c r="AO5">
        <f t="shared" si="2"/>
        <v>4.87352898538871E-4</v>
      </c>
      <c r="AP5" s="3">
        <v>-71.716970000000003</v>
      </c>
      <c r="AQ5" s="3">
        <v>220.43691999999999</v>
      </c>
      <c r="AR5" s="3">
        <v>349.32107000000002</v>
      </c>
      <c r="AS5">
        <f t="shared" si="3"/>
        <v>0.91175180256524202</v>
      </c>
      <c r="AT5">
        <v>5.5435699999999999</v>
      </c>
      <c r="AU5">
        <v>5.5990099999999998</v>
      </c>
      <c r="AV5">
        <v>15.677709999999999</v>
      </c>
      <c r="AW5">
        <v>486.52600000000001</v>
      </c>
      <c r="AZ5">
        <f t="shared" si="4"/>
        <v>1.61944444444444E-2</v>
      </c>
      <c r="BA5">
        <v>0.59</v>
      </c>
      <c r="BB5">
        <v>5.83</v>
      </c>
      <c r="BC5" s="4">
        <v>360</v>
      </c>
    </row>
    <row r="6" spans="1:56" x14ac:dyDescent="0.25">
      <c r="A6" t="s">
        <v>57</v>
      </c>
      <c r="B6" t="str">
        <f>掺杂元素表!A$4</f>
        <v>La</v>
      </c>
      <c r="C6">
        <v>3</v>
      </c>
      <c r="D6">
        <f>0.01*$C6*掺杂元素表!C$4+(1-0.01*$C6*掺杂元素表!$B$4)*掺杂元素表!C$2</f>
        <v>1.2056</v>
      </c>
      <c r="E6">
        <f>0.01*$C6*掺杂元素表!D$4+(1-0.01*$C6*掺杂元素表!$B$4)*掺杂元素表!D$2</f>
        <v>136.65</v>
      </c>
      <c r="F6">
        <f>0.01*$C6*掺杂元素表!E$4+(1-0.01*$C6*掺杂元素表!$B$4)*掺杂元素表!E$2</f>
        <v>2.5597659363920502</v>
      </c>
      <c r="G6">
        <f>0.01*$C6*掺杂元素表!F$4+(1-0.01*$C6*掺杂元素表!$B$4)*掺杂元素表!F$2</f>
        <v>229.47</v>
      </c>
      <c r="H6">
        <f>0.01*$C6*掺杂元素表!G$4+(1-0.01*$C6*掺杂元素表!$B$4)*掺杂元素表!G$2</f>
        <v>4.7300000000000004</v>
      </c>
      <c r="I6">
        <f>0.01*$C6*掺杂元素表!H$4+(1-0.01*$C6*掺杂元素表!$B$4)*掺杂元素表!H$2</f>
        <v>144.30000000000001</v>
      </c>
      <c r="J6">
        <f>0.01*$C6*掺杂元素表!I$4+(1-0.01*$C6*掺杂元素表!$B$4)*掺杂元素表!I$2</f>
        <v>2.7115999999999998</v>
      </c>
      <c r="K6">
        <f>0.01*$C6*掺杂元素表!J$4+(1-0.01*$C6*掺杂元素表!$B$4)*掺杂元素表!J$2</f>
        <v>1.7844</v>
      </c>
      <c r="L6">
        <f>0.01*$C6*掺杂元素表!K$4+(1-0.01*$C6*掺杂元素表!$B$4)*掺杂元素表!K$2</f>
        <v>1.7892999999999999</v>
      </c>
      <c r="M6">
        <f>0.01*$C6*掺杂元素表!L$4+(1-0.01*$C6*掺杂元素表!$B$4)*掺杂元素表!L$2</f>
        <v>681.35299999999995</v>
      </c>
      <c r="N6">
        <f>0.01*$C6*掺杂元素表!M$4+(1-0.01*$C6*掺杂元素表!$B$4)*掺杂元素表!M$2</f>
        <v>115.736</v>
      </c>
      <c r="O6">
        <f>0.01*$C6*掺杂元素表!N$4+(1-0.01*$C6*掺杂元素表!$B$4)*掺杂元素表!N$2</f>
        <v>102.32702999999999</v>
      </c>
      <c r="P6">
        <f>0.01*$C6*掺杂元素表!O$4+(1-0.01*$C6*掺杂元素表!$B$4)*掺杂元素表!O$2</f>
        <v>3.4569999999999999</v>
      </c>
      <c r="Q6">
        <f>0.01*$C6*掺杂元素表!P$4+(1-0.01*$C6*掺杂元素表!$B$4)*掺杂元素表!P$2</f>
        <v>44.48</v>
      </c>
      <c r="R6">
        <f>0.01*$C6*掺杂元素表!Q$4+(1-0.01*$C6*掺杂元素表!$B$4)*掺杂元素表!Q$2</f>
        <v>0.77711397058823495</v>
      </c>
      <c r="S6">
        <f t="shared" si="0"/>
        <v>12.866647382123199</v>
      </c>
      <c r="T6">
        <f>0.01*$C6*掺杂元素表!S$4+(1-0.01*$C6*掺杂元素表!$B$4)*掺杂元素表!S$2</f>
        <v>2.2536499999999999</v>
      </c>
      <c r="U6">
        <v>0</v>
      </c>
      <c r="V6" t="s">
        <v>56</v>
      </c>
      <c r="W6">
        <f>0.01*$U6*掺杂元素表!C$6+(1-0.01*$U6*掺杂元素表!$B$6/5)*掺杂元素表!C$3</f>
        <v>0.64</v>
      </c>
      <c r="X6">
        <v>146</v>
      </c>
      <c r="Y6">
        <f>0.01*$U6*掺杂元素表!E$6+(1-0.01*$U6*掺杂元素表!$B$6/5)*掺杂元素表!E$3</f>
        <v>2.2349234328209402</v>
      </c>
      <c r="Z6">
        <f>0.01*$U6*掺杂元素表!F$6+(1-0.01*$U6*掺杂元素表!$B$6/5)*掺杂元素表!F$3</f>
        <v>243</v>
      </c>
      <c r="AA6">
        <f>0.01*$U6*掺杂元素表!G$6+(1-0.01*$U6*掺杂元素表!$B$6/5)*掺杂元素表!G$3</f>
        <v>5</v>
      </c>
      <c r="AB6">
        <f>0.01*$U6*掺杂元素表!H$6+(1-0.01*$U6*掺杂元素表!$B$6/5)*掺杂元素表!H$3</f>
        <v>137</v>
      </c>
      <c r="AC6">
        <f>0.01*$U6*掺杂元素表!I$6+(1-0.01*$U6*掺杂元素表!$B$6/5)*掺杂元素表!I$3</f>
        <v>1.75</v>
      </c>
      <c r="AD6">
        <f>0.01*$U6*掺杂元素表!J$6+(1-0.01*$U6*掺杂元素表!$B$6/5)*掺杂元素表!J$3</f>
        <v>1.76</v>
      </c>
      <c r="AE6">
        <f>0.01*$U6*掺杂元素表!K$6+(1-0.01*$U6*掺杂元素表!$B$6/5)*掺杂元素表!K$3</f>
        <v>1.6</v>
      </c>
      <c r="AF6">
        <f>0.01*$U6*掺杂元素表!L$6+(1-0.01*$U6*掺杂元素表!$B$6/5)*掺杂元素表!L$3</f>
        <v>652.1</v>
      </c>
      <c r="AG6">
        <f>0.01*$U6*掺杂元素表!M$6+(1-0.01*$U6*掺杂元素表!$B$6/5)*掺杂元素表!M$3</f>
        <v>86.1</v>
      </c>
      <c r="AH6">
        <f>0.01*$U6*掺杂元素表!N$6+(1-0.01*$U6*掺杂元素表!$B$6/5)*掺杂元素表!N$3</f>
        <v>92.906000000000006</v>
      </c>
      <c r="AI6">
        <f>0.01*$U6*掺杂元素表!O$6+(1-0.01*$U6*掺杂元素表!$B$6/5)*掺杂元素表!O$3</f>
        <v>4.45</v>
      </c>
      <c r="AJ6">
        <f>0.01*$U6*掺杂元素表!P$6+(1-0.01*$U6*掺杂元素表!$B$6/5)*掺杂元素表!P$3</f>
        <v>41</v>
      </c>
      <c r="AK6">
        <f>0.01*$U6*掺杂元素表!Q$6+(1-0.01*$U6*掺杂元素表!$B$6/5)*掺杂元素表!Q$3</f>
        <v>7.8125</v>
      </c>
      <c r="AL6">
        <f t="shared" si="1"/>
        <v>9.2134831460674196</v>
      </c>
      <c r="AM6">
        <f>0.01*$U6*掺杂元素表!S$6+(1-0.01*$U6*掺杂元素表!$B$6/5)*掺杂元素表!S$3</f>
        <v>2.76</v>
      </c>
      <c r="AN6">
        <v>541.29999999999995</v>
      </c>
      <c r="AO6">
        <f t="shared" si="2"/>
        <v>4.8814896768593501E-4</v>
      </c>
      <c r="AP6" s="3">
        <v>-104.6183</v>
      </c>
      <c r="AQ6" s="3">
        <v>201.26509999999999</v>
      </c>
      <c r="AR6" s="3">
        <v>337.07584000000003</v>
      </c>
      <c r="AS6">
        <f t="shared" si="3"/>
        <v>0.90315560248022897</v>
      </c>
      <c r="AT6">
        <v>5.54237</v>
      </c>
      <c r="AU6">
        <v>5.5925000000000002</v>
      </c>
      <c r="AV6">
        <v>15.69107</v>
      </c>
      <c r="AW6">
        <v>486.35599999999999</v>
      </c>
      <c r="AZ6">
        <f t="shared" si="4"/>
        <v>2.0052631578947398E-2</v>
      </c>
      <c r="BA6">
        <v>0.67200000000000004</v>
      </c>
      <c r="BB6">
        <v>7.62</v>
      </c>
      <c r="BC6" s="4">
        <v>380</v>
      </c>
    </row>
    <row r="7" spans="1:56" x14ac:dyDescent="0.25">
      <c r="A7" t="s">
        <v>57</v>
      </c>
      <c r="B7" t="str">
        <f>掺杂元素表!A$4</f>
        <v>La</v>
      </c>
      <c r="C7">
        <v>4</v>
      </c>
      <c r="D7">
        <f>0.01*$C7*掺杂元素表!C$4+(1-0.01*$C7*掺杂元素表!$B$4)*掺杂元素表!C$2</f>
        <v>1.1808000000000001</v>
      </c>
      <c r="E7">
        <f>0.01*$C7*掺杂元素表!D$4+(1-0.01*$C7*掺杂元素表!$B$4)*掺杂元素表!D$2</f>
        <v>134.19999999999999</v>
      </c>
      <c r="F7">
        <f>0.01*$C7*掺杂元素表!E$4+(1-0.01*$C7*掺杂元素表!$B$4)*掺杂元素表!E$2</f>
        <v>2.50488276171555</v>
      </c>
      <c r="G7">
        <f>0.01*$C7*掺杂元素表!F$4+(1-0.01*$C7*掺杂元素表!$B$4)*掺杂元素表!F$2</f>
        <v>224.96</v>
      </c>
      <c r="H7">
        <f>0.01*$C7*掺杂元素表!G$4+(1-0.01*$C7*掺杂元素表!$B$4)*掺杂元素表!G$2</f>
        <v>4.6399999999999997</v>
      </c>
      <c r="I7">
        <f>0.01*$C7*掺杂元素表!H$4+(1-0.01*$C7*掺杂元素表!$B$4)*掺杂元素表!H$2</f>
        <v>141.4</v>
      </c>
      <c r="J7">
        <f>0.01*$C7*掺杂元素表!I$4+(1-0.01*$C7*掺杂元素表!$B$4)*掺杂元素表!I$2</f>
        <v>2.6488</v>
      </c>
      <c r="K7">
        <f>0.01*$C7*掺杂元素表!J$4+(1-0.01*$C7*掺杂元素表!$B$4)*掺杂元素表!J$2</f>
        <v>1.7592000000000001</v>
      </c>
      <c r="L7">
        <f>0.01*$C7*掺杂元素表!K$4+(1-0.01*$C7*掺杂元素表!$B$4)*掺杂元素表!K$2</f>
        <v>1.7423999999999999</v>
      </c>
      <c r="M7">
        <f>0.01*$C7*掺杂元素表!L$4+(1-0.01*$C7*掺杂元素表!$B$4)*掺杂元素表!L$2</f>
        <v>664.80399999999997</v>
      </c>
      <c r="N7">
        <f>0.01*$C7*掺杂元素表!M$4+(1-0.01*$C7*掺杂元素表!$B$4)*掺杂元素表!M$2</f>
        <v>112.44799999999999</v>
      </c>
      <c r="O7">
        <f>0.01*$C7*掺杂元素表!N$4+(1-0.01*$C7*掺杂元素表!$B$4)*掺杂元素表!N$2</f>
        <v>100.48004</v>
      </c>
      <c r="P7">
        <f>0.01*$C7*掺杂元素表!O$4+(1-0.01*$C7*掺杂元素表!$B$4)*掺杂元素表!O$2</f>
        <v>3.3759999999999999</v>
      </c>
      <c r="Q7">
        <f>0.01*$C7*掺杂元素表!P$4+(1-0.01*$C7*掺杂元素表!$B$4)*掺杂元素表!P$2</f>
        <v>43.64</v>
      </c>
      <c r="R7">
        <f>0.01*$C7*掺杂元素表!Q$4+(1-0.01*$C7*掺杂元素表!$B$4)*掺杂元素表!Q$2</f>
        <v>0.77573529411764697</v>
      </c>
      <c r="S7">
        <f t="shared" si="0"/>
        <v>12.9265402843602</v>
      </c>
      <c r="T7">
        <f>0.01*$C7*掺杂元素表!S$4+(1-0.01*$C7*掺杂元素表!$B$4)*掺杂元素表!S$2</f>
        <v>2.2132000000000001</v>
      </c>
      <c r="U7">
        <v>0</v>
      </c>
      <c r="V7" t="s">
        <v>56</v>
      </c>
      <c r="W7">
        <f>0.01*$U7*掺杂元素表!C$6+(1-0.01*$U7*掺杂元素表!$B$6/5)*掺杂元素表!C$3</f>
        <v>0.64</v>
      </c>
      <c r="X7">
        <v>146</v>
      </c>
      <c r="Y7">
        <f>0.01*$U7*掺杂元素表!E$6+(1-0.01*$U7*掺杂元素表!$B$6/5)*掺杂元素表!E$3</f>
        <v>2.2349234328209402</v>
      </c>
      <c r="Z7">
        <f>0.01*$U7*掺杂元素表!F$6+(1-0.01*$U7*掺杂元素表!$B$6/5)*掺杂元素表!F$3</f>
        <v>243</v>
      </c>
      <c r="AA7">
        <f>0.01*$U7*掺杂元素表!G$6+(1-0.01*$U7*掺杂元素表!$B$6/5)*掺杂元素表!G$3</f>
        <v>5</v>
      </c>
      <c r="AB7">
        <f>0.01*$U7*掺杂元素表!H$6+(1-0.01*$U7*掺杂元素表!$B$6/5)*掺杂元素表!H$3</f>
        <v>137</v>
      </c>
      <c r="AC7">
        <f>0.01*$U7*掺杂元素表!I$6+(1-0.01*$U7*掺杂元素表!$B$6/5)*掺杂元素表!I$3</f>
        <v>1.75</v>
      </c>
      <c r="AD7">
        <f>0.01*$U7*掺杂元素表!J$6+(1-0.01*$U7*掺杂元素表!$B$6/5)*掺杂元素表!J$3</f>
        <v>1.76</v>
      </c>
      <c r="AE7">
        <f>0.01*$U7*掺杂元素表!K$6+(1-0.01*$U7*掺杂元素表!$B$6/5)*掺杂元素表!K$3</f>
        <v>1.6</v>
      </c>
      <c r="AF7">
        <f>0.01*$U7*掺杂元素表!L$6+(1-0.01*$U7*掺杂元素表!$B$6/5)*掺杂元素表!L$3</f>
        <v>652.1</v>
      </c>
      <c r="AG7">
        <f>0.01*$U7*掺杂元素表!M$6+(1-0.01*$U7*掺杂元素表!$B$6/5)*掺杂元素表!M$3</f>
        <v>86.1</v>
      </c>
      <c r="AH7">
        <f>0.01*$U7*掺杂元素表!N$6+(1-0.01*$U7*掺杂元素表!$B$6/5)*掺杂元素表!N$3</f>
        <v>92.906000000000006</v>
      </c>
      <c r="AI7">
        <f>0.01*$U7*掺杂元素表!O$6+(1-0.01*$U7*掺杂元素表!$B$6/5)*掺杂元素表!O$3</f>
        <v>4.45</v>
      </c>
      <c r="AJ7">
        <f>0.01*$U7*掺杂元素表!P$6+(1-0.01*$U7*掺杂元素表!$B$6/5)*掺杂元素表!P$3</f>
        <v>41</v>
      </c>
      <c r="AK7">
        <f>0.01*$U7*掺杂元素表!Q$6+(1-0.01*$U7*掺杂元素表!$B$6/5)*掺杂元素表!Q$3</f>
        <v>7.8125</v>
      </c>
      <c r="AL7">
        <f t="shared" si="1"/>
        <v>9.2134831460674196</v>
      </c>
      <c r="AM7">
        <f>0.01*$U7*掺杂元素表!S$6+(1-0.01*$U7*掺杂元素表!$B$6/5)*掺杂元素表!S$3</f>
        <v>2.76</v>
      </c>
      <c r="AN7">
        <v>516.66999999999996</v>
      </c>
      <c r="AO7">
        <f t="shared" si="2"/>
        <v>4.8828630955282195E-4</v>
      </c>
      <c r="AP7" s="3" t="s">
        <v>58</v>
      </c>
      <c r="AQ7" s="3">
        <v>169.72434999999999</v>
      </c>
      <c r="AR7" s="3">
        <v>279.43666999999999</v>
      </c>
      <c r="AS7">
        <f t="shared" si="3"/>
        <v>0.89455940239521603</v>
      </c>
      <c r="AT7">
        <v>5.5408999999999997</v>
      </c>
      <c r="AU7">
        <v>5.5886100000000001</v>
      </c>
      <c r="AV7">
        <v>15.69763</v>
      </c>
      <c r="AW7">
        <v>486.09100000000001</v>
      </c>
      <c r="AZ7">
        <f t="shared" si="4"/>
        <v>1.9E-2</v>
      </c>
      <c r="BA7">
        <v>0.73099999999999998</v>
      </c>
      <c r="BB7">
        <v>6.46</v>
      </c>
      <c r="BC7" s="4">
        <v>340</v>
      </c>
    </row>
    <row r="8" spans="1:56" x14ac:dyDescent="0.25">
      <c r="A8" t="s">
        <v>59</v>
      </c>
      <c r="B8" t="str">
        <f>掺杂元素表!A$5</f>
        <v>Ce</v>
      </c>
      <c r="C8">
        <v>1</v>
      </c>
      <c r="D8">
        <f>0.01*$C8*掺杂元素表!C$5+(1-0.01*$C8*掺杂元素表!$B$5)*掺杂元素表!C$2</f>
        <v>1.2402</v>
      </c>
      <c r="E8">
        <f>0.01*$C8*掺杂元素表!D$5+(1-0.01*$C8*掺杂元素表!$B$8)*掺杂元素表!D$2</f>
        <v>142.93</v>
      </c>
      <c r="F8">
        <f>0.01*$C8*掺杂元素表!E$5+(1-0.01*$C8*掺杂元素表!$B$8)*掺杂元素表!E$2</f>
        <v>2.6955020166811998</v>
      </c>
      <c r="G8">
        <f>0.01*$C8*掺杂元素表!F$5+(1-0.01*$C8*掺杂元素表!$B$8)*掺杂元素表!F$2</f>
        <v>240.88</v>
      </c>
      <c r="H8">
        <f>0.01*$C8*掺杂元素表!G$5+(1-0.01*$C8*掺杂元素表!$B$8)*掺杂元素表!G$2</f>
        <v>4.96</v>
      </c>
      <c r="I8">
        <f>0.01*$C8*掺杂元素表!H$5+(1-0.01*$C8*掺杂元素表!$B$8)*掺杂元素表!H$2</f>
        <v>151.59</v>
      </c>
      <c r="J8">
        <f>0.01*$C8*掺杂元素表!I$5+(1-0.01*$C8*掺杂元素表!$B$8)*掺杂元素表!I$2</f>
        <v>2.8660000000000001</v>
      </c>
      <c r="K8">
        <f>0.01*$C8*掺杂元素表!J$5+(1-0.01*$C8*掺杂元素表!$B$8)*掺杂元素表!J$2</f>
        <v>1.8408</v>
      </c>
      <c r="L8">
        <f>0.01*$C8*掺杂元素表!K$5+(1-0.01*$C8*掺杂元素表!$B$8)*掺杂元素表!K$2</f>
        <v>1.9026000000000001</v>
      </c>
      <c r="M8">
        <f>0.01*$C8*掺杂元素表!L$5+(1-0.01*$C8*掺杂元素表!$B$8)*掺杂元素表!L$2</f>
        <v>721.72400000000005</v>
      </c>
      <c r="N8">
        <f>0.01*$C8*掺杂元素表!M$5+(1-0.01*$C8*掺杂元素表!$B$8)*掺杂元素表!M$2</f>
        <v>123.58799999999999</v>
      </c>
      <c r="O8">
        <f>0.01*$C8*掺杂元素表!N$5+(1-0.01*$C8*掺杂元素表!$B$8)*掺杂元素表!N$2</f>
        <v>107.1118</v>
      </c>
      <c r="P8">
        <f>0.01*$C8*掺杂元素表!O$5+(1-0.01*$C8*掺杂元素表!$B$8)*掺杂元素表!O$2</f>
        <v>3.6560000000000001</v>
      </c>
      <c r="Q8">
        <f>0.01*$C8*掺杂元素表!P$5+(1-0.01*$C8*掺杂元素表!$B$8)*掺杂元素表!P$2</f>
        <v>46.64</v>
      </c>
      <c r="R8">
        <f>0.01*$C8*掺杂元素表!Q$5+(1-0.01*$C8*掺杂元素表!$B$8)*掺杂元素表!Q$2</f>
        <v>0.80071271929824595</v>
      </c>
      <c r="S8">
        <f t="shared" si="0"/>
        <v>12.7571115973742</v>
      </c>
      <c r="T8">
        <f>0.01*$C8*掺杂元素表!S$5+(1-0.01*$C8*掺杂元素表!$B$8)*掺杂元素表!S$2</f>
        <v>2.3725000000000001</v>
      </c>
      <c r="U8">
        <v>1</v>
      </c>
      <c r="V8" t="str">
        <f>掺杂元素表!A$6</f>
        <v>Ta</v>
      </c>
      <c r="W8">
        <f>0.01*$U8*掺杂元素表!C$6+(1-0.01*$U8*掺杂元素表!$B$6/5)*掺杂元素表!C$3</f>
        <v>0.64</v>
      </c>
      <c r="X8">
        <f>0.01*$U8*掺杂元素表!D$6+(1-0.01*$U8*掺杂元素表!$B$6/5)*掺杂元素表!D$3</f>
        <v>146.03</v>
      </c>
      <c r="Y8">
        <f>0.01*$U8*掺杂元素表!E$6+(1-0.01*$U8*掺杂元素表!$B$6/5)*掺杂元素表!E$3</f>
        <v>2.2350134328209399</v>
      </c>
      <c r="Z8">
        <f>0.01*$U8*掺杂元素表!F$6+(1-0.01*$U8*掺杂元素表!$B$6/5)*掺杂元素表!F$3</f>
        <v>243</v>
      </c>
      <c r="AA8">
        <f>0.01*$U8*掺杂元素表!G$6+(1-0.01*$U8*掺杂元素表!$B$6/5)*掺杂元素表!G$3</f>
        <v>5</v>
      </c>
      <c r="AB8">
        <f>0.01*$U8*掺杂元素表!H$6+(1-0.01*$U8*掺杂元素表!$B$6/5)*掺杂元素表!H$3</f>
        <v>137.01</v>
      </c>
      <c r="AC8">
        <f>0.01*$U8*掺杂元素表!I$6+(1-0.01*$U8*掺杂元素表!$B$6/5)*掺杂元素表!I$3</f>
        <v>1.7495000000000001</v>
      </c>
      <c r="AD8">
        <f>0.01*$U8*掺杂元素表!J$6+(1-0.01*$U8*掺杂元素表!$B$6/5)*掺杂元素表!J$3</f>
        <v>1.7575000000000001</v>
      </c>
      <c r="AE8">
        <f>0.01*$U8*掺杂元素表!K$6+(1-0.01*$U8*掺杂元素表!$B$6/5)*掺杂元素表!K$3</f>
        <v>1.599</v>
      </c>
      <c r="AF8">
        <f>0.01*$U8*掺杂元素表!L$6+(1-0.01*$U8*掺杂元素表!$B$6/5)*掺杂元素表!L$3</f>
        <v>653.18899999999996</v>
      </c>
      <c r="AG8">
        <f>0.01*$U8*掺杂元素表!M$6+(1-0.01*$U8*掺杂元素表!$B$6/5)*掺杂元素表!M$3</f>
        <v>85.549000000000007</v>
      </c>
      <c r="AH8">
        <f>0.01*$U8*掺杂元素表!N$6+(1-0.01*$U8*掺杂元素表!$B$6/5)*掺杂元素表!N$3</f>
        <v>93.786410000000004</v>
      </c>
      <c r="AI8">
        <f>0.01*$U8*掺杂元素表!O$6+(1-0.01*$U8*掺杂元素表!$B$6/5)*掺杂元素表!O$3</f>
        <v>4.4400000000000004</v>
      </c>
      <c r="AJ8">
        <f>0.01*$U8*掺杂元素表!P$6+(1-0.01*$U8*掺杂元素表!$B$6/5)*掺杂元素表!P$3</f>
        <v>41.32</v>
      </c>
      <c r="AK8">
        <f>0.01*$U8*掺杂元素表!Q$6+(1-0.01*$U8*掺杂元素表!$B$6/5)*掺杂元素表!Q$3</f>
        <v>7.8125</v>
      </c>
      <c r="AL8">
        <f t="shared" si="1"/>
        <v>9.3063063063063005</v>
      </c>
      <c r="AM8">
        <f>0.01*$U8*掺杂元素表!S$6+(1-0.01*$U8*掺杂元素表!$B$6/5)*掺杂元素表!S$3</f>
        <v>2.7603</v>
      </c>
      <c r="AN8">
        <v>389.35982000000001</v>
      </c>
      <c r="AO8">
        <f t="shared" si="2"/>
        <v>4.8610453185678399E-4</v>
      </c>
      <c r="AP8" s="3">
        <v>60.678660000000001</v>
      </c>
      <c r="AQ8" s="3">
        <v>260.19416999999999</v>
      </c>
      <c r="AR8" s="3">
        <v>376.65019999999998</v>
      </c>
      <c r="AS8">
        <f t="shared" si="3"/>
        <v>0.915148688082707</v>
      </c>
      <c r="AT8">
        <v>5.5487399999999996</v>
      </c>
      <c r="AU8">
        <v>5.6007199999999999</v>
      </c>
      <c r="AV8">
        <v>15.67271</v>
      </c>
      <c r="AW8">
        <v>487.34866</v>
      </c>
      <c r="AZ8">
        <f t="shared" si="4"/>
        <v>1.59637248868119E-2</v>
      </c>
      <c r="BA8">
        <v>0.43232500000000001</v>
      </c>
      <c r="BB8">
        <v>3.6736300000000002</v>
      </c>
      <c r="BC8" s="4">
        <v>230.12361000000001</v>
      </c>
    </row>
    <row r="9" spans="1:56" x14ac:dyDescent="0.25">
      <c r="A9" t="s">
        <v>59</v>
      </c>
      <c r="B9" t="str">
        <f>掺杂元素表!A$5</f>
        <v>Ce</v>
      </c>
      <c r="C9">
        <v>1</v>
      </c>
      <c r="D9">
        <f>0.01*$C9*掺杂元素表!C$5+(1-0.01*$C9*掺杂元素表!$B$5)*掺杂元素表!C$2</f>
        <v>1.2402</v>
      </c>
      <c r="E9">
        <f>0.01*$C9*掺杂元素表!D$5+(1-0.01*$C9*掺杂元素表!$B$8)*掺杂元素表!D$2</f>
        <v>142.93</v>
      </c>
      <c r="F9">
        <f>0.01*$C9*掺杂元素表!E$5+(1-0.01*$C9*掺杂元素表!$B$8)*掺杂元素表!E$2</f>
        <v>2.6955020166811998</v>
      </c>
      <c r="G9">
        <f>0.01*$C9*掺杂元素表!F$5+(1-0.01*$C9*掺杂元素表!$B$8)*掺杂元素表!F$2</f>
        <v>240.88</v>
      </c>
      <c r="H9">
        <f>0.01*$C9*掺杂元素表!G$5+(1-0.01*$C9*掺杂元素表!$B$8)*掺杂元素表!G$2</f>
        <v>4.96</v>
      </c>
      <c r="I9">
        <f>0.01*$C9*掺杂元素表!H$5+(1-0.01*$C9*掺杂元素表!$B$8)*掺杂元素表!H$2</f>
        <v>151.59</v>
      </c>
      <c r="J9">
        <f>0.01*$C9*掺杂元素表!I$5+(1-0.01*$C9*掺杂元素表!$B$8)*掺杂元素表!I$2</f>
        <v>2.8660000000000001</v>
      </c>
      <c r="K9">
        <f>0.01*$C9*掺杂元素表!J$5+(1-0.01*$C9*掺杂元素表!$B$8)*掺杂元素表!J$2</f>
        <v>1.8408</v>
      </c>
      <c r="L9">
        <f>0.01*$C9*掺杂元素表!K$5+(1-0.01*$C9*掺杂元素表!$B$8)*掺杂元素表!K$2</f>
        <v>1.9026000000000001</v>
      </c>
      <c r="M9">
        <f>0.01*$C9*掺杂元素表!L$5+(1-0.01*$C9*掺杂元素表!$B$8)*掺杂元素表!L$2</f>
        <v>721.72400000000005</v>
      </c>
      <c r="N9">
        <f>0.01*$C9*掺杂元素表!M$5+(1-0.01*$C9*掺杂元素表!$B$8)*掺杂元素表!M$2</f>
        <v>123.58799999999999</v>
      </c>
      <c r="O9">
        <f>0.01*$C9*掺杂元素表!N$5+(1-0.01*$C9*掺杂元素表!$B$8)*掺杂元素表!N$2</f>
        <v>107.1118</v>
      </c>
      <c r="P9">
        <f>0.01*$C9*掺杂元素表!O$5+(1-0.01*$C9*掺杂元素表!$B$8)*掺杂元素表!O$2</f>
        <v>3.6560000000000001</v>
      </c>
      <c r="Q9">
        <f>0.01*$C9*掺杂元素表!P$5+(1-0.01*$C9*掺杂元素表!$B$8)*掺杂元素表!P$2</f>
        <v>46.64</v>
      </c>
      <c r="R9">
        <f>0.01*$C9*掺杂元素表!Q$5+(1-0.01*$C9*掺杂元素表!$B$8)*掺杂元素表!Q$2</f>
        <v>0.80071271929824595</v>
      </c>
      <c r="S9">
        <f t="shared" si="0"/>
        <v>12.7571115973742</v>
      </c>
      <c r="T9">
        <f>0.01*$C9*掺杂元素表!S$5+(1-0.01*$C9*掺杂元素表!$B$8)*掺杂元素表!S$2</f>
        <v>2.3725000000000001</v>
      </c>
      <c r="U9">
        <v>5</v>
      </c>
      <c r="V9" t="str">
        <f>掺杂元素表!A$6</f>
        <v>Ta</v>
      </c>
      <c r="W9">
        <f>0.01*$U9*掺杂元素表!C$6+(1-0.01*$U9*掺杂元素表!$B$6/5)*掺杂元素表!C$3</f>
        <v>0.64</v>
      </c>
      <c r="X9">
        <f>0.01*$U9*掺杂元素表!D$6+(1-0.01*$U9*掺杂元素表!$B$6/5)*掺杂元素表!D$3</f>
        <v>146.15</v>
      </c>
      <c r="Y9">
        <f>0.01*$U9*掺杂元素表!E$6+(1-0.01*$U9*掺杂元素表!$B$6/5)*掺杂元素表!E$3</f>
        <v>2.23537343282094</v>
      </c>
      <c r="Z9">
        <f>0.01*$U9*掺杂元素表!F$6+(1-0.01*$U9*掺杂元素表!$B$6/5)*掺杂元素表!F$3</f>
        <v>243</v>
      </c>
      <c r="AA9">
        <f>0.01*$U9*掺杂元素表!G$6+(1-0.01*$U9*掺杂元素表!$B$6/5)*掺杂元素表!G$3</f>
        <v>5</v>
      </c>
      <c r="AB9">
        <f>0.01*$U9*掺杂元素表!H$6+(1-0.01*$U9*掺杂元素表!$B$6/5)*掺杂元素表!H$3</f>
        <v>137.05000000000001</v>
      </c>
      <c r="AC9">
        <f>0.01*$U9*掺杂元素表!I$6+(1-0.01*$U9*掺杂元素表!$B$6/5)*掺杂元素表!I$3</f>
        <v>1.7475000000000001</v>
      </c>
      <c r="AD9">
        <f>0.01*$U9*掺杂元素表!J$6+(1-0.01*$U9*掺杂元素表!$B$6/5)*掺杂元素表!J$3</f>
        <v>1.7475000000000001</v>
      </c>
      <c r="AE9">
        <f>0.01*$U9*掺杂元素表!K$6+(1-0.01*$U9*掺杂元素表!$B$6/5)*掺杂元素表!K$3</f>
        <v>1.595</v>
      </c>
      <c r="AF9">
        <f>0.01*$U9*掺杂元素表!L$6+(1-0.01*$U9*掺杂元素表!$B$6/5)*掺杂元素表!L$3</f>
        <v>657.54499999999996</v>
      </c>
      <c r="AG9">
        <f>0.01*$U9*掺杂元素表!M$6+(1-0.01*$U9*掺杂元素表!$B$6/5)*掺杂元素表!M$3</f>
        <v>83.344999999999999</v>
      </c>
      <c r="AH9">
        <f>0.01*$U9*掺杂元素表!N$6+(1-0.01*$U9*掺杂元素表!$B$6/5)*掺杂元素表!N$3</f>
        <v>97.308049999999994</v>
      </c>
      <c r="AI9">
        <f>0.01*$U9*掺杂元素表!O$6+(1-0.01*$U9*掺杂元素表!$B$6/5)*掺杂元素表!O$3</f>
        <v>4.4000000000000004</v>
      </c>
      <c r="AJ9">
        <f>0.01*$U9*掺杂元素表!P$6+(1-0.01*$U9*掺杂元素表!$B$6/5)*掺杂元素表!P$3</f>
        <v>42.6</v>
      </c>
      <c r="AK9">
        <f>0.01*$U9*掺杂元素表!Q$6+(1-0.01*$U9*掺杂元素表!$B$6/5)*掺杂元素表!Q$3</f>
        <v>7.8125</v>
      </c>
      <c r="AL9">
        <f t="shared" si="1"/>
        <v>9.6818181818181799</v>
      </c>
      <c r="AM9">
        <f>0.01*$U9*掺杂元素表!S$6+(1-0.01*$U9*掺杂元素表!$B$6/5)*掺杂元素表!S$3</f>
        <v>2.7614999999999998</v>
      </c>
      <c r="AN9">
        <v>464.63816000000003</v>
      </c>
      <c r="AO9">
        <f t="shared" si="2"/>
        <v>4.8704820152981E-4</v>
      </c>
      <c r="AP9" s="3">
        <v>7.99275</v>
      </c>
      <c r="AQ9" s="3">
        <v>242.63220000000001</v>
      </c>
      <c r="AR9" s="3">
        <v>378.23365000000001</v>
      </c>
      <c r="AS9">
        <f t="shared" si="3"/>
        <v>0.915148688082707</v>
      </c>
      <c r="AT9">
        <v>5.5487399999999996</v>
      </c>
      <c r="AU9">
        <v>5.5997500000000002</v>
      </c>
      <c r="AV9">
        <v>15.67319</v>
      </c>
      <c r="AW9">
        <v>487.01055000000002</v>
      </c>
      <c r="AZ9">
        <f t="shared" si="4"/>
        <v>1.8121733623648301E-2</v>
      </c>
      <c r="BA9">
        <v>0.549709</v>
      </c>
      <c r="BB9">
        <v>4.4239800000000002</v>
      </c>
      <c r="BC9" s="4">
        <v>244.12565000000001</v>
      </c>
    </row>
    <row r="10" spans="1:56" x14ac:dyDescent="0.25">
      <c r="A10" t="s">
        <v>59</v>
      </c>
      <c r="B10" t="str">
        <f>掺杂元素表!A$5</f>
        <v>Ce</v>
      </c>
      <c r="C10">
        <v>1</v>
      </c>
      <c r="D10">
        <f>0.01*$C10*掺杂元素表!C$5+(1-0.01*$C10*掺杂元素表!$B$5)*掺杂元素表!C$2</f>
        <v>1.2402</v>
      </c>
      <c r="E10">
        <f>0.01*$C10*掺杂元素表!D$5+(1-0.01*$C10*掺杂元素表!$B$8)*掺杂元素表!D$2</f>
        <v>142.93</v>
      </c>
      <c r="F10">
        <f>0.01*$C10*掺杂元素表!E$5+(1-0.01*$C10*掺杂元素表!$B$8)*掺杂元素表!E$2</f>
        <v>2.6955020166811998</v>
      </c>
      <c r="G10">
        <f>0.01*$C10*掺杂元素表!F$5+(1-0.01*$C10*掺杂元素表!$B$8)*掺杂元素表!F$2</f>
        <v>240.88</v>
      </c>
      <c r="H10">
        <f>0.01*$C10*掺杂元素表!G$5+(1-0.01*$C10*掺杂元素表!$B$8)*掺杂元素表!G$2</f>
        <v>4.96</v>
      </c>
      <c r="I10">
        <f>0.01*$C10*掺杂元素表!H$5+(1-0.01*$C10*掺杂元素表!$B$8)*掺杂元素表!H$2</f>
        <v>151.59</v>
      </c>
      <c r="J10">
        <f>0.01*$C10*掺杂元素表!I$5+(1-0.01*$C10*掺杂元素表!$B$8)*掺杂元素表!I$2</f>
        <v>2.8660000000000001</v>
      </c>
      <c r="K10">
        <f>0.01*$C10*掺杂元素表!J$5+(1-0.01*$C10*掺杂元素表!$B$8)*掺杂元素表!J$2</f>
        <v>1.8408</v>
      </c>
      <c r="L10">
        <f>0.01*$C10*掺杂元素表!K$5+(1-0.01*$C10*掺杂元素表!$B$8)*掺杂元素表!K$2</f>
        <v>1.9026000000000001</v>
      </c>
      <c r="M10">
        <f>0.01*$C10*掺杂元素表!L$5+(1-0.01*$C10*掺杂元素表!$B$8)*掺杂元素表!L$2</f>
        <v>721.72400000000005</v>
      </c>
      <c r="N10">
        <f>0.01*$C10*掺杂元素表!M$5+(1-0.01*$C10*掺杂元素表!$B$8)*掺杂元素表!M$2</f>
        <v>123.58799999999999</v>
      </c>
      <c r="O10">
        <f>0.01*$C10*掺杂元素表!N$5+(1-0.01*$C10*掺杂元素表!$B$8)*掺杂元素表!N$2</f>
        <v>107.1118</v>
      </c>
      <c r="P10">
        <f>0.01*$C10*掺杂元素表!O$5+(1-0.01*$C10*掺杂元素表!$B$8)*掺杂元素表!O$2</f>
        <v>3.6560000000000001</v>
      </c>
      <c r="Q10">
        <f>0.01*$C10*掺杂元素表!P$5+(1-0.01*$C10*掺杂元素表!$B$8)*掺杂元素表!P$2</f>
        <v>46.64</v>
      </c>
      <c r="R10">
        <f>0.01*$C10*掺杂元素表!Q$5+(1-0.01*$C10*掺杂元素表!$B$8)*掺杂元素表!Q$2</f>
        <v>0.80071271929824595</v>
      </c>
      <c r="S10">
        <f t="shared" si="0"/>
        <v>12.7571115973742</v>
      </c>
      <c r="T10">
        <f>0.01*$C10*掺杂元素表!S$5+(1-0.01*$C10*掺杂元素表!$B$8)*掺杂元素表!S$2</f>
        <v>2.3725000000000001</v>
      </c>
      <c r="U10">
        <v>10</v>
      </c>
      <c r="V10" t="str">
        <f>掺杂元素表!A$6</f>
        <v>Ta</v>
      </c>
      <c r="W10">
        <f>0.01*$U10*掺杂元素表!C$6+(1-0.01*$U10*掺杂元素表!$B$6/5)*掺杂元素表!C$3</f>
        <v>0.64</v>
      </c>
      <c r="X10">
        <f>0.01*$U10*掺杂元素表!D$6+(1-0.01*$U10*掺杂元素表!$B$6/5)*掺杂元素表!D$3</f>
        <v>146.30000000000001</v>
      </c>
      <c r="Y10">
        <f>0.01*$U10*掺杂元素表!E$6+(1-0.01*$U10*掺杂元素表!$B$6/5)*掺杂元素表!E$3</f>
        <v>2.2358234328209399</v>
      </c>
      <c r="Z10">
        <f>0.01*$U10*掺杂元素表!F$6+(1-0.01*$U10*掺杂元素表!$B$6/5)*掺杂元素表!F$3</f>
        <v>243</v>
      </c>
      <c r="AA10">
        <f>0.01*$U10*掺杂元素表!G$6+(1-0.01*$U10*掺杂元素表!$B$6/5)*掺杂元素表!G$3</f>
        <v>5</v>
      </c>
      <c r="AB10">
        <f>0.01*$U10*掺杂元素表!H$6+(1-0.01*$U10*掺杂元素表!$B$6/5)*掺杂元素表!H$3</f>
        <v>137.1</v>
      </c>
      <c r="AC10">
        <f>0.01*$U10*掺杂元素表!I$6+(1-0.01*$U10*掺杂元素表!$B$6/5)*掺杂元素表!I$3</f>
        <v>1.7450000000000001</v>
      </c>
      <c r="AD10">
        <f>0.01*$U10*掺杂元素表!J$6+(1-0.01*$U10*掺杂元素表!$B$6/5)*掺杂元素表!J$3</f>
        <v>1.7350000000000001</v>
      </c>
      <c r="AE10">
        <f>0.01*$U10*掺杂元素表!K$6+(1-0.01*$U10*掺杂元素表!$B$6/5)*掺杂元素表!K$3</f>
        <v>1.59</v>
      </c>
      <c r="AF10">
        <f>0.01*$U10*掺杂元素表!L$6+(1-0.01*$U10*掺杂元素表!$B$6/5)*掺杂元素表!L$3</f>
        <v>662.99</v>
      </c>
      <c r="AG10">
        <f>0.01*$U10*掺杂元素表!M$6+(1-0.01*$U10*掺杂元素表!$B$6/5)*掺杂元素表!M$3</f>
        <v>80.59</v>
      </c>
      <c r="AH10">
        <f>0.01*$U10*掺杂元素表!N$6+(1-0.01*$U10*掺杂元素表!$B$6/5)*掺杂元素表!N$3</f>
        <v>101.7101</v>
      </c>
      <c r="AI10">
        <f>0.01*$U10*掺杂元素表!O$6+(1-0.01*$U10*掺杂元素表!$B$6/5)*掺杂元素表!O$3</f>
        <v>4.3499999999999996</v>
      </c>
      <c r="AJ10">
        <f>0.01*$U10*掺杂元素表!P$6+(1-0.01*$U10*掺杂元素表!$B$6/5)*掺杂元素表!P$3</f>
        <v>44.2</v>
      </c>
      <c r="AK10">
        <f>0.01*$U10*掺杂元素表!Q$6+(1-0.01*$U10*掺杂元素表!$B$6/5)*掺杂元素表!Q$3</f>
        <v>7.8125</v>
      </c>
      <c r="AL10">
        <f t="shared" si="1"/>
        <v>10.1609195402299</v>
      </c>
      <c r="AM10">
        <f>0.01*$U10*掺杂元素表!S$6+(1-0.01*$U10*掺杂元素表!$B$6/5)*掺杂元素表!S$3</f>
        <v>2.7629999999999999</v>
      </c>
      <c r="AN10">
        <v>420.00434000000001</v>
      </c>
      <c r="AO10">
        <f t="shared" si="2"/>
        <v>4.8713057411172198E-4</v>
      </c>
      <c r="AP10" s="3">
        <v>-4.8188500000000003</v>
      </c>
      <c r="AQ10" s="3">
        <v>242.63220000000001</v>
      </c>
      <c r="AR10" s="3">
        <v>378.23365000000001</v>
      </c>
      <c r="AS10">
        <f t="shared" si="3"/>
        <v>0.915148688082707</v>
      </c>
      <c r="AT10">
        <v>5.5463899999999997</v>
      </c>
      <c r="AU10">
        <v>5.5946499999999997</v>
      </c>
      <c r="AV10">
        <v>15.682919999999999</v>
      </c>
      <c r="AW10">
        <v>486.59496000000001</v>
      </c>
      <c r="AZ10">
        <f t="shared" si="4"/>
        <v>1.9583357207151399E-2</v>
      </c>
      <c r="BA10">
        <v>0.61980999999999997</v>
      </c>
      <c r="BB10">
        <v>5.2976799999999997</v>
      </c>
      <c r="BC10" s="4">
        <v>270.51949999999999</v>
      </c>
    </row>
    <row r="11" spans="1:56" x14ac:dyDescent="0.25">
      <c r="A11" t="s">
        <v>59</v>
      </c>
      <c r="B11" t="str">
        <f>掺杂元素表!A$5</f>
        <v>Ce</v>
      </c>
      <c r="C11">
        <v>1</v>
      </c>
      <c r="D11">
        <f>0.01*$C11*掺杂元素表!C$5+(1-0.01*$C11*掺杂元素表!$B$5)*掺杂元素表!C$2</f>
        <v>1.2402</v>
      </c>
      <c r="E11">
        <f>0.01*$C11*掺杂元素表!D$5+(1-0.01*$C11*掺杂元素表!$B$8)*掺杂元素表!D$2</f>
        <v>142.93</v>
      </c>
      <c r="F11">
        <f>0.01*$C11*掺杂元素表!E$5+(1-0.01*$C11*掺杂元素表!$B$8)*掺杂元素表!E$2</f>
        <v>2.6955020166811998</v>
      </c>
      <c r="G11">
        <f>0.01*$C11*掺杂元素表!F$5+(1-0.01*$C11*掺杂元素表!$B$8)*掺杂元素表!F$2</f>
        <v>240.88</v>
      </c>
      <c r="H11">
        <f>0.01*$C11*掺杂元素表!G$5+(1-0.01*$C11*掺杂元素表!$B$8)*掺杂元素表!G$2</f>
        <v>4.96</v>
      </c>
      <c r="I11">
        <f>0.01*$C11*掺杂元素表!H$5+(1-0.01*$C11*掺杂元素表!$B$8)*掺杂元素表!H$2</f>
        <v>151.59</v>
      </c>
      <c r="J11">
        <f>0.01*$C11*掺杂元素表!I$5+(1-0.01*$C11*掺杂元素表!$B$8)*掺杂元素表!I$2</f>
        <v>2.8660000000000001</v>
      </c>
      <c r="K11">
        <f>0.01*$C11*掺杂元素表!J$5+(1-0.01*$C11*掺杂元素表!$B$8)*掺杂元素表!J$2</f>
        <v>1.8408</v>
      </c>
      <c r="L11">
        <f>0.01*$C11*掺杂元素表!K$5+(1-0.01*$C11*掺杂元素表!$B$8)*掺杂元素表!K$2</f>
        <v>1.9026000000000001</v>
      </c>
      <c r="M11">
        <f>0.01*$C11*掺杂元素表!L$5+(1-0.01*$C11*掺杂元素表!$B$8)*掺杂元素表!L$2</f>
        <v>721.72400000000005</v>
      </c>
      <c r="N11">
        <f>0.01*$C11*掺杂元素表!M$5+(1-0.01*$C11*掺杂元素表!$B$8)*掺杂元素表!M$2</f>
        <v>123.58799999999999</v>
      </c>
      <c r="O11">
        <f>0.01*$C11*掺杂元素表!N$5+(1-0.01*$C11*掺杂元素表!$B$8)*掺杂元素表!N$2</f>
        <v>107.1118</v>
      </c>
      <c r="P11">
        <f>0.01*$C11*掺杂元素表!O$5+(1-0.01*$C11*掺杂元素表!$B$8)*掺杂元素表!O$2</f>
        <v>3.6560000000000001</v>
      </c>
      <c r="Q11">
        <f>0.01*$C11*掺杂元素表!P$5+(1-0.01*$C11*掺杂元素表!$B$8)*掺杂元素表!P$2</f>
        <v>46.64</v>
      </c>
      <c r="R11">
        <f>0.01*$C11*掺杂元素表!Q$5+(1-0.01*$C11*掺杂元素表!$B$8)*掺杂元素表!Q$2</f>
        <v>0.80071271929824595</v>
      </c>
      <c r="S11">
        <f t="shared" si="0"/>
        <v>12.7571115973742</v>
      </c>
      <c r="T11">
        <f>0.01*$C11*掺杂元素表!S$5+(1-0.01*$C11*掺杂元素表!$B$8)*掺杂元素表!S$2</f>
        <v>2.3725000000000001</v>
      </c>
      <c r="U11">
        <v>15</v>
      </c>
      <c r="V11" t="str">
        <f>掺杂元素表!A$6</f>
        <v>Ta</v>
      </c>
      <c r="W11">
        <f>0.01*$U11*掺杂元素表!C$6+(1-0.01*$U11*掺杂元素表!$B$6/5)*掺杂元素表!C$3</f>
        <v>0.64</v>
      </c>
      <c r="X11">
        <f>0.01*$U11*掺杂元素表!D$6+(1-0.01*$U11*掺杂元素表!$B$6/5)*掺杂元素表!D$3</f>
        <v>146.44999999999999</v>
      </c>
      <c r="Y11">
        <f>0.01*$U11*掺杂元素表!E$6+(1-0.01*$U11*掺杂元素表!$B$6/5)*掺杂元素表!E$3</f>
        <v>2.2362734328209402</v>
      </c>
      <c r="Z11">
        <f>0.01*$U11*掺杂元素表!F$6+(1-0.01*$U11*掺杂元素表!$B$6/5)*掺杂元素表!F$3</f>
        <v>243</v>
      </c>
      <c r="AA11">
        <f>0.01*$U11*掺杂元素表!G$6+(1-0.01*$U11*掺杂元素表!$B$6/5)*掺杂元素表!G$3</f>
        <v>5</v>
      </c>
      <c r="AB11">
        <f>0.01*$U11*掺杂元素表!H$6+(1-0.01*$U11*掺杂元素表!$B$6/5)*掺杂元素表!H$3</f>
        <v>137.15</v>
      </c>
      <c r="AC11">
        <f>0.01*$U11*掺杂元素表!I$6+(1-0.01*$U11*掺杂元素表!$B$6/5)*掺杂元素表!I$3</f>
        <v>1.7424999999999999</v>
      </c>
      <c r="AD11">
        <f>0.01*$U11*掺杂元素表!J$6+(1-0.01*$U11*掺杂元素表!$B$6/5)*掺杂元素表!J$3</f>
        <v>1.7224999999999999</v>
      </c>
      <c r="AE11">
        <f>0.01*$U11*掺杂元素表!K$6+(1-0.01*$U11*掺杂元素表!$B$6/5)*掺杂元素表!K$3</f>
        <v>1.585</v>
      </c>
      <c r="AF11">
        <f>0.01*$U11*掺杂元素表!L$6+(1-0.01*$U11*掺杂元素表!$B$6/5)*掺杂元素表!L$3</f>
        <v>668.43499999999995</v>
      </c>
      <c r="AG11">
        <f>0.01*$U11*掺杂元素表!M$6+(1-0.01*$U11*掺杂元素表!$B$6/5)*掺杂元素表!M$3</f>
        <v>77.834999999999994</v>
      </c>
      <c r="AH11">
        <f>0.01*$U11*掺杂元素表!N$6+(1-0.01*$U11*掺杂元素表!$B$6/5)*掺杂元素表!N$3</f>
        <v>106.11215</v>
      </c>
      <c r="AI11">
        <f>0.01*$U11*掺杂元素表!O$6+(1-0.01*$U11*掺杂元素表!$B$6/5)*掺杂元素表!O$3</f>
        <v>4.3</v>
      </c>
      <c r="AJ11">
        <f>0.01*$U11*掺杂元素表!P$6+(1-0.01*$U11*掺杂元素表!$B$6/5)*掺杂元素表!P$3</f>
        <v>45.8</v>
      </c>
      <c r="AK11">
        <f>0.01*$U11*掺杂元素表!Q$6+(1-0.01*$U11*掺杂元素表!$B$6/5)*掺杂元素表!Q$3</f>
        <v>7.8125</v>
      </c>
      <c r="AL11">
        <f t="shared" si="1"/>
        <v>10.6511627906977</v>
      </c>
      <c r="AM11">
        <f>0.01*$U11*掺杂元素表!S$6+(1-0.01*$U11*掺杂元素表!$B$6/5)*掺杂元素表!S$3</f>
        <v>2.7645</v>
      </c>
      <c r="AN11">
        <v>585.69131000000004</v>
      </c>
      <c r="AO11">
        <f t="shared" si="2"/>
        <v>4.8811387675942698E-4</v>
      </c>
      <c r="AP11" s="3">
        <v>-19.213909999999998</v>
      </c>
      <c r="AQ11" s="3">
        <v>236.15442999999999</v>
      </c>
      <c r="AR11" s="3">
        <v>379.81711000000001</v>
      </c>
      <c r="AS11">
        <f t="shared" si="3"/>
        <v>0.915148688082707</v>
      </c>
      <c r="AT11">
        <v>5.5454699999999999</v>
      </c>
      <c r="AU11">
        <v>5.5923499999999997</v>
      </c>
      <c r="AV11">
        <v>15.694140000000001</v>
      </c>
      <c r="AW11">
        <v>486.59496000000001</v>
      </c>
      <c r="AZ11">
        <f t="shared" si="4"/>
        <v>1.92422649815518E-2</v>
      </c>
      <c r="BA11">
        <v>0.65722499999999995</v>
      </c>
      <c r="BB11">
        <v>5.7725600000000004</v>
      </c>
      <c r="BC11" s="4">
        <v>299.99378999999999</v>
      </c>
    </row>
    <row r="12" spans="1:56" x14ac:dyDescent="0.25">
      <c r="A12" t="s">
        <v>59</v>
      </c>
      <c r="B12" t="str">
        <f>掺杂元素表!A$5</f>
        <v>Ce</v>
      </c>
      <c r="C12">
        <v>1</v>
      </c>
      <c r="D12">
        <f>0.01*$C12*掺杂元素表!C$5+(1-0.01*$C12*掺杂元素表!$B$5)*掺杂元素表!C$2</f>
        <v>1.2402</v>
      </c>
      <c r="E12">
        <f>0.01*$C12*掺杂元素表!D$5+(1-0.01*$C12*掺杂元素表!$B$8)*掺杂元素表!D$2</f>
        <v>142.93</v>
      </c>
      <c r="F12">
        <f>0.01*$C12*掺杂元素表!E$5+(1-0.01*$C12*掺杂元素表!$B$8)*掺杂元素表!E$2</f>
        <v>2.6955020166811998</v>
      </c>
      <c r="G12">
        <f>0.01*$C12*掺杂元素表!F$5+(1-0.01*$C12*掺杂元素表!$B$8)*掺杂元素表!F$2</f>
        <v>240.88</v>
      </c>
      <c r="H12">
        <f>0.01*$C12*掺杂元素表!G$5+(1-0.01*$C12*掺杂元素表!$B$8)*掺杂元素表!G$2</f>
        <v>4.96</v>
      </c>
      <c r="I12">
        <f>0.01*$C12*掺杂元素表!H$5+(1-0.01*$C12*掺杂元素表!$B$8)*掺杂元素表!H$2</f>
        <v>151.59</v>
      </c>
      <c r="J12">
        <f>0.01*$C12*掺杂元素表!I$5+(1-0.01*$C12*掺杂元素表!$B$8)*掺杂元素表!I$2</f>
        <v>2.8660000000000001</v>
      </c>
      <c r="K12">
        <f>0.01*$C12*掺杂元素表!J$5+(1-0.01*$C12*掺杂元素表!$B$8)*掺杂元素表!J$2</f>
        <v>1.8408</v>
      </c>
      <c r="L12">
        <f>0.01*$C12*掺杂元素表!K$5+(1-0.01*$C12*掺杂元素表!$B$8)*掺杂元素表!K$2</f>
        <v>1.9026000000000001</v>
      </c>
      <c r="M12">
        <f>0.01*$C12*掺杂元素表!L$5+(1-0.01*$C12*掺杂元素表!$B$8)*掺杂元素表!L$2</f>
        <v>721.72400000000005</v>
      </c>
      <c r="N12">
        <f>0.01*$C12*掺杂元素表!M$5+(1-0.01*$C12*掺杂元素表!$B$8)*掺杂元素表!M$2</f>
        <v>123.58799999999999</v>
      </c>
      <c r="O12">
        <f>0.01*$C12*掺杂元素表!N$5+(1-0.01*$C12*掺杂元素表!$B$8)*掺杂元素表!N$2</f>
        <v>107.1118</v>
      </c>
      <c r="P12">
        <f>0.01*$C12*掺杂元素表!O$5+(1-0.01*$C12*掺杂元素表!$B$8)*掺杂元素表!O$2</f>
        <v>3.6560000000000001</v>
      </c>
      <c r="Q12">
        <f>0.01*$C12*掺杂元素表!P$5+(1-0.01*$C12*掺杂元素表!$B$8)*掺杂元素表!P$2</f>
        <v>46.64</v>
      </c>
      <c r="R12">
        <f>0.01*$C12*掺杂元素表!Q$5+(1-0.01*$C12*掺杂元素表!$B$8)*掺杂元素表!Q$2</f>
        <v>0.80071271929824595</v>
      </c>
      <c r="S12">
        <f t="shared" si="0"/>
        <v>12.7571115973742</v>
      </c>
      <c r="T12">
        <f>0.01*$C12*掺杂元素表!S$5+(1-0.01*$C12*掺杂元素表!$B$8)*掺杂元素表!S$2</f>
        <v>2.3725000000000001</v>
      </c>
      <c r="U12">
        <v>20</v>
      </c>
      <c r="V12" t="str">
        <f>掺杂元素表!A$6</f>
        <v>Ta</v>
      </c>
      <c r="W12">
        <f>0.01*$U12*掺杂元素表!C$6+(1-0.01*$U12*掺杂元素表!$B$6/5)*掺杂元素表!C$3</f>
        <v>0.64</v>
      </c>
      <c r="X12">
        <f>0.01*$U12*掺杂元素表!D$6+(1-0.01*$U12*掺杂元素表!$B$6/5)*掺杂元素表!D$3</f>
        <v>146.6</v>
      </c>
      <c r="Y12">
        <f>0.01*$U12*掺杂元素表!E$6+(1-0.01*$U12*掺杂元素表!$B$6/5)*掺杂元素表!E$3</f>
        <v>2.23672343282094</v>
      </c>
      <c r="Z12">
        <f>0.01*$U12*掺杂元素表!F$6+(1-0.01*$U12*掺杂元素表!$B$6/5)*掺杂元素表!F$3</f>
        <v>243</v>
      </c>
      <c r="AA12">
        <f>0.01*$U12*掺杂元素表!G$6+(1-0.01*$U12*掺杂元素表!$B$6/5)*掺杂元素表!G$3</f>
        <v>5</v>
      </c>
      <c r="AB12">
        <f>0.01*$U12*掺杂元素表!H$6+(1-0.01*$U12*掺杂元素表!$B$6/5)*掺杂元素表!H$3</f>
        <v>137.19999999999999</v>
      </c>
      <c r="AC12">
        <f>0.01*$U12*掺杂元素表!I$6+(1-0.01*$U12*掺杂元素表!$B$6/5)*掺杂元素表!I$3</f>
        <v>1.74</v>
      </c>
      <c r="AD12">
        <f>0.01*$U12*掺杂元素表!J$6+(1-0.01*$U12*掺杂元素表!$B$6/5)*掺杂元素表!J$3</f>
        <v>1.71</v>
      </c>
      <c r="AE12">
        <f>0.01*$U12*掺杂元素表!K$6+(1-0.01*$U12*掺杂元素表!$B$6/5)*掺杂元素表!K$3</f>
        <v>1.58</v>
      </c>
      <c r="AF12">
        <f>0.01*$U12*掺杂元素表!L$6+(1-0.01*$U12*掺杂元素表!$B$6/5)*掺杂元素表!L$3</f>
        <v>673.88</v>
      </c>
      <c r="AG12">
        <f>0.01*$U12*掺杂元素表!M$6+(1-0.01*$U12*掺杂元素表!$B$6/5)*掺杂元素表!M$3</f>
        <v>75.08</v>
      </c>
      <c r="AH12">
        <f>0.01*$U12*掺杂元素表!N$6+(1-0.01*$U12*掺杂元素表!$B$6/5)*掺杂元素表!N$3</f>
        <v>110.5142</v>
      </c>
      <c r="AI12">
        <f>0.01*$U12*掺杂元素表!O$6+(1-0.01*$U12*掺杂元素表!$B$6/5)*掺杂元素表!O$3</f>
        <v>4.25</v>
      </c>
      <c r="AJ12">
        <f>0.01*$U12*掺杂元素表!P$6+(1-0.01*$U12*掺杂元素表!$B$6/5)*掺杂元素表!P$3</f>
        <v>47.4</v>
      </c>
      <c r="AK12">
        <f>0.01*$U12*掺杂元素表!Q$6+(1-0.01*$U12*掺杂元素表!$B$6/5)*掺杂元素表!Q$3</f>
        <v>7.8125</v>
      </c>
      <c r="AL12">
        <f t="shared" si="1"/>
        <v>11.1529411764706</v>
      </c>
      <c r="AM12">
        <f>0.01*$U12*掺杂元素表!S$6+(1-0.01*$U12*掺杂元素表!$B$6/5)*掺杂元素表!S$3</f>
        <v>2.766</v>
      </c>
      <c r="AN12">
        <v>599.30089999999996</v>
      </c>
      <c r="AO12">
        <f t="shared" si="2"/>
        <v>4.8827658701593299E-4</v>
      </c>
      <c r="AP12" s="3">
        <v>-41.526249999999997</v>
      </c>
      <c r="AQ12" s="3">
        <v>217.00899999999999</v>
      </c>
      <c r="AR12" s="3">
        <v>376.65019999999998</v>
      </c>
      <c r="AS12">
        <f t="shared" si="3"/>
        <v>0.915148688082707</v>
      </c>
      <c r="AT12">
        <v>5.5445500000000001</v>
      </c>
      <c r="AU12">
        <v>5.5872400000000004</v>
      </c>
      <c r="AV12">
        <v>15.707330000000001</v>
      </c>
      <c r="AW12">
        <v>486.48930000000001</v>
      </c>
      <c r="AZ12">
        <f t="shared" si="4"/>
        <v>2.09844206461882E-2</v>
      </c>
      <c r="BA12">
        <v>0.71972000000000003</v>
      </c>
      <c r="BB12">
        <v>6.5229100000000004</v>
      </c>
      <c r="BC12" s="4">
        <v>310.84537</v>
      </c>
    </row>
    <row r="13" spans="1:56" x14ac:dyDescent="0.25">
      <c r="A13" t="s">
        <v>59</v>
      </c>
      <c r="B13" t="str">
        <f>掺杂元素表!A$5</f>
        <v>Ce</v>
      </c>
      <c r="C13">
        <v>1</v>
      </c>
      <c r="D13">
        <f>0.01*$C13*掺杂元素表!C$5+(1-0.01*$C13*掺杂元素表!$B$5)*掺杂元素表!C$2</f>
        <v>1.2402</v>
      </c>
      <c r="E13">
        <f>0.01*$C13*掺杂元素表!D$5+(1-0.01*$C13*掺杂元素表!$B$8)*掺杂元素表!D$2</f>
        <v>142.93</v>
      </c>
      <c r="F13">
        <f>0.01*$C13*掺杂元素表!E$5+(1-0.01*$C13*掺杂元素表!$B$8)*掺杂元素表!E$2</f>
        <v>2.6955020166811998</v>
      </c>
      <c r="G13">
        <f>0.01*$C13*掺杂元素表!F$5+(1-0.01*$C13*掺杂元素表!$B$8)*掺杂元素表!F$2</f>
        <v>240.88</v>
      </c>
      <c r="H13">
        <f>0.01*$C13*掺杂元素表!G$5+(1-0.01*$C13*掺杂元素表!$B$8)*掺杂元素表!G$2</f>
        <v>4.96</v>
      </c>
      <c r="I13">
        <f>0.01*$C13*掺杂元素表!H$5+(1-0.01*$C13*掺杂元素表!$B$8)*掺杂元素表!H$2</f>
        <v>151.59</v>
      </c>
      <c r="J13">
        <f>0.01*$C13*掺杂元素表!I$5+(1-0.01*$C13*掺杂元素表!$B$8)*掺杂元素表!I$2</f>
        <v>2.8660000000000001</v>
      </c>
      <c r="K13">
        <f>0.01*$C13*掺杂元素表!J$5+(1-0.01*$C13*掺杂元素表!$B$8)*掺杂元素表!J$2</f>
        <v>1.8408</v>
      </c>
      <c r="L13">
        <f>0.01*$C13*掺杂元素表!K$5+(1-0.01*$C13*掺杂元素表!$B$8)*掺杂元素表!K$2</f>
        <v>1.9026000000000001</v>
      </c>
      <c r="M13">
        <f>0.01*$C13*掺杂元素表!L$5+(1-0.01*$C13*掺杂元素表!$B$8)*掺杂元素表!L$2</f>
        <v>721.72400000000005</v>
      </c>
      <c r="N13">
        <f>0.01*$C13*掺杂元素表!M$5+(1-0.01*$C13*掺杂元素表!$B$8)*掺杂元素表!M$2</f>
        <v>123.58799999999999</v>
      </c>
      <c r="O13">
        <f>0.01*$C13*掺杂元素表!N$5+(1-0.01*$C13*掺杂元素表!$B$8)*掺杂元素表!N$2</f>
        <v>107.1118</v>
      </c>
      <c r="P13">
        <f>0.01*$C13*掺杂元素表!O$5+(1-0.01*$C13*掺杂元素表!$B$8)*掺杂元素表!O$2</f>
        <v>3.6560000000000001</v>
      </c>
      <c r="Q13">
        <f>0.01*$C13*掺杂元素表!P$5+(1-0.01*$C13*掺杂元素表!$B$8)*掺杂元素表!P$2</f>
        <v>46.64</v>
      </c>
      <c r="R13">
        <f>0.01*$C13*掺杂元素表!Q$5+(1-0.01*$C13*掺杂元素表!$B$8)*掺杂元素表!Q$2</f>
        <v>0.80071271929824595</v>
      </c>
      <c r="S13">
        <f t="shared" si="0"/>
        <v>12.7571115973742</v>
      </c>
      <c r="T13">
        <f>0.01*$C13*掺杂元素表!S$5+(1-0.01*$C13*掺杂元素表!$B$8)*掺杂元素表!S$2</f>
        <v>2.3725000000000001</v>
      </c>
      <c r="U13">
        <v>25</v>
      </c>
      <c r="V13" t="str">
        <f>掺杂元素表!A$6</f>
        <v>Ta</v>
      </c>
      <c r="W13">
        <f>0.01*$U13*掺杂元素表!C$6+(1-0.01*$U13*掺杂元素表!$B$6/5)*掺杂元素表!C$3</f>
        <v>0.64</v>
      </c>
      <c r="X13">
        <f>0.01*$U13*掺杂元素表!D$6+(1-0.01*$U13*掺杂元素表!$B$6/5)*掺杂元素表!D$3</f>
        <v>146.75</v>
      </c>
      <c r="Y13">
        <f>0.01*$U13*掺杂元素表!E$6+(1-0.01*$U13*掺杂元素表!$B$6/5)*掺杂元素表!E$3</f>
        <v>2.2371734328209398</v>
      </c>
      <c r="Z13">
        <f>0.01*$U13*掺杂元素表!F$6+(1-0.01*$U13*掺杂元素表!$B$6/5)*掺杂元素表!F$3</f>
        <v>243</v>
      </c>
      <c r="AA13">
        <f>0.01*$U13*掺杂元素表!G$6+(1-0.01*$U13*掺杂元素表!$B$6/5)*掺杂元素表!G$3</f>
        <v>5</v>
      </c>
      <c r="AB13">
        <f>0.01*$U13*掺杂元素表!H$6+(1-0.01*$U13*掺杂元素表!$B$6/5)*掺杂元素表!H$3</f>
        <v>137.25</v>
      </c>
      <c r="AC13">
        <f>0.01*$U13*掺杂元素表!I$6+(1-0.01*$U13*掺杂元素表!$B$6/5)*掺杂元素表!I$3</f>
        <v>1.7375</v>
      </c>
      <c r="AD13">
        <f>0.01*$U13*掺杂元素表!J$6+(1-0.01*$U13*掺杂元素表!$B$6/5)*掺杂元素表!J$3</f>
        <v>1.6975</v>
      </c>
      <c r="AE13">
        <f>0.01*$U13*掺杂元素表!K$6+(1-0.01*$U13*掺杂元素表!$B$6/5)*掺杂元素表!K$3</f>
        <v>1.575</v>
      </c>
      <c r="AF13">
        <f>0.01*$U13*掺杂元素表!L$6+(1-0.01*$U13*掺杂元素表!$B$6/5)*掺杂元素表!L$3</f>
        <v>679.32500000000005</v>
      </c>
      <c r="AG13">
        <f>0.01*$U13*掺杂元素表!M$6+(1-0.01*$U13*掺杂元素表!$B$6/5)*掺杂元素表!M$3</f>
        <v>72.325000000000003</v>
      </c>
      <c r="AH13">
        <f>0.01*$U13*掺杂元素表!N$6+(1-0.01*$U13*掺杂元素表!$B$6/5)*掺杂元素表!N$3</f>
        <v>114.91625000000001</v>
      </c>
      <c r="AI13">
        <f>0.01*$U13*掺杂元素表!O$6+(1-0.01*$U13*掺杂元素表!$B$6/5)*掺杂元素表!O$3</f>
        <v>4.2</v>
      </c>
      <c r="AJ13">
        <f>0.01*$U13*掺杂元素表!P$6+(1-0.01*$U13*掺杂元素表!$B$6/5)*掺杂元素表!P$3</f>
        <v>49</v>
      </c>
      <c r="AK13">
        <f>0.01*$U13*掺杂元素表!Q$6+(1-0.01*$U13*掺杂元素表!$B$6/5)*掺杂元素表!Q$3</f>
        <v>7.8125</v>
      </c>
      <c r="AL13">
        <f t="shared" si="1"/>
        <v>11.6666666666667</v>
      </c>
      <c r="AM13">
        <f>0.01*$U13*掺杂元素表!S$6+(1-0.01*$U13*掺杂元素表!$B$6/5)*掺杂元素表!S$3</f>
        <v>2.7675000000000001</v>
      </c>
      <c r="AN13">
        <v>567.08645999999999</v>
      </c>
      <c r="AO13">
        <f t="shared" si="2"/>
        <v>4.8826759650036301E-4</v>
      </c>
      <c r="AP13" s="3">
        <v>-65.422049999999999</v>
      </c>
      <c r="AQ13" s="3">
        <v>202.61394000000001</v>
      </c>
      <c r="AR13" s="3">
        <v>379.81711000000001</v>
      </c>
      <c r="AS13">
        <f t="shared" si="3"/>
        <v>0.915148688082707</v>
      </c>
      <c r="AT13">
        <v>5.5422099999999999</v>
      </c>
      <c r="AU13">
        <v>5.5867800000000001</v>
      </c>
      <c r="AV13">
        <v>15.70975</v>
      </c>
      <c r="AW13">
        <v>486.36016999999998</v>
      </c>
      <c r="AZ13">
        <f t="shared" si="4"/>
        <v>1.9412896436669099E-2</v>
      </c>
      <c r="BA13">
        <v>0.74212800000000001</v>
      </c>
      <c r="BB13">
        <v>6.6976500000000003</v>
      </c>
      <c r="BC13" s="4">
        <v>345.01033999999999</v>
      </c>
    </row>
    <row r="14" spans="1:56" x14ac:dyDescent="0.25">
      <c r="A14" t="s">
        <v>59</v>
      </c>
      <c r="B14" t="str">
        <f>掺杂元素表!A$5</f>
        <v>Ce</v>
      </c>
      <c r="C14">
        <v>1</v>
      </c>
      <c r="D14">
        <f>0.01*$C14*掺杂元素表!C$5+(1-0.01*$C14*掺杂元素表!$B$5)*掺杂元素表!C$2</f>
        <v>1.2402</v>
      </c>
      <c r="E14">
        <f>0.01*$C14*掺杂元素表!D$5+(1-0.01*$C14*掺杂元素表!$B$8)*掺杂元素表!D$2</f>
        <v>142.93</v>
      </c>
      <c r="F14">
        <f>0.01*$C14*掺杂元素表!E$5+(1-0.01*$C14*掺杂元素表!$B$8)*掺杂元素表!E$2</f>
        <v>2.6955020166811998</v>
      </c>
      <c r="G14">
        <f>0.01*$C14*掺杂元素表!F$5+(1-0.01*$C14*掺杂元素表!$B$8)*掺杂元素表!F$2</f>
        <v>240.88</v>
      </c>
      <c r="H14">
        <f>0.01*$C14*掺杂元素表!G$5+(1-0.01*$C14*掺杂元素表!$B$8)*掺杂元素表!G$2</f>
        <v>4.96</v>
      </c>
      <c r="I14">
        <f>0.01*$C14*掺杂元素表!H$5+(1-0.01*$C14*掺杂元素表!$B$8)*掺杂元素表!H$2</f>
        <v>151.59</v>
      </c>
      <c r="J14">
        <f>0.01*$C14*掺杂元素表!I$5+(1-0.01*$C14*掺杂元素表!$B$8)*掺杂元素表!I$2</f>
        <v>2.8660000000000001</v>
      </c>
      <c r="K14">
        <f>0.01*$C14*掺杂元素表!J$5+(1-0.01*$C14*掺杂元素表!$B$8)*掺杂元素表!J$2</f>
        <v>1.8408</v>
      </c>
      <c r="L14">
        <f>0.01*$C14*掺杂元素表!K$5+(1-0.01*$C14*掺杂元素表!$B$8)*掺杂元素表!K$2</f>
        <v>1.9026000000000001</v>
      </c>
      <c r="M14">
        <f>0.01*$C14*掺杂元素表!L$5+(1-0.01*$C14*掺杂元素表!$B$8)*掺杂元素表!L$2</f>
        <v>721.72400000000005</v>
      </c>
      <c r="N14">
        <f>0.01*$C14*掺杂元素表!M$5+(1-0.01*$C14*掺杂元素表!$B$8)*掺杂元素表!M$2</f>
        <v>123.58799999999999</v>
      </c>
      <c r="O14">
        <f>0.01*$C14*掺杂元素表!N$5+(1-0.01*$C14*掺杂元素表!$B$8)*掺杂元素表!N$2</f>
        <v>107.1118</v>
      </c>
      <c r="P14">
        <f>0.01*$C14*掺杂元素表!O$5+(1-0.01*$C14*掺杂元素表!$B$8)*掺杂元素表!O$2</f>
        <v>3.6560000000000001</v>
      </c>
      <c r="Q14">
        <f>0.01*$C14*掺杂元素表!P$5+(1-0.01*$C14*掺杂元素表!$B$8)*掺杂元素表!P$2</f>
        <v>46.64</v>
      </c>
      <c r="R14">
        <f>0.01*$C14*掺杂元素表!Q$5+(1-0.01*$C14*掺杂元素表!$B$8)*掺杂元素表!Q$2</f>
        <v>0.80071271929824595</v>
      </c>
      <c r="S14">
        <f t="shared" si="0"/>
        <v>12.7571115973742</v>
      </c>
      <c r="T14">
        <f>0.01*$C14*掺杂元素表!S$5+(1-0.01*$C14*掺杂元素表!$B$8)*掺杂元素表!S$2</f>
        <v>2.3725000000000001</v>
      </c>
      <c r="U14">
        <v>30</v>
      </c>
      <c r="V14" t="str">
        <f>掺杂元素表!A$6</f>
        <v>Ta</v>
      </c>
      <c r="W14">
        <f>0.01*$U14*掺杂元素表!C$6+(1-0.01*$U14*掺杂元素表!$B$6/5)*掺杂元素表!C$3</f>
        <v>0.64</v>
      </c>
      <c r="X14">
        <f>0.01*$U14*掺杂元素表!D$6+(1-0.01*$U14*掺杂元素表!$B$6/5)*掺杂元素表!D$3</f>
        <v>146.9</v>
      </c>
      <c r="Y14">
        <f>0.01*$U14*掺杂元素表!E$6+(1-0.01*$U14*掺杂元素表!$B$6/5)*掺杂元素表!E$3</f>
        <v>2.2376234328209401</v>
      </c>
      <c r="Z14">
        <f>0.01*$U14*掺杂元素表!F$6+(1-0.01*$U14*掺杂元素表!$B$6/5)*掺杂元素表!F$3</f>
        <v>243</v>
      </c>
      <c r="AA14">
        <f>0.01*$U14*掺杂元素表!G$6+(1-0.01*$U14*掺杂元素表!$B$6/5)*掺杂元素表!G$3</f>
        <v>5</v>
      </c>
      <c r="AB14">
        <f>0.01*$U14*掺杂元素表!H$6+(1-0.01*$U14*掺杂元素表!$B$6/5)*掺杂元素表!H$3</f>
        <v>137.30000000000001</v>
      </c>
      <c r="AC14">
        <f>0.01*$U14*掺杂元素表!I$6+(1-0.01*$U14*掺杂元素表!$B$6/5)*掺杂元素表!I$3</f>
        <v>1.7350000000000001</v>
      </c>
      <c r="AD14">
        <f>0.01*$U14*掺杂元素表!J$6+(1-0.01*$U14*掺杂元素表!$B$6/5)*掺杂元素表!J$3</f>
        <v>1.6850000000000001</v>
      </c>
      <c r="AE14">
        <f>0.01*$U14*掺杂元素表!K$6+(1-0.01*$U14*掺杂元素表!$B$6/5)*掺杂元素表!K$3</f>
        <v>1.57</v>
      </c>
      <c r="AF14">
        <f>0.01*$U14*掺杂元素表!L$6+(1-0.01*$U14*掺杂元素表!$B$6/5)*掺杂元素表!L$3</f>
        <v>684.77</v>
      </c>
      <c r="AG14">
        <f>0.01*$U14*掺杂元素表!M$6+(1-0.01*$U14*掺杂元素表!$B$6/5)*掺杂元素表!M$3</f>
        <v>69.569999999999993</v>
      </c>
      <c r="AH14">
        <f>0.01*$U14*掺杂元素表!N$6+(1-0.01*$U14*掺杂元素表!$B$6/5)*掺杂元素表!N$3</f>
        <v>119.31829999999999</v>
      </c>
      <c r="AI14">
        <f>0.01*$U14*掺杂元素表!O$6+(1-0.01*$U14*掺杂元素表!$B$6/5)*掺杂元素表!O$3</f>
        <v>4.1500000000000004</v>
      </c>
      <c r="AJ14">
        <f>0.01*$U14*掺杂元素表!P$6+(1-0.01*$U14*掺杂元素表!$B$6/5)*掺杂元素表!P$3</f>
        <v>50.6</v>
      </c>
      <c r="AK14">
        <f>0.01*$U14*掺杂元素表!Q$6+(1-0.01*$U14*掺杂元素表!$B$6/5)*掺杂元素表!Q$3</f>
        <v>7.8125</v>
      </c>
      <c r="AL14">
        <f t="shared" si="1"/>
        <v>12.1927710843373</v>
      </c>
      <c r="AM14">
        <f>0.01*$U14*掺杂元素表!S$6+(1-0.01*$U14*掺杂元素表!$B$6/5)*掺杂元素表!S$3</f>
        <v>2.7690000000000001</v>
      </c>
      <c r="AN14">
        <v>564.1</v>
      </c>
      <c r="AO14">
        <f t="shared" si="2"/>
        <v>4.8835768998617098E-4</v>
      </c>
      <c r="AP14" s="3">
        <v>-94.21217</v>
      </c>
      <c r="AQ14" s="3">
        <v>173.96777</v>
      </c>
      <c r="AR14" s="3">
        <v>378.23365000000001</v>
      </c>
      <c r="AS14">
        <f t="shared" si="3"/>
        <v>0.915148688082707</v>
      </c>
      <c r="AT14">
        <v>5.5422099999999999</v>
      </c>
      <c r="AU14">
        <v>5.5858600000000003</v>
      </c>
      <c r="AV14">
        <v>15.711729999999999</v>
      </c>
      <c r="AW14">
        <v>486.25684999999999</v>
      </c>
      <c r="AZ14">
        <f t="shared" si="4"/>
        <v>1.9757580022426099E-2</v>
      </c>
      <c r="BA14">
        <v>0.767208</v>
      </c>
      <c r="BB14">
        <v>7.4459400000000002</v>
      </c>
      <c r="BC14" s="4">
        <v>376.86498</v>
      </c>
    </row>
    <row r="15" spans="1:56" x14ac:dyDescent="0.25">
      <c r="A15" t="s">
        <v>59</v>
      </c>
      <c r="B15" t="str">
        <f>掺杂元素表!A$5</f>
        <v>Ce</v>
      </c>
      <c r="C15">
        <v>1</v>
      </c>
      <c r="D15">
        <f>0.01*$C15*掺杂元素表!C$5+(1-0.01*$C15*掺杂元素表!$B$5)*掺杂元素表!C$2</f>
        <v>1.2402</v>
      </c>
      <c r="E15">
        <f>0.01*$C15*掺杂元素表!D$5+(1-0.01*$C15*掺杂元素表!$B$8)*掺杂元素表!D$2</f>
        <v>142.93</v>
      </c>
      <c r="F15">
        <f>0.01*$C15*掺杂元素表!E$5+(1-0.01*$C15*掺杂元素表!$B$8)*掺杂元素表!E$2</f>
        <v>2.6955020166811998</v>
      </c>
      <c r="G15">
        <f>0.01*$C15*掺杂元素表!F$5+(1-0.01*$C15*掺杂元素表!$B$8)*掺杂元素表!F$2</f>
        <v>240.88</v>
      </c>
      <c r="H15">
        <f>0.01*$C15*掺杂元素表!G$5+(1-0.01*$C15*掺杂元素表!$B$8)*掺杂元素表!G$2</f>
        <v>4.96</v>
      </c>
      <c r="I15">
        <f>0.01*$C15*掺杂元素表!H$5+(1-0.01*$C15*掺杂元素表!$B$8)*掺杂元素表!H$2</f>
        <v>151.59</v>
      </c>
      <c r="J15">
        <f>0.01*$C15*掺杂元素表!I$5+(1-0.01*$C15*掺杂元素表!$B$8)*掺杂元素表!I$2</f>
        <v>2.8660000000000001</v>
      </c>
      <c r="K15">
        <f>0.01*$C15*掺杂元素表!J$5+(1-0.01*$C15*掺杂元素表!$B$8)*掺杂元素表!J$2</f>
        <v>1.8408</v>
      </c>
      <c r="L15">
        <f>0.01*$C15*掺杂元素表!K$5+(1-0.01*$C15*掺杂元素表!$B$8)*掺杂元素表!K$2</f>
        <v>1.9026000000000001</v>
      </c>
      <c r="M15">
        <f>0.01*$C15*掺杂元素表!L$5+(1-0.01*$C15*掺杂元素表!$B$8)*掺杂元素表!L$2</f>
        <v>721.72400000000005</v>
      </c>
      <c r="N15">
        <f>0.01*$C15*掺杂元素表!M$5+(1-0.01*$C15*掺杂元素表!$B$8)*掺杂元素表!M$2</f>
        <v>123.58799999999999</v>
      </c>
      <c r="O15">
        <f>0.01*$C15*掺杂元素表!N$5+(1-0.01*$C15*掺杂元素表!$B$8)*掺杂元素表!N$2</f>
        <v>107.1118</v>
      </c>
      <c r="P15">
        <f>0.01*$C15*掺杂元素表!O$5+(1-0.01*$C15*掺杂元素表!$B$8)*掺杂元素表!O$2</f>
        <v>3.6560000000000001</v>
      </c>
      <c r="Q15">
        <f>0.01*$C15*掺杂元素表!P$5+(1-0.01*$C15*掺杂元素表!$B$8)*掺杂元素表!P$2</f>
        <v>46.64</v>
      </c>
      <c r="R15">
        <f>0.01*$C15*掺杂元素表!Q$5+(1-0.01*$C15*掺杂元素表!$B$8)*掺杂元素表!Q$2</f>
        <v>0.80071271929824595</v>
      </c>
      <c r="S15">
        <f t="shared" si="0"/>
        <v>12.7571115973742</v>
      </c>
      <c r="T15">
        <f>0.01*$C15*掺杂元素表!S$5+(1-0.01*$C15*掺杂元素表!$B$8)*掺杂元素表!S$2</f>
        <v>2.3725000000000001</v>
      </c>
      <c r="U15">
        <v>35</v>
      </c>
      <c r="V15" t="str">
        <f>掺杂元素表!A$6</f>
        <v>Ta</v>
      </c>
      <c r="W15">
        <f>0.01*$U15*掺杂元素表!C$6+(1-0.01*$U15*掺杂元素表!$B$6/5)*掺杂元素表!C$3</f>
        <v>0.64</v>
      </c>
      <c r="X15">
        <f>0.01*$U15*掺杂元素表!D$6+(1-0.01*$U15*掺杂元素表!$B$6/5)*掺杂元素表!D$3</f>
        <v>147.05000000000001</v>
      </c>
      <c r="Y15">
        <f>0.01*$U15*掺杂元素表!E$6+(1-0.01*$U15*掺杂元素表!$B$6/5)*掺杂元素表!E$3</f>
        <v>2.23807343282094</v>
      </c>
      <c r="Z15">
        <f>0.01*$U15*掺杂元素表!F$6+(1-0.01*$U15*掺杂元素表!$B$6/5)*掺杂元素表!F$3</f>
        <v>243</v>
      </c>
      <c r="AA15">
        <f>0.01*$U15*掺杂元素表!G$6+(1-0.01*$U15*掺杂元素表!$B$6/5)*掺杂元素表!G$3</f>
        <v>5</v>
      </c>
      <c r="AB15">
        <f>0.01*$U15*掺杂元素表!H$6+(1-0.01*$U15*掺杂元素表!$B$6/5)*掺杂元素表!H$3</f>
        <v>137.35</v>
      </c>
      <c r="AC15">
        <f>0.01*$U15*掺杂元素表!I$6+(1-0.01*$U15*掺杂元素表!$B$6/5)*掺杂元素表!I$3</f>
        <v>1.7324999999999999</v>
      </c>
      <c r="AD15">
        <f>0.01*$U15*掺杂元素表!J$6+(1-0.01*$U15*掺杂元素表!$B$6/5)*掺杂元素表!J$3</f>
        <v>1.6725000000000001</v>
      </c>
      <c r="AE15">
        <f>0.01*$U15*掺杂元素表!K$6+(1-0.01*$U15*掺杂元素表!$B$6/5)*掺杂元素表!K$3</f>
        <v>1.5649999999999999</v>
      </c>
      <c r="AF15">
        <f>0.01*$U15*掺杂元素表!L$6+(1-0.01*$U15*掺杂元素表!$B$6/5)*掺杂元素表!L$3</f>
        <v>690.21500000000003</v>
      </c>
      <c r="AG15">
        <f>0.01*$U15*掺杂元素表!M$6+(1-0.01*$U15*掺杂元素表!$B$6/5)*掺杂元素表!M$3</f>
        <v>66.814999999999998</v>
      </c>
      <c r="AH15">
        <f>0.01*$U15*掺杂元素表!N$6+(1-0.01*$U15*掺杂元素表!$B$6/5)*掺杂元素表!N$3</f>
        <v>123.72035</v>
      </c>
      <c r="AI15">
        <f>0.01*$U15*掺杂元素表!O$6+(1-0.01*$U15*掺杂元素表!$B$6/5)*掺杂元素表!O$3</f>
        <v>4.0999999999999996</v>
      </c>
      <c r="AJ15">
        <f>0.01*$U15*掺杂元素表!P$6+(1-0.01*$U15*掺杂元素表!$B$6/5)*掺杂元素表!P$3</f>
        <v>52.2</v>
      </c>
      <c r="AK15">
        <f>0.01*$U15*掺杂元素表!Q$6+(1-0.01*$U15*掺杂元素表!$B$6/5)*掺杂元素表!Q$3</f>
        <v>7.8125</v>
      </c>
      <c r="AL15">
        <f t="shared" si="1"/>
        <v>12.7317073170732</v>
      </c>
      <c r="AM15">
        <f>0.01*$U15*掺杂元素表!S$6+(1-0.01*$U15*掺杂元素表!$B$6/5)*掺杂元素表!S$3</f>
        <v>2.7705000000000002</v>
      </c>
      <c r="AN15">
        <v>581.83018000000004</v>
      </c>
      <c r="AO15">
        <f t="shared" si="2"/>
        <v>4.8896085190906899E-4</v>
      </c>
      <c r="AP15" s="3">
        <v>-102.12945000000001</v>
      </c>
      <c r="AQ15" s="3">
        <v>151.65543</v>
      </c>
      <c r="AR15" s="3">
        <v>379.81711000000001</v>
      </c>
      <c r="AS15">
        <f t="shared" si="3"/>
        <v>0.915148688082707</v>
      </c>
      <c r="AT15">
        <v>5.5403700000000002</v>
      </c>
      <c r="AU15">
        <v>5.5821300000000003</v>
      </c>
      <c r="AV15">
        <v>15.711729999999999</v>
      </c>
      <c r="AW15">
        <v>485.73559999999998</v>
      </c>
      <c r="AZ15">
        <f t="shared" si="4"/>
        <v>1.6269332331897798E-2</v>
      </c>
      <c r="BA15">
        <v>0.779748</v>
      </c>
      <c r="BB15">
        <v>6.4468500000000004</v>
      </c>
      <c r="BC15" s="4">
        <v>396.25781000000001</v>
      </c>
    </row>
    <row r="16" spans="1:56" x14ac:dyDescent="0.25">
      <c r="A16" t="s">
        <v>59</v>
      </c>
      <c r="B16" t="str">
        <f>掺杂元素表!A$5</f>
        <v>Ce</v>
      </c>
      <c r="C16">
        <v>1</v>
      </c>
      <c r="D16">
        <f>0.01*$C16*掺杂元素表!C$5+(1-0.01*$C16*掺杂元素表!$B$5)*掺杂元素表!C$2</f>
        <v>1.2402</v>
      </c>
      <c r="E16">
        <f>0.01*$C16*掺杂元素表!D$5+(1-0.01*$C16*掺杂元素表!$B$8)*掺杂元素表!D$2</f>
        <v>142.93</v>
      </c>
      <c r="F16">
        <f>0.01*$C16*掺杂元素表!E$5+(1-0.01*$C16*掺杂元素表!$B$8)*掺杂元素表!E$2</f>
        <v>2.6955020166811998</v>
      </c>
      <c r="G16">
        <f>0.01*$C16*掺杂元素表!F$5+(1-0.01*$C16*掺杂元素表!$B$8)*掺杂元素表!F$2</f>
        <v>240.88</v>
      </c>
      <c r="H16">
        <f>0.01*$C16*掺杂元素表!G$5+(1-0.01*$C16*掺杂元素表!$B$8)*掺杂元素表!G$2</f>
        <v>4.96</v>
      </c>
      <c r="I16">
        <f>0.01*$C16*掺杂元素表!H$5+(1-0.01*$C16*掺杂元素表!$B$8)*掺杂元素表!H$2</f>
        <v>151.59</v>
      </c>
      <c r="J16">
        <f>0.01*$C16*掺杂元素表!I$5+(1-0.01*$C16*掺杂元素表!$B$8)*掺杂元素表!I$2</f>
        <v>2.8660000000000001</v>
      </c>
      <c r="K16">
        <f>0.01*$C16*掺杂元素表!J$5+(1-0.01*$C16*掺杂元素表!$B$8)*掺杂元素表!J$2</f>
        <v>1.8408</v>
      </c>
      <c r="L16">
        <f>0.01*$C16*掺杂元素表!K$5+(1-0.01*$C16*掺杂元素表!$B$8)*掺杂元素表!K$2</f>
        <v>1.9026000000000001</v>
      </c>
      <c r="M16">
        <f>0.01*$C16*掺杂元素表!L$5+(1-0.01*$C16*掺杂元素表!$B$8)*掺杂元素表!L$2</f>
        <v>721.72400000000005</v>
      </c>
      <c r="N16">
        <f>0.01*$C16*掺杂元素表!M$5+(1-0.01*$C16*掺杂元素表!$B$8)*掺杂元素表!M$2</f>
        <v>123.58799999999999</v>
      </c>
      <c r="O16">
        <f>0.01*$C16*掺杂元素表!N$5+(1-0.01*$C16*掺杂元素表!$B$8)*掺杂元素表!N$2</f>
        <v>107.1118</v>
      </c>
      <c r="P16">
        <f>0.01*$C16*掺杂元素表!O$5+(1-0.01*$C16*掺杂元素表!$B$8)*掺杂元素表!O$2</f>
        <v>3.6560000000000001</v>
      </c>
      <c r="Q16">
        <f>0.01*$C16*掺杂元素表!P$5+(1-0.01*$C16*掺杂元素表!$B$8)*掺杂元素表!P$2</f>
        <v>46.64</v>
      </c>
      <c r="R16">
        <f>0.01*$C16*掺杂元素表!Q$5+(1-0.01*$C16*掺杂元素表!$B$8)*掺杂元素表!Q$2</f>
        <v>0.80071271929824595</v>
      </c>
      <c r="S16">
        <f t="shared" si="0"/>
        <v>12.7571115973742</v>
      </c>
      <c r="T16">
        <f>0.01*$C16*掺杂元素表!S$5+(1-0.01*$C16*掺杂元素表!$B$8)*掺杂元素表!S$2</f>
        <v>2.3725000000000001</v>
      </c>
      <c r="U16">
        <v>40</v>
      </c>
      <c r="V16" t="str">
        <f>掺杂元素表!A$6</f>
        <v>Ta</v>
      </c>
      <c r="W16">
        <f>0.01*$U16*掺杂元素表!C$6+(1-0.01*$U16*掺杂元素表!$B$6/5)*掺杂元素表!C$3</f>
        <v>0.64</v>
      </c>
      <c r="X16">
        <f>0.01*$U16*掺杂元素表!D$6+(1-0.01*$U16*掺杂元素表!$B$6/5)*掺杂元素表!D$3</f>
        <v>147.19999999999999</v>
      </c>
      <c r="Y16">
        <f>0.01*$U16*掺杂元素表!E$6+(1-0.01*$U16*掺杂元素表!$B$6/5)*掺杂元素表!E$3</f>
        <v>2.2385234328209398</v>
      </c>
      <c r="Z16">
        <f>0.01*$U16*掺杂元素表!F$6+(1-0.01*$U16*掺杂元素表!$B$6/5)*掺杂元素表!F$3</f>
        <v>243</v>
      </c>
      <c r="AA16">
        <f>0.01*$U16*掺杂元素表!G$6+(1-0.01*$U16*掺杂元素表!$B$6/5)*掺杂元素表!G$3</f>
        <v>5</v>
      </c>
      <c r="AB16">
        <f>0.01*$U16*掺杂元素表!H$6+(1-0.01*$U16*掺杂元素表!$B$6/5)*掺杂元素表!H$3</f>
        <v>137.4</v>
      </c>
      <c r="AC16">
        <f>0.01*$U16*掺杂元素表!I$6+(1-0.01*$U16*掺杂元素表!$B$6/5)*掺杂元素表!I$3</f>
        <v>1.73</v>
      </c>
      <c r="AD16">
        <f>0.01*$U16*掺杂元素表!J$6+(1-0.01*$U16*掺杂元素表!$B$6/5)*掺杂元素表!J$3</f>
        <v>1.66</v>
      </c>
      <c r="AE16">
        <f>0.01*$U16*掺杂元素表!K$6+(1-0.01*$U16*掺杂元素表!$B$6/5)*掺杂元素表!K$3</f>
        <v>1.56</v>
      </c>
      <c r="AF16">
        <f>0.01*$U16*掺杂元素表!L$6+(1-0.01*$U16*掺杂元素表!$B$6/5)*掺杂元素表!L$3</f>
        <v>695.66</v>
      </c>
      <c r="AG16">
        <f>0.01*$U16*掺杂元素表!M$6+(1-0.01*$U16*掺杂元素表!$B$6/5)*掺杂元素表!M$3</f>
        <v>64.06</v>
      </c>
      <c r="AH16">
        <f>0.01*$U16*掺杂元素表!N$6+(1-0.01*$U16*掺杂元素表!$B$6/5)*掺杂元素表!N$3</f>
        <v>128.1224</v>
      </c>
      <c r="AI16">
        <f>0.01*$U16*掺杂元素表!O$6+(1-0.01*$U16*掺杂元素表!$B$6/5)*掺杂元素表!O$3</f>
        <v>4.05</v>
      </c>
      <c r="AJ16">
        <f>0.01*$U16*掺杂元素表!P$6+(1-0.01*$U16*掺杂元素表!$B$6/5)*掺杂元素表!P$3</f>
        <v>53.8</v>
      </c>
      <c r="AK16">
        <f>0.01*$U16*掺杂元素表!Q$6+(1-0.01*$U16*掺杂元素表!$B$6/5)*掺杂元素表!Q$3</f>
        <v>7.8125</v>
      </c>
      <c r="AL16">
        <f t="shared" si="1"/>
        <v>13.283950617284001</v>
      </c>
      <c r="AM16">
        <f>0.01*$U16*掺杂元素表!S$6+(1-0.01*$U16*掺杂元素表!$B$6/5)*掺杂元素表!S$3</f>
        <v>2.7719999999999998</v>
      </c>
      <c r="AN16">
        <v>574.61575000000005</v>
      </c>
      <c r="AO16">
        <f t="shared" si="2"/>
        <v>4.8903326512931601E-4</v>
      </c>
      <c r="AP16" s="3">
        <v>-119.69141999999999</v>
      </c>
      <c r="AQ16" s="3">
        <v>84.574460000000002</v>
      </c>
      <c r="AR16" s="3">
        <v>376.65019999999998</v>
      </c>
      <c r="AS16">
        <f t="shared" si="3"/>
        <v>0.915148688082707</v>
      </c>
      <c r="AT16">
        <v>5.5394500000000004</v>
      </c>
      <c r="AU16">
        <v>5.5812099999999996</v>
      </c>
      <c r="AV16">
        <v>15.715120000000001</v>
      </c>
      <c r="AW16">
        <v>485.63229000000001</v>
      </c>
      <c r="AZ16">
        <f t="shared" si="4"/>
        <v>1.38958701060709E-2</v>
      </c>
      <c r="BA16">
        <v>0.80462299999999998</v>
      </c>
      <c r="BB16">
        <v>5.7972299999999999</v>
      </c>
      <c r="BC16" s="4">
        <v>417.19085999999999</v>
      </c>
    </row>
    <row r="17" spans="1:56" x14ac:dyDescent="0.25">
      <c r="A17" t="s">
        <v>60</v>
      </c>
      <c r="B17" t="s">
        <v>56</v>
      </c>
      <c r="C17">
        <v>0</v>
      </c>
      <c r="D17">
        <f>0.01*$C17*掺杂元素表!C$7+(1-0.01*$C17*掺杂元素表!$B$7)*掺杂元素表!C$2</f>
        <v>1.28</v>
      </c>
      <c r="E17">
        <f>0.01*$C17*掺杂元素表!D$7+(1-0.01*$C17*掺杂元素表!$B$7)*掺杂元素表!D$2</f>
        <v>144</v>
      </c>
      <c r="F17">
        <f>0.01*$C17*掺杂元素表!E$7+(1-0.01*$C17*掺杂元素表!$B$7)*掺杂元素表!E$2</f>
        <v>2.72441546042156</v>
      </c>
      <c r="G17">
        <f>0.01*$C17*掺杂元素表!F$7+(1-0.01*$C17*掺杂元素表!$B$7)*掺杂元素表!F$2</f>
        <v>243</v>
      </c>
      <c r="H17">
        <f>0.01*$C17*掺杂元素表!G$7+(1-0.01*$C17*掺杂元素表!$B$7)*掺杂元素表!G$2</f>
        <v>5</v>
      </c>
      <c r="I17">
        <f>0.01*$C17*掺杂元素表!H$7+(1-0.01*$C17*掺杂元素表!$B$7)*掺杂元素表!H$2</f>
        <v>153</v>
      </c>
      <c r="J17">
        <f>0.01*$C17*掺杂元素表!I$7+(1-0.01*$C17*掺杂元素表!$B$7)*掺杂元素表!I$2</f>
        <v>2.9</v>
      </c>
      <c r="K17">
        <f>0.01*$C17*掺杂元素表!J$7+(1-0.01*$C17*掺杂元素表!$B$7)*掺杂元素表!J$2</f>
        <v>1.86</v>
      </c>
      <c r="L17">
        <f>0.01*$C17*掺杂元素表!K$7+(1-0.01*$C17*掺杂元素表!$B$7)*掺杂元素表!K$2</f>
        <v>1.93</v>
      </c>
      <c r="M17">
        <f>0.01*$C17*掺杂元素表!L$7+(1-0.01*$C17*掺杂元素表!$B$7)*掺杂元素表!L$2</f>
        <v>731</v>
      </c>
      <c r="N17">
        <f>0.01*$C17*掺杂元素表!M$7+(1-0.01*$C17*掺杂元素表!$B$7)*掺杂元素表!M$2</f>
        <v>125.6</v>
      </c>
      <c r="O17">
        <f>0.01*$C17*掺杂元素表!N$7+(1-0.01*$C17*掺杂元素表!$B$7)*掺杂元素表!N$2</f>
        <v>107.86799999999999</v>
      </c>
      <c r="P17">
        <f>0.01*$C17*掺杂元素表!O$7+(1-0.01*$C17*掺杂元素表!$B$7)*掺杂元素表!O$2</f>
        <v>3.7</v>
      </c>
      <c r="Q17">
        <f>0.01*$C17*掺杂元素表!P$7+(1-0.01*$C17*掺杂元素表!$B$7)*掺杂元素表!P$2</f>
        <v>47</v>
      </c>
      <c r="R17">
        <f>0.01*$C17*掺杂元素表!Q$7+(1-0.01*$C17*掺杂元素表!$B$7)*掺杂元素表!Q$2</f>
        <v>0.78125</v>
      </c>
      <c r="S17">
        <f t="shared" si="0"/>
        <v>12.7027027027027</v>
      </c>
      <c r="T17">
        <f>0.01*$C17*掺杂元素表!S$7+(1-0.01*$C17*掺杂元素表!$B$7)*掺杂元素表!S$2</f>
        <v>2.375</v>
      </c>
      <c r="U17">
        <v>0</v>
      </c>
      <c r="V17" t="s">
        <v>56</v>
      </c>
      <c r="W17">
        <f>0.01*$U17*掺杂元素表!C$6+(1-0.01*$U17*掺杂元素表!$B$6/5)*掺杂元素表!C$3</f>
        <v>0.64</v>
      </c>
      <c r="X17">
        <f>0.01*$U17*掺杂元素表!D$6+(1-0.01*$U17*掺杂元素表!$B$6/5)*掺杂元素表!D$3</f>
        <v>146</v>
      </c>
      <c r="Y17">
        <f>0.01*$U17*掺杂元素表!E$6+(1-0.01*$U17*掺杂元素表!$B$6/5)*掺杂元素表!E$3</f>
        <v>2.2349234328209402</v>
      </c>
      <c r="Z17">
        <f>0.01*$U17*掺杂元素表!F$6+(1-0.01*$U17*掺杂元素表!$B$6/5)*掺杂元素表!F$3</f>
        <v>243</v>
      </c>
      <c r="AA17">
        <f>0.01*$U17*掺杂元素表!G$6+(1-0.01*$U17*掺杂元素表!$B$6/5)*掺杂元素表!G$3</f>
        <v>5</v>
      </c>
      <c r="AB17">
        <f>0.01*$U17*掺杂元素表!H$6+(1-0.01*$U17*掺杂元素表!$B$6/5)*掺杂元素表!H$3</f>
        <v>137</v>
      </c>
      <c r="AC17">
        <f>0.01*$U17*掺杂元素表!I$6+(1-0.01*$U17*掺杂元素表!$B$6/5)*掺杂元素表!I$3</f>
        <v>1.75</v>
      </c>
      <c r="AD17">
        <f>0.01*$U17*掺杂元素表!J$6+(1-0.01*$U17*掺杂元素表!$B$6/5)*掺杂元素表!J$3</f>
        <v>1.76</v>
      </c>
      <c r="AE17">
        <f>0.01*$U17*掺杂元素表!K$6+(1-0.01*$U17*掺杂元素表!$B$6/5)*掺杂元素表!K$3</f>
        <v>1.6</v>
      </c>
      <c r="AF17">
        <f>0.01*$U17*掺杂元素表!L$6+(1-0.01*$U17*掺杂元素表!$B$6/5)*掺杂元素表!L$3</f>
        <v>652.1</v>
      </c>
      <c r="AG17">
        <f>0.01*$U17*掺杂元素表!M$6+(1-0.01*$U17*掺杂元素表!$B$6/5)*掺杂元素表!M$3</f>
        <v>86.1</v>
      </c>
      <c r="AH17">
        <f>0.01*$U17*掺杂元素表!N$6+(1-0.01*$U17*掺杂元素表!$B$6/5)*掺杂元素表!N$3</f>
        <v>92.906000000000006</v>
      </c>
      <c r="AI17">
        <f>0.01*$U17*掺杂元素表!O$6+(1-0.01*$U17*掺杂元素表!$B$6/5)*掺杂元素表!O$3</f>
        <v>4.45</v>
      </c>
      <c r="AJ17">
        <f>0.01*$U17*掺杂元素表!P$6+(1-0.01*$U17*掺杂元素表!$B$6/5)*掺杂元素表!P$3</f>
        <v>41</v>
      </c>
      <c r="AK17">
        <f>0.01*$U17*掺杂元素表!Q$6+(1-0.01*$U17*掺杂元素表!$B$6/5)*掺杂元素表!Q$3</f>
        <v>7.8125</v>
      </c>
      <c r="AL17">
        <f t="shared" si="1"/>
        <v>9.2134831460674196</v>
      </c>
      <c r="AM17">
        <f>0.01*$U17*掺杂元素表!S$6+(1-0.01*$U17*掺杂元素表!$B$6/5)*掺杂元素表!S$3</f>
        <v>2.76</v>
      </c>
      <c r="AN17">
        <v>333.3</v>
      </c>
      <c r="AO17">
        <f t="shared" si="2"/>
        <v>4.8529613612193899E-4</v>
      </c>
      <c r="AP17" s="3" t="s">
        <v>61</v>
      </c>
      <c r="AQ17" s="3" t="s">
        <v>61</v>
      </c>
      <c r="AR17" s="3" t="s">
        <v>61</v>
      </c>
      <c r="AS17">
        <f t="shared" si="3"/>
        <v>0.92894420273526801</v>
      </c>
      <c r="AT17">
        <v>5.5529999999999999</v>
      </c>
      <c r="AU17">
        <v>5.609</v>
      </c>
      <c r="AV17">
        <v>15.654</v>
      </c>
      <c r="AW17">
        <v>487.53</v>
      </c>
      <c r="AZ17">
        <f t="shared" si="4"/>
        <v>4.1876999999999999E-3</v>
      </c>
      <c r="BA17">
        <v>0.19106000000000001</v>
      </c>
      <c r="BB17">
        <v>0.83753999999999995</v>
      </c>
      <c r="BC17" s="4">
        <v>200</v>
      </c>
      <c r="BD17" t="s">
        <v>62</v>
      </c>
    </row>
    <row r="18" spans="1:56" x14ac:dyDescent="0.25">
      <c r="A18" t="s">
        <v>60</v>
      </c>
      <c r="B18" t="str">
        <f>掺杂元素表!A$7</f>
        <v>Na</v>
      </c>
      <c r="C18">
        <v>50</v>
      </c>
      <c r="D18">
        <f>0.01*$C18*掺杂元素表!C$7+(1-0.01*$C18*掺杂元素表!$B$7)*掺杂元素表!C$2</f>
        <v>1.335</v>
      </c>
      <c r="E18">
        <f>0.01*$C18*掺杂元素表!D$7+(1-0.01*$C18*掺杂元素表!$B$7)*掺杂元素表!D$2</f>
        <v>167</v>
      </c>
      <c r="F18">
        <f>0.01*$C18*掺杂元素表!E$7+(1-0.01*$C18*掺杂元素表!$B$7)*掺杂元素表!E$2</f>
        <v>2.7219154604215601</v>
      </c>
      <c r="G18">
        <f>0.01*$C18*掺杂元素表!F$7+(1-0.01*$C18*掺杂元素表!$B$7)*掺杂元素表!F$2</f>
        <v>256.5</v>
      </c>
      <c r="H18">
        <f>0.01*$C18*掺杂元素表!G$7+(1-0.01*$C18*掺杂元素表!$B$7)*掺杂元素表!G$2</f>
        <v>4</v>
      </c>
      <c r="I18">
        <f>0.01*$C18*掺杂元素表!H$7+(1-0.01*$C18*掺杂元素表!$B$7)*掺杂元素表!H$2</f>
        <v>153.5</v>
      </c>
      <c r="J18">
        <f>0.01*$C18*掺杂元素表!I$7+(1-0.01*$C18*掺杂元素表!$B$7)*掺杂元素表!I$2</f>
        <v>3.3149999999999999</v>
      </c>
      <c r="K18">
        <f>0.01*$C18*掺杂元素表!J$7+(1-0.01*$C18*掺杂元素表!$B$7)*掺杂元素表!J$2</f>
        <v>1.635</v>
      </c>
      <c r="L18">
        <f>0.01*$C18*掺杂元素表!K$7+(1-0.01*$C18*掺杂元素表!$B$7)*掺杂元素表!K$2</f>
        <v>1.43</v>
      </c>
      <c r="M18">
        <f>0.01*$C18*掺杂元素表!L$7+(1-0.01*$C18*掺杂元素表!$B$7)*掺杂元素表!L$2</f>
        <v>613.4</v>
      </c>
      <c r="N18">
        <f>0.01*$C18*掺杂元素表!M$7+(1-0.01*$C18*掺杂元素表!$B$7)*掺杂元素表!M$2</f>
        <v>89.2</v>
      </c>
      <c r="O18">
        <f>0.01*$C18*掺杂元素表!N$7+(1-0.01*$C18*掺杂元素表!$B$7)*掺杂元素表!N$2</f>
        <v>65.428849999999997</v>
      </c>
      <c r="P18">
        <f>0.01*$C18*掺杂元素表!O$7+(1-0.01*$C18*掺杂元素表!$B$7)*掺杂元素表!O$2</f>
        <v>2.95</v>
      </c>
      <c r="Q18">
        <f>0.01*$C18*掺杂元素表!P$7+(1-0.01*$C18*掺杂元素表!$B$7)*掺杂元素表!P$2</f>
        <v>29</v>
      </c>
      <c r="R18">
        <f>0.01*$C18*掺杂元素表!Q$7+(1-0.01*$C18*掺杂元素表!$B$7)*掺杂元素表!Q$2</f>
        <v>0.75033723021582699</v>
      </c>
      <c r="S18">
        <f t="shared" si="0"/>
        <v>9.8305084745762699</v>
      </c>
      <c r="T18">
        <f>0.01*$C18*掺杂元素表!S$7+(1-0.01*$C18*掺杂元素表!$B$7)*掺杂元素表!S$2</f>
        <v>2.5125000000000002</v>
      </c>
      <c r="U18">
        <v>0</v>
      </c>
      <c r="V18" t="s">
        <v>56</v>
      </c>
      <c r="W18">
        <f>0.01*$U18*掺杂元素表!C$6+(1-0.01*$U18*掺杂元素表!$B$6/5)*掺杂元素表!C$3</f>
        <v>0.64</v>
      </c>
      <c r="X18">
        <f>0.01*$U18*掺杂元素表!D$6+(1-0.01*$U18*掺杂元素表!$B$6/5)*掺杂元素表!D$3</f>
        <v>146</v>
      </c>
      <c r="Y18">
        <f>0.01*$U18*掺杂元素表!E$6+(1-0.01*$U18*掺杂元素表!$B$6/5)*掺杂元素表!E$3</f>
        <v>2.2349234328209402</v>
      </c>
      <c r="Z18">
        <f>0.01*$U18*掺杂元素表!F$6+(1-0.01*$U18*掺杂元素表!$B$6/5)*掺杂元素表!F$3</f>
        <v>243</v>
      </c>
      <c r="AA18">
        <f>0.01*$U18*掺杂元素表!G$6+(1-0.01*$U18*掺杂元素表!$B$6/5)*掺杂元素表!G$3</f>
        <v>5</v>
      </c>
      <c r="AB18">
        <f>0.01*$U18*掺杂元素表!H$6+(1-0.01*$U18*掺杂元素表!$B$6/5)*掺杂元素表!H$3</f>
        <v>137</v>
      </c>
      <c r="AC18">
        <f>0.01*$U18*掺杂元素表!I$6+(1-0.01*$U18*掺杂元素表!$B$6/5)*掺杂元素表!I$3</f>
        <v>1.75</v>
      </c>
      <c r="AD18">
        <f>0.01*$U18*掺杂元素表!J$6+(1-0.01*$U18*掺杂元素表!$B$6/5)*掺杂元素表!J$3</f>
        <v>1.76</v>
      </c>
      <c r="AE18">
        <f>0.01*$U18*掺杂元素表!K$6+(1-0.01*$U18*掺杂元素表!$B$6/5)*掺杂元素表!K$3</f>
        <v>1.6</v>
      </c>
      <c r="AF18">
        <f>0.01*$U18*掺杂元素表!L$6+(1-0.01*$U18*掺杂元素表!$B$6/5)*掺杂元素表!L$3</f>
        <v>652.1</v>
      </c>
      <c r="AG18">
        <f>0.01*$U18*掺杂元素表!M$6+(1-0.01*$U18*掺杂元素表!$B$6/5)*掺杂元素表!M$3</f>
        <v>86.1</v>
      </c>
      <c r="AH18">
        <f>0.01*$U18*掺杂元素表!N$6+(1-0.01*$U18*掺杂元素表!$B$6/5)*掺杂元素表!N$3</f>
        <v>92.906000000000006</v>
      </c>
      <c r="AI18">
        <f>0.01*$U18*掺杂元素表!O$6+(1-0.01*$U18*掺杂元素表!$B$6/5)*掺杂元素表!O$3</f>
        <v>4.45</v>
      </c>
      <c r="AJ18">
        <f>0.01*$U18*掺杂元素表!P$6+(1-0.01*$U18*掺杂元素表!$B$6/5)*掺杂元素表!P$3</f>
        <v>41</v>
      </c>
      <c r="AK18">
        <f>0.01*$U18*掺杂元素表!Q$6+(1-0.01*$U18*掺杂元素表!$B$6/5)*掺杂元素表!Q$3</f>
        <v>7.8125</v>
      </c>
      <c r="AL18">
        <f t="shared" si="1"/>
        <v>9.2134831460674196</v>
      </c>
      <c r="AM18">
        <f>0.01*$U18*掺杂元素表!S$6+(1-0.01*$U18*掺杂元素表!$B$6/5)*掺杂元素表!S$3</f>
        <v>2.76</v>
      </c>
      <c r="AN18">
        <v>413.3</v>
      </c>
      <c r="AO18">
        <f t="shared" si="2"/>
        <v>4.9469397786383801E-4</v>
      </c>
      <c r="AP18" s="3" t="s">
        <v>61</v>
      </c>
      <c r="AQ18" s="3" t="s">
        <v>61</v>
      </c>
      <c r="AR18" s="3" t="s">
        <v>61</v>
      </c>
      <c r="AS18">
        <f t="shared" si="3"/>
        <v>0.94800835614961099</v>
      </c>
      <c r="AT18">
        <v>5.5170000000000003</v>
      </c>
      <c r="AU18">
        <v>5.5750000000000002</v>
      </c>
      <c r="AV18">
        <v>15.574999999999999</v>
      </c>
      <c r="AW18">
        <v>479.1</v>
      </c>
      <c r="AZ18">
        <f t="shared" si="4"/>
        <v>4.3065500000000001E-3</v>
      </c>
      <c r="BA18">
        <v>0.53535999999999995</v>
      </c>
      <c r="BB18">
        <v>0.86131000000000002</v>
      </c>
      <c r="BC18" s="4">
        <v>200</v>
      </c>
      <c r="BD18" t="s">
        <v>62</v>
      </c>
    </row>
    <row r="19" spans="1:56" x14ac:dyDescent="0.25">
      <c r="A19" t="s">
        <v>60</v>
      </c>
      <c r="B19" t="s">
        <v>56</v>
      </c>
      <c r="C19">
        <v>0</v>
      </c>
      <c r="D19">
        <f>0.01*$C19*掺杂元素表!C$7+(1-0.01*$C19*掺杂元素表!$B$7)*掺杂元素表!C$2</f>
        <v>1.28</v>
      </c>
      <c r="E19">
        <f>0.01*$C19*掺杂元素表!D$7+(1-0.01*$C19*掺杂元素表!$B$7)*掺杂元素表!D$2</f>
        <v>144</v>
      </c>
      <c r="F19">
        <f>0.01*$C19*掺杂元素表!E$7+(1-0.01*$C19*掺杂元素表!$B$7)*掺杂元素表!E$2</f>
        <v>2.72441546042156</v>
      </c>
      <c r="G19">
        <f>0.01*$C19*掺杂元素表!F$7+(1-0.01*$C19*掺杂元素表!$B$7)*掺杂元素表!F$2</f>
        <v>243</v>
      </c>
      <c r="H19">
        <f>0.01*$C19*掺杂元素表!G$7+(1-0.01*$C19*掺杂元素表!$B$7)*掺杂元素表!G$2</f>
        <v>5</v>
      </c>
      <c r="I19">
        <f>0.01*$C19*掺杂元素表!H$7+(1-0.01*$C19*掺杂元素表!$B$7)*掺杂元素表!H$2</f>
        <v>153</v>
      </c>
      <c r="J19">
        <f>0.01*$C19*掺杂元素表!I$7+(1-0.01*$C19*掺杂元素表!$B$7)*掺杂元素表!I$2</f>
        <v>2.9</v>
      </c>
      <c r="K19">
        <f>0.01*$C19*掺杂元素表!J$7+(1-0.01*$C19*掺杂元素表!$B$7)*掺杂元素表!J$2</f>
        <v>1.86</v>
      </c>
      <c r="L19">
        <f>0.01*$C19*掺杂元素表!K$7+(1-0.01*$C19*掺杂元素表!$B$7)*掺杂元素表!K$2</f>
        <v>1.93</v>
      </c>
      <c r="M19">
        <f>0.01*$C19*掺杂元素表!L$7+(1-0.01*$C19*掺杂元素表!$B$7)*掺杂元素表!L$2</f>
        <v>731</v>
      </c>
      <c r="N19">
        <f>0.01*$C19*掺杂元素表!M$7+(1-0.01*$C19*掺杂元素表!$B$7)*掺杂元素表!M$2</f>
        <v>125.6</v>
      </c>
      <c r="O19">
        <f>0.01*$C19*掺杂元素表!N$7+(1-0.01*$C19*掺杂元素表!$B$7)*掺杂元素表!N$2</f>
        <v>107.86799999999999</v>
      </c>
      <c r="P19">
        <f>0.01*$C19*掺杂元素表!O$7+(1-0.01*$C19*掺杂元素表!$B$7)*掺杂元素表!O$2</f>
        <v>3.7</v>
      </c>
      <c r="Q19">
        <f>0.01*$C19*掺杂元素表!P$7+(1-0.01*$C19*掺杂元素表!$B$7)*掺杂元素表!P$2</f>
        <v>47</v>
      </c>
      <c r="R19">
        <f>0.01*$C19*掺杂元素表!Q$7+(1-0.01*$C19*掺杂元素表!$B$7)*掺杂元素表!Q$2</f>
        <v>0.78125</v>
      </c>
      <c r="S19">
        <f t="shared" si="0"/>
        <v>12.7027027027027</v>
      </c>
      <c r="T19">
        <f>0.01*$C19*掺杂元素表!S$7+(1-0.01*$C19*掺杂元素表!$B$7)*掺杂元素表!S$2</f>
        <v>2.375</v>
      </c>
      <c r="U19">
        <v>50</v>
      </c>
      <c r="V19" t="str">
        <f>掺杂元素表!A$6</f>
        <v>Ta</v>
      </c>
      <c r="W19">
        <f>0.01*$U19*掺杂元素表!C$6+(1-0.01*$U19*掺杂元素表!$B$6/5)*掺杂元素表!C$3</f>
        <v>0.64</v>
      </c>
      <c r="X19">
        <f>0.01*$U19*掺杂元素表!D$6+(1-0.01*$U19*掺杂元素表!$B$6/5)*掺杂元素表!D$3</f>
        <v>147.5</v>
      </c>
      <c r="Y19">
        <f>0.01*$U19*掺杂元素表!E$6+(1-0.01*$U19*掺杂元素表!$B$6/5)*掺杂元素表!E$3</f>
        <v>2.2394234328209399</v>
      </c>
      <c r="Z19">
        <f>0.01*$U19*掺杂元素表!F$6+(1-0.01*$U19*掺杂元素表!$B$6/5)*掺杂元素表!F$3</f>
        <v>243</v>
      </c>
      <c r="AA19">
        <f>0.01*$U19*掺杂元素表!G$6+(1-0.01*$U19*掺杂元素表!$B$6/5)*掺杂元素表!G$3</f>
        <v>5</v>
      </c>
      <c r="AB19">
        <f>0.01*$U19*掺杂元素表!H$6+(1-0.01*$U19*掺杂元素表!$B$6/5)*掺杂元素表!H$3</f>
        <v>137.5</v>
      </c>
      <c r="AC19">
        <f>0.01*$U19*掺杂元素表!I$6+(1-0.01*$U19*掺杂元素表!$B$6/5)*掺杂元素表!I$3</f>
        <v>1.7250000000000001</v>
      </c>
      <c r="AD19">
        <f>0.01*$U19*掺杂元素表!J$6+(1-0.01*$U19*掺杂元素表!$B$6/5)*掺杂元素表!J$3</f>
        <v>1.635</v>
      </c>
      <c r="AE19">
        <f>0.01*$U19*掺杂元素表!K$6+(1-0.01*$U19*掺杂元素表!$B$6/5)*掺杂元素表!K$3</f>
        <v>1.55</v>
      </c>
      <c r="AF19">
        <f>0.01*$U19*掺杂元素表!L$6+(1-0.01*$U19*掺杂元素表!$B$6/5)*掺杂元素表!L$3</f>
        <v>706.55</v>
      </c>
      <c r="AG19">
        <f>0.01*$U19*掺杂元素表!M$6+(1-0.01*$U19*掺杂元素表!$B$6/5)*掺杂元素表!M$3</f>
        <v>58.55</v>
      </c>
      <c r="AH19">
        <f>0.01*$U19*掺杂元素表!N$6+(1-0.01*$U19*掺杂元素表!$B$6/5)*掺杂元素表!N$3</f>
        <v>136.9265</v>
      </c>
      <c r="AI19">
        <f>0.01*$U19*掺杂元素表!O$6+(1-0.01*$U19*掺杂元素表!$B$6/5)*掺杂元素表!O$3</f>
        <v>3.95</v>
      </c>
      <c r="AJ19">
        <f>0.01*$U19*掺杂元素表!P$6+(1-0.01*$U19*掺杂元素表!$B$6/5)*掺杂元素表!P$3</f>
        <v>57</v>
      </c>
      <c r="AK19">
        <f>0.01*$U19*掺杂元素表!Q$6+(1-0.01*$U19*掺杂元素表!$B$6/5)*掺杂元素表!Q$3</f>
        <v>7.8125</v>
      </c>
      <c r="AL19">
        <f t="shared" si="1"/>
        <v>14.430379746835399</v>
      </c>
      <c r="AM19">
        <f>0.01*$U19*掺杂元素表!S$6+(1-0.01*$U19*掺杂元素表!$B$6/5)*掺杂元素表!S$3</f>
        <v>2.7749999999999999</v>
      </c>
      <c r="AN19">
        <v>496.67</v>
      </c>
      <c r="AO19">
        <f t="shared" si="2"/>
        <v>4.89411788595877E-4</v>
      </c>
      <c r="AP19" s="3" t="s">
        <v>61</v>
      </c>
      <c r="AQ19" s="3" t="s">
        <v>61</v>
      </c>
      <c r="AR19" s="3" t="s">
        <v>61</v>
      </c>
      <c r="AS19">
        <f t="shared" si="3"/>
        <v>0.92894420273526801</v>
      </c>
      <c r="AT19">
        <v>5.5330000000000004</v>
      </c>
      <c r="AU19">
        <v>5.58</v>
      </c>
      <c r="AV19">
        <v>15.704000000000001</v>
      </c>
      <c r="AW19">
        <v>484.86</v>
      </c>
      <c r="AZ19">
        <f t="shared" si="4"/>
        <v>9.0446551724137902E-3</v>
      </c>
      <c r="BA19">
        <v>0.87966</v>
      </c>
      <c r="BB19">
        <v>2.6229499999999999</v>
      </c>
      <c r="BC19" s="4">
        <v>290</v>
      </c>
      <c r="BD19" t="s">
        <v>62</v>
      </c>
    </row>
    <row r="20" spans="1:56" x14ac:dyDescent="0.25">
      <c r="A20" t="s">
        <v>63</v>
      </c>
      <c r="B20" t="s">
        <v>56</v>
      </c>
      <c r="C20">
        <v>0</v>
      </c>
      <c r="D20">
        <f>0.01*$C20*掺杂元素表!C$8+(1-0.01*$C20*掺杂元素表!$B$8)*掺杂元素表!C$2</f>
        <v>1.28</v>
      </c>
      <c r="E20">
        <f>0.01*$C20*掺杂元素表!D$8+(1-0.01*$C20*掺杂元素表!$B$8)*掺杂元素表!D$2</f>
        <v>144</v>
      </c>
      <c r="F20">
        <f>0.01*$C20*掺杂元素表!E$8+(1-0.01*$C20*掺杂元素表!$B$8)*掺杂元素表!E$2</f>
        <v>2.72441546042156</v>
      </c>
      <c r="G20">
        <f>0.01*$C20*掺杂元素表!F$8+(1-0.01*$C20*掺杂元素表!$B$8)*掺杂元素表!F$2</f>
        <v>243</v>
      </c>
      <c r="H20">
        <f>0.01*$C20*掺杂元素表!G$8+(1-0.01*$C20*掺杂元素表!$B$8)*掺杂元素表!G$2</f>
        <v>5</v>
      </c>
      <c r="I20">
        <f>0.01*$C20*掺杂元素表!H$8+(1-0.01*$C20*掺杂元素表!$B$8)*掺杂元素表!H$2</f>
        <v>153</v>
      </c>
      <c r="J20">
        <f>0.01*$C20*掺杂元素表!I$8+(1-0.01*$C20*掺杂元素表!$B$8)*掺杂元素表!I$2</f>
        <v>2.9</v>
      </c>
      <c r="K20">
        <f>0.01*$C20*掺杂元素表!J$8+(1-0.01*$C20*掺杂元素表!$B$8)*掺杂元素表!J$2</f>
        <v>1.86</v>
      </c>
      <c r="L20">
        <f>0.01*$C20*掺杂元素表!K$8+(1-0.01*$C20*掺杂元素表!$B$8)*掺杂元素表!K$2</f>
        <v>1.93</v>
      </c>
      <c r="M20">
        <f>0.01*$C20*掺杂元素表!L$8+(1-0.01*$C20*掺杂元素表!$B$8)*掺杂元素表!L$2</f>
        <v>731</v>
      </c>
      <c r="N20">
        <f>0.01*$C20*掺杂元素表!M$8+(1-0.01*$C20*掺杂元素表!$B$8)*掺杂元素表!M$2</f>
        <v>125.6</v>
      </c>
      <c r="O20">
        <f>0.01*$C20*掺杂元素表!N$8+(1-0.01*$C20*掺杂元素表!$B$8)*掺杂元素表!N$2</f>
        <v>107.86799999999999</v>
      </c>
      <c r="P20">
        <f>0.01*$C20*掺杂元素表!O$8+(1-0.01*$C20*掺杂元素表!$B$8)*掺杂元素表!O$2</f>
        <v>3.7</v>
      </c>
      <c r="Q20">
        <f>0.01*$C20*掺杂元素表!P$8+(1-0.01*$C20*掺杂元素表!$B$8)*掺杂元素表!P$2</f>
        <v>47</v>
      </c>
      <c r="R20">
        <f>0.01*$C20*掺杂元素表!Q$8+(1-0.01*$C20*掺杂元素表!$B$8)*掺杂元素表!Q$2</f>
        <v>0.78125</v>
      </c>
      <c r="S20">
        <f t="shared" si="0"/>
        <v>12.7027027027027</v>
      </c>
      <c r="T20">
        <f>0.01*$C20*掺杂元素表!S$8+(1-0.01*$C20*掺杂元素表!$B$8)*掺杂元素表!S$2</f>
        <v>2.375</v>
      </c>
      <c r="U20">
        <v>0</v>
      </c>
      <c r="V20" t="s">
        <v>56</v>
      </c>
      <c r="W20">
        <f>0.01*$U20*掺杂元素表!C$6+(1-0.01*$U20*掺杂元素表!$B$6/5)*掺杂元素表!C$3</f>
        <v>0.64</v>
      </c>
      <c r="X20">
        <f>0.01*$U20*掺杂元素表!D$6+(1-0.01*$U20*掺杂元素表!$B$6/5)*掺杂元素表!D$3</f>
        <v>146</v>
      </c>
      <c r="Y20">
        <f>0.01*$U20*掺杂元素表!E$6+(1-0.01*$U20*掺杂元素表!$B$6/5)*掺杂元素表!E$3</f>
        <v>2.2349234328209402</v>
      </c>
      <c r="Z20">
        <f>0.01*$U20*掺杂元素表!F$6+(1-0.01*$U20*掺杂元素表!$B$6/5)*掺杂元素表!F$3</f>
        <v>243</v>
      </c>
      <c r="AA20">
        <f>0.01*$U20*掺杂元素表!G$6+(1-0.01*$U20*掺杂元素表!$B$6/5)*掺杂元素表!G$3</f>
        <v>5</v>
      </c>
      <c r="AB20">
        <f>0.01*$U20*掺杂元素表!H$6+(1-0.01*$U20*掺杂元素表!$B$6/5)*掺杂元素表!H$3</f>
        <v>137</v>
      </c>
      <c r="AC20">
        <f>0.01*$U20*掺杂元素表!I$6+(1-0.01*$U20*掺杂元素表!$B$6/5)*掺杂元素表!I$3</f>
        <v>1.75</v>
      </c>
      <c r="AD20">
        <f>0.01*$U20*掺杂元素表!J$6+(1-0.01*$U20*掺杂元素表!$B$6/5)*掺杂元素表!J$3</f>
        <v>1.76</v>
      </c>
      <c r="AE20">
        <f>0.01*$U20*掺杂元素表!K$6+(1-0.01*$U20*掺杂元素表!$B$6/5)*掺杂元素表!K$3</f>
        <v>1.6</v>
      </c>
      <c r="AF20">
        <f>0.01*$U20*掺杂元素表!L$6+(1-0.01*$U20*掺杂元素表!$B$6/5)*掺杂元素表!L$3</f>
        <v>652.1</v>
      </c>
      <c r="AG20">
        <f>0.01*$U20*掺杂元素表!M$6+(1-0.01*$U20*掺杂元素表!$B$6/5)*掺杂元素表!M$3</f>
        <v>86.1</v>
      </c>
      <c r="AH20">
        <f>0.01*$U20*掺杂元素表!N$6+(1-0.01*$U20*掺杂元素表!$B$6/5)*掺杂元素表!N$3</f>
        <v>92.906000000000006</v>
      </c>
      <c r="AI20">
        <f>0.01*$U20*掺杂元素表!O$6+(1-0.01*$U20*掺杂元素表!$B$6/5)*掺杂元素表!O$3</f>
        <v>4.45</v>
      </c>
      <c r="AJ20">
        <f>0.01*$U20*掺杂元素表!P$6+(1-0.01*$U20*掺杂元素表!$B$6/5)*掺杂元素表!P$3</f>
        <v>41</v>
      </c>
      <c r="AK20">
        <f>0.01*$U20*掺杂元素表!Q$6+(1-0.01*$U20*掺杂元素表!$B$6/5)*掺杂元素表!Q$3</f>
        <v>7.8125</v>
      </c>
      <c r="AL20">
        <f t="shared" si="1"/>
        <v>9.2134831460674196</v>
      </c>
      <c r="AM20">
        <f>0.01*$U20*掺杂元素表!S$6+(1-0.01*$U20*掺杂元素表!$B$6/5)*掺杂元素表!S$3</f>
        <v>2.76</v>
      </c>
      <c r="AN20">
        <v>160</v>
      </c>
      <c r="AO20">
        <f t="shared" si="2"/>
        <v>4.8093332879120499E-4</v>
      </c>
      <c r="AP20" s="3">
        <v>58.1</v>
      </c>
      <c r="AQ20" s="3">
        <v>231.39</v>
      </c>
      <c r="AR20" s="3">
        <v>312.79000000000002</v>
      </c>
      <c r="AS20">
        <f t="shared" si="3"/>
        <v>0.92894420273526801</v>
      </c>
      <c r="AT20">
        <v>5.5488299999999997</v>
      </c>
      <c r="AU20">
        <v>5.6058899999999996</v>
      </c>
      <c r="AV20">
        <v>15.65761</v>
      </c>
      <c r="AW20">
        <v>487.20150999999998</v>
      </c>
      <c r="AZ20">
        <f t="shared" si="4"/>
        <v>1.02409142857143E-2</v>
      </c>
      <c r="BA20">
        <v>0.39470250000000001</v>
      </c>
      <c r="BB20">
        <v>1.79216</v>
      </c>
      <c r="BC20" s="4">
        <v>175</v>
      </c>
    </row>
    <row r="21" spans="1:56" x14ac:dyDescent="0.25">
      <c r="A21" t="s">
        <v>63</v>
      </c>
      <c r="B21" t="str">
        <f>掺杂元素表!A$8</f>
        <v>Ba</v>
      </c>
      <c r="C21">
        <v>0.5</v>
      </c>
      <c r="D21">
        <f>0.01*$C21*掺杂元素表!C$8+(1-0.01*$C21*掺杂元素表!$B$8)*掺杂元素表!C$2</f>
        <v>1.27525</v>
      </c>
      <c r="E21">
        <f>0.01*$C21*掺杂元素表!D$8+(1-0.01*$C21*掺杂元素表!$B$8)*掺杂元素表!D$2</f>
        <v>143.66999999999999</v>
      </c>
      <c r="F21">
        <f>0.01*$C21*掺杂元素表!E$8+(1-0.01*$C21*掺杂元素表!$B$8)*掺杂元素表!E$2</f>
        <v>2.7119360608354199</v>
      </c>
      <c r="G21">
        <f>0.01*$C21*掺杂元素表!F$8+(1-0.01*$C21*掺杂元素表!$B$8)*掺杂元素表!F$2</f>
        <v>242.10499999999999</v>
      </c>
      <c r="H21">
        <f>0.01*$C21*掺杂元素表!G$8+(1-0.01*$C21*掺杂元素表!$B$8)*掺杂元素表!G$2</f>
        <v>4.9749999999999996</v>
      </c>
      <c r="I21">
        <f>0.01*$C21*掺杂元素表!H$8+(1-0.01*$C21*掺杂元素表!$B$8)*掺杂元素表!H$2</f>
        <v>152.46</v>
      </c>
      <c r="J21">
        <f>0.01*$C21*掺杂元素表!I$8+(1-0.01*$C21*掺杂元素表!$B$8)*掺杂元素表!I$2</f>
        <v>2.88775</v>
      </c>
      <c r="K21">
        <f>0.01*$C21*掺杂元素表!J$8+(1-0.01*$C21*掺杂元素表!$B$8)*掺杂元素表!J$2</f>
        <v>1.84805</v>
      </c>
      <c r="L21">
        <f>0.01*$C21*掺杂元素表!K$8+(1-0.01*$C21*掺杂元素表!$B$8)*掺杂元素表!K$2</f>
        <v>1.9151499999999999</v>
      </c>
      <c r="M21">
        <f>0.01*$C21*掺杂元素表!L$8+(1-0.01*$C21*掺杂元素表!$B$8)*掺杂元素表!L$2</f>
        <v>726.20450000000005</v>
      </c>
      <c r="N21">
        <f>0.01*$C21*掺杂元素表!M$8+(1-0.01*$C21*掺杂元素表!$B$8)*掺杂元素表!M$2</f>
        <v>124.41374999999999</v>
      </c>
      <c r="O21">
        <f>0.01*$C21*掺杂元素表!N$8+(1-0.01*$C21*掺杂元素表!$B$8)*掺杂元素表!N$2</f>
        <v>107.475955</v>
      </c>
      <c r="P21">
        <f>0.01*$C21*掺杂元素表!O$8+(1-0.01*$C21*掺杂元素表!$B$8)*掺杂元素表!O$2</f>
        <v>3.6772499999999999</v>
      </c>
      <c r="Q21">
        <f>0.01*$C21*掺杂元素表!P$8+(1-0.01*$C21*掺杂元素表!$B$8)*掺杂元素表!P$2</f>
        <v>46.81</v>
      </c>
      <c r="R21">
        <f>0.01*$C21*掺杂元素表!Q$8+(1-0.01*$C21*掺杂元素表!$B$8)*掺杂元素表!Q$2</f>
        <v>0.77964868012422395</v>
      </c>
      <c r="S21">
        <f t="shared" si="0"/>
        <v>12.729621320280099</v>
      </c>
      <c r="T21">
        <f>0.01*$C21*掺杂元素表!S$8+(1-0.01*$C21*掺杂元素表!$B$8)*掺杂元素表!S$2</f>
        <v>2.3682599999999998</v>
      </c>
      <c r="U21">
        <v>0</v>
      </c>
      <c r="V21" t="s">
        <v>56</v>
      </c>
      <c r="W21">
        <f>0.01*$U21*掺杂元素表!C$6+(1-0.01*$U21*掺杂元素表!$B$6/5)*掺杂元素表!C$3</f>
        <v>0.64</v>
      </c>
      <c r="X21">
        <f>0.01*$U21*掺杂元素表!D$6+(1-0.01*$U21*掺杂元素表!$B$6/5)*掺杂元素表!D$3</f>
        <v>146</v>
      </c>
      <c r="Y21">
        <f>0.01*$U21*掺杂元素表!E$6+(1-0.01*$U21*掺杂元素表!$B$6/5)*掺杂元素表!E$3</f>
        <v>2.2349234328209402</v>
      </c>
      <c r="Z21">
        <f>0.01*$U21*掺杂元素表!F$6+(1-0.01*$U21*掺杂元素表!$B$6/5)*掺杂元素表!F$3</f>
        <v>243</v>
      </c>
      <c r="AA21">
        <f>0.01*$U21*掺杂元素表!G$6+(1-0.01*$U21*掺杂元素表!$B$6/5)*掺杂元素表!G$3</f>
        <v>5</v>
      </c>
      <c r="AB21">
        <f>0.01*$U21*掺杂元素表!H$6+(1-0.01*$U21*掺杂元素表!$B$6/5)*掺杂元素表!H$3</f>
        <v>137</v>
      </c>
      <c r="AC21">
        <f>0.01*$U21*掺杂元素表!I$6+(1-0.01*$U21*掺杂元素表!$B$6/5)*掺杂元素表!I$3</f>
        <v>1.75</v>
      </c>
      <c r="AD21">
        <f>0.01*$U21*掺杂元素表!J$6+(1-0.01*$U21*掺杂元素表!$B$6/5)*掺杂元素表!J$3</f>
        <v>1.76</v>
      </c>
      <c r="AE21">
        <f>0.01*$U21*掺杂元素表!K$6+(1-0.01*$U21*掺杂元素表!$B$6/5)*掺杂元素表!K$3</f>
        <v>1.6</v>
      </c>
      <c r="AF21">
        <f>0.01*$U21*掺杂元素表!L$6+(1-0.01*$U21*掺杂元素表!$B$6/5)*掺杂元素表!L$3</f>
        <v>652.1</v>
      </c>
      <c r="AG21">
        <f>0.01*$U21*掺杂元素表!M$6+(1-0.01*$U21*掺杂元素表!$B$6/5)*掺杂元素表!M$3</f>
        <v>86.1</v>
      </c>
      <c r="AH21">
        <f>0.01*$U21*掺杂元素表!N$6+(1-0.01*$U21*掺杂元素表!$B$6/5)*掺杂元素表!N$3</f>
        <v>92.906000000000006</v>
      </c>
      <c r="AI21">
        <f>0.01*$U21*掺杂元素表!O$6+(1-0.01*$U21*掺杂元素表!$B$6/5)*掺杂元素表!O$3</f>
        <v>4.45</v>
      </c>
      <c r="AJ21">
        <f>0.01*$U21*掺杂元素表!P$6+(1-0.01*$U21*掺杂元素表!$B$6/5)*掺杂元素表!P$3</f>
        <v>41</v>
      </c>
      <c r="AK21">
        <f>0.01*$U21*掺杂元素表!Q$6+(1-0.01*$U21*掺杂元素表!$B$6/5)*掺杂元素表!Q$3</f>
        <v>7.8125</v>
      </c>
      <c r="AL21">
        <f t="shared" si="1"/>
        <v>9.2134831460674196</v>
      </c>
      <c r="AM21">
        <f>0.01*$U21*掺杂元素表!S$6+(1-0.01*$U21*掺杂元素表!$B$6/5)*掺杂元素表!S$3</f>
        <v>2.76</v>
      </c>
      <c r="AN21">
        <v>255</v>
      </c>
      <c r="AO21">
        <f t="shared" si="2"/>
        <v>4.8425031741381499E-4</v>
      </c>
      <c r="AP21" s="3">
        <v>58.1</v>
      </c>
      <c r="AQ21" s="3">
        <v>231.39</v>
      </c>
      <c r="AR21" s="3">
        <v>305.81</v>
      </c>
      <c r="AS21">
        <f t="shared" si="3"/>
        <v>0.92729775312221097</v>
      </c>
      <c r="AT21">
        <v>5.5503499999999999</v>
      </c>
      <c r="AU21">
        <v>5.6058899999999996</v>
      </c>
      <c r="AV21">
        <v>15.65714</v>
      </c>
      <c r="AW21">
        <v>487.23903000000001</v>
      </c>
      <c r="AZ21">
        <f t="shared" si="4"/>
        <v>1.26976571428571E-2</v>
      </c>
      <c r="BA21">
        <v>0.4199524</v>
      </c>
      <c r="BB21">
        <v>2.2220900000000001</v>
      </c>
      <c r="BC21" s="4">
        <v>175</v>
      </c>
    </row>
    <row r="22" spans="1:56" ht="15" customHeight="1" x14ac:dyDescent="0.25">
      <c r="A22" t="s">
        <v>63</v>
      </c>
      <c r="B22" t="str">
        <f>掺杂元素表!A$8</f>
        <v>Ba</v>
      </c>
      <c r="C22">
        <v>1</v>
      </c>
      <c r="D22">
        <f>0.01*$C22*掺杂元素表!C$8+(1-0.01*$C22*掺杂元素表!$B$8)*掺杂元素表!C$2</f>
        <v>1.2705</v>
      </c>
      <c r="E22">
        <f>0.01*$C22*掺杂元素表!D$8+(1-0.01*$C22*掺杂元素表!$B$8)*掺杂元素表!D$2</f>
        <v>143.34</v>
      </c>
      <c r="F22">
        <f>0.01*$C22*掺杂元素表!E$8+(1-0.01*$C22*掺杂元素表!$B$8)*掺杂元素表!E$2</f>
        <v>2.6994566612492701</v>
      </c>
      <c r="G22">
        <f>0.01*$C22*掺杂元素表!F$8+(1-0.01*$C22*掺杂元素表!$B$8)*掺杂元素表!F$2</f>
        <v>241.21</v>
      </c>
      <c r="H22">
        <f>0.01*$C22*掺杂元素表!G$8+(1-0.01*$C22*掺杂元素表!$B$8)*掺杂元素表!G$2</f>
        <v>4.95</v>
      </c>
      <c r="I22">
        <f>0.01*$C22*掺杂元素表!H$8+(1-0.01*$C22*掺杂元素表!$B$8)*掺杂元素表!H$2</f>
        <v>151.91999999999999</v>
      </c>
      <c r="J22">
        <f>0.01*$C22*掺杂元素表!I$8+(1-0.01*$C22*掺杂元素表!$B$8)*掺杂元素表!I$2</f>
        <v>2.8755000000000002</v>
      </c>
      <c r="K22">
        <f>0.01*$C22*掺杂元素表!J$8+(1-0.01*$C22*掺杂元素表!$B$8)*掺杂元素表!J$2</f>
        <v>1.8361000000000001</v>
      </c>
      <c r="L22">
        <f>0.01*$C22*掺杂元素表!K$8+(1-0.01*$C22*掺杂元素表!$B$8)*掺杂元素表!K$2</f>
        <v>1.9003000000000001</v>
      </c>
      <c r="M22">
        <f>0.01*$C22*掺杂元素表!L$8+(1-0.01*$C22*掺杂元素表!$B$8)*掺杂元素表!L$2</f>
        <v>721.40899999999999</v>
      </c>
      <c r="N22">
        <f>0.01*$C22*掺杂元素表!M$8+(1-0.01*$C22*掺杂元素表!$B$8)*掺杂元素表!M$2</f>
        <v>123.22750000000001</v>
      </c>
      <c r="O22">
        <f>0.01*$C22*掺杂元素表!N$8+(1-0.01*$C22*掺杂元素表!$B$8)*掺杂元素表!N$2</f>
        <v>107.08391</v>
      </c>
      <c r="P22">
        <f>0.01*$C22*掺杂元素表!O$8+(1-0.01*$C22*掺杂元素表!$B$8)*掺杂元素表!O$2</f>
        <v>3.6545000000000001</v>
      </c>
      <c r="Q22">
        <f>0.01*$C22*掺杂元素表!P$8+(1-0.01*$C22*掺杂元素表!$B$8)*掺杂元素表!P$2</f>
        <v>46.62</v>
      </c>
      <c r="R22">
        <f>0.01*$C22*掺杂元素表!Q$8+(1-0.01*$C22*掺杂元素表!$B$8)*掺杂元素表!Q$2</f>
        <v>0.77804736024844701</v>
      </c>
      <c r="S22">
        <f t="shared" si="0"/>
        <v>12.756875085511</v>
      </c>
      <c r="T22">
        <f>0.01*$C22*掺杂元素表!S$8+(1-0.01*$C22*掺杂元素表!$B$8)*掺杂元素表!S$2</f>
        <v>2.3615200000000001</v>
      </c>
      <c r="U22">
        <v>0</v>
      </c>
      <c r="V22" t="s">
        <v>56</v>
      </c>
      <c r="W22">
        <f>0.01*$U22*掺杂元素表!C$6+(1-0.01*$U22*掺杂元素表!$B$6/5)*掺杂元素表!C$3</f>
        <v>0.64</v>
      </c>
      <c r="X22">
        <f>0.01*$U22*掺杂元素表!D$6+(1-0.01*$U22*掺杂元素表!$B$6/5)*掺杂元素表!D$3</f>
        <v>146</v>
      </c>
      <c r="Y22">
        <f>0.01*$U22*掺杂元素表!E$6+(1-0.01*$U22*掺杂元素表!$B$6/5)*掺杂元素表!E$3</f>
        <v>2.2349234328209402</v>
      </c>
      <c r="Z22">
        <f>0.01*$U22*掺杂元素表!F$6+(1-0.01*$U22*掺杂元素表!$B$6/5)*掺杂元素表!F$3</f>
        <v>243</v>
      </c>
      <c r="AA22">
        <f>0.01*$U22*掺杂元素表!G$6+(1-0.01*$U22*掺杂元素表!$B$6/5)*掺杂元素表!G$3</f>
        <v>5</v>
      </c>
      <c r="AB22">
        <f>0.01*$U22*掺杂元素表!H$6+(1-0.01*$U22*掺杂元素表!$B$6/5)*掺杂元素表!H$3</f>
        <v>137</v>
      </c>
      <c r="AC22">
        <f>0.01*$U22*掺杂元素表!I$6+(1-0.01*$U22*掺杂元素表!$B$6/5)*掺杂元素表!I$3</f>
        <v>1.75</v>
      </c>
      <c r="AD22">
        <f>0.01*$U22*掺杂元素表!J$6+(1-0.01*$U22*掺杂元素表!$B$6/5)*掺杂元素表!J$3</f>
        <v>1.76</v>
      </c>
      <c r="AE22">
        <f>0.01*$U22*掺杂元素表!K$6+(1-0.01*$U22*掺杂元素表!$B$6/5)*掺杂元素表!K$3</f>
        <v>1.6</v>
      </c>
      <c r="AF22">
        <f>0.01*$U22*掺杂元素表!L$6+(1-0.01*$U22*掺杂元素表!$B$6/5)*掺杂元素表!L$3</f>
        <v>652.1</v>
      </c>
      <c r="AG22">
        <f>0.01*$U22*掺杂元素表!M$6+(1-0.01*$U22*掺杂元素表!$B$6/5)*掺杂元素表!M$3</f>
        <v>86.1</v>
      </c>
      <c r="AH22">
        <f>0.01*$U22*掺杂元素表!N$6+(1-0.01*$U22*掺杂元素表!$B$6/5)*掺杂元素表!N$3</f>
        <v>92.906000000000006</v>
      </c>
      <c r="AI22">
        <f>0.01*$U22*掺杂元素表!O$6+(1-0.01*$U22*掺杂元素表!$B$6/5)*掺杂元素表!O$3</f>
        <v>4.45</v>
      </c>
      <c r="AJ22">
        <f>0.01*$U22*掺杂元素表!P$6+(1-0.01*$U22*掺杂元素表!$B$6/5)*掺杂元素表!P$3</f>
        <v>41</v>
      </c>
      <c r="AK22">
        <f>0.01*$U22*掺杂元素表!Q$6+(1-0.01*$U22*掺杂元素表!$B$6/5)*掺杂元素表!Q$3</f>
        <v>7.8125</v>
      </c>
      <c r="AL22">
        <f t="shared" si="1"/>
        <v>9.2134831460674196</v>
      </c>
      <c r="AM22">
        <f>0.01*$U22*掺杂元素表!S$6+(1-0.01*$U22*掺杂元素表!$B$6/5)*掺杂元素表!S$3</f>
        <v>2.76</v>
      </c>
      <c r="AN22">
        <v>255</v>
      </c>
      <c r="AO22">
        <f t="shared" si="2"/>
        <v>4.8395544806833601E-4</v>
      </c>
      <c r="AP22" s="3">
        <v>58.1</v>
      </c>
      <c r="AQ22" s="3">
        <v>231.39</v>
      </c>
      <c r="AR22" s="3">
        <v>303.49</v>
      </c>
      <c r="AS22">
        <f t="shared" si="3"/>
        <v>0.92565130350915403</v>
      </c>
      <c r="AT22">
        <v>5.5518599999999996</v>
      </c>
      <c r="AU22">
        <v>5.6068699999999998</v>
      </c>
      <c r="AV22">
        <v>15.65907</v>
      </c>
      <c r="AW22">
        <v>487.53590000000003</v>
      </c>
      <c r="AZ22">
        <f t="shared" si="4"/>
        <v>1.3075428571428601E-2</v>
      </c>
      <c r="BA22">
        <v>0.44390580000000002</v>
      </c>
      <c r="BB22">
        <v>2.2881999999999998</v>
      </c>
      <c r="BC22" s="4">
        <v>175</v>
      </c>
    </row>
    <row r="23" spans="1:56" x14ac:dyDescent="0.25">
      <c r="A23" t="s">
        <v>63</v>
      </c>
      <c r="B23" t="str">
        <f>掺杂元素表!A$8</f>
        <v>Ba</v>
      </c>
      <c r="C23">
        <v>2</v>
      </c>
      <c r="D23">
        <f>0.01*$C23*掺杂元素表!C$8+(1-0.01*$C23*掺杂元素表!$B$8)*掺杂元素表!C$2</f>
        <v>1.2609999999999999</v>
      </c>
      <c r="E23">
        <f>0.01*$C23*掺杂元素表!D$8+(1-0.01*$C23*掺杂元素表!$B$8)*掺杂元素表!D$2</f>
        <v>142.68</v>
      </c>
      <c r="F23">
        <f>0.01*$C23*掺杂元素表!E$8+(1-0.01*$C23*掺杂元素表!$B$8)*掺杂元素表!E$2</f>
        <v>2.6744978620769899</v>
      </c>
      <c r="G23">
        <f>0.01*$C23*掺杂元素表!F$8+(1-0.01*$C23*掺杂元素表!$B$8)*掺杂元素表!F$2</f>
        <v>239.42</v>
      </c>
      <c r="H23">
        <f>0.01*$C23*掺杂元素表!G$8+(1-0.01*$C23*掺杂元素表!$B$8)*掺杂元素表!G$2</f>
        <v>4.9000000000000004</v>
      </c>
      <c r="I23">
        <f>0.01*$C23*掺杂元素表!H$8+(1-0.01*$C23*掺杂元素表!$B$8)*掺杂元素表!H$2</f>
        <v>150.84</v>
      </c>
      <c r="J23">
        <f>0.01*$C23*掺杂元素表!I$8+(1-0.01*$C23*掺杂元素表!$B$8)*掺杂元素表!I$2</f>
        <v>2.851</v>
      </c>
      <c r="K23">
        <f>0.01*$C23*掺杂元素表!J$8+(1-0.01*$C23*掺杂元素表!$B$8)*掺杂元素表!J$2</f>
        <v>1.8122</v>
      </c>
      <c r="L23">
        <f>0.01*$C23*掺杂元素表!K$8+(1-0.01*$C23*掺杂元素表!$B$8)*掺杂元素表!K$2</f>
        <v>1.8706</v>
      </c>
      <c r="M23">
        <f>0.01*$C23*掺杂元素表!L$8+(1-0.01*$C23*掺杂元素表!$B$8)*掺杂元素表!L$2</f>
        <v>711.81799999999998</v>
      </c>
      <c r="N23">
        <f>0.01*$C23*掺杂元素表!M$8+(1-0.01*$C23*掺杂元素表!$B$8)*掺杂元素表!M$2</f>
        <v>120.855</v>
      </c>
      <c r="O23">
        <f>0.01*$C23*掺杂元素表!N$8+(1-0.01*$C23*掺杂元素表!$B$8)*掺杂元素表!N$2</f>
        <v>106.29982</v>
      </c>
      <c r="P23">
        <f>0.01*$C23*掺杂元素表!O$8+(1-0.01*$C23*掺杂元素表!$B$8)*掺杂元素表!O$2</f>
        <v>3.609</v>
      </c>
      <c r="Q23">
        <f>0.01*$C23*掺杂元素表!P$8+(1-0.01*$C23*掺杂元素表!$B$8)*掺杂元素表!P$2</f>
        <v>46.24</v>
      </c>
      <c r="R23">
        <f>0.01*$C23*掺杂元素表!Q$8+(1-0.01*$C23*掺杂元素表!$B$8)*掺杂元素表!Q$2</f>
        <v>0.77484472049689401</v>
      </c>
      <c r="S23">
        <f t="shared" si="0"/>
        <v>12.8124134109172</v>
      </c>
      <c r="T23">
        <f>0.01*$C23*掺杂元素表!S$8+(1-0.01*$C23*掺杂元素表!$B$8)*掺杂元素表!S$2</f>
        <v>2.3480400000000001</v>
      </c>
      <c r="U23">
        <v>0</v>
      </c>
      <c r="V23" t="s">
        <v>56</v>
      </c>
      <c r="W23">
        <f>0.01*$U23*掺杂元素表!C$6+(1-0.01*$U23*掺杂元素表!$B$6/5)*掺杂元素表!C$3</f>
        <v>0.64</v>
      </c>
      <c r="X23">
        <f>0.01*$U23*掺杂元素表!D$6+(1-0.01*$U23*掺杂元素表!$B$6/5)*掺杂元素表!D$3</f>
        <v>146</v>
      </c>
      <c r="Y23">
        <f>0.01*$U23*掺杂元素表!E$6+(1-0.01*$U23*掺杂元素表!$B$6/5)*掺杂元素表!E$3</f>
        <v>2.2349234328209402</v>
      </c>
      <c r="Z23">
        <f>0.01*$U23*掺杂元素表!F$6+(1-0.01*$U23*掺杂元素表!$B$6/5)*掺杂元素表!F$3</f>
        <v>243</v>
      </c>
      <c r="AA23">
        <f>0.01*$U23*掺杂元素表!G$6+(1-0.01*$U23*掺杂元素表!$B$6/5)*掺杂元素表!G$3</f>
        <v>5</v>
      </c>
      <c r="AB23">
        <f>0.01*$U23*掺杂元素表!H$6+(1-0.01*$U23*掺杂元素表!$B$6/5)*掺杂元素表!H$3</f>
        <v>137</v>
      </c>
      <c r="AC23">
        <f>0.01*$U23*掺杂元素表!I$6+(1-0.01*$U23*掺杂元素表!$B$6/5)*掺杂元素表!I$3</f>
        <v>1.75</v>
      </c>
      <c r="AD23">
        <f>0.01*$U23*掺杂元素表!J$6+(1-0.01*$U23*掺杂元素表!$B$6/5)*掺杂元素表!J$3</f>
        <v>1.76</v>
      </c>
      <c r="AE23">
        <f>0.01*$U23*掺杂元素表!K$6+(1-0.01*$U23*掺杂元素表!$B$6/5)*掺杂元素表!K$3</f>
        <v>1.6</v>
      </c>
      <c r="AF23">
        <f>0.01*$U23*掺杂元素表!L$6+(1-0.01*$U23*掺杂元素表!$B$6/5)*掺杂元素表!L$3</f>
        <v>652.1</v>
      </c>
      <c r="AG23">
        <f>0.01*$U23*掺杂元素表!M$6+(1-0.01*$U23*掺杂元素表!$B$6/5)*掺杂元素表!M$3</f>
        <v>86.1</v>
      </c>
      <c r="AH23">
        <f>0.01*$U23*掺杂元素表!N$6+(1-0.01*$U23*掺杂元素表!$B$6/5)*掺杂元素表!N$3</f>
        <v>92.906000000000006</v>
      </c>
      <c r="AI23">
        <f>0.01*$U23*掺杂元素表!O$6+(1-0.01*$U23*掺杂元素表!$B$6/5)*掺杂元素表!O$3</f>
        <v>4.45</v>
      </c>
      <c r="AJ23">
        <f>0.01*$U23*掺杂元素表!P$6+(1-0.01*$U23*掺杂元素表!$B$6/5)*掺杂元素表!P$3</f>
        <v>41</v>
      </c>
      <c r="AK23">
        <f>0.01*$U23*掺杂元素表!Q$6+(1-0.01*$U23*掺杂元素表!$B$6/5)*掺杂元素表!Q$3</f>
        <v>7.8125</v>
      </c>
      <c r="AL23">
        <f t="shared" si="1"/>
        <v>9.2134831460674196</v>
      </c>
      <c r="AM23">
        <f>0.01*$U23*掺杂元素表!S$6+(1-0.01*$U23*掺杂元素表!$B$6/5)*掺杂元素表!S$3</f>
        <v>2.76</v>
      </c>
      <c r="AN23">
        <v>245</v>
      </c>
      <c r="AO23">
        <f t="shared" si="2"/>
        <v>4.8340461053043501E-4</v>
      </c>
      <c r="AP23" s="3">
        <v>58.1</v>
      </c>
      <c r="AQ23" s="3">
        <v>231.39</v>
      </c>
      <c r="AR23" s="3">
        <v>303.49</v>
      </c>
      <c r="AS23">
        <f t="shared" si="3"/>
        <v>0.92235840428303995</v>
      </c>
      <c r="AT23">
        <v>5.5533400000000004</v>
      </c>
      <c r="AU23">
        <v>5.6068699999999998</v>
      </c>
      <c r="AV23">
        <v>15.663360000000001</v>
      </c>
      <c r="AW23">
        <v>487.85804999999999</v>
      </c>
      <c r="AZ23">
        <f t="shared" si="4"/>
        <v>1.3192799999999999E-2</v>
      </c>
      <c r="BA23">
        <v>0.46440199999999998</v>
      </c>
      <c r="BB23">
        <v>2.3087399999999998</v>
      </c>
      <c r="BC23" s="4">
        <v>175</v>
      </c>
    </row>
    <row r="24" spans="1:56" x14ac:dyDescent="0.25">
      <c r="A24" t="s">
        <v>63</v>
      </c>
      <c r="B24" t="str">
        <f>掺杂元素表!A$8</f>
        <v>Ba</v>
      </c>
      <c r="C24">
        <v>3</v>
      </c>
      <c r="D24">
        <f>0.01*$C24*掺杂元素表!C$8+(1-0.01*$C24*掺杂元素表!$B$8)*掺杂元素表!C$2</f>
        <v>1.2515000000000001</v>
      </c>
      <c r="E24">
        <f>0.01*$C24*掺杂元素表!D$8+(1-0.01*$C24*掺杂元素表!$B$8)*掺杂元素表!D$2</f>
        <v>142.02000000000001</v>
      </c>
      <c r="F24">
        <f>0.01*$C24*掺杂元素表!E$8+(1-0.01*$C24*掺杂元素表!$B$8)*掺杂元素表!E$2</f>
        <v>2.6495390629047</v>
      </c>
      <c r="G24">
        <f>0.01*$C24*掺杂元素表!F$8+(1-0.01*$C24*掺杂元素表!$B$8)*掺杂元素表!F$2</f>
        <v>237.63</v>
      </c>
      <c r="H24">
        <f>0.01*$C24*掺杂元素表!G$8+(1-0.01*$C24*掺杂元素表!$B$8)*掺杂元素表!G$2</f>
        <v>4.8499999999999996</v>
      </c>
      <c r="I24">
        <f>0.01*$C24*掺杂元素表!H$8+(1-0.01*$C24*掺杂元素表!$B$8)*掺杂元素表!H$2</f>
        <v>149.76</v>
      </c>
      <c r="J24">
        <f>0.01*$C24*掺杂元素表!I$8+(1-0.01*$C24*掺杂元素表!$B$8)*掺杂元素表!I$2</f>
        <v>2.8264999999999998</v>
      </c>
      <c r="K24">
        <f>0.01*$C24*掺杂元素表!J$8+(1-0.01*$C24*掺杂元素表!$B$8)*掺杂元素表!J$2</f>
        <v>1.7883</v>
      </c>
      <c r="L24">
        <f>0.01*$C24*掺杂元素表!K$8+(1-0.01*$C24*掺杂元素表!$B$8)*掺杂元素表!K$2</f>
        <v>1.8409</v>
      </c>
      <c r="M24">
        <f>0.01*$C24*掺杂元素表!L$8+(1-0.01*$C24*掺杂元素表!$B$8)*掺杂元素表!L$2</f>
        <v>702.22699999999998</v>
      </c>
      <c r="N24">
        <f>0.01*$C24*掺杂元素表!M$8+(1-0.01*$C24*掺杂元素表!$B$8)*掺杂元素表!M$2</f>
        <v>118.4825</v>
      </c>
      <c r="O24">
        <f>0.01*$C24*掺杂元素表!N$8+(1-0.01*$C24*掺杂元素表!$B$8)*掺杂元素表!N$2</f>
        <v>105.51573</v>
      </c>
      <c r="P24">
        <f>0.01*$C24*掺杂元素表!O$8+(1-0.01*$C24*掺杂元素表!$B$8)*掺杂元素表!O$2</f>
        <v>3.5634999999999999</v>
      </c>
      <c r="Q24">
        <f>0.01*$C24*掺杂元素表!P$8+(1-0.01*$C24*掺杂元素表!$B$8)*掺杂元素表!P$2</f>
        <v>45.86</v>
      </c>
      <c r="R24">
        <f>0.01*$C24*掺杂元素表!Q$8+(1-0.01*$C24*掺杂元素表!$B$8)*掺杂元素表!Q$2</f>
        <v>0.77164208074534202</v>
      </c>
      <c r="S24">
        <f t="shared" si="0"/>
        <v>12.8693700014031</v>
      </c>
      <c r="T24">
        <f>0.01*$C24*掺杂元素表!S$8+(1-0.01*$C24*掺杂元素表!$B$8)*掺杂元素表!S$2</f>
        <v>2.3345600000000002</v>
      </c>
      <c r="U24">
        <v>0</v>
      </c>
      <c r="V24" t="s">
        <v>56</v>
      </c>
      <c r="W24">
        <f>0.01*$U24*掺杂元素表!C$6+(1-0.01*$U24*掺杂元素表!$B$6/5)*掺杂元素表!C$3</f>
        <v>0.64</v>
      </c>
      <c r="X24">
        <f>0.01*$U24*掺杂元素表!D$6+(1-0.01*$U24*掺杂元素表!$B$6/5)*掺杂元素表!D$3</f>
        <v>146</v>
      </c>
      <c r="Y24">
        <f>0.01*$U24*掺杂元素表!E$6+(1-0.01*$U24*掺杂元素表!$B$6/5)*掺杂元素表!E$3</f>
        <v>2.2349234328209402</v>
      </c>
      <c r="Z24">
        <f>0.01*$U24*掺杂元素表!F$6+(1-0.01*$U24*掺杂元素表!$B$6/5)*掺杂元素表!F$3</f>
        <v>243</v>
      </c>
      <c r="AA24">
        <f>0.01*$U24*掺杂元素表!G$6+(1-0.01*$U24*掺杂元素表!$B$6/5)*掺杂元素表!G$3</f>
        <v>5</v>
      </c>
      <c r="AB24">
        <f>0.01*$U24*掺杂元素表!H$6+(1-0.01*$U24*掺杂元素表!$B$6/5)*掺杂元素表!H$3</f>
        <v>137</v>
      </c>
      <c r="AC24">
        <f>0.01*$U24*掺杂元素表!I$6+(1-0.01*$U24*掺杂元素表!$B$6/5)*掺杂元素表!I$3</f>
        <v>1.75</v>
      </c>
      <c r="AD24">
        <f>0.01*$U24*掺杂元素表!J$6+(1-0.01*$U24*掺杂元素表!$B$6/5)*掺杂元素表!J$3</f>
        <v>1.76</v>
      </c>
      <c r="AE24">
        <f>0.01*$U24*掺杂元素表!K$6+(1-0.01*$U24*掺杂元素表!$B$6/5)*掺杂元素表!K$3</f>
        <v>1.6</v>
      </c>
      <c r="AF24">
        <f>0.01*$U24*掺杂元素表!L$6+(1-0.01*$U24*掺杂元素表!$B$6/5)*掺杂元素表!L$3</f>
        <v>652.1</v>
      </c>
      <c r="AG24">
        <f>0.01*$U24*掺杂元素表!M$6+(1-0.01*$U24*掺杂元素表!$B$6/5)*掺杂元素表!M$3</f>
        <v>86.1</v>
      </c>
      <c r="AH24">
        <f>0.01*$U24*掺杂元素表!N$6+(1-0.01*$U24*掺杂元素表!$B$6/5)*掺杂元素表!N$3</f>
        <v>92.906000000000006</v>
      </c>
      <c r="AI24">
        <f>0.01*$U24*掺杂元素表!O$6+(1-0.01*$U24*掺杂元素表!$B$6/5)*掺杂元素表!O$3</f>
        <v>4.45</v>
      </c>
      <c r="AJ24">
        <f>0.01*$U24*掺杂元素表!P$6+(1-0.01*$U24*掺杂元素表!$B$6/5)*掺杂元素表!P$3</f>
        <v>41</v>
      </c>
      <c r="AK24">
        <f>0.01*$U24*掺杂元素表!Q$6+(1-0.01*$U24*掺杂元素表!$B$6/5)*掺杂元素表!Q$3</f>
        <v>7.8125</v>
      </c>
      <c r="AL24">
        <f t="shared" si="1"/>
        <v>9.2134831460674196</v>
      </c>
      <c r="AM24">
        <f>0.01*$U24*掺杂元素表!S$6+(1-0.01*$U24*掺杂元素表!$B$6/5)*掺杂元素表!S$3</f>
        <v>2.76</v>
      </c>
      <c r="AN24">
        <v>195</v>
      </c>
      <c r="AO24">
        <f t="shared" si="2"/>
        <v>4.81969422425322E-4</v>
      </c>
      <c r="AP24" s="3">
        <v>58.1</v>
      </c>
      <c r="AQ24" s="3">
        <v>231.39</v>
      </c>
      <c r="AR24" s="3">
        <v>303.49</v>
      </c>
      <c r="AS24">
        <f t="shared" si="3"/>
        <v>0.91906550505692697</v>
      </c>
      <c r="AT24">
        <v>5.5533400000000004</v>
      </c>
      <c r="AU24">
        <v>5.6063799999999997</v>
      </c>
      <c r="AV24">
        <v>15.663869999999999</v>
      </c>
      <c r="AW24">
        <v>487.78384</v>
      </c>
      <c r="AZ24">
        <f t="shared" si="4"/>
        <v>1.26976571428571E-2</v>
      </c>
      <c r="BA24">
        <v>0.51224709999999996</v>
      </c>
      <c r="BB24">
        <v>2.2220900000000001</v>
      </c>
      <c r="BC24" s="4">
        <v>175</v>
      </c>
    </row>
    <row r="25" spans="1:56" x14ac:dyDescent="0.25">
      <c r="A25" t="s">
        <v>64</v>
      </c>
      <c r="B25" t="s">
        <v>65</v>
      </c>
      <c r="C25">
        <v>3</v>
      </c>
      <c r="D25">
        <f>0.005*$C25*掺杂元素表!C$9+0.005*$C25*掺杂元素表!C$10+(1-0.005*$C25*掺杂元素表!$B$9-0.005*$C25*掺杂元素表!$B$10)*掺杂元素表!C$2</f>
        <v>1.2356</v>
      </c>
      <c r="E25">
        <f>0.005*$C25*掺杂元素表!D$9+0.005*$C25*掺杂元素表!D$10+(1-0.005*$C25*掺杂元素表!$B$9-0.005*$C25*掺杂元素表!$B$10)*掺杂元素表!D$2</f>
        <v>140.25</v>
      </c>
      <c r="F25">
        <f>0.005*$C25*掺杂元素表!E$9+0.005*$C25*掺杂元素表!E$10+(1-0.005*$C25*掺杂元素表!$B$9-0.005*$C25*掺杂元素表!$B$10)*掺杂元素表!E$2</f>
        <v>2.6357456984068102</v>
      </c>
      <c r="G25">
        <f>0.005*$C25*掺杂元素表!F$9+0.005*$C25*掺杂元素表!F$10+(1-0.005*$C25*掺杂元素表!$B$9-0.005*$C25*掺杂元素表!$B$10)*掺杂元素表!F$2</f>
        <v>236.31</v>
      </c>
      <c r="H25">
        <f>0.005*$C25*掺杂元素表!G$9+0.005*$C25*掺杂元素表!G$10+(1-0.005*$C25*掺杂元素表!$B$9-0.005*$C25*掺杂元素表!$B$10)*掺杂元素表!G$2</f>
        <v>4.82</v>
      </c>
      <c r="I25">
        <f>0.005*$C25*掺杂元素表!H$9+0.005*$C25*掺杂元素表!H$10+(1-0.005*$C25*掺杂元素表!$B$9-0.005*$C25*掺杂元素表!$B$10)*掺杂元素表!H$2</f>
        <v>148.32</v>
      </c>
      <c r="J25">
        <f>0.005*$C25*掺杂元素表!I$9+0.005*$C25*掺杂元素表!I$10+(1-0.005*$C25*掺杂元素表!$B$9-0.005*$C25*掺杂元素表!$B$10)*掺杂元素表!I$2</f>
        <v>2.8068499999999998</v>
      </c>
      <c r="K25">
        <f>0.005*$C25*掺杂元素表!J$9+0.005*$C25*掺杂元素表!J$10+(1-0.005*$C25*掺杂元素表!$B$9-0.005*$C25*掺杂元素表!$B$10)*掺杂元素表!J$2</f>
        <v>1.7838000000000001</v>
      </c>
      <c r="L25">
        <f>0.005*$C25*掺杂元素表!K$9+0.005*$C25*掺杂元素表!K$10+(1-0.005*$C25*掺杂元素表!$B$9-0.005*$C25*掺杂元素表!$B$10)*掺杂元素表!K$2</f>
        <v>1.8453999999999999</v>
      </c>
      <c r="M25">
        <f>0.005*$C25*掺杂元素表!L$9+0.005*$C25*掺杂元素表!L$10+(1-0.005*$C25*掺杂元素表!$B$9-0.005*$C25*掺杂元素表!$B$10)*掺杂元素表!L$2</f>
        <v>703.12099999999998</v>
      </c>
      <c r="N25">
        <f>0.005*$C25*掺杂元素表!M$9+0.005*$C25*掺杂元素表!M$10+(1-0.005*$C25*掺杂元素表!$B$9-0.005*$C25*掺杂元素表!$B$10)*掺杂元素表!M$2</f>
        <v>119.708</v>
      </c>
      <c r="O25">
        <f>0.005*$C25*掺杂元素表!N$9+0.005*$C25*掺杂元素表!N$10+(1-0.005*$C25*掺杂元素表!$B$9-0.005*$C25*掺杂元素表!$B$10)*掺杂元素表!N$2</f>
        <v>103.75543500000001</v>
      </c>
      <c r="P25">
        <f>0.005*$C25*掺杂元素表!O$9+0.005*$C25*掺杂元素表!O$10+(1-0.005*$C25*掺杂元素表!$B$9-0.005*$C25*掺杂元素表!$B$10)*掺杂元素表!O$2</f>
        <v>3.5402499999999999</v>
      </c>
      <c r="Q25">
        <f>0.005*$C25*掺杂元素表!P$9+0.005*$C25*掺杂元素表!P$10+(1-0.005*$C25*掺杂元素表!$B$9-0.005*$C25*掺杂元素表!$B$10)*掺杂元素表!P$2</f>
        <v>45.155000000000001</v>
      </c>
      <c r="R25">
        <f>0.005*$C25*掺杂元素表!Q$9+0.005*$C25*掺杂元素表!Q$10+(1-0.005*$C25*掺杂元素表!$B$9-0.005*$C25*掺杂元素表!$B$10)*掺杂元素表!Q$2</f>
        <v>0.84745354137447415</v>
      </c>
      <c r="S25">
        <f t="shared" si="0"/>
        <v>12.7547489584069</v>
      </c>
      <c r="T25">
        <f>0.005*$C25*掺杂元素表!S$9+0.005*$C25*掺杂元素表!S$10+(1-0.005*$C25*掺杂元素表!$B$9-0.005*$C25*掺杂元素表!$B$10)*掺杂元素表!S$2</f>
        <v>2.3187500000000001</v>
      </c>
      <c r="U25">
        <v>0</v>
      </c>
      <c r="V25" t="s">
        <v>56</v>
      </c>
      <c r="W25">
        <f>0.01*$U25*掺杂元素表!C$6+(1-0.01*$U25*掺杂元素表!$B$6/5)*掺杂元素表!C$3</f>
        <v>0.64</v>
      </c>
      <c r="X25">
        <f>0.01*$U25*掺杂元素表!D$6+(1-0.01*$U25*掺杂元素表!$B$6/5)*掺杂元素表!D$3</f>
        <v>146</v>
      </c>
      <c r="Y25">
        <f>0.01*$U25*掺杂元素表!E$6+(1-0.01*$U25*掺杂元素表!$B$6/5)*掺杂元素表!E$3</f>
        <v>2.2349234328209402</v>
      </c>
      <c r="Z25">
        <f>0.01*$U25*掺杂元素表!F$6+(1-0.01*$U25*掺杂元素表!$B$6/5)*掺杂元素表!F$3</f>
        <v>243</v>
      </c>
      <c r="AA25">
        <f>0.01*$U25*掺杂元素表!G$6+(1-0.01*$U25*掺杂元素表!$B$6/5)*掺杂元素表!G$3</f>
        <v>5</v>
      </c>
      <c r="AB25">
        <f>0.01*$U25*掺杂元素表!H$6+(1-0.01*$U25*掺杂元素表!$B$6/5)*掺杂元素表!H$3</f>
        <v>137</v>
      </c>
      <c r="AC25">
        <f>0.01*$U25*掺杂元素表!I$6+(1-0.01*$U25*掺杂元素表!$B$6/5)*掺杂元素表!I$3</f>
        <v>1.75</v>
      </c>
      <c r="AD25">
        <f>0.01*$U25*掺杂元素表!J$6+(1-0.01*$U25*掺杂元素表!$B$6/5)*掺杂元素表!J$3</f>
        <v>1.76</v>
      </c>
      <c r="AE25">
        <f>0.01*$U25*掺杂元素表!K$6+(1-0.01*$U25*掺杂元素表!$B$6/5)*掺杂元素表!K$3</f>
        <v>1.6</v>
      </c>
      <c r="AF25">
        <f>0.01*$U25*掺杂元素表!L$6+(1-0.01*$U25*掺杂元素表!$B$6/5)*掺杂元素表!L$3</f>
        <v>652.1</v>
      </c>
      <c r="AG25">
        <f>0.01*$U25*掺杂元素表!M$6+(1-0.01*$U25*掺杂元素表!$B$6/5)*掺杂元素表!M$3</f>
        <v>86.1</v>
      </c>
      <c r="AH25">
        <f>0.01*$U25*掺杂元素表!N$6+(1-0.01*$U25*掺杂元素表!$B$6/5)*掺杂元素表!N$3</f>
        <v>92.906000000000006</v>
      </c>
      <c r="AI25">
        <f>0.01*$U25*掺杂元素表!O$6+(1-0.01*$U25*掺杂元素表!$B$6/5)*掺杂元素表!O$3</f>
        <v>4.45</v>
      </c>
      <c r="AJ25">
        <f>0.01*$U25*掺杂元素表!P$6+(1-0.01*$U25*掺杂元素表!$B$6/5)*掺杂元素表!P$3</f>
        <v>41</v>
      </c>
      <c r="AK25">
        <f>0.01*$U25*掺杂元素表!Q$6+(1-0.01*$U25*掺杂元素表!$B$6/5)*掺杂元素表!Q$3</f>
        <v>7.8125</v>
      </c>
      <c r="AL25">
        <f t="shared" si="1"/>
        <v>9.2134831460674196</v>
      </c>
      <c r="AM25">
        <f>0.01*$U25*掺杂元素表!S$6+(1-0.01*$U25*掺杂元素表!$B$6/5)*掺杂元素表!S$3</f>
        <v>2.76</v>
      </c>
      <c r="AN25">
        <v>400</v>
      </c>
      <c r="AO25">
        <f t="shared" si="2"/>
        <v>4.8710330812186701E-4</v>
      </c>
      <c r="AP25" s="3" t="s">
        <v>66</v>
      </c>
      <c r="AQ25" s="3">
        <v>244.33150000000001</v>
      </c>
      <c r="AR25" s="3">
        <v>383.12189000000001</v>
      </c>
      <c r="AS25">
        <f t="shared" si="3"/>
        <v>0.91355423161532578</v>
      </c>
      <c r="AT25">
        <v>5.5379100000000001</v>
      </c>
      <c r="AU25">
        <v>5.60039</v>
      </c>
      <c r="AV25">
        <v>15.651450000000001</v>
      </c>
      <c r="AW25">
        <v>486.44882000000001</v>
      </c>
      <c r="AZ25">
        <f t="shared" si="4"/>
        <v>9.7222222222222206E-3</v>
      </c>
      <c r="BA25">
        <v>0.38990000000000002</v>
      </c>
      <c r="BB25">
        <v>1.75</v>
      </c>
      <c r="BC25" s="4">
        <v>180</v>
      </c>
      <c r="BD25" t="s">
        <v>67</v>
      </c>
    </row>
    <row r="26" spans="1:56" x14ac:dyDescent="0.25">
      <c r="A26" t="s">
        <v>64</v>
      </c>
      <c r="B26" t="s">
        <v>65</v>
      </c>
      <c r="C26">
        <v>6</v>
      </c>
      <c r="D26">
        <f>0.005*$C26*掺杂元素表!C$9+0.005*$C26*掺杂元素表!C$10+(1-0.005*$C26*掺杂元素表!$B$9-0.005*$C26*掺杂元素表!$B$10)*掺杂元素表!C$2</f>
        <v>1.1912</v>
      </c>
      <c r="E26">
        <f>0.005*$C26*掺杂元素表!D$9+0.005*$C26*掺杂元素表!D$10+(1-0.005*$C26*掺杂元素表!$B$9-0.005*$C26*掺杂元素表!$B$10)*掺杂元素表!D$2</f>
        <v>136.5</v>
      </c>
      <c r="F26">
        <f>0.005*$C26*掺杂元素表!E$9+0.005*$C26*掺杂元素表!E$10+(1-0.005*$C26*掺杂元素表!$B$9-0.005*$C26*掺杂元素表!$B$10)*掺杂元素表!E$2</f>
        <v>2.5470759363920501</v>
      </c>
      <c r="G26">
        <f>0.005*$C26*掺杂元素表!F$9+0.005*$C26*掺杂元素表!F$10+(1-0.005*$C26*掺杂元素表!$B$9-0.005*$C26*掺杂元素表!$B$10)*掺杂元素表!F$2</f>
        <v>229.62</v>
      </c>
      <c r="H26">
        <f>0.005*$C26*掺杂元素表!G$9+0.005*$C26*掺杂元素表!G$10+(1-0.005*$C26*掺杂元素表!$B$9-0.005*$C26*掺杂元素表!$B$10)*掺杂元素表!G$2</f>
        <v>4.6399999999999997</v>
      </c>
      <c r="I26">
        <f>0.005*$C26*掺杂元素表!H$9+0.005*$C26*掺杂元素表!H$10+(1-0.005*$C26*掺杂元素表!$B$9-0.005*$C26*掺杂元素表!$B$10)*掺杂元素表!H$2</f>
        <v>143.63999999999999</v>
      </c>
      <c r="J26">
        <f>0.005*$C26*掺杂元素表!I$9+0.005*$C26*掺杂元素表!I$10+(1-0.005*$C26*掺杂元素表!$B$9-0.005*$C26*掺杂元素表!$B$10)*掺杂元素表!I$2</f>
        <v>2.7136999999999998</v>
      </c>
      <c r="K26">
        <f>0.005*$C26*掺杂元素表!J$9+0.005*$C26*掺杂元素表!J$10+(1-0.005*$C26*掺杂元素表!$B$9-0.005*$C26*掺杂元素表!$B$10)*掺杂元素表!J$2</f>
        <v>1.7076</v>
      </c>
      <c r="L26">
        <f>0.005*$C26*掺杂元素表!K$9+0.005*$C26*掺杂元素表!K$10+(1-0.005*$C26*掺杂元素表!$B$9-0.005*$C26*掺杂元素表!$B$10)*掺杂元素表!K$2</f>
        <v>1.7607999999999999</v>
      </c>
      <c r="M26">
        <f>0.005*$C26*掺杂元素表!L$9+0.005*$C26*掺杂元素表!L$10+(1-0.005*$C26*掺杂元素表!$B$9-0.005*$C26*掺杂元素表!$B$10)*掺杂元素表!L$2</f>
        <v>675.24199999999996</v>
      </c>
      <c r="N26">
        <f>0.005*$C26*掺杂元素表!M$9+0.005*$C26*掺杂元素表!M$10+(1-0.005*$C26*掺杂元素表!$B$9-0.005*$C26*掺杂元素表!$B$10)*掺杂元素表!M$2</f>
        <v>113.816</v>
      </c>
      <c r="O26">
        <f>0.005*$C26*掺杂元素表!N$9+0.005*$C26*掺杂元素表!N$10+(1-0.005*$C26*掺杂元素表!$B$9-0.005*$C26*掺杂元素表!$B$10)*掺杂元素表!N$2</f>
        <v>99.642870000000002</v>
      </c>
      <c r="P26">
        <f>0.005*$C26*掺杂元素表!O$9+0.005*$C26*掺杂元素表!O$10+(1-0.005*$C26*掺杂元素表!$B$9-0.005*$C26*掺杂元素表!$B$10)*掺杂元素表!O$2</f>
        <v>3.3805000000000001</v>
      </c>
      <c r="Q26">
        <f>0.005*$C26*掺杂元素表!P$9+0.005*$C26*掺杂元素表!P$10+(1-0.005*$C26*掺杂元素表!$B$9-0.005*$C26*掺杂元素表!$B$10)*掺杂元素表!P$2</f>
        <v>43.31</v>
      </c>
      <c r="R26">
        <f>0.005*$C26*掺杂元素表!Q$9+0.005*$C26*掺杂元素表!Q$10+(1-0.005*$C26*掺杂元素表!$B$9-0.005*$C26*掺杂元素表!$B$10)*掺杂元素表!Q$2</f>
        <v>0.91365708274894819</v>
      </c>
      <c r="S26">
        <f t="shared" si="0"/>
        <v>12.8117142434551</v>
      </c>
      <c r="T26">
        <f>0.005*$C26*掺杂元素表!S$9+0.005*$C26*掺杂元素表!S$10+(1-0.005*$C26*掺杂元素表!$B$9-0.005*$C26*掺杂元素表!$B$10)*掺杂元素表!S$2</f>
        <v>2.2625000000000002</v>
      </c>
      <c r="U26">
        <v>0</v>
      </c>
      <c r="V26" t="s">
        <v>56</v>
      </c>
      <c r="W26">
        <f>0.01*$U26*掺杂元素表!C$6+(1-0.01*$U26*掺杂元素表!$B$6/5)*掺杂元素表!C$3</f>
        <v>0.64</v>
      </c>
      <c r="X26">
        <f>0.01*$U26*掺杂元素表!D$6+(1-0.01*$U26*掺杂元素表!$B$6/5)*掺杂元素表!D$3</f>
        <v>146</v>
      </c>
      <c r="Y26">
        <f>0.01*$U26*掺杂元素表!E$6+(1-0.01*$U26*掺杂元素表!$B$6/5)*掺杂元素表!E$3</f>
        <v>2.2349234328209402</v>
      </c>
      <c r="Z26">
        <f>0.01*$U26*掺杂元素表!F$6+(1-0.01*$U26*掺杂元素表!$B$6/5)*掺杂元素表!F$3</f>
        <v>243</v>
      </c>
      <c r="AA26">
        <f>0.01*$U26*掺杂元素表!G$6+(1-0.01*$U26*掺杂元素表!$B$6/5)*掺杂元素表!G$3</f>
        <v>5</v>
      </c>
      <c r="AB26">
        <f>0.01*$U26*掺杂元素表!H$6+(1-0.01*$U26*掺杂元素表!$B$6/5)*掺杂元素表!H$3</f>
        <v>137</v>
      </c>
      <c r="AC26">
        <f>0.01*$U26*掺杂元素表!I$6+(1-0.01*$U26*掺杂元素表!$B$6/5)*掺杂元素表!I$3</f>
        <v>1.75</v>
      </c>
      <c r="AD26">
        <f>0.01*$U26*掺杂元素表!J$6+(1-0.01*$U26*掺杂元素表!$B$6/5)*掺杂元素表!J$3</f>
        <v>1.76</v>
      </c>
      <c r="AE26">
        <f>0.01*$U26*掺杂元素表!K$6+(1-0.01*$U26*掺杂元素表!$B$6/5)*掺杂元素表!K$3</f>
        <v>1.6</v>
      </c>
      <c r="AF26">
        <f>0.01*$U26*掺杂元素表!L$6+(1-0.01*$U26*掺杂元素表!$B$6/5)*掺杂元素表!L$3</f>
        <v>652.1</v>
      </c>
      <c r="AG26">
        <f>0.01*$U26*掺杂元素表!M$6+(1-0.01*$U26*掺杂元素表!$B$6/5)*掺杂元素表!M$3</f>
        <v>86.1</v>
      </c>
      <c r="AH26">
        <f>0.01*$U26*掺杂元素表!N$6+(1-0.01*$U26*掺杂元素表!$B$6/5)*掺杂元素表!N$3</f>
        <v>92.906000000000006</v>
      </c>
      <c r="AI26">
        <f>0.01*$U26*掺杂元素表!O$6+(1-0.01*$U26*掺杂元素表!$B$6/5)*掺杂元素表!O$3</f>
        <v>4.45</v>
      </c>
      <c r="AJ26">
        <f>0.01*$U26*掺杂元素表!P$6+(1-0.01*$U26*掺杂元素表!$B$6/5)*掺杂元素表!P$3</f>
        <v>41</v>
      </c>
      <c r="AK26">
        <f>0.01*$U26*掺杂元素表!Q$6+(1-0.01*$U26*掺杂元素表!$B$6/5)*掺杂元素表!Q$3</f>
        <v>7.8125</v>
      </c>
      <c r="AL26">
        <f t="shared" si="1"/>
        <v>9.2134831460674196</v>
      </c>
      <c r="AM26">
        <f>0.01*$U26*掺杂元素表!S$6+(1-0.01*$U26*掺杂元素表!$B$6/5)*掺杂元素表!S$3</f>
        <v>2.76</v>
      </c>
      <c r="AN26">
        <v>644.44000000000005</v>
      </c>
      <c r="AO26">
        <f t="shared" si="2"/>
        <v>4.8894436067446897E-4</v>
      </c>
      <c r="AP26" s="3" t="s">
        <v>66</v>
      </c>
      <c r="AQ26" s="3">
        <v>143.13018</v>
      </c>
      <c r="AR26" s="3" t="s">
        <v>68</v>
      </c>
      <c r="AS26">
        <f t="shared" si="3"/>
        <v>0.89816426049538312</v>
      </c>
      <c r="AT26">
        <v>5.5339099999999997</v>
      </c>
      <c r="AU26">
        <v>5.59842</v>
      </c>
      <c r="AV26">
        <v>15.65014</v>
      </c>
      <c r="AW26">
        <v>485.99498</v>
      </c>
      <c r="AZ26">
        <f t="shared" si="4"/>
        <v>1.23626373626374E-2</v>
      </c>
      <c r="BA26">
        <v>0.47049999999999997</v>
      </c>
      <c r="BB26">
        <v>2.25</v>
      </c>
      <c r="BC26" s="4">
        <v>182</v>
      </c>
      <c r="BD26" t="s">
        <v>67</v>
      </c>
    </row>
    <row r="27" spans="1:56" x14ac:dyDescent="0.25">
      <c r="A27" t="s">
        <v>64</v>
      </c>
      <c r="B27" t="s">
        <v>65</v>
      </c>
      <c r="C27">
        <v>10</v>
      </c>
      <c r="D27">
        <f>0.005*$C27*掺杂元素表!C$9+0.005*$C27*掺杂元素表!C$10+(1-0.005*$C27*掺杂元素表!$B$9-0.005*$C27*掺杂元素表!$B$10)*掺杂元素表!C$2</f>
        <v>1.1320000000000001</v>
      </c>
      <c r="E27">
        <f>0.005*$C27*掺杂元素表!D$9+0.005*$C27*掺杂元素表!D$10+(1-0.005*$C27*掺杂元素表!$B$9-0.005*$C27*掺杂元素表!$B$10)*掺杂元素表!D$2</f>
        <v>131.5</v>
      </c>
      <c r="F27">
        <f>0.005*$C27*掺杂元素表!E$9+0.005*$C27*掺杂元素表!E$10+(1-0.005*$C27*掺杂元素表!$B$9-0.005*$C27*掺杂元素表!$B$10)*掺杂元素表!E$2</f>
        <v>2.4288495870390401</v>
      </c>
      <c r="G27">
        <f>0.005*$C27*掺杂元素表!F$9+0.005*$C27*掺杂元素表!F$10+(1-0.005*$C27*掺杂元素表!$B$9-0.005*$C27*掺杂元素表!$B$10)*掺杂元素表!F$2</f>
        <v>220.7</v>
      </c>
      <c r="H27">
        <f>0.005*$C27*掺杂元素表!G$9+0.005*$C27*掺杂元素表!G$10+(1-0.005*$C27*掺杂元素表!$B$9-0.005*$C27*掺杂元素表!$B$10)*掺杂元素表!G$2</f>
        <v>4.4000000000000004</v>
      </c>
      <c r="I27">
        <f>0.005*$C27*掺杂元素表!H$9+0.005*$C27*掺杂元素表!H$10+(1-0.005*$C27*掺杂元素表!$B$9-0.005*$C27*掺杂元素表!$B$10)*掺杂元素表!H$2</f>
        <v>137.4</v>
      </c>
      <c r="J27">
        <f>0.005*$C27*掺杂元素表!I$9+0.005*$C27*掺杂元素表!I$10+(1-0.005*$C27*掺杂元素表!$B$9-0.005*$C27*掺杂元素表!$B$10)*掺杂元素表!I$2</f>
        <v>2.5895000000000001</v>
      </c>
      <c r="K27">
        <f>0.005*$C27*掺杂元素表!J$9+0.005*$C27*掺杂元素表!J$10+(1-0.005*$C27*掺杂元素表!$B$9-0.005*$C27*掺杂元素表!$B$10)*掺杂元素表!J$2</f>
        <v>1.6060000000000001</v>
      </c>
      <c r="L27">
        <f>0.005*$C27*掺杂元素表!K$9+0.005*$C27*掺杂元素表!K$10+(1-0.005*$C27*掺杂元素表!$B$9-0.005*$C27*掺杂元素表!$B$10)*掺杂元素表!K$2</f>
        <v>1.6479999999999999</v>
      </c>
      <c r="M27">
        <f>0.005*$C27*掺杂元素表!L$9+0.005*$C27*掺杂元素表!L$10+(1-0.005*$C27*掺杂元素表!$B$9-0.005*$C27*掺杂元素表!$B$10)*掺杂元素表!L$2</f>
        <v>638.07000000000005</v>
      </c>
      <c r="N27">
        <f>0.005*$C27*掺杂元素表!M$9+0.005*$C27*掺杂元素表!M$10+(1-0.005*$C27*掺杂元素表!$B$9-0.005*$C27*掺杂元素表!$B$10)*掺杂元素表!M$2</f>
        <v>105.96</v>
      </c>
      <c r="O27">
        <f>0.005*$C27*掺杂元素表!N$9+0.005*$C27*掺杂元素表!N$10+(1-0.005*$C27*掺杂元素表!$B$9-0.005*$C27*掺杂元素表!$B$10)*掺杂元素表!N$2</f>
        <v>94.159450000000007</v>
      </c>
      <c r="P27">
        <f>0.005*$C27*掺杂元素表!O$9+0.005*$C27*掺杂元素表!O$10+(1-0.005*$C27*掺杂元素表!$B$9-0.005*$C27*掺杂元素表!$B$10)*掺杂元素表!O$2</f>
        <v>3.1675</v>
      </c>
      <c r="Q27">
        <f>0.005*$C27*掺杂元素表!P$9+0.005*$C27*掺杂元素表!P$10+(1-0.005*$C27*掺杂元素表!$B$9-0.005*$C27*掺杂元素表!$B$10)*掺杂元素表!P$2</f>
        <v>40.85</v>
      </c>
      <c r="R27">
        <f>0.005*$C27*掺杂元素表!Q$9+0.005*$C27*掺杂元素表!Q$10+(1-0.005*$C27*掺杂元素表!$B$9-0.005*$C27*掺杂元素表!$B$10)*掺杂元素表!Q$2</f>
        <v>1.001928471248247</v>
      </c>
      <c r="S27">
        <f t="shared" si="0"/>
        <v>12.8966061562747</v>
      </c>
      <c r="T27">
        <f>0.005*$C27*掺杂元素表!S$9+0.005*$C27*掺杂元素表!S$10+(1-0.005*$C27*掺杂元素表!$B$9-0.005*$C27*掺杂元素表!$B$10)*掺杂元素表!S$2</f>
        <v>2.1875</v>
      </c>
      <c r="U27">
        <v>0</v>
      </c>
      <c r="V27" t="s">
        <v>56</v>
      </c>
      <c r="W27">
        <f>0.01*$U27*掺杂元素表!C$6+(1-0.01*$U27*掺杂元素表!$B$6/5)*掺杂元素表!C$3</f>
        <v>0.64</v>
      </c>
      <c r="X27">
        <f>0.01*$U27*掺杂元素表!D$6+(1-0.01*$U27*掺杂元素表!$B$6/5)*掺杂元素表!D$3</f>
        <v>146</v>
      </c>
      <c r="Y27">
        <f>0.01*$U27*掺杂元素表!E$6+(1-0.01*$U27*掺杂元素表!$B$6/5)*掺杂元素表!E$3</f>
        <v>2.2349234328209402</v>
      </c>
      <c r="Z27">
        <f>0.01*$U27*掺杂元素表!F$6+(1-0.01*$U27*掺杂元素表!$B$6/5)*掺杂元素表!F$3</f>
        <v>243</v>
      </c>
      <c r="AA27">
        <f>0.01*$U27*掺杂元素表!G$6+(1-0.01*$U27*掺杂元素表!$B$6/5)*掺杂元素表!G$3</f>
        <v>5</v>
      </c>
      <c r="AB27">
        <f>0.01*$U27*掺杂元素表!H$6+(1-0.01*$U27*掺杂元素表!$B$6/5)*掺杂元素表!H$3</f>
        <v>137</v>
      </c>
      <c r="AC27">
        <f>0.01*$U27*掺杂元素表!I$6+(1-0.01*$U27*掺杂元素表!$B$6/5)*掺杂元素表!I$3</f>
        <v>1.75</v>
      </c>
      <c r="AD27">
        <f>0.01*$U27*掺杂元素表!J$6+(1-0.01*$U27*掺杂元素表!$B$6/5)*掺杂元素表!J$3</f>
        <v>1.76</v>
      </c>
      <c r="AE27">
        <f>0.01*$U27*掺杂元素表!K$6+(1-0.01*$U27*掺杂元素表!$B$6/5)*掺杂元素表!K$3</f>
        <v>1.6</v>
      </c>
      <c r="AF27">
        <f>0.01*$U27*掺杂元素表!L$6+(1-0.01*$U27*掺杂元素表!$B$6/5)*掺杂元素表!L$3</f>
        <v>652.1</v>
      </c>
      <c r="AG27">
        <f>0.01*$U27*掺杂元素表!M$6+(1-0.01*$U27*掺杂元素表!$B$6/5)*掺杂元素表!M$3</f>
        <v>86.1</v>
      </c>
      <c r="AH27">
        <f>0.01*$U27*掺杂元素表!N$6+(1-0.01*$U27*掺杂元素表!$B$6/5)*掺杂元素表!N$3</f>
        <v>92.906000000000006</v>
      </c>
      <c r="AI27">
        <f>0.01*$U27*掺杂元素表!O$6+(1-0.01*$U27*掺杂元素表!$B$6/5)*掺杂元素表!O$3</f>
        <v>4.45</v>
      </c>
      <c r="AJ27">
        <f>0.01*$U27*掺杂元素表!P$6+(1-0.01*$U27*掺杂元素表!$B$6/5)*掺杂元素表!P$3</f>
        <v>41</v>
      </c>
      <c r="AK27">
        <f>0.01*$U27*掺杂元素表!Q$6+(1-0.01*$U27*掺杂元素表!$B$6/5)*掺杂元素表!Q$3</f>
        <v>7.8125</v>
      </c>
      <c r="AL27">
        <f t="shared" si="1"/>
        <v>9.2134831460674196</v>
      </c>
      <c r="AM27">
        <f>0.01*$U27*掺杂元素表!S$6+(1-0.01*$U27*掺杂元素表!$B$6/5)*掺杂元素表!S$3</f>
        <v>2.76</v>
      </c>
      <c r="AN27">
        <v>739.29</v>
      </c>
      <c r="AO27">
        <f t="shared" si="2"/>
        <v>4.9104303718698996E-4</v>
      </c>
      <c r="AP27" s="3" t="s">
        <v>66</v>
      </c>
      <c r="AQ27" s="3">
        <v>105.54111</v>
      </c>
      <c r="AR27" s="3" t="s">
        <v>68</v>
      </c>
      <c r="AS27">
        <f t="shared" si="3"/>
        <v>0.87764429900212648</v>
      </c>
      <c r="AT27">
        <v>5.52461</v>
      </c>
      <c r="AU27">
        <v>5.5824400000000001</v>
      </c>
      <c r="AV27">
        <v>15.65413</v>
      </c>
      <c r="AW27">
        <v>484.20657</v>
      </c>
      <c r="AZ27">
        <f t="shared" si="4"/>
        <v>9.7083333333333292E-3</v>
      </c>
      <c r="BA27">
        <v>0.57999999999999996</v>
      </c>
      <c r="BB27">
        <v>2.33</v>
      </c>
      <c r="BC27" s="4">
        <v>240</v>
      </c>
      <c r="BD27" t="s">
        <v>67</v>
      </c>
    </row>
    <row r="28" spans="1:56" x14ac:dyDescent="0.25">
      <c r="A28" t="s">
        <v>69</v>
      </c>
      <c r="B28" t="str">
        <f>掺杂元素表!A$10</f>
        <v>Sm</v>
      </c>
      <c r="C28">
        <v>0</v>
      </c>
      <c r="D28">
        <f>0.01*$C28*掺杂元素表!C$8+(1-0.01*$C28*掺杂元素表!$B$8)*掺杂元素表!C$2</f>
        <v>1.28</v>
      </c>
      <c r="E28">
        <f>0.01*$C28*掺杂元素表!D$8+(1-0.01*$C28*掺杂元素表!$B$8)*掺杂元素表!D$2</f>
        <v>144</v>
      </c>
      <c r="F28">
        <f>0.01*$C28*掺杂元素表!E$8+(1-0.01*$C28*掺杂元素表!$B$8)*掺杂元素表!E$2</f>
        <v>2.72441546042156</v>
      </c>
      <c r="G28">
        <f>0.01*$C28*掺杂元素表!F$8+(1-0.01*$C28*掺杂元素表!$B$8)*掺杂元素表!F$2</f>
        <v>243</v>
      </c>
      <c r="H28">
        <f>0.01*$C28*掺杂元素表!G$8+(1-0.01*$C28*掺杂元素表!$B$8)*掺杂元素表!G$2</f>
        <v>5</v>
      </c>
      <c r="I28">
        <f>0.01*$C28*掺杂元素表!H$8+(1-0.01*$C28*掺杂元素表!$B$8)*掺杂元素表!H$2</f>
        <v>153</v>
      </c>
      <c r="J28">
        <f>0.01*$C28*掺杂元素表!I$8+(1-0.01*$C28*掺杂元素表!$B$8)*掺杂元素表!I$2</f>
        <v>2.9</v>
      </c>
      <c r="K28">
        <f>0.01*$C28*掺杂元素表!J$8+(1-0.01*$C28*掺杂元素表!$B$8)*掺杂元素表!J$2</f>
        <v>1.86</v>
      </c>
      <c r="L28">
        <f>0.01*$C28*掺杂元素表!K$8+(1-0.01*$C28*掺杂元素表!$B$8)*掺杂元素表!K$2</f>
        <v>1.93</v>
      </c>
      <c r="M28">
        <f>0.01*$C28*掺杂元素表!L$8+(1-0.01*$C28*掺杂元素表!$B$8)*掺杂元素表!L$2</f>
        <v>731</v>
      </c>
      <c r="N28">
        <f>0.01*$C28*掺杂元素表!M$8+(1-0.01*$C28*掺杂元素表!$B$8)*掺杂元素表!M$2</f>
        <v>125.6</v>
      </c>
      <c r="O28">
        <f>0.01*$C28*掺杂元素表!N$8+(1-0.01*$C28*掺杂元素表!$B$8)*掺杂元素表!N$2</f>
        <v>107.86799999999999</v>
      </c>
      <c r="P28">
        <f>0.005*$C28*掺杂元素表!O$9+0.005*$C28*掺杂元素表!O$10+(1-0.005*$C28*掺杂元素表!$B$9-0.005*$C28*掺杂元素表!$B$10)*掺杂元素表!O$2</f>
        <v>3.7</v>
      </c>
      <c r="Q28">
        <f>0.005*$C28*掺杂元素表!P$9+0.005*$C28*掺杂元素表!P$10+(1-0.005*$C28*掺杂元素表!$B$9-0.005*$C28*掺杂元素表!$B$10)*掺杂元素表!P$2</f>
        <v>47</v>
      </c>
      <c r="R28">
        <f>0.01*$C28*掺杂元素表!Q$8+(1-0.01*$C28*掺杂元素表!$B$8)*掺杂元素表!Q$2</f>
        <v>0.78125</v>
      </c>
      <c r="S28">
        <f t="shared" si="0"/>
        <v>12.7027027027027</v>
      </c>
      <c r="T28">
        <f>0.01*$C28*掺杂元素表!S$8+(1-0.01*$C28*掺杂元素表!$B$8)*掺杂元素表!S$2</f>
        <v>2.375</v>
      </c>
      <c r="U28">
        <v>0</v>
      </c>
      <c r="V28" t="str">
        <f>掺杂元素表!A$17</f>
        <v>Hf</v>
      </c>
      <c r="W28">
        <f>0.01*$U28*掺杂元素表!C$6+(1-0.01*$U28*掺杂元素表!$B$6/5)*掺杂元素表!C$3</f>
        <v>0.64</v>
      </c>
      <c r="X28">
        <f>0.01*$U28*掺杂元素表!D$6+(1-0.01*$U28*掺杂元素表!$B$6/5)*掺杂元素表!D$3</f>
        <v>146</v>
      </c>
      <c r="Y28">
        <f>0.01*$U28*掺杂元素表!E$6+(1-0.01*$U28*掺杂元素表!$B$6/5)*掺杂元素表!E$3</f>
        <v>2.2349234328209402</v>
      </c>
      <c r="Z28">
        <f>0.01*$U28*掺杂元素表!F$6+(1-0.01*$U28*掺杂元素表!$B$6/5)*掺杂元素表!F$3</f>
        <v>243</v>
      </c>
      <c r="AA28">
        <f>0.01*$U28*掺杂元素表!G$6+(1-0.01*$U28*掺杂元素表!$B$6/5)*掺杂元素表!G$3</f>
        <v>5</v>
      </c>
      <c r="AB28">
        <f>0.01*$U28*掺杂元素表!H$6+(1-0.01*$U28*掺杂元素表!$B$6/5)*掺杂元素表!H$3</f>
        <v>137</v>
      </c>
      <c r="AC28">
        <f>0.01*$U28*掺杂元素表!I$6+(1-0.01*$U28*掺杂元素表!$B$6/5)*掺杂元素表!I$3</f>
        <v>1.75</v>
      </c>
      <c r="AD28">
        <f>0.01*$U28*掺杂元素表!J$6+(1-0.01*$U28*掺杂元素表!$B$6/5)*掺杂元素表!J$3</f>
        <v>1.76</v>
      </c>
      <c r="AE28">
        <f>0.01*$U28*掺杂元素表!K$6+(1-0.01*$U28*掺杂元素表!$B$6/5)*掺杂元素表!K$3</f>
        <v>1.6</v>
      </c>
      <c r="AF28">
        <f>0.01*$U28*掺杂元素表!L$6+(1-0.01*$U28*掺杂元素表!$B$6/5)*掺杂元素表!L$3</f>
        <v>652.1</v>
      </c>
      <c r="AG28">
        <f>0.01*$U28*掺杂元素表!M$6+(1-0.01*$U28*掺杂元素表!$B$6/5)*掺杂元素表!M$3</f>
        <v>86.1</v>
      </c>
      <c r="AH28">
        <f>0.01*$U28*掺杂元素表!N$6+(1-0.01*$U28*掺杂元素表!$B$6/5)*掺杂元素表!N$3</f>
        <v>92.906000000000006</v>
      </c>
      <c r="AI28">
        <f>0.01*$U28*掺杂元素表!O$6+(1-0.01*$U28*掺杂元素表!$B$6/5)*掺杂元素表!O$3</f>
        <v>4.45</v>
      </c>
      <c r="AJ28">
        <f>0.01*$U28*掺杂元素表!P$6+(1-0.01*$U28*掺杂元素表!$B$6/5)*掺杂元素表!P$3</f>
        <v>41</v>
      </c>
      <c r="AK28">
        <f>0.01*$U28*掺杂元素表!Q$6+(1-0.01*$U28*掺杂元素表!$B$6/5)*掺杂元素表!Q$3</f>
        <v>7.8125</v>
      </c>
      <c r="AL28">
        <f t="shared" si="1"/>
        <v>9.2134831460674196</v>
      </c>
      <c r="AM28">
        <f>0.01*$U28*掺杂元素表!S$6+(1-0.01*$U28*掺杂元素表!$B$6/5)*掺杂元素表!S$3</f>
        <v>2.76</v>
      </c>
      <c r="AN28">
        <v>283.37466999999998</v>
      </c>
      <c r="AP28" s="3">
        <v>59.127180000000003</v>
      </c>
      <c r="AQ28" s="3">
        <v>246.06075999999999</v>
      </c>
      <c r="AR28" s="3">
        <v>383.13535000000002</v>
      </c>
      <c r="AS28">
        <f t="shared" si="3"/>
        <v>0.92894420273526801</v>
      </c>
      <c r="AZ28">
        <f t="shared" si="4"/>
        <v>9.4580993309526205E-3</v>
      </c>
      <c r="BA28">
        <v>0.28420000000000001</v>
      </c>
      <c r="BB28">
        <v>1.70303</v>
      </c>
      <c r="BC28" s="4">
        <v>180.06048999999999</v>
      </c>
    </row>
    <row r="29" spans="1:56" x14ac:dyDescent="0.25">
      <c r="A29" t="s">
        <v>69</v>
      </c>
      <c r="B29" t="str">
        <f>掺杂元素表!A$10</f>
        <v>Sm</v>
      </c>
      <c r="C29">
        <v>0</v>
      </c>
      <c r="D29">
        <f>0.01*$C29*掺杂元素表!C$8+(1-0.01*$C29*掺杂元素表!$B$8)*掺杂元素表!C$2</f>
        <v>1.28</v>
      </c>
      <c r="E29">
        <f>0.01*$C29*掺杂元素表!D$8+(1-0.01*$C29*掺杂元素表!$B$8)*掺杂元素表!D$2</f>
        <v>144</v>
      </c>
      <c r="F29">
        <f>0.01*$C29*掺杂元素表!E$8+(1-0.01*$C29*掺杂元素表!$B$8)*掺杂元素表!E$2</f>
        <v>2.72441546042156</v>
      </c>
      <c r="G29">
        <f>0.01*$C29*掺杂元素表!F$8+(1-0.01*$C29*掺杂元素表!$B$8)*掺杂元素表!F$2</f>
        <v>243</v>
      </c>
      <c r="H29">
        <f>0.01*$C29*掺杂元素表!G$8+(1-0.01*$C29*掺杂元素表!$B$8)*掺杂元素表!G$2</f>
        <v>5</v>
      </c>
      <c r="I29">
        <f>0.01*$C29*掺杂元素表!H$8+(1-0.01*$C29*掺杂元素表!$B$8)*掺杂元素表!H$2</f>
        <v>153</v>
      </c>
      <c r="J29">
        <f>0.01*$C29*掺杂元素表!I$8+(1-0.01*$C29*掺杂元素表!$B$8)*掺杂元素表!I$2</f>
        <v>2.9</v>
      </c>
      <c r="K29">
        <f>0.01*$C29*掺杂元素表!J$8+(1-0.01*$C29*掺杂元素表!$B$8)*掺杂元素表!J$2</f>
        <v>1.86</v>
      </c>
      <c r="L29">
        <f>0.01*$C29*掺杂元素表!K$8+(1-0.01*$C29*掺杂元素表!$B$8)*掺杂元素表!K$2</f>
        <v>1.93</v>
      </c>
      <c r="M29">
        <f>0.01*$C29*掺杂元素表!L$8+(1-0.01*$C29*掺杂元素表!$B$8)*掺杂元素表!L$2</f>
        <v>731</v>
      </c>
      <c r="N29">
        <f>0.01*$C29*掺杂元素表!M$8+(1-0.01*$C29*掺杂元素表!$B$8)*掺杂元素表!M$2</f>
        <v>125.6</v>
      </c>
      <c r="O29">
        <f>0.01*$C29*掺杂元素表!N$8+(1-0.01*$C29*掺杂元素表!$B$8)*掺杂元素表!N$2</f>
        <v>107.86799999999999</v>
      </c>
      <c r="P29">
        <f>0.005*$C29*掺杂元素表!O$9+0.005*$C29*掺杂元素表!O$10+(1-0.005*$C29*掺杂元素表!$B$9-0.005*$C29*掺杂元素表!$B$10)*掺杂元素表!O$2</f>
        <v>3.7</v>
      </c>
      <c r="Q29">
        <f>0.005*$C29*掺杂元素表!P$9+0.005*$C29*掺杂元素表!P$10+(1-0.005*$C29*掺杂元素表!$B$9-0.005*$C29*掺杂元素表!$B$10)*掺杂元素表!P$2</f>
        <v>47</v>
      </c>
      <c r="R29">
        <f>0.01*$C29*掺杂元素表!Q$8+(1-0.01*$C29*掺杂元素表!$B$8)*掺杂元素表!Q$2</f>
        <v>0.78125</v>
      </c>
      <c r="S29">
        <f t="shared" si="0"/>
        <v>12.7027027027027</v>
      </c>
      <c r="T29">
        <f>0.01*$C29*掺杂元素表!S$8+(1-0.01*$C29*掺杂元素表!$B$8)*掺杂元素表!S$2</f>
        <v>2.375</v>
      </c>
      <c r="U29">
        <v>5</v>
      </c>
      <c r="V29" t="str">
        <f>掺杂元素表!A$17</f>
        <v>Hf</v>
      </c>
      <c r="W29">
        <f>0.01*$U29*掺杂元素表!C$6+(1-0.01*$U29*掺杂元素表!$B$6/5)*掺杂元素表!C$3</f>
        <v>0.64</v>
      </c>
      <c r="X29">
        <f>0.01*$U29*掺杂元素表!D$6+(1-0.01*$U29*掺杂元素表!$B$6/5)*掺杂元素表!D$3</f>
        <v>146.15</v>
      </c>
      <c r="Y29">
        <f>0.01*$U29*掺杂元素表!E$6+(1-0.01*$U29*掺杂元素表!$B$6/5)*掺杂元素表!E$3</f>
        <v>2.23537343282094</v>
      </c>
      <c r="Z29">
        <f>0.01*$U29*掺杂元素表!F$6+(1-0.01*$U29*掺杂元素表!$B$6/5)*掺杂元素表!F$3</f>
        <v>243</v>
      </c>
      <c r="AA29">
        <f>0.01*$U29*掺杂元素表!G$6+(1-0.01*$U29*掺杂元素表!$B$6/5)*掺杂元素表!G$3</f>
        <v>5</v>
      </c>
      <c r="AB29">
        <f>0.01*$U29*掺杂元素表!H$6+(1-0.01*$U29*掺杂元素表!$B$6/5)*掺杂元素表!H$3</f>
        <v>137.05000000000001</v>
      </c>
      <c r="AC29">
        <f>0.01*$U29*掺杂元素表!I$6+(1-0.01*$U29*掺杂元素表!$B$6/5)*掺杂元素表!I$3</f>
        <v>1.7475000000000001</v>
      </c>
      <c r="AD29">
        <f>0.01*$U29*掺杂元素表!J$6+(1-0.01*$U29*掺杂元素表!$B$6/5)*掺杂元素表!J$3</f>
        <v>1.7475000000000001</v>
      </c>
      <c r="AE29">
        <f>0.01*$U29*掺杂元素表!K$6+(1-0.01*$U29*掺杂元素表!$B$6/5)*掺杂元素表!K$3</f>
        <v>1.595</v>
      </c>
      <c r="AF29">
        <f>0.01*$U29*掺杂元素表!L$6+(1-0.01*$U29*掺杂元素表!$B$6/5)*掺杂元素表!L$3</f>
        <v>657.54499999999996</v>
      </c>
      <c r="AG29">
        <f>0.01*$U29*掺杂元素表!M$6+(1-0.01*$U29*掺杂元素表!$B$6/5)*掺杂元素表!M$3</f>
        <v>83.344999999999999</v>
      </c>
      <c r="AH29">
        <f>0.01*$U29*掺杂元素表!N$6+(1-0.01*$U29*掺杂元素表!$B$6/5)*掺杂元素表!N$3</f>
        <v>97.308049999999994</v>
      </c>
      <c r="AI29">
        <f>0.01*$U29*掺杂元素表!O$6+(1-0.01*$U29*掺杂元素表!$B$6/5)*掺杂元素表!O$3</f>
        <v>4.4000000000000004</v>
      </c>
      <c r="AJ29">
        <f>0.01*$U29*掺杂元素表!P$6+(1-0.01*$U29*掺杂元素表!$B$6/5)*掺杂元素表!P$3</f>
        <v>42.6</v>
      </c>
      <c r="AK29">
        <f>0.01*$U29*掺杂元素表!Q$6+(1-0.01*$U29*掺杂元素表!$B$6/5)*掺杂元素表!Q$3</f>
        <v>7.8125</v>
      </c>
      <c r="AL29">
        <f t="shared" si="1"/>
        <v>9.6818181818181799</v>
      </c>
      <c r="AM29">
        <f>0.01*$U29*掺杂元素表!S$6+(1-0.01*$U29*掺杂元素表!$B$6/5)*掺杂元素表!S$3</f>
        <v>2.7614999999999998</v>
      </c>
      <c r="AN29">
        <v>406.75105000000002</v>
      </c>
      <c r="AP29" s="3">
        <v>37.285629999999998</v>
      </c>
      <c r="AQ29" s="3">
        <v>229.34067999999999</v>
      </c>
      <c r="AR29" s="3">
        <v>383.13535000000002</v>
      </c>
      <c r="AS29">
        <f t="shared" si="3"/>
        <v>0.92894420273526801</v>
      </c>
      <c r="AZ29">
        <f t="shared" si="4"/>
        <v>1.19204656769633E-2</v>
      </c>
      <c r="BA29">
        <v>0.41582999999999998</v>
      </c>
      <c r="BB29">
        <v>2.3957199999999998</v>
      </c>
      <c r="BC29" s="4">
        <v>200.97537</v>
      </c>
    </row>
    <row r="30" spans="1:56" x14ac:dyDescent="0.25">
      <c r="A30" t="s">
        <v>69</v>
      </c>
      <c r="B30" t="str">
        <f>掺杂元素表!A$10</f>
        <v>Sm</v>
      </c>
      <c r="C30">
        <v>0.5</v>
      </c>
      <c r="D30">
        <f>0.01*$C30*掺杂元素表!C$8+(1-0.01*$C30*掺杂元素表!$B$8)*掺杂元素表!C$2</f>
        <v>1.27525</v>
      </c>
      <c r="E30">
        <f>0.01*$C30*掺杂元素表!D$8+(1-0.01*$C30*掺杂元素表!$B$8)*掺杂元素表!D$2</f>
        <v>143.67000000000002</v>
      </c>
      <c r="F30">
        <f>0.01*$C30*掺杂元素表!E$8+(1-0.01*$C30*掺杂元素表!$B$8)*掺杂元素表!E$2</f>
        <v>2.7119360608354164</v>
      </c>
      <c r="G30">
        <f>0.01*$C30*掺杂元素表!F$8+(1-0.01*$C30*掺杂元素表!$B$8)*掺杂元素表!F$2</f>
        <v>242.10499999999999</v>
      </c>
      <c r="H30">
        <f>0.01*$C30*掺杂元素表!G$8+(1-0.01*$C30*掺杂元素表!$B$8)*掺杂元素表!G$2</f>
        <v>4.9750000000000005</v>
      </c>
      <c r="I30">
        <f>0.01*$C30*掺杂元素表!H$8+(1-0.01*$C30*掺杂元素表!$B$8)*掺杂元素表!H$2</f>
        <v>152.46</v>
      </c>
      <c r="J30">
        <f>0.01*$C30*掺杂元素表!I$8+(1-0.01*$C30*掺杂元素表!$B$8)*掺杂元素表!I$2</f>
        <v>2.88775</v>
      </c>
      <c r="K30">
        <f>0.01*$C30*掺杂元素表!J$8+(1-0.01*$C30*掺杂元素表!$B$8)*掺杂元素表!J$2</f>
        <v>1.8480500000000002</v>
      </c>
      <c r="L30">
        <f>0.01*$C30*掺杂元素表!K$8+(1-0.01*$C30*掺杂元素表!$B$8)*掺杂元素表!K$2</f>
        <v>1.9151499999999999</v>
      </c>
      <c r="M30">
        <f>0.01*$C30*掺杂元素表!L$8+(1-0.01*$C30*掺杂元素表!$B$8)*掺杂元素表!L$2</f>
        <v>726.20449999999994</v>
      </c>
      <c r="N30">
        <f>0.01*$C30*掺杂元素表!M$8+(1-0.01*$C30*掺杂元素表!$B$8)*掺杂元素表!M$2</f>
        <v>124.41374999999999</v>
      </c>
      <c r="O30">
        <f>0.01*$C30*掺杂元素表!N$8+(1-0.01*$C30*掺杂元素表!$B$8)*掺杂元素表!N$2</f>
        <v>107.47595499999998</v>
      </c>
      <c r="P30">
        <f>0.005*$C30*掺杂元素表!O$9+0.005*$C30*掺杂元素表!O$10+(1-0.005*$C30*掺杂元素表!$B$9-0.005*$C30*掺杂元素表!$B$10)*掺杂元素表!O$2</f>
        <v>3.6733750000000005</v>
      </c>
      <c r="Q30">
        <f>0.005*$C30*掺杂元素表!P$9+0.005*$C30*掺杂元素表!P$10+(1-0.005*$C30*掺杂元素表!$B$9-0.005*$C30*掺杂元素表!$B$10)*掺杂元素表!P$2</f>
        <v>46.69250000000001</v>
      </c>
      <c r="R30">
        <f>0.01*$C30*掺杂元素表!Q$8+(1-0.01*$C30*掺杂元素表!$B$8)*掺杂元素表!Q$2</f>
        <v>0.77964868012422361</v>
      </c>
      <c r="S30">
        <f t="shared" si="0"/>
        <v>12.711062714805868</v>
      </c>
      <c r="T30">
        <f>0.01*$C30*掺杂元素表!S$8+(1-0.01*$C30*掺杂元素表!$B$8)*掺杂元素表!S$2</f>
        <v>2.3682599999999998</v>
      </c>
      <c r="U30">
        <v>5</v>
      </c>
      <c r="V30" t="str">
        <f>掺杂元素表!A$17</f>
        <v>Hf</v>
      </c>
      <c r="W30">
        <f>0.01*$U30*掺杂元素表!C$6+(1-0.01*$U30*掺杂元素表!$B$6/5)*掺杂元素表!C$3</f>
        <v>0.64</v>
      </c>
      <c r="X30">
        <f>0.01*$U30*掺杂元素表!D$6+(1-0.01*$U30*掺杂元素表!$B$6/5)*掺杂元素表!D$3</f>
        <v>146.15</v>
      </c>
      <c r="Y30">
        <f>0.01*$U30*掺杂元素表!E$6+(1-0.01*$U30*掺杂元素表!$B$6/5)*掺杂元素表!E$3</f>
        <v>2.23537343282094</v>
      </c>
      <c r="Z30">
        <f>0.01*$U30*掺杂元素表!F$6+(1-0.01*$U30*掺杂元素表!$B$6/5)*掺杂元素表!F$3</f>
        <v>243</v>
      </c>
      <c r="AA30">
        <f>0.01*$U30*掺杂元素表!G$6+(1-0.01*$U30*掺杂元素表!$B$6/5)*掺杂元素表!G$3</f>
        <v>5</v>
      </c>
      <c r="AB30">
        <f>0.01*$U30*掺杂元素表!H$6+(1-0.01*$U30*掺杂元素表!$B$6/5)*掺杂元素表!H$3</f>
        <v>137.05000000000001</v>
      </c>
      <c r="AC30">
        <f>0.01*$U30*掺杂元素表!I$6+(1-0.01*$U30*掺杂元素表!$B$6/5)*掺杂元素表!I$3</f>
        <v>1.7475000000000001</v>
      </c>
      <c r="AD30">
        <f>0.01*$U30*掺杂元素表!J$6+(1-0.01*$U30*掺杂元素表!$B$6/5)*掺杂元素表!J$3</f>
        <v>1.7475000000000001</v>
      </c>
      <c r="AE30">
        <f>0.01*$U30*掺杂元素表!K$6+(1-0.01*$U30*掺杂元素表!$B$6/5)*掺杂元素表!K$3</f>
        <v>1.595</v>
      </c>
      <c r="AF30">
        <f>0.01*$U30*掺杂元素表!L$6+(1-0.01*$U30*掺杂元素表!$B$6/5)*掺杂元素表!L$3</f>
        <v>657.54499999999996</v>
      </c>
      <c r="AG30">
        <f>0.01*$U30*掺杂元素表!M$6+(1-0.01*$U30*掺杂元素表!$B$6/5)*掺杂元素表!M$3</f>
        <v>83.344999999999999</v>
      </c>
      <c r="AH30">
        <f>0.01*$U30*掺杂元素表!N$6+(1-0.01*$U30*掺杂元素表!$B$6/5)*掺杂元素表!N$3</f>
        <v>97.308049999999994</v>
      </c>
      <c r="AI30">
        <f>0.01*$U30*掺杂元素表!O$6+(1-0.01*$U30*掺杂元素表!$B$6/5)*掺杂元素表!O$3</f>
        <v>4.4000000000000004</v>
      </c>
      <c r="AJ30">
        <f>0.01*$U30*掺杂元素表!P$6+(1-0.01*$U30*掺杂元素表!$B$6/5)*掺杂元素表!P$3</f>
        <v>42.6</v>
      </c>
      <c r="AK30">
        <f>0.01*$U30*掺杂元素表!Q$6+(1-0.01*$U30*掺杂元素表!$B$6/5)*掺杂元素表!Q$3</f>
        <v>7.8125</v>
      </c>
      <c r="AL30">
        <f t="shared" si="1"/>
        <v>9.6818181818181799</v>
      </c>
      <c r="AM30">
        <f>0.01*$U30*掺杂元素表!S$6+(1-0.01*$U30*掺杂元素表!$B$6/5)*掺杂元素表!S$3</f>
        <v>2.7614999999999998</v>
      </c>
      <c r="AN30">
        <v>421.16376000000002</v>
      </c>
      <c r="AP30" s="3">
        <v>17.251650000000001</v>
      </c>
      <c r="AQ30" s="3">
        <v>219.399</v>
      </c>
      <c r="AR30" s="3">
        <v>384.79228999999998</v>
      </c>
      <c r="AS30">
        <f t="shared" si="3"/>
        <v>0.9272977531222113</v>
      </c>
      <c r="AZ30">
        <f t="shared" si="4"/>
        <v>1.5302687342902599E-2</v>
      </c>
      <c r="BA30">
        <v>0.55471999999999999</v>
      </c>
      <c r="BB30">
        <v>3.5792899999999999</v>
      </c>
      <c r="BC30" s="4">
        <v>233.89944</v>
      </c>
    </row>
    <row r="31" spans="1:56" x14ac:dyDescent="0.25">
      <c r="A31" t="s">
        <v>69</v>
      </c>
      <c r="B31" t="str">
        <f>掺杂元素表!A$10</f>
        <v>Sm</v>
      </c>
      <c r="C31">
        <v>1</v>
      </c>
      <c r="D31">
        <f>0.01*$C31*掺杂元素表!C$8+(1-0.01*$C31*掺杂元素表!$B$8)*掺杂元素表!C$2</f>
        <v>1.2705</v>
      </c>
      <c r="E31">
        <f>0.01*$C31*掺杂元素表!D$8+(1-0.01*$C31*掺杂元素表!$B$8)*掺杂元素表!D$2</f>
        <v>143.34</v>
      </c>
      <c r="F31">
        <f>0.01*$C31*掺杂元素表!E$8+(1-0.01*$C31*掺杂元素表!$B$8)*掺杂元素表!E$2</f>
        <v>2.6994566612492723</v>
      </c>
      <c r="G31">
        <f>0.01*$C31*掺杂元素表!F$8+(1-0.01*$C31*掺杂元素表!$B$8)*掺杂元素表!F$2</f>
        <v>241.20999999999998</v>
      </c>
      <c r="H31">
        <f>0.01*$C31*掺杂元素表!G$8+(1-0.01*$C31*掺杂元素表!$B$8)*掺杂元素表!G$2</f>
        <v>4.95</v>
      </c>
      <c r="I31">
        <f>0.01*$C31*掺杂元素表!H$8+(1-0.01*$C31*掺杂元素表!$B$8)*掺杂元素表!H$2</f>
        <v>151.91999999999999</v>
      </c>
      <c r="J31">
        <f>0.01*$C31*掺杂元素表!I$8+(1-0.01*$C31*掺杂元素表!$B$8)*掺杂元素表!I$2</f>
        <v>2.8755000000000002</v>
      </c>
      <c r="K31">
        <f>0.01*$C31*掺杂元素表!J$8+(1-0.01*$C31*掺杂元素表!$B$8)*掺杂元素表!J$2</f>
        <v>1.8361000000000001</v>
      </c>
      <c r="L31">
        <f>0.01*$C31*掺杂元素表!K$8+(1-0.01*$C31*掺杂元素表!$B$8)*掺杂元素表!K$2</f>
        <v>1.9002999999999999</v>
      </c>
      <c r="M31">
        <f>0.01*$C31*掺杂元素表!L$8+(1-0.01*$C31*掺杂元素表!$B$8)*掺杂元素表!L$2</f>
        <v>721.40899999999999</v>
      </c>
      <c r="N31">
        <f>0.01*$C31*掺杂元素表!M$8+(1-0.01*$C31*掺杂元素表!$B$8)*掺杂元素表!M$2</f>
        <v>123.22749999999999</v>
      </c>
      <c r="O31">
        <f>0.01*$C31*掺杂元素表!N$8+(1-0.01*$C31*掺杂元素表!$B$8)*掺杂元素表!N$2</f>
        <v>107.08391</v>
      </c>
      <c r="P31">
        <f>0.005*$C31*掺杂元素表!O$9+0.005*$C31*掺杂元素表!O$10+(1-0.005*$C31*掺杂元素表!$B$9-0.005*$C31*掺杂元素表!$B$10)*掺杂元素表!O$2</f>
        <v>3.6467499999999999</v>
      </c>
      <c r="Q31">
        <f>0.005*$C31*掺杂元素表!P$9+0.005*$C31*掺杂元素表!P$10+(1-0.005*$C31*掺杂元素表!$B$9-0.005*$C31*掺杂元素表!$B$10)*掺杂元素表!P$2</f>
        <v>46.385000000000005</v>
      </c>
      <c r="R31">
        <f>0.01*$C31*掺杂元素表!Q$8+(1-0.01*$C31*掺杂元素表!$B$8)*掺杂元素表!Q$2</f>
        <v>0.77804736024844723</v>
      </c>
      <c r="S31">
        <f t="shared" si="0"/>
        <v>12.719544800164531</v>
      </c>
      <c r="T31">
        <f>0.01*$C31*掺杂元素表!S$8+(1-0.01*$C31*掺杂元素表!$B$8)*掺杂元素表!S$2</f>
        <v>2.3615200000000001</v>
      </c>
      <c r="U31">
        <v>5</v>
      </c>
      <c r="V31" t="str">
        <f>掺杂元素表!A$17</f>
        <v>Hf</v>
      </c>
      <c r="W31">
        <f>0.01*$U31*掺杂元素表!C$6+(1-0.01*$U31*掺杂元素表!$B$6/5)*掺杂元素表!C$3</f>
        <v>0.64</v>
      </c>
      <c r="X31">
        <f>0.01*$U31*掺杂元素表!D$6+(1-0.01*$U31*掺杂元素表!$B$6/5)*掺杂元素表!D$3</f>
        <v>146.15</v>
      </c>
      <c r="Y31">
        <f>0.01*$U31*掺杂元素表!E$6+(1-0.01*$U31*掺杂元素表!$B$6/5)*掺杂元素表!E$3</f>
        <v>2.23537343282094</v>
      </c>
      <c r="Z31">
        <f>0.01*$U31*掺杂元素表!F$6+(1-0.01*$U31*掺杂元素表!$B$6/5)*掺杂元素表!F$3</f>
        <v>243</v>
      </c>
      <c r="AA31">
        <f>0.01*$U31*掺杂元素表!G$6+(1-0.01*$U31*掺杂元素表!$B$6/5)*掺杂元素表!G$3</f>
        <v>5</v>
      </c>
      <c r="AB31">
        <f>0.01*$U31*掺杂元素表!H$6+(1-0.01*$U31*掺杂元素表!$B$6/5)*掺杂元素表!H$3</f>
        <v>137.05000000000001</v>
      </c>
      <c r="AC31">
        <f>0.01*$U31*掺杂元素表!I$6+(1-0.01*$U31*掺杂元素表!$B$6/5)*掺杂元素表!I$3</f>
        <v>1.7475000000000001</v>
      </c>
      <c r="AD31">
        <f>0.01*$U31*掺杂元素表!J$6+(1-0.01*$U31*掺杂元素表!$B$6/5)*掺杂元素表!J$3</f>
        <v>1.7475000000000001</v>
      </c>
      <c r="AE31">
        <f>0.01*$U31*掺杂元素表!K$6+(1-0.01*$U31*掺杂元素表!$B$6/5)*掺杂元素表!K$3</f>
        <v>1.595</v>
      </c>
      <c r="AF31">
        <f>0.01*$U31*掺杂元素表!L$6+(1-0.01*$U31*掺杂元素表!$B$6/5)*掺杂元素表!L$3</f>
        <v>657.54499999999996</v>
      </c>
      <c r="AG31">
        <f>0.01*$U31*掺杂元素表!M$6+(1-0.01*$U31*掺杂元素表!$B$6/5)*掺杂元素表!M$3</f>
        <v>83.344999999999999</v>
      </c>
      <c r="AH31">
        <f>0.01*$U31*掺杂元素表!N$6+(1-0.01*$U31*掺杂元素表!$B$6/5)*掺杂元素表!N$3</f>
        <v>97.308049999999994</v>
      </c>
      <c r="AI31">
        <f>0.01*$U31*掺杂元素表!O$6+(1-0.01*$U31*掺杂元素表!$B$6/5)*掺杂元素表!O$3</f>
        <v>4.4000000000000004</v>
      </c>
      <c r="AJ31">
        <f>0.01*$U31*掺杂元素表!P$6+(1-0.01*$U31*掺杂元素表!$B$6/5)*掺杂元素表!P$3</f>
        <v>42.6</v>
      </c>
      <c r="AK31">
        <f>0.01*$U31*掺杂元素表!Q$6+(1-0.01*$U31*掺杂元素表!$B$6/5)*掺杂元素表!Q$3</f>
        <v>7.8125</v>
      </c>
      <c r="AL31">
        <f t="shared" si="1"/>
        <v>9.6818181818181799</v>
      </c>
      <c r="AM31">
        <f>0.01*$U31*掺杂元素表!S$6+(1-0.01*$U31*掺杂元素表!$B$6/5)*掺杂元素表!S$3</f>
        <v>2.7614999999999998</v>
      </c>
      <c r="AN31">
        <v>414.49142999999998</v>
      </c>
      <c r="AP31" s="3">
        <v>-6.0962199999999998</v>
      </c>
      <c r="AQ31" s="3">
        <v>210.96365</v>
      </c>
      <c r="AR31" s="3">
        <v>379.67083000000002</v>
      </c>
      <c r="AS31">
        <f t="shared" si="3"/>
        <v>0.92565130350915426</v>
      </c>
      <c r="AZ31">
        <f t="shared" si="4"/>
        <v>1.7573084942015E-2</v>
      </c>
      <c r="BA31">
        <v>0.65954000000000002</v>
      </c>
      <c r="BB31">
        <v>4.3735400000000002</v>
      </c>
      <c r="BC31" s="4">
        <v>248.87719000000001</v>
      </c>
    </row>
    <row r="32" spans="1:56" x14ac:dyDescent="0.25">
      <c r="A32" t="s">
        <v>69</v>
      </c>
      <c r="B32" t="str">
        <f>掺杂元素表!A$10</f>
        <v>Sm</v>
      </c>
      <c r="C32">
        <v>1.5</v>
      </c>
      <c r="D32">
        <f>0.01*$C32*掺杂元素表!C$8+(1-0.01*$C32*掺杂元素表!$B$8)*掺杂元素表!C$2</f>
        <v>1.2657499999999999</v>
      </c>
      <c r="E32">
        <f>0.01*$C32*掺杂元素表!D$8+(1-0.01*$C32*掺杂元素表!$B$8)*掺杂元素表!D$2</f>
        <v>143.01000000000002</v>
      </c>
      <c r="F32">
        <f>0.01*$C32*掺杂元素表!E$8+(1-0.01*$C32*掺杂元素表!$B$8)*掺杂元素表!E$2</f>
        <v>2.6869772616631287</v>
      </c>
      <c r="G32">
        <f>0.01*$C32*掺杂元素表!F$8+(1-0.01*$C32*掺杂元素表!$B$8)*掺杂元素表!F$2</f>
        <v>240.31499999999997</v>
      </c>
      <c r="H32">
        <f>0.01*$C32*掺杂元素表!G$8+(1-0.01*$C32*掺杂元素表!$B$8)*掺杂元素表!G$2</f>
        <v>4.9249999999999998</v>
      </c>
      <c r="I32">
        <f>0.01*$C32*掺杂元素表!H$8+(1-0.01*$C32*掺杂元素表!$B$8)*掺杂元素表!H$2</f>
        <v>151.38</v>
      </c>
      <c r="J32">
        <f>0.01*$C32*掺杂元素表!I$8+(1-0.01*$C32*掺杂元素表!$B$8)*掺杂元素表!I$2</f>
        <v>2.8632499999999999</v>
      </c>
      <c r="K32">
        <f>0.01*$C32*掺杂元素表!J$8+(1-0.01*$C32*掺杂元素表!$B$8)*掺杂元素表!J$2</f>
        <v>1.8241499999999999</v>
      </c>
      <c r="L32">
        <f>0.01*$C32*掺杂元素表!K$8+(1-0.01*$C32*掺杂元素表!$B$8)*掺杂元素表!K$2</f>
        <v>1.8854499999999998</v>
      </c>
      <c r="M32">
        <f>0.01*$C32*掺杂元素表!L$8+(1-0.01*$C32*掺杂元素表!$B$8)*掺杂元素表!L$2</f>
        <v>716.61349999999993</v>
      </c>
      <c r="N32">
        <f>0.01*$C32*掺杂元素表!M$8+(1-0.01*$C32*掺杂元素表!$B$8)*掺杂元素表!M$2</f>
        <v>122.04124999999999</v>
      </c>
      <c r="O32">
        <f>0.01*$C32*掺杂元素表!N$8+(1-0.01*$C32*掺杂元素表!$B$8)*掺杂元素表!N$2</f>
        <v>106.69186499999999</v>
      </c>
      <c r="P32">
        <f>0.005*$C32*掺杂元素表!O$9+0.005*$C32*掺杂元素表!O$10+(1-0.005*$C32*掺杂元素表!$B$9-0.005*$C32*掺杂元素表!$B$10)*掺杂元素表!O$2</f>
        <v>3.6201250000000003</v>
      </c>
      <c r="Q32">
        <f>0.005*$C32*掺杂元素表!P$9+0.005*$C32*掺杂元素表!P$10+(1-0.005*$C32*掺杂元素表!$B$9-0.005*$C32*掺杂元素表!$B$10)*掺杂元素表!P$2</f>
        <v>46.077500000000001</v>
      </c>
      <c r="R32">
        <f>0.01*$C32*掺杂元素表!Q$8+(1-0.01*$C32*掺杂元素表!$B$8)*掺杂元素表!Q$2</f>
        <v>0.77644604037267084</v>
      </c>
      <c r="S32">
        <f t="shared" si="0"/>
        <v>12.728151652221953</v>
      </c>
      <c r="T32">
        <f>0.01*$C32*掺杂元素表!S$8+(1-0.01*$C32*掺杂元素表!$B$8)*掺杂元素表!S$2</f>
        <v>2.3547799999999999</v>
      </c>
      <c r="U32">
        <v>5</v>
      </c>
      <c r="V32" t="str">
        <f>掺杂元素表!A$17</f>
        <v>Hf</v>
      </c>
      <c r="W32">
        <f>0.01*$U32*掺杂元素表!C$6+(1-0.01*$U32*掺杂元素表!$B$6/5)*掺杂元素表!C$3</f>
        <v>0.64</v>
      </c>
      <c r="X32">
        <f>0.01*$U32*掺杂元素表!D$6+(1-0.01*$U32*掺杂元素表!$B$6/5)*掺杂元素表!D$3</f>
        <v>146.15</v>
      </c>
      <c r="Y32">
        <f>0.01*$U32*掺杂元素表!E$6+(1-0.01*$U32*掺杂元素表!$B$6/5)*掺杂元素表!E$3</f>
        <v>2.23537343282094</v>
      </c>
      <c r="Z32">
        <f>0.01*$U32*掺杂元素表!F$6+(1-0.01*$U32*掺杂元素表!$B$6/5)*掺杂元素表!F$3</f>
        <v>243</v>
      </c>
      <c r="AA32">
        <f>0.01*$U32*掺杂元素表!G$6+(1-0.01*$U32*掺杂元素表!$B$6/5)*掺杂元素表!G$3</f>
        <v>5</v>
      </c>
      <c r="AB32">
        <f>0.01*$U32*掺杂元素表!H$6+(1-0.01*$U32*掺杂元素表!$B$6/5)*掺杂元素表!H$3</f>
        <v>137.05000000000001</v>
      </c>
      <c r="AC32">
        <f>0.01*$U32*掺杂元素表!I$6+(1-0.01*$U32*掺杂元素表!$B$6/5)*掺杂元素表!I$3</f>
        <v>1.7475000000000001</v>
      </c>
      <c r="AD32">
        <f>0.01*$U32*掺杂元素表!J$6+(1-0.01*$U32*掺杂元素表!$B$6/5)*掺杂元素表!J$3</f>
        <v>1.7475000000000001</v>
      </c>
      <c r="AE32">
        <f>0.01*$U32*掺杂元素表!K$6+(1-0.01*$U32*掺杂元素表!$B$6/5)*掺杂元素表!K$3</f>
        <v>1.595</v>
      </c>
      <c r="AF32">
        <f>0.01*$U32*掺杂元素表!L$6+(1-0.01*$U32*掺杂元素表!$B$6/5)*掺杂元素表!L$3</f>
        <v>657.54499999999996</v>
      </c>
      <c r="AG32">
        <f>0.01*$U32*掺杂元素表!M$6+(1-0.01*$U32*掺杂元素表!$B$6/5)*掺杂元素表!M$3</f>
        <v>83.344999999999999</v>
      </c>
      <c r="AH32">
        <f>0.01*$U32*掺杂元素表!N$6+(1-0.01*$U32*掺杂元素表!$B$6/5)*掺杂元素表!N$3</f>
        <v>97.308049999999994</v>
      </c>
      <c r="AI32">
        <f>0.01*$U32*掺杂元素表!O$6+(1-0.01*$U32*掺杂元素表!$B$6/5)*掺杂元素表!O$3</f>
        <v>4.4000000000000004</v>
      </c>
      <c r="AJ32">
        <f>0.01*$U32*掺杂元素表!P$6+(1-0.01*$U32*掺杂元素表!$B$6/5)*掺杂元素表!P$3</f>
        <v>42.6</v>
      </c>
      <c r="AK32">
        <f>0.01*$U32*掺杂元素表!Q$6+(1-0.01*$U32*掺杂元素表!$B$6/5)*掺杂元素表!Q$3</f>
        <v>7.8125</v>
      </c>
      <c r="AL32">
        <f t="shared" si="1"/>
        <v>9.6818181818181799</v>
      </c>
      <c r="AM32">
        <f>0.01*$U32*掺杂元素表!S$6+(1-0.01*$U32*掺杂元素表!$B$6/5)*掺杂元素表!S$3</f>
        <v>2.7614999999999998</v>
      </c>
      <c r="AN32">
        <v>403.80923999999999</v>
      </c>
      <c r="AP32" s="3">
        <v>-29.444089999999999</v>
      </c>
      <c r="AQ32" s="3">
        <v>201.02197000000001</v>
      </c>
      <c r="AR32" s="3">
        <v>388.10619000000003</v>
      </c>
      <c r="AS32">
        <f t="shared" si="3"/>
        <v>0.92400485389609743</v>
      </c>
      <c r="AZ32">
        <f t="shared" si="4"/>
        <v>1.8417090195592199E-2</v>
      </c>
      <c r="BA32">
        <v>0.72282999999999997</v>
      </c>
      <c r="BB32">
        <v>5.3266400000000003</v>
      </c>
      <c r="BC32" s="4">
        <v>289.22266999999999</v>
      </c>
    </row>
    <row r="33" spans="1:56" x14ac:dyDescent="0.25">
      <c r="A33" t="s">
        <v>69</v>
      </c>
      <c r="B33" t="str">
        <f>掺杂元素表!A$10</f>
        <v>Sm</v>
      </c>
      <c r="C33">
        <v>2</v>
      </c>
      <c r="D33">
        <f>0.01*$C33*掺杂元素表!C$8+(1-0.01*$C33*掺杂元素表!$B$8)*掺杂元素表!C$2</f>
        <v>1.2609999999999999</v>
      </c>
      <c r="E33">
        <f>0.01*$C33*掺杂元素表!D$8+(1-0.01*$C33*掺杂元素表!$B$8)*掺杂元素表!D$2</f>
        <v>142.68</v>
      </c>
      <c r="F33">
        <f>0.01*$C33*掺杂元素表!E$8+(1-0.01*$C33*掺杂元素表!$B$8)*掺杂元素表!E$2</f>
        <v>2.6744978620769855</v>
      </c>
      <c r="G33">
        <f>0.01*$C33*掺杂元素表!F$8+(1-0.01*$C33*掺杂元素表!$B$8)*掺杂元素表!F$2</f>
        <v>239.42000000000002</v>
      </c>
      <c r="H33">
        <f>0.01*$C33*掺杂元素表!G$8+(1-0.01*$C33*掺杂元素表!$B$8)*掺杂元素表!G$2</f>
        <v>4.8999999999999995</v>
      </c>
      <c r="I33">
        <f>0.01*$C33*掺杂元素表!H$8+(1-0.01*$C33*掺杂元素表!$B$8)*掺杂元素表!H$2</f>
        <v>150.84</v>
      </c>
      <c r="J33">
        <f>0.01*$C33*掺杂元素表!I$8+(1-0.01*$C33*掺杂元素表!$B$8)*掺杂元素表!I$2</f>
        <v>2.851</v>
      </c>
      <c r="K33">
        <f>0.01*$C33*掺杂元素表!J$8+(1-0.01*$C33*掺杂元素表!$B$8)*掺杂元素表!J$2</f>
        <v>1.8122</v>
      </c>
      <c r="L33">
        <f>0.01*$C33*掺杂元素表!K$8+(1-0.01*$C33*掺杂元素表!$B$8)*掺杂元素表!K$2</f>
        <v>1.8705999999999998</v>
      </c>
      <c r="M33">
        <f>0.01*$C33*掺杂元素表!L$8+(1-0.01*$C33*掺杂元素表!$B$8)*掺杂元素表!L$2</f>
        <v>711.81799999999998</v>
      </c>
      <c r="N33">
        <f>0.01*$C33*掺杂元素表!M$8+(1-0.01*$C33*掺杂元素表!$B$8)*掺杂元素表!M$2</f>
        <v>120.85499999999999</v>
      </c>
      <c r="O33">
        <f>0.01*$C33*掺杂元素表!N$8+(1-0.01*$C33*掺杂元素表!$B$8)*掺杂元素表!N$2</f>
        <v>106.29981999999998</v>
      </c>
      <c r="P33">
        <f>0.005*$C33*掺杂元素表!O$9+0.005*$C33*掺杂元素表!O$10+(1-0.005*$C33*掺杂元素表!$B$9-0.005*$C33*掺杂元素表!$B$10)*掺杂元素表!O$2</f>
        <v>3.5935000000000001</v>
      </c>
      <c r="Q33">
        <f>0.005*$C33*掺杂元素表!P$9+0.005*$C33*掺杂元素表!P$10+(1-0.005*$C33*掺杂元素表!$B$9-0.005*$C33*掺杂元素表!$B$10)*掺杂元素表!P$2</f>
        <v>45.769999999999996</v>
      </c>
      <c r="R33">
        <f>0.01*$C33*掺杂元素表!Q$8+(1-0.01*$C33*掺杂元素表!$B$8)*掺杂元素表!Q$2</f>
        <v>0.77484472049689446</v>
      </c>
      <c r="S33">
        <f t="shared" si="0"/>
        <v>12.736886044246555</v>
      </c>
      <c r="T33">
        <f>0.01*$C33*掺杂元素表!S$8+(1-0.01*$C33*掺杂元素表!$B$8)*掺杂元素表!S$2</f>
        <v>2.3480399999999997</v>
      </c>
      <c r="U33">
        <v>5</v>
      </c>
      <c r="V33" t="str">
        <f>掺杂元素表!A$17</f>
        <v>Hf</v>
      </c>
      <c r="W33">
        <f>0.01*$U33*掺杂元素表!C$6+(1-0.01*$U33*掺杂元素表!$B$6/5)*掺杂元素表!C$3</f>
        <v>0.64</v>
      </c>
      <c r="X33">
        <f>0.01*$U33*掺杂元素表!D$6+(1-0.01*$U33*掺杂元素表!$B$6/5)*掺杂元素表!D$3</f>
        <v>146.15</v>
      </c>
      <c r="Y33">
        <f>0.01*$U33*掺杂元素表!E$6+(1-0.01*$U33*掺杂元素表!$B$6/5)*掺杂元素表!E$3</f>
        <v>2.23537343282094</v>
      </c>
      <c r="Z33">
        <f>0.01*$U33*掺杂元素表!F$6+(1-0.01*$U33*掺杂元素表!$B$6/5)*掺杂元素表!F$3</f>
        <v>243</v>
      </c>
      <c r="AA33">
        <f>0.01*$U33*掺杂元素表!G$6+(1-0.01*$U33*掺杂元素表!$B$6/5)*掺杂元素表!G$3</f>
        <v>5</v>
      </c>
      <c r="AB33">
        <f>0.01*$U33*掺杂元素表!H$6+(1-0.01*$U33*掺杂元素表!$B$6/5)*掺杂元素表!H$3</f>
        <v>137.05000000000001</v>
      </c>
      <c r="AC33">
        <f>0.01*$U33*掺杂元素表!I$6+(1-0.01*$U33*掺杂元素表!$B$6/5)*掺杂元素表!I$3</f>
        <v>1.7475000000000001</v>
      </c>
      <c r="AD33">
        <f>0.01*$U33*掺杂元素表!J$6+(1-0.01*$U33*掺杂元素表!$B$6/5)*掺杂元素表!J$3</f>
        <v>1.7475000000000001</v>
      </c>
      <c r="AE33">
        <f>0.01*$U33*掺杂元素表!K$6+(1-0.01*$U33*掺杂元素表!$B$6/5)*掺杂元素表!K$3</f>
        <v>1.595</v>
      </c>
      <c r="AF33">
        <f>0.01*$U33*掺杂元素表!L$6+(1-0.01*$U33*掺杂元素表!$B$6/5)*掺杂元素表!L$3</f>
        <v>657.54499999999996</v>
      </c>
      <c r="AG33">
        <f>0.01*$U33*掺杂元素表!M$6+(1-0.01*$U33*掺杂元素表!$B$6/5)*掺杂元素表!M$3</f>
        <v>83.344999999999999</v>
      </c>
      <c r="AH33">
        <f>0.01*$U33*掺杂元素表!N$6+(1-0.01*$U33*掺杂元素表!$B$6/5)*掺杂元素表!N$3</f>
        <v>97.308049999999994</v>
      </c>
      <c r="AI33">
        <f>0.01*$U33*掺杂元素表!O$6+(1-0.01*$U33*掺杂元素表!$B$6/5)*掺杂元素表!O$3</f>
        <v>4.4000000000000004</v>
      </c>
      <c r="AJ33">
        <f>0.01*$U33*掺杂元素表!P$6+(1-0.01*$U33*掺杂元素表!$B$6/5)*掺杂元素表!P$3</f>
        <v>42.6</v>
      </c>
      <c r="AK33">
        <f>0.01*$U33*掺杂元素表!Q$6+(1-0.01*$U33*掺杂元素表!$B$6/5)*掺杂元素表!Q$3</f>
        <v>7.8125</v>
      </c>
      <c r="AL33">
        <f t="shared" si="1"/>
        <v>9.6818181818181799</v>
      </c>
      <c r="AM33">
        <f>0.01*$U33*掺杂元素表!S$6+(1-0.01*$U33*掺杂元素表!$B$6/5)*掺杂元素表!S$3</f>
        <v>2.7614999999999998</v>
      </c>
      <c r="AN33">
        <v>410.32900999999998</v>
      </c>
      <c r="AP33" s="3">
        <v>-44.50723</v>
      </c>
      <c r="AQ33" s="3">
        <v>196.05114</v>
      </c>
      <c r="AR33" s="3">
        <v>394.73397</v>
      </c>
      <c r="AS33">
        <f t="shared" si="3"/>
        <v>0.92235840428304039</v>
      </c>
      <c r="AZ33">
        <f t="shared" si="4"/>
        <v>1.56032217038944E-2</v>
      </c>
      <c r="BA33">
        <v>0.74722999999999995</v>
      </c>
      <c r="BB33">
        <v>4.8644100000000003</v>
      </c>
      <c r="BC33" s="4">
        <v>311.75677000000002</v>
      </c>
    </row>
    <row r="34" spans="1:56" x14ac:dyDescent="0.25">
      <c r="A34" t="s">
        <v>70</v>
      </c>
      <c r="B34" t="s">
        <v>56</v>
      </c>
      <c r="C34">
        <v>0</v>
      </c>
      <c r="D34">
        <f>0.01*$C34*掺杂元素表!C$11+(1-0.01*$C34)*掺杂元素表!C$2</f>
        <v>1.28</v>
      </c>
      <c r="E34">
        <f>0.01*$C34*掺杂元素表!D$11+(1-0.01*$C34)*掺杂元素表!D$2</f>
        <v>144</v>
      </c>
      <c r="F34">
        <f>0.01*$C34*掺杂元素表!E$11+(1-0.01*$C34)*掺杂元素表!E$2</f>
        <v>2.72441546042156</v>
      </c>
      <c r="G34">
        <f>0.01*$C34*掺杂元素表!F$11+(1-0.01*$C34)*掺杂元素表!F$2</f>
        <v>243</v>
      </c>
      <c r="H34">
        <f>0.01*$C34*掺杂元素表!G$11+(1-0.01*$C34)*掺杂元素表!G$2</f>
        <v>5</v>
      </c>
      <c r="I34">
        <f>0.01*$C34*掺杂元素表!H$11+(1-0.01*$C34)*掺杂元素表!H$2</f>
        <v>153</v>
      </c>
      <c r="J34">
        <f>0.01*$C34*掺杂元素表!I$11+(1-0.01*$C34)*掺杂元素表!I$2</f>
        <v>2.9</v>
      </c>
      <c r="K34">
        <f>0.01*$C34*掺杂元素表!J$11+(1-0.01*$C34)*掺杂元素表!J$2</f>
        <v>1.86</v>
      </c>
      <c r="L34">
        <f>0.01*$C34*掺杂元素表!K$11+(1-0.01*$C34)*掺杂元素表!K$2</f>
        <v>1.93</v>
      </c>
      <c r="M34">
        <f>0.01*$C34*掺杂元素表!L$11+(1-0.01*$C34)*掺杂元素表!L$2</f>
        <v>731</v>
      </c>
      <c r="N34">
        <f>0.01*$C34*掺杂元素表!M$11+(1-0.01*$C34)*掺杂元素表!M$2</f>
        <v>125.6</v>
      </c>
      <c r="O34">
        <f>0.01*$C34*掺杂元素表!N$11+(1-0.01*$C34)*掺杂元素表!N$2</f>
        <v>107.86799999999999</v>
      </c>
      <c r="P34">
        <f>0.01*$C34*掺杂元素表!O$11+(1-0.01*$C34)*掺杂元素表!O$2</f>
        <v>3.7</v>
      </c>
      <c r="Q34">
        <f>0.01*$C34*掺杂元素表!P$11+(1-0.01*$C34)*掺杂元素表!P$2</f>
        <v>47</v>
      </c>
      <c r="R34">
        <f>0.01*$C34*掺杂元素表!Q$11+(1-0.01*$C34)*掺杂元素表!Q$2</f>
        <v>0.78125</v>
      </c>
      <c r="S34">
        <f t="shared" si="0"/>
        <v>12.7027027027027</v>
      </c>
      <c r="T34">
        <f>0.01*$C34*掺杂元素表!S$11+(1-0.01*$C34)*掺杂元素表!S$2</f>
        <v>2.375</v>
      </c>
      <c r="U34">
        <v>0</v>
      </c>
      <c r="V34" t="s">
        <v>56</v>
      </c>
      <c r="W34">
        <f>0.01*$U34*掺杂元素表!C$12+(1-0.01*$U34)*掺杂元素表!C$3</f>
        <v>0.64</v>
      </c>
      <c r="X34">
        <f>0.01*$U34*掺杂元素表!D$12+(1-0.01*$U34)*掺杂元素表!D$3</f>
        <v>146</v>
      </c>
      <c r="Y34">
        <f>0.01*$U34*掺杂元素表!E$6+(1-0.01*$U34*掺杂元素表!$B$6/5)*掺杂元素表!E$3</f>
        <v>2.2349234328209402</v>
      </c>
      <c r="Z34">
        <f>0.01*$U34*掺杂元素表!F$6+(1-0.01*$U34*掺杂元素表!$B$6/5)*掺杂元素表!F$3</f>
        <v>243</v>
      </c>
      <c r="AA34">
        <f>0.01*$U34*掺杂元素表!G$6+(1-0.01*$U34*掺杂元素表!$B$6/5)*掺杂元素表!G$3</f>
        <v>5</v>
      </c>
      <c r="AB34">
        <f>0.01*$U34*掺杂元素表!H$6+(1-0.01*$U34*掺杂元素表!$B$6/5)*掺杂元素表!H$3</f>
        <v>137</v>
      </c>
      <c r="AC34">
        <f>0.01*$U34*掺杂元素表!I$6+(1-0.01*$U34*掺杂元素表!$B$6/5)*掺杂元素表!I$3</f>
        <v>1.75</v>
      </c>
      <c r="AD34">
        <f>0.01*$U34*掺杂元素表!J$6+(1-0.01*$U34*掺杂元素表!$B$6/5)*掺杂元素表!J$3</f>
        <v>1.76</v>
      </c>
      <c r="AE34">
        <f>0.01*$U34*掺杂元素表!K$6+(1-0.01*$U34*掺杂元素表!$B$6/5)*掺杂元素表!K$3</f>
        <v>1.6</v>
      </c>
      <c r="AF34">
        <f>0.01*$U34*掺杂元素表!L$6+(1-0.01*$U34*掺杂元素表!$B$6/5)*掺杂元素表!L$3</f>
        <v>652.1</v>
      </c>
      <c r="AG34">
        <f>0.01*$U34*掺杂元素表!M$6+(1-0.01*$U34*掺杂元素表!$B$6/5)*掺杂元素表!M$3</f>
        <v>86.1</v>
      </c>
      <c r="AH34">
        <f>0.01*$U34*掺杂元素表!N$6+(1-0.01*$U34*掺杂元素表!$B$6/5)*掺杂元素表!N$3</f>
        <v>92.906000000000006</v>
      </c>
      <c r="AI34">
        <f>0.01*$U34*掺杂元素表!O$6+(1-0.01*$U34*掺杂元素表!$B$6/5)*掺杂元素表!O$3</f>
        <v>4.45</v>
      </c>
      <c r="AJ34">
        <f>0.01*$U34*掺杂元素表!P$6+(1-0.01*$U34*掺杂元素表!$B$6/5)*掺杂元素表!P$3</f>
        <v>41</v>
      </c>
      <c r="AK34">
        <f>0.01*$U34*掺杂元素表!Q$6+(1-0.01*$U34*掺杂元素表!$B$6/5)*掺杂元素表!Q$3</f>
        <v>7.8125</v>
      </c>
      <c r="AL34">
        <f t="shared" si="1"/>
        <v>9.2134831460674196</v>
      </c>
      <c r="AM34">
        <f>0.01*$U34*掺杂元素表!S$6+(1-0.01*$U34*掺杂元素表!$B$6/5)*掺杂元素表!S$3</f>
        <v>2.76</v>
      </c>
      <c r="AN34">
        <v>233.33</v>
      </c>
      <c r="AO34">
        <f t="shared" ref="AO34:AO97" si="5">(AN34-1)*3/((AN34+2)*4*PI()*AW34)</f>
        <v>4.8311924001490699E-4</v>
      </c>
      <c r="AP34" s="3">
        <v>63.32</v>
      </c>
      <c r="AQ34" s="3">
        <v>250.375</v>
      </c>
      <c r="AR34" s="3">
        <v>353.38</v>
      </c>
      <c r="AS34">
        <f t="shared" si="3"/>
        <v>0.92894420273526801</v>
      </c>
      <c r="AT34">
        <v>5.5517200000000004</v>
      </c>
      <c r="AU34">
        <v>5.6075799999999996</v>
      </c>
      <c r="AV34">
        <v>15.67047</v>
      </c>
      <c r="AW34">
        <f>AT34*AU34*AV34</f>
        <v>487.84859087478998</v>
      </c>
      <c r="AZ34">
        <f t="shared" si="4"/>
        <v>1.72857142857143E-2</v>
      </c>
      <c r="BA34">
        <v>0.45400000000000001</v>
      </c>
      <c r="BB34">
        <v>2.42</v>
      </c>
      <c r="BC34" s="4">
        <v>140</v>
      </c>
      <c r="BD34" t="s">
        <v>71</v>
      </c>
    </row>
    <row r="35" spans="1:56" x14ac:dyDescent="0.25">
      <c r="A35" t="s">
        <v>70</v>
      </c>
      <c r="B35" t="str">
        <f>掺杂元素表!A$11</f>
        <v>Ca</v>
      </c>
      <c r="C35">
        <v>0.1</v>
      </c>
      <c r="D35">
        <f>0.01*$C35*掺杂元素表!C$11+(1-0.01*$C35)*掺杂元素表!C$2</f>
        <v>1.28006</v>
      </c>
      <c r="E35">
        <f>0.01*$C35*掺杂元素表!D$11+(1-0.01*$C35)*掺杂元素表!D$2</f>
        <v>144.053</v>
      </c>
      <c r="F35">
        <f>0.01*$C35*掺杂元素表!E$11+(1-0.01*$C35)*掺杂元素表!E$2</f>
        <v>2.7243209959647499</v>
      </c>
      <c r="G35">
        <f>0.01*$C35*掺杂元素表!F$11+(1-0.01*$C35)*掺杂元素表!F$2</f>
        <v>243.03800000000001</v>
      </c>
      <c r="H35">
        <f>0.01*$C35*掺杂元素表!G$11+(1-0.01*$C35)*掺杂元素表!G$2</f>
        <v>4.9980000000000002</v>
      </c>
      <c r="I35">
        <f>0.01*$C35*掺杂元素表!H$11+(1-0.01*$C35)*掺杂元素表!H$2</f>
        <v>153.02099999999999</v>
      </c>
      <c r="J35">
        <f>0.01*$C35*掺杂元素表!I$11+(1-0.01*$C35)*掺杂元素表!I$2</f>
        <v>2.8997999999999999</v>
      </c>
      <c r="K35">
        <f>0.01*$C35*掺杂元素表!J$11+(1-0.01*$C35)*掺杂元素表!J$2</f>
        <v>1.85924</v>
      </c>
      <c r="L35">
        <f>0.01*$C35*掺杂元素表!K$11+(1-0.01*$C35)*掺杂元素表!K$2</f>
        <v>1.9290700000000001</v>
      </c>
      <c r="M35">
        <f>0.01*$C35*掺杂元素表!L$11+(1-0.01*$C35)*掺杂元素表!L$2</f>
        <v>730.85879999999997</v>
      </c>
      <c r="N35">
        <f>0.01*$C35*掺杂元素表!M$11+(1-0.01*$C35)*掺杂元素表!M$2</f>
        <v>125.47677</v>
      </c>
      <c r="O35">
        <f>0.01*$C35*掺杂元素表!N$11+(1-0.01*$C35)*掺杂元素表!N$2</f>
        <v>107.80021000000001</v>
      </c>
      <c r="P35">
        <f>0.01*$C35*掺杂元素表!O$11+(1-0.01*$C35)*掺杂元素表!O$2</f>
        <v>3.6991499999999999</v>
      </c>
      <c r="Q35">
        <f>0.01*$C35*掺杂元素表!P$11+(1-0.01*$C35)*掺杂元素表!P$2</f>
        <v>46.972999999999999</v>
      </c>
      <c r="R35">
        <f>0.01*$C35*掺杂元素表!Q$11+(1-0.01*$C35)*掺杂元素表!Q$2</f>
        <v>0.78196128731343295</v>
      </c>
      <c r="S35">
        <f t="shared" si="0"/>
        <v>12.698322587621499</v>
      </c>
      <c r="T35">
        <f>0.01*$C35*掺杂元素表!S$11+(1-0.01*$C35)*掺杂元素表!S$2</f>
        <v>2.3756249999999999</v>
      </c>
      <c r="U35">
        <v>0.1</v>
      </c>
      <c r="V35" t="str">
        <f>掺杂元素表!A$12</f>
        <v>Zr</v>
      </c>
      <c r="W35">
        <f>0.01*$U35*掺杂元素表!C$12+(1-0.01*$U35)*掺杂元素表!C$3</f>
        <v>0.64007999999999998</v>
      </c>
      <c r="X35">
        <f>0.01*$U35*掺杂元素表!D$12+(1-0.01*$U35)*掺杂元素表!D$3</f>
        <v>146.01400000000001</v>
      </c>
      <c r="Y35">
        <f>0.01*$U35*掺杂元素表!E$12+(1-0.01*$U35)*掺杂元素表!E$3</f>
        <v>2.2350319959349298</v>
      </c>
      <c r="Z35">
        <f>0.01*$U35*掺杂元素表!F$12+(1-0.01*$U35)*掺杂元素表!F$3</f>
        <v>243.011</v>
      </c>
      <c r="AA35">
        <f>0.01*$U35*掺杂元素表!G$12+(1-0.01*$U35)*掺杂元素表!G$3</f>
        <v>4.9989999999999997</v>
      </c>
      <c r="AB35">
        <f>0.01*$U35*掺杂元素表!H$12+(1-0.01*$U35)*掺杂元素表!H$3</f>
        <v>137.011</v>
      </c>
      <c r="AC35">
        <f>0.01*$U35*掺杂元素表!I$12+(1-0.01*$U35)*掺杂元素表!I$3</f>
        <v>1.75021</v>
      </c>
      <c r="AD35">
        <f>0.01*$U35*掺杂元素表!J$12+(1-0.01*$U35)*掺杂元素表!J$3</f>
        <v>1.76197</v>
      </c>
      <c r="AE35">
        <f>0.01*$U35*掺杂元素表!K$12+(1-0.01*$U35)*掺杂元素表!K$3</f>
        <v>1.5997300000000001</v>
      </c>
      <c r="AF35">
        <f>0.01*$U35*掺杂元素表!L$12+(1-0.01*$U35)*掺杂元素表!L$3</f>
        <v>652.08799999999997</v>
      </c>
      <c r="AG35">
        <f>0.01*$U35*掺杂元素表!M$12+(1-0.01*$U35)*掺杂元素表!M$3</f>
        <v>86.055000000000007</v>
      </c>
      <c r="AH35">
        <f>0.01*$U35*掺杂元素表!N$12+(1-0.01*$U35)*掺杂元素表!N$3</f>
        <v>92.904318000000004</v>
      </c>
      <c r="AI35">
        <f>0.01*$U35*掺杂元素表!O$12+(1-0.01*$U35)*掺杂元素表!O$3</f>
        <v>4.4486999999999997</v>
      </c>
      <c r="AJ35">
        <f>0.01*$U35*掺杂元素表!P$12+(1-0.01*$U35)*掺杂元素表!P$3</f>
        <v>40.999000000000002</v>
      </c>
      <c r="AK35">
        <f>0.01*$U35*掺杂元素表!Q$12+(1-0.01*$U35)*掺杂元素表!Q$3</f>
        <v>7.81024305555556</v>
      </c>
      <c r="AL35">
        <f t="shared" si="1"/>
        <v>9.2159507271787309</v>
      </c>
      <c r="AM35">
        <f>0.01*$U35*掺杂元素表!S$12+(1-0.01*$U35)*掺杂元素表!S$3</f>
        <v>2.760065</v>
      </c>
      <c r="AN35">
        <v>232.43</v>
      </c>
      <c r="AO35">
        <f t="shared" si="5"/>
        <v>4.8388445282809898E-4</v>
      </c>
      <c r="AP35" s="3">
        <v>56.83</v>
      </c>
      <c r="AQ35" s="3">
        <v>253.75</v>
      </c>
      <c r="AR35" s="3">
        <v>350.64</v>
      </c>
      <c r="AS35">
        <f t="shared" si="3"/>
        <v>0.92892857142211005</v>
      </c>
      <c r="AT35">
        <v>5.5485899999999999</v>
      </c>
      <c r="AU35">
        <v>5.6046399999999998</v>
      </c>
      <c r="AV35">
        <v>15.661949999999999</v>
      </c>
      <c r="AW35">
        <f>AT35*AU35*AV35</f>
        <v>487.05296331245802</v>
      </c>
      <c r="AZ35">
        <f t="shared" si="4"/>
        <v>7.4999999999999997E-3</v>
      </c>
      <c r="BA35">
        <v>0.53200000000000003</v>
      </c>
      <c r="BB35">
        <v>1.2</v>
      </c>
      <c r="BC35" s="4">
        <v>160</v>
      </c>
      <c r="BD35" t="s">
        <v>71</v>
      </c>
    </row>
    <row r="36" spans="1:56" ht="13.05" customHeight="1" x14ac:dyDescent="0.25">
      <c r="A36" t="s">
        <v>70</v>
      </c>
      <c r="B36" t="str">
        <f>掺杂元素表!A$11</f>
        <v>Ca</v>
      </c>
      <c r="C36">
        <v>0.4</v>
      </c>
      <c r="D36">
        <f>0.01*$C36*掺杂元素表!C$11+(1-0.01*$C36)*掺杂元素表!C$2</f>
        <v>1.28024</v>
      </c>
      <c r="E36">
        <f>0.01*$C36*掺杂元素表!D$11+(1-0.01*$C36)*掺杂元素表!D$2</f>
        <v>144.21199999999999</v>
      </c>
      <c r="F36">
        <f>0.01*$C36*掺杂元素表!E$11+(1-0.01*$C36)*掺杂元素表!E$2</f>
        <v>2.72403760259433</v>
      </c>
      <c r="G36">
        <f>0.01*$C36*掺杂元素表!F$11+(1-0.01*$C36)*掺杂元素表!F$2</f>
        <v>243.15199999999999</v>
      </c>
      <c r="H36">
        <f>0.01*$C36*掺杂元素表!G$11+(1-0.01*$C36)*掺杂元素表!G$2</f>
        <v>4.992</v>
      </c>
      <c r="I36">
        <f>0.01*$C36*掺杂元素表!H$11+(1-0.01*$C36)*掺杂元素表!H$2</f>
        <v>153.084</v>
      </c>
      <c r="J36">
        <f>0.01*$C36*掺杂元素表!I$11+(1-0.01*$C36)*掺杂元素表!I$2</f>
        <v>2.8992</v>
      </c>
      <c r="K36">
        <f>0.01*$C36*掺杂元素表!J$11+(1-0.01*$C36)*掺杂元素表!J$2</f>
        <v>1.8569599999999999</v>
      </c>
      <c r="L36">
        <f>0.01*$C36*掺杂元素表!K$11+(1-0.01*$C36)*掺杂元素表!K$2</f>
        <v>1.92628</v>
      </c>
      <c r="M36">
        <f>0.01*$C36*掺杂元素表!L$11+(1-0.01*$C36)*掺杂元素表!L$2</f>
        <v>730.43520000000001</v>
      </c>
      <c r="N36">
        <f>0.01*$C36*掺杂元素表!M$11+(1-0.01*$C36)*掺杂元素表!M$2</f>
        <v>125.10708</v>
      </c>
      <c r="O36">
        <f>0.01*$C36*掺杂元素表!N$11+(1-0.01*$C36)*掺杂元素表!N$2</f>
        <v>107.59684</v>
      </c>
      <c r="P36">
        <f>0.01*$C36*掺杂元素表!O$11+(1-0.01*$C36)*掺杂元素表!O$2</f>
        <v>3.6966000000000001</v>
      </c>
      <c r="Q36">
        <f>0.01*$C36*掺杂元素表!P$11+(1-0.01*$C36)*掺杂元素表!P$2</f>
        <v>46.892000000000003</v>
      </c>
      <c r="R36">
        <f>0.01*$C36*掺杂元素表!Q$11+(1-0.01*$C36)*掺杂元素表!Q$2</f>
        <v>0.78409514925373103</v>
      </c>
      <c r="S36">
        <f t="shared" si="0"/>
        <v>12.6851701563599</v>
      </c>
      <c r="T36">
        <f>0.01*$C36*掺杂元素表!S$11+(1-0.01*$C36)*掺杂元素表!S$2</f>
        <v>2.3774999999999999</v>
      </c>
      <c r="U36">
        <v>0.4</v>
      </c>
      <c r="V36" t="str">
        <f>掺杂元素表!A$12</f>
        <v>Zr</v>
      </c>
      <c r="W36">
        <f>0.01*$U36*掺杂元素表!C$12+(1-0.01*$U36)*掺杂元素表!C$3</f>
        <v>0.64032</v>
      </c>
      <c r="X36">
        <f>0.01*$U36*掺杂元素表!D$12+(1-0.01*$U36)*掺杂元素表!D$3</f>
        <v>146.05600000000001</v>
      </c>
      <c r="Y36">
        <f>0.01*$U36*掺杂元素表!E$12+(1-0.01*$U36)*掺杂元素表!E$3</f>
        <v>2.2353576852768802</v>
      </c>
      <c r="Z36">
        <f>0.01*$U36*掺杂元素表!F$12+(1-0.01*$U36)*掺杂元素表!F$3</f>
        <v>243.04400000000001</v>
      </c>
      <c r="AA36">
        <f>0.01*$U36*掺杂元素表!G$12+(1-0.01*$U36)*掺杂元素表!G$3</f>
        <v>4.9960000000000004</v>
      </c>
      <c r="AB36">
        <f>0.01*$U36*掺杂元素表!H$12+(1-0.01*$U36)*掺杂元素表!H$3</f>
        <v>137.04400000000001</v>
      </c>
      <c r="AC36">
        <f>0.01*$U36*掺杂元素表!I$12+(1-0.01*$U36)*掺杂元素表!I$3</f>
        <v>1.75084</v>
      </c>
      <c r="AD36">
        <f>0.01*$U36*掺杂元素表!J$12+(1-0.01*$U36)*掺杂元素表!J$3</f>
        <v>1.7678799999999999</v>
      </c>
      <c r="AE36">
        <f>0.01*$U36*掺杂元素表!K$12+(1-0.01*$U36)*掺杂元素表!K$3</f>
        <v>1.5989199999999999</v>
      </c>
      <c r="AF36">
        <f>0.01*$U36*掺杂元素表!L$12+(1-0.01*$U36)*掺杂元素表!L$3</f>
        <v>652.05200000000002</v>
      </c>
      <c r="AG36">
        <f>0.01*$U36*掺杂元素表!M$12+(1-0.01*$U36)*掺杂元素表!M$3</f>
        <v>85.92</v>
      </c>
      <c r="AH36">
        <f>0.01*$U36*掺杂元素表!N$12+(1-0.01*$U36)*掺杂元素表!N$3</f>
        <v>92.899271999999996</v>
      </c>
      <c r="AI36">
        <f>0.01*$U36*掺杂元素表!O$12+(1-0.01*$U36)*掺杂元素表!O$3</f>
        <v>4.4447999999999999</v>
      </c>
      <c r="AJ36">
        <f>0.01*$U36*掺杂元素表!P$12+(1-0.01*$U36)*掺杂元素表!P$3</f>
        <v>40.996000000000002</v>
      </c>
      <c r="AK36">
        <f>0.01*$U36*掺杂元素表!Q$12+(1-0.01*$U36)*掺杂元素表!Q$3</f>
        <v>7.8034722222222204</v>
      </c>
      <c r="AL36">
        <f t="shared" si="1"/>
        <v>9.2233621310295195</v>
      </c>
      <c r="AM36">
        <f>0.01*$U36*掺杂元素表!S$12+(1-0.01*$U36)*掺杂元素表!S$3</f>
        <v>2.7602600000000002</v>
      </c>
      <c r="AN36">
        <v>328.21</v>
      </c>
      <c r="AO36">
        <f t="shared" si="5"/>
        <v>4.8578023267205502E-4</v>
      </c>
      <c r="AP36" s="3">
        <v>33.479999999999997</v>
      </c>
      <c r="AQ36" s="3">
        <v>226.91</v>
      </c>
      <c r="AR36" s="3">
        <v>354.47</v>
      </c>
      <c r="AS36">
        <f t="shared" si="3"/>
        <v>0.92888168483739397</v>
      </c>
      <c r="AT36">
        <v>5.5440899999999997</v>
      </c>
      <c r="AU36">
        <v>5.6041100000000004</v>
      </c>
      <c r="AV36">
        <v>15.673679999999999</v>
      </c>
      <c r="AW36">
        <f>AT36*AU36*AV36</f>
        <v>486.97638204910498</v>
      </c>
      <c r="AZ36">
        <f t="shared" si="4"/>
        <v>6.76470588235294E-3</v>
      </c>
      <c r="BA36">
        <v>0.33529999999999999</v>
      </c>
      <c r="BB36">
        <v>1.1499999999999999</v>
      </c>
      <c r="BC36" s="4">
        <v>170</v>
      </c>
      <c r="BD36" t="s">
        <v>71</v>
      </c>
    </row>
    <row r="37" spans="1:56" x14ac:dyDescent="0.25">
      <c r="A37" t="s">
        <v>70</v>
      </c>
      <c r="B37" t="str">
        <f>掺杂元素表!A$11</f>
        <v>Ca</v>
      </c>
      <c r="C37">
        <v>0.5</v>
      </c>
      <c r="D37">
        <f>0.01*$C37*掺杂元素表!C$11+(1-0.01*$C37)*掺杂元素表!C$2</f>
        <v>1.2803</v>
      </c>
      <c r="E37">
        <f>0.01*$C37*掺杂元素表!D$11+(1-0.01*$C37)*掺杂元素表!D$2</f>
        <v>144.26499999999999</v>
      </c>
      <c r="F37">
        <f>0.01*$C37*掺杂元素表!E$11+(1-0.01*$C37)*掺杂元素表!E$2</f>
        <v>2.7239431381375199</v>
      </c>
      <c r="G37">
        <f>0.01*$C37*掺杂元素表!F$11+(1-0.01*$C37)*掺杂元素表!F$2</f>
        <v>243.19</v>
      </c>
      <c r="H37">
        <f>0.01*$C37*掺杂元素表!G$11+(1-0.01*$C37)*掺杂元素表!G$2</f>
        <v>4.99</v>
      </c>
      <c r="I37">
        <f>0.01*$C37*掺杂元素表!H$11+(1-0.01*$C37)*掺杂元素表!H$2</f>
        <v>153.10499999999999</v>
      </c>
      <c r="J37">
        <f>0.01*$C37*掺杂元素表!I$11+(1-0.01*$C37)*掺杂元素表!I$2</f>
        <v>2.899</v>
      </c>
      <c r="K37">
        <f>0.01*$C37*掺杂元素表!J$11+(1-0.01*$C37)*掺杂元素表!J$2</f>
        <v>1.8562000000000001</v>
      </c>
      <c r="L37">
        <f>0.01*$C37*掺杂元素表!K$11+(1-0.01*$C37)*掺杂元素表!K$2</f>
        <v>1.9253499999999999</v>
      </c>
      <c r="M37">
        <f>0.01*$C37*掺杂元素表!L$11+(1-0.01*$C37)*掺杂元素表!L$2</f>
        <v>730.29399999999998</v>
      </c>
      <c r="N37">
        <f>0.01*$C37*掺杂元素表!M$11+(1-0.01*$C37)*掺杂元素表!M$2</f>
        <v>124.98385</v>
      </c>
      <c r="O37">
        <f>0.01*$C37*掺杂元素表!N$11+(1-0.01*$C37)*掺杂元素表!N$2</f>
        <v>107.52905</v>
      </c>
      <c r="P37">
        <f>0.01*$C37*掺杂元素表!O$11+(1-0.01*$C37)*掺杂元素表!O$2</f>
        <v>3.6957499999999999</v>
      </c>
      <c r="Q37">
        <f>0.01*$C37*掺杂元素表!P$11+(1-0.01*$C37)*掺杂元素表!P$2</f>
        <v>46.865000000000002</v>
      </c>
      <c r="R37">
        <f>0.01*$C37*掺杂元素表!Q$11+(1-0.01*$C37)*掺杂元素表!Q$2</f>
        <v>0.78480643656716398</v>
      </c>
      <c r="S37">
        <f t="shared" si="0"/>
        <v>12.6807819793005</v>
      </c>
      <c r="T37">
        <f>0.01*$C37*掺杂元素表!S$11+(1-0.01*$C37)*掺杂元素表!S$2</f>
        <v>2.3781249999999998</v>
      </c>
      <c r="U37">
        <v>0.5</v>
      </c>
      <c r="V37" t="str">
        <f>掺杂元素表!A$12</f>
        <v>Zr</v>
      </c>
      <c r="W37">
        <f>0.01*$U37*掺杂元素表!C$12+(1-0.01*$U37)*掺杂元素表!C$3</f>
        <v>0.64039999999999997</v>
      </c>
      <c r="X37">
        <f>0.01*$U37*掺杂元素表!D$12+(1-0.01*$U37)*掺杂元素表!D$3</f>
        <v>146.07</v>
      </c>
      <c r="Y37">
        <f>0.01*$U37*掺杂元素表!E$12+(1-0.01*$U37)*掺杂元素表!E$3</f>
        <v>2.2354662483908698</v>
      </c>
      <c r="Z37">
        <f>0.01*$U37*掺杂元素表!F$12+(1-0.01*$U37)*掺杂元素表!F$3</f>
        <v>243.05500000000001</v>
      </c>
      <c r="AA37">
        <f>0.01*$U37*掺杂元素表!G$12+(1-0.01*$U37)*掺杂元素表!G$3</f>
        <v>4.9950000000000001</v>
      </c>
      <c r="AB37">
        <f>0.01*$U37*掺杂元素表!H$12+(1-0.01*$U37)*掺杂元素表!H$3</f>
        <v>137.05500000000001</v>
      </c>
      <c r="AC37">
        <f>0.01*$U37*掺杂元素表!I$12+(1-0.01*$U37)*掺杂元素表!I$3</f>
        <v>1.75105</v>
      </c>
      <c r="AD37">
        <f>0.01*$U37*掺杂元素表!J$12+(1-0.01*$U37)*掺杂元素表!J$3</f>
        <v>1.7698499999999999</v>
      </c>
      <c r="AE37">
        <f>0.01*$U37*掺杂元素表!K$12+(1-0.01*$U37)*掺杂元素表!K$3</f>
        <v>1.5986499999999999</v>
      </c>
      <c r="AF37">
        <f>0.01*$U37*掺杂元素表!L$12+(1-0.01*$U37)*掺杂元素表!L$3</f>
        <v>652.04</v>
      </c>
      <c r="AG37">
        <f>0.01*$U37*掺杂元素表!M$12+(1-0.01*$U37)*掺杂元素表!M$3</f>
        <v>85.875</v>
      </c>
      <c r="AH37">
        <f>0.01*$U37*掺杂元素表!N$12+(1-0.01*$U37)*掺杂元素表!N$3</f>
        <v>92.897589999999994</v>
      </c>
      <c r="AI37">
        <f>0.01*$U37*掺杂元素表!O$12+(1-0.01*$U37)*掺杂元素表!O$3</f>
        <v>4.4435000000000002</v>
      </c>
      <c r="AJ37">
        <f>0.01*$U37*掺杂元素表!P$12+(1-0.01*$U37)*掺杂元素表!P$3</f>
        <v>40.994999999999997</v>
      </c>
      <c r="AK37">
        <f>0.01*$U37*掺杂元素表!Q$12+(1-0.01*$U37)*掺杂元素表!Q$3</f>
        <v>7.8012152777777803</v>
      </c>
      <c r="AL37">
        <f t="shared" si="1"/>
        <v>9.2258354900416304</v>
      </c>
      <c r="AM37">
        <f>0.01*$U37*掺杂元素表!S$12+(1-0.01*$U37)*掺杂元素表!S$3</f>
        <v>2.7603249999999999</v>
      </c>
      <c r="AN37">
        <v>336.84</v>
      </c>
      <c r="AO37">
        <f t="shared" si="5"/>
        <v>4.8583261391200701E-4</v>
      </c>
      <c r="AP37" s="3">
        <v>33.94</v>
      </c>
      <c r="AQ37" s="3">
        <v>223.32</v>
      </c>
      <c r="AR37" s="3">
        <v>348.44</v>
      </c>
      <c r="AS37">
        <f t="shared" si="3"/>
        <v>0.92886605842692804</v>
      </c>
      <c r="AT37">
        <v>5.5440899999999997</v>
      </c>
      <c r="AU37">
        <v>5.6034199999999998</v>
      </c>
      <c r="AV37">
        <v>15.677580000000001</v>
      </c>
      <c r="AW37">
        <f>AT37*AU37*AV37</f>
        <v>487.03758047991801</v>
      </c>
      <c r="AZ37">
        <f t="shared" si="4"/>
        <v>1.07058823529412E-2</v>
      </c>
      <c r="BA37">
        <v>0.31019999999999998</v>
      </c>
      <c r="BB37">
        <v>1.82</v>
      </c>
      <c r="BC37" s="4">
        <v>170</v>
      </c>
      <c r="BD37" t="s">
        <v>71</v>
      </c>
    </row>
    <row r="38" spans="1:56" x14ac:dyDescent="0.25">
      <c r="A38" t="s">
        <v>72</v>
      </c>
      <c r="B38" t="s">
        <v>56</v>
      </c>
      <c r="C38">
        <v>0</v>
      </c>
      <c r="D38">
        <f>0.01*$C38*掺杂元素表!C$15*7/9+0.01*$C38*掺杂元素表!C$16*2/9+(1-0.01*(7/9)*$C38*掺杂元素表!$B$15-0.01*(2/9)*$C38*掺杂元素表!$B$16)*掺杂元素表!C$2</f>
        <v>1.28</v>
      </c>
      <c r="E38">
        <f>0.01*$C38*掺杂元素表!D$15*7/9+0.01*$C38*掺杂元素表!D$16*2/9+(1-0.01*(7/9)*$C38*掺杂元素表!$B$15-0.01*(2/9)*$C38*掺杂元素表!$B$16)*掺杂元素表!D$2</f>
        <v>144</v>
      </c>
      <c r="F38">
        <f>0.01*$C38*掺杂元素表!E$15*7/9+0.01*$C38*掺杂元素表!E$16*2/9+(1-0.01*(7/9)*$C38*掺杂元素表!$B$15-0.01*(2/9)*$C38*掺杂元素表!$B$16)*掺杂元素表!E$2</f>
        <v>2.72441546042156</v>
      </c>
      <c r="G38">
        <f>0.01*$C38*掺杂元素表!F$15*7/9+0.01*$C38*掺杂元素表!F$16*2/9+(1-0.01*(7/9)*$C38*掺杂元素表!$B$15-0.01*(2/9)*$C38*掺杂元素表!$B$16)*掺杂元素表!F$2</f>
        <v>243</v>
      </c>
      <c r="H38">
        <f>0.01*$C38*掺杂元素表!G$15*7/9+0.01*$C38*掺杂元素表!G$16*2/9+(1-0.01*(7/9)*$C38*掺杂元素表!$B$15-0.01*(2/9)*$C38*掺杂元素表!$B$16)*掺杂元素表!G$2</f>
        <v>5</v>
      </c>
      <c r="I38">
        <f>0.01*$C38*掺杂元素表!H$15*7/9+0.01*$C38*掺杂元素表!H$16*2/9+(1-0.01*(7/9)*$C38*掺杂元素表!$B$15-0.01*(2/9)*$C38*掺杂元素表!$B$16)*掺杂元素表!H$2</f>
        <v>153</v>
      </c>
      <c r="J38">
        <f>0.01*$C38*掺杂元素表!I$15*7/9+0.01*$C38*掺杂元素表!I$16*2/9+(1-0.01*(7/9)*$C38*掺杂元素表!$B$15-0.01*(2/9)*$C38*掺杂元素表!$B$16)*掺杂元素表!I$2</f>
        <v>2.9</v>
      </c>
      <c r="K38">
        <f>0.01*$C38*掺杂元素表!J$15*7/9+0.01*$C38*掺杂元素表!J$16*2/9+(1-0.01*(7/9)*$C38*掺杂元素表!$B$15-0.01*(2/9)*$C38*掺杂元素表!$B$16)*掺杂元素表!J$2</f>
        <v>1.86</v>
      </c>
      <c r="L38">
        <f>0.01*$C38*掺杂元素表!K$15*7/9+0.01*$C38*掺杂元素表!K$16*2/9+(1-0.01*(7/9)*$C38*掺杂元素表!$B$15-0.01*(2/9)*$C38*掺杂元素表!$B$16)*掺杂元素表!K$2</f>
        <v>1.93</v>
      </c>
      <c r="M38">
        <f>0.01*$C38*掺杂元素表!L$15*7/9+0.01*$C38*掺杂元素表!L$16*2/9+(1-0.01*(7/9)*$C38*掺杂元素表!$B$15-0.01*(2/9)*$C38*掺杂元素表!$B$16)*掺杂元素表!L$2</f>
        <v>731</v>
      </c>
      <c r="N38">
        <f>0.01*$C38*掺杂元素表!M$15*7/9+0.01*$C38*掺杂元素表!M$16*2/9+(1-0.01*(7/9)*$C38*掺杂元素表!$B$15-0.01*(2/9)*$C38*掺杂元素表!$B$16)*掺杂元素表!M$2</f>
        <v>125.6</v>
      </c>
      <c r="O38">
        <f>0.01*$C38*掺杂元素表!N$15*7/9+0.01*$C38*掺杂元素表!N$16*2/9+(1-0.01*(7/9)*$C38*掺杂元素表!$B$15-0.01*(2/9)*$C38*掺杂元素表!$B$16)*掺杂元素表!N$2</f>
        <v>107.86799999999999</v>
      </c>
      <c r="P38">
        <f>0.01*$C38*掺杂元素表!O$15*7/9+0.01*$C38*掺杂元素表!O$16*2/9+(1-0.01*(7/9)*$C38*掺杂元素表!$B$15-0.01*(2/9)*$C38*掺杂元素表!$B$16)*掺杂元素表!O$2</f>
        <v>3.7</v>
      </c>
      <c r="Q38">
        <f>0.01*$C38*掺杂元素表!P$15*7/9+0.01*$C38*掺杂元素表!P$16*2/9+(1-0.01*(7/9)*$C38*掺杂元素表!$B$15-0.01*(2/9)*$C38*掺杂元素表!$B$16)*掺杂元素表!P$2</f>
        <v>47</v>
      </c>
      <c r="R38">
        <f>0.01*$C38*掺杂元素表!Q$15*7/9+0.01*$C38*掺杂元素表!Q$16*2/9+(1-0.01*(7/9)*$C38*掺杂元素表!$B$15-0.01*(2/9)*$C38*掺杂元素表!$B$16)*掺杂元素表!Q$2</f>
        <v>0.78125</v>
      </c>
      <c r="S38">
        <f t="shared" si="0"/>
        <v>12.7027027027027</v>
      </c>
      <c r="T38">
        <f>0.01*$C38*掺杂元素表!S$15*7/9+0.01*$C38*掺杂元素表!S$16*2/9+(1-0.01*(7/9)*$C38*掺杂元素表!$B$15-0.01*(2/9)*$C38*掺杂元素表!$B$16)*掺杂元素表!S$2</f>
        <v>2.375</v>
      </c>
      <c r="U38">
        <v>0</v>
      </c>
      <c r="V38" t="s">
        <v>56</v>
      </c>
      <c r="W38">
        <f>0.01*$U38*掺杂元素表!C$17+(1-0.01*$U38*掺杂元素表!$B$17/5)*掺杂元素表!C$3</f>
        <v>0.64</v>
      </c>
      <c r="X38">
        <f>0.01*$U38*掺杂元素表!D$17+(1-0.01*$U38*掺杂元素表!$B$17/5)*掺杂元素表!D$3</f>
        <v>146</v>
      </c>
      <c r="Y38">
        <f>0.01*$U38*掺杂元素表!E$17+(1-0.01*$U38*掺杂元素表!$B$17/5)*掺杂元素表!E$3</f>
        <v>2.2349234328209402</v>
      </c>
      <c r="Z38">
        <f>0.01*$U38*掺杂元素表!F$6+(1-0.01*$U38*掺杂元素表!$B$6/5)*掺杂元素表!F$3</f>
        <v>243</v>
      </c>
      <c r="AA38">
        <f>0.01*$U38*掺杂元素表!G$6+(1-0.01*$U38*掺杂元素表!$B$6/5)*掺杂元素表!G$3</f>
        <v>5</v>
      </c>
      <c r="AB38">
        <f>0.01*$U38*掺杂元素表!H$6+(1-0.01*$U38*掺杂元素表!$B$6/5)*掺杂元素表!H$3</f>
        <v>137</v>
      </c>
      <c r="AC38">
        <f>0.01*$U38*掺杂元素表!I$17+(1-0.01*$U38*掺杂元素表!$B$17/5)*掺杂元素表!I$3</f>
        <v>1.75</v>
      </c>
      <c r="AD38">
        <f>0.01*$U38*掺杂元素表!J$17+(1-0.01*$U38*掺杂元素表!$B$17/5)*掺杂元素表!J$3</f>
        <v>1.76</v>
      </c>
      <c r="AE38">
        <f>0.01*$U38*掺杂元素表!K$17+(1-0.01*$U38*掺杂元素表!$B$17/5)*掺杂元素表!K$3</f>
        <v>1.6</v>
      </c>
      <c r="AF38">
        <f>0.01*$U38*掺杂元素表!L$17+(1-0.01*$U38*掺杂元素表!$B$17/5)*掺杂元素表!L$3</f>
        <v>652.1</v>
      </c>
      <c r="AG38">
        <f>0.01*$U38*掺杂元素表!M$17+(1-0.01*$U38*掺杂元素表!$B$17/5)*掺杂元素表!M$3</f>
        <v>86.1</v>
      </c>
      <c r="AH38">
        <f>0.01*$U38*掺杂元素表!N$17+(1-0.01*$U38*掺杂元素表!$B$17/5)*掺杂元素表!N$3</f>
        <v>92.906000000000006</v>
      </c>
      <c r="AI38">
        <f>0.01*$U38*掺杂元素表!O$17+(1-0.01*$U38*掺杂元素表!$B$17/5)*掺杂元素表!O$3</f>
        <v>4.45</v>
      </c>
      <c r="AJ38">
        <f>0.01*$U38*掺杂元素表!P$17+(1-0.01*$U38*掺杂元素表!$B$17/5)*掺杂元素表!P$3</f>
        <v>41</v>
      </c>
      <c r="AK38">
        <f>0.01*$U38*掺杂元素表!Q$17+(1-0.01*$U38*掺杂元素表!$B$17/5)*掺杂元素表!Q$3</f>
        <v>7.8125</v>
      </c>
      <c r="AL38">
        <f t="shared" si="1"/>
        <v>9.2134831460674196</v>
      </c>
      <c r="AM38">
        <f>0.01*$U38*掺杂元素表!S$17+(1-0.01*$U38*掺杂元素表!$B$17/5)*掺杂元素表!S$3</f>
        <v>2.76</v>
      </c>
      <c r="AN38">
        <v>255.54</v>
      </c>
      <c r="AO38">
        <f t="shared" si="5"/>
        <v>4.8387058678748803E-4</v>
      </c>
      <c r="AP38" s="3">
        <v>60.517200000000003</v>
      </c>
      <c r="AQ38" s="3">
        <v>255.17758000000001</v>
      </c>
      <c r="AR38" s="3">
        <v>317.61160999999998</v>
      </c>
      <c r="AS38">
        <f t="shared" si="3"/>
        <v>0.92894420273526801</v>
      </c>
      <c r="AT38">
        <v>5.5523999999999996</v>
      </c>
      <c r="AU38">
        <v>5.6036700000000002</v>
      </c>
      <c r="AV38">
        <v>15.666230000000001</v>
      </c>
      <c r="AW38">
        <v>487.63348000000002</v>
      </c>
      <c r="AZ38">
        <f t="shared" si="4"/>
        <v>8.0152777777777792E-3</v>
      </c>
      <c r="BA38">
        <v>0.2704954</v>
      </c>
      <c r="BB38">
        <v>1.44275</v>
      </c>
      <c r="BC38" s="4">
        <v>180</v>
      </c>
    </row>
    <row r="39" spans="1:56" x14ac:dyDescent="0.25">
      <c r="A39" t="s">
        <v>72</v>
      </c>
      <c r="B39" t="s">
        <v>73</v>
      </c>
      <c r="C39">
        <v>1.8</v>
      </c>
      <c r="D39">
        <f>0.01*$C39*掺杂元素表!C$15*7/9+0.01*$C39*掺杂元素表!C$16*2/9+(1-0.01*(7/9)*$C39*掺杂元素表!$B$15-0.01*(2/9)*$C39*掺杂元素表!$B$16)*掺杂元素表!C$2</f>
        <v>1.2536400000000001</v>
      </c>
      <c r="E39">
        <f>0.01*$C39*掺杂元素表!D$15*7/9+0.01*$C39*掺杂元素表!D$16*2/9+(1-0.01*(7/9)*$C39*掺杂元素表!$B$15-0.01*(2/9)*$C39*掺杂元素表!$B$16)*掺杂元素表!D$2</f>
        <v>141.93</v>
      </c>
      <c r="F39">
        <f>0.01*$C39*掺杂元素表!E$15*7/9+0.01*$C39*掺杂元素表!E$16*2/9+(1-0.01*(7/9)*$C39*掺杂元素表!$B$15-0.01*(2/9)*$C39*掺杂元素表!$B$16)*掺杂元素表!E$2</f>
        <v>2.6646638717097599</v>
      </c>
      <c r="G39">
        <f>0.01*$C39*掺杂元素表!F$15*7/9+0.01*$C39*掺杂元素表!F$16*2/9+(1-0.01*(7/9)*$C39*掺杂元素表!$B$15-0.01*(2/9)*$C39*掺杂元素表!$B$16)*掺杂元素表!F$2</f>
        <v>238.54400000000001</v>
      </c>
      <c r="H39">
        <f>0.01*$C39*掺杂元素表!G$15*7/9+0.01*$C39*掺杂元素表!G$16*2/9+(1-0.01*(7/9)*$C39*掺杂元素表!$B$15-0.01*(2/9)*$C39*掺杂元素表!$B$16)*掺杂元素表!G$2</f>
        <v>4.8940000000000001</v>
      </c>
      <c r="I39">
        <f>0.01*$C39*掺杂元素表!H$15*7/9+0.01*$C39*掺杂元素表!H$16*2/9+(1-0.01*(7/9)*$C39*掺杂元素表!$B$15-0.01*(2/9)*$C39*掺杂元素表!$B$16)*掺杂元素表!H$2</f>
        <v>150.15199999999999</v>
      </c>
      <c r="J39">
        <f>0.01*$C39*掺杂元素表!I$15*7/9+0.01*$C39*掺杂元素表!I$16*2/9+(1-0.01*(7/9)*$C39*掺杂元素表!$B$15-0.01*(2/9)*$C39*掺杂元素表!$B$16)*掺杂元素表!I$2</f>
        <v>2.8338800000000002</v>
      </c>
      <c r="K39">
        <f>0.01*$C39*掺杂元素表!J$15*7/9+0.01*$C39*掺杂元素表!J$16*2/9+(1-0.01*(7/9)*$C39*掺杂元素表!$B$15-0.01*(2/9)*$C39*掺杂元素表!$B$16)*掺杂元素表!J$2</f>
        <v>1.8105800000000001</v>
      </c>
      <c r="L39">
        <f>0.01*$C39*掺杂元素表!K$15*7/9+0.01*$C39*掺杂元素表!K$16*2/9+(1-0.01*(7/9)*$C39*掺杂元素表!$B$15-0.01*(2/9)*$C39*掺杂元素表!$B$16)*掺杂元素表!K$2</f>
        <v>1.87418</v>
      </c>
      <c r="M39">
        <f>0.01*$C39*掺杂元素表!L$15*7/9+0.01*$C39*掺杂元素表!L$16*2/9+(1-0.01*(7/9)*$C39*掺杂元素表!$B$15-0.01*(2/9)*$C39*掺杂元素表!$B$16)*掺杂元素表!L$2</f>
        <v>712.26499999999999</v>
      </c>
      <c r="N39">
        <f>0.01*$C39*掺杂元素表!M$15*7/9+0.01*$C39*掺杂元素表!M$16*2/9+(1-0.01*(7/9)*$C39*掺杂元素表!$B$15-0.01*(2/9)*$C39*掺杂元素表!$B$16)*掺杂元素表!M$2</f>
        <v>121.01121999999999</v>
      </c>
      <c r="O39">
        <f>0.01*$C39*掺杂元素表!N$15*7/9+0.01*$C39*掺杂元素表!N$16*2/9+(1-0.01*(7/9)*$C39*掺杂元素表!$B$15-0.01*(2/9)*$C39*掺杂元素表!$B$16)*掺杂元素表!N$2</f>
        <v>105.61588159999999</v>
      </c>
      <c r="P39">
        <f>0.01*$C39*掺杂元素表!O$15*7/9+0.01*$C39*掺杂元素表!O$16*2/9+(1-0.01*(7/9)*$C39*掺杂元素表!$B$15-0.01*(2/9)*$C39*掺杂元素表!$B$16)*掺杂元素表!O$2</f>
        <v>3.6118999999999999</v>
      </c>
      <c r="Q39">
        <f>0.01*$C39*掺杂元素表!P$15*7/9+0.01*$C39*掺杂元素表!P$16*2/9+(1-0.01*(7/9)*$C39*掺杂元素表!$B$15-0.01*(2/9)*$C39*掺杂元素表!$B$16)*掺杂元素表!P$2</f>
        <v>45.984000000000002</v>
      </c>
      <c r="R39">
        <f>0.01*$C39*掺杂元素表!Q$15*7/9+0.01*$C39*掺杂元素表!Q$16*2/9+(1-0.01*(7/9)*$C39*掺杂元素表!$B$15-0.01*(2/9)*$C39*掺杂元素表!$B$16)*掺杂元素表!Q$2</f>
        <v>0.78653846153846196</v>
      </c>
      <c r="S39">
        <f t="shared" si="0"/>
        <v>12.7312494808826</v>
      </c>
      <c r="T39">
        <f>0.01*$C39*掺杂元素表!S$15*7/9+0.01*$C39*掺杂元素表!S$16*2/9+(1-0.01*(7/9)*$C39*掺杂元素表!$B$15-0.01*(2/9)*$C39*掺杂元素表!$B$16)*掺杂元素表!S$2</f>
        <v>2.3329279999999999</v>
      </c>
      <c r="U39">
        <v>1.8</v>
      </c>
      <c r="V39" t="str">
        <f>掺杂元素表!A$17</f>
        <v>Hf</v>
      </c>
      <c r="W39">
        <f>0.01*$U39*掺杂元素表!C$17+(1-0.01*$U39*掺杂元素表!$B$17/5)*掺杂元素表!C$3</f>
        <v>0.64356400000000002</v>
      </c>
      <c r="X39">
        <f>0.01*$U39*掺杂元素表!D$17+(1-0.01*$U39*掺杂元素表!$B$17/5)*掺杂元素表!D$3</f>
        <v>146.90360000000001</v>
      </c>
      <c r="Y39">
        <f>0.01*$U39*掺杂元素表!E$17+(1-0.01*$U39*掺杂元素表!$B$17/5)*掺杂元素表!E$3</f>
        <v>2.2446712932308501</v>
      </c>
      <c r="Z39">
        <f>0.01*$U39*掺杂元素表!F$17+(1-0.01*$U39*掺杂元素表!$B$17/5)*掺杂元素表!F$3</f>
        <v>244.0548</v>
      </c>
      <c r="AA39">
        <f>0.01*$U39*掺杂元素表!G$17+(1-0.01*$U39*掺杂元素表!$B$17/5)*掺杂元素表!G$3</f>
        <v>5.0359999999999996</v>
      </c>
      <c r="AB39">
        <f>0.01*$U39*掺杂元素表!H$17+(1-0.01*$U39*掺杂元素表!$B$17/5)*掺杂元素表!H$3</f>
        <v>137.72720000000001</v>
      </c>
      <c r="AC39">
        <f>0.01*$U39*掺杂元素表!I$17+(1-0.01*$U39*掺杂元素表!$B$17/5)*掺杂元素表!I$3</f>
        <v>1.75864</v>
      </c>
      <c r="AD39">
        <f>0.01*$U39*掺杂元素表!J$17+(1-0.01*$U39*掺杂元素表!$B$17/5)*掺杂元素表!J$3</f>
        <v>1.752116</v>
      </c>
      <c r="AE39">
        <f>0.01*$U39*掺杂元素表!K$17+(1-0.01*$U39*掺杂元素表!$B$17/5)*掺杂元素表!K$3</f>
        <v>1.60036</v>
      </c>
      <c r="AF39">
        <f>0.01*$U39*掺杂元素表!L$17+(1-0.01*$U39*掺杂元素表!$B$17/5)*掺杂元素表!L$3</f>
        <v>654.56276000000003</v>
      </c>
      <c r="AG39">
        <f>0.01*$U39*掺杂元素表!M$17+(1-0.01*$U39*掺杂元素表!$B$17/5)*掺杂元素表!M$3</f>
        <v>84.860159999999993</v>
      </c>
      <c r="AH39">
        <f>0.01*$U39*掺杂元素表!N$17+(1-0.01*$U39*掺杂元素表!$B$17/5)*掺杂元素表!N$3</f>
        <v>94.780973599999996</v>
      </c>
      <c r="AI39">
        <f>0.01*$U39*掺杂元素表!O$17+(1-0.01*$U39*掺杂元素表!$B$17/5)*掺杂元素表!O$3</f>
        <v>4.4372199999999999</v>
      </c>
      <c r="AJ39">
        <f>0.01*$U39*掺杂元素表!P$17+(1-0.01*$U39*掺杂元素表!$B$17/5)*掺杂元素表!P$3</f>
        <v>41.705599999999997</v>
      </c>
      <c r="AK39">
        <f>0.01*$U39*掺杂元素表!Q$17+(1-0.01*$U39*掺杂元素表!$B$17/5)*掺杂元素表!Q$3</f>
        <v>7.8014084507042298</v>
      </c>
      <c r="AL39">
        <f t="shared" si="1"/>
        <v>9.3990381364908693</v>
      </c>
      <c r="AM39">
        <f>0.01*$U39*掺杂元素表!S$17+(1-0.01*$U39*掺杂元素表!$B$17/5)*掺杂元素表!S$3</f>
        <v>2.7726359999999999</v>
      </c>
      <c r="AN39">
        <v>461.11</v>
      </c>
      <c r="AO39">
        <f t="shared" si="5"/>
        <v>4.8656349559301299E-4</v>
      </c>
      <c r="AP39" s="3">
        <v>-70.419219999999996</v>
      </c>
      <c r="AQ39" s="3">
        <v>214.09949</v>
      </c>
      <c r="AR39" s="3">
        <v>299.17315000000002</v>
      </c>
      <c r="AS39">
        <f t="shared" si="3"/>
        <v>0.918203119074259</v>
      </c>
      <c r="AT39">
        <v>5.5503900000000002</v>
      </c>
      <c r="AU39">
        <v>5.5949400000000002</v>
      </c>
      <c r="AV39">
        <v>15.695819999999999</v>
      </c>
      <c r="AW39">
        <v>487.47167000000002</v>
      </c>
      <c r="AZ39">
        <f t="shared" si="4"/>
        <v>1.45211538461538E-2</v>
      </c>
      <c r="BA39">
        <v>0.50936590000000004</v>
      </c>
      <c r="BB39">
        <v>3.7755000000000001</v>
      </c>
      <c r="BC39" s="4">
        <v>260</v>
      </c>
      <c r="BD39" t="s">
        <v>67</v>
      </c>
    </row>
    <row r="40" spans="1:56" x14ac:dyDescent="0.25">
      <c r="A40" t="s">
        <v>72</v>
      </c>
      <c r="B40" t="s">
        <v>73</v>
      </c>
      <c r="C40">
        <v>3.6</v>
      </c>
      <c r="D40">
        <f>0.01*$C40*掺杂元素表!C$15*7/9+0.01*$C40*掺杂元素表!C$16*2/9+(1-0.01*(7/9)*$C40*掺杂元素表!$B$15-0.01*(2/9)*$C40*掺杂元素表!$B$16)*掺杂元素表!C$2</f>
        <v>1.2272799999999999</v>
      </c>
      <c r="E40">
        <f>0.01*$C40*掺杂元素表!D$15*7/9+0.01*$C40*掺杂元素表!D$16*2/9+(1-0.01*(7/9)*$C40*掺杂元素表!$B$15-0.01*(2/9)*$C40*掺杂元素表!$B$16)*掺杂元素表!D$2</f>
        <v>139.86000000000001</v>
      </c>
      <c r="F40">
        <f>0.01*$C40*掺杂元素表!E$15*7/9+0.01*$C40*掺杂元素表!E$16*2/9+(1-0.01*(7/9)*$C40*掺杂元素表!$B$15-0.01*(2/9)*$C40*掺杂元素表!$B$16)*掺杂元素表!E$2</f>
        <v>2.6049122829979501</v>
      </c>
      <c r="G40">
        <f>0.01*$C40*掺杂元素表!F$15*7/9+0.01*$C40*掺杂元素表!F$16*2/9+(1-0.01*(7/9)*$C40*掺杂元素表!$B$15-0.01*(2/9)*$C40*掺杂元素表!$B$16)*掺杂元素表!F$2</f>
        <v>234.08799999999999</v>
      </c>
      <c r="H40">
        <f>0.01*$C40*掺杂元素表!G$15*7/9+0.01*$C40*掺杂元素表!G$16*2/9+(1-0.01*(7/9)*$C40*掺杂元素表!$B$15-0.01*(2/9)*$C40*掺杂元素表!$B$16)*掺杂元素表!G$2</f>
        <v>4.7880000000000003</v>
      </c>
      <c r="I40">
        <f>0.01*$C40*掺杂元素表!H$15*7/9+0.01*$C40*掺杂元素表!H$16*2/9+(1-0.01*(7/9)*$C40*掺杂元素表!$B$15-0.01*(2/9)*$C40*掺杂元素表!$B$16)*掺杂元素表!H$2</f>
        <v>147.304</v>
      </c>
      <c r="J40">
        <f>0.01*$C40*掺杂元素表!I$15*7/9+0.01*$C40*掺杂元素表!I$16*2/9+(1-0.01*(7/9)*$C40*掺杂元素表!$B$15-0.01*(2/9)*$C40*掺杂元素表!$B$16)*掺杂元素表!I$2</f>
        <v>2.76776</v>
      </c>
      <c r="K40">
        <f>0.01*$C40*掺杂元素表!J$15*7/9+0.01*$C40*掺杂元素表!J$16*2/9+(1-0.01*(7/9)*$C40*掺杂元素表!$B$15-0.01*(2/9)*$C40*掺杂元素表!$B$16)*掺杂元素表!J$2</f>
        <v>1.7611600000000001</v>
      </c>
      <c r="L40">
        <f>0.01*$C40*掺杂元素表!K$15*7/9+0.01*$C40*掺杂元素表!K$16*2/9+(1-0.01*(7/9)*$C40*掺杂元素表!$B$15-0.01*(2/9)*$C40*掺杂元素表!$B$16)*掺杂元素表!K$2</f>
        <v>1.81836</v>
      </c>
      <c r="M40">
        <f>0.01*$C40*掺杂元素表!L$15*7/9+0.01*$C40*掺杂元素表!L$16*2/9+(1-0.01*(7/9)*$C40*掺杂元素表!$B$15-0.01*(2/9)*$C40*掺杂元素表!$B$16)*掺杂元素表!L$2</f>
        <v>693.53</v>
      </c>
      <c r="N40">
        <f>0.01*$C40*掺杂元素表!M$15*7/9+0.01*$C40*掺杂元素表!M$16*2/9+(1-0.01*(7/9)*$C40*掺杂元素表!$B$15-0.01*(2/9)*$C40*掺杂元素表!$B$16)*掺杂元素表!M$2</f>
        <v>116.42243999999999</v>
      </c>
      <c r="O40">
        <f>0.01*$C40*掺杂元素表!N$15*7/9+0.01*$C40*掺杂元素表!N$16*2/9+(1-0.01*(7/9)*$C40*掺杂元素表!$B$15-0.01*(2/9)*$C40*掺杂元素表!$B$16)*掺杂元素表!N$2</f>
        <v>103.36376319999999</v>
      </c>
      <c r="P40">
        <f>0.01*$C40*掺杂元素表!O$15*7/9+0.01*$C40*掺杂元素表!O$16*2/9+(1-0.01*(7/9)*$C40*掺杂元素表!$B$15-0.01*(2/9)*$C40*掺杂元素表!$B$16)*掺杂元素表!O$2</f>
        <v>3.5238</v>
      </c>
      <c r="Q40">
        <f>0.01*$C40*掺杂元素表!P$15*7/9+0.01*$C40*掺杂元素表!P$16*2/9+(1-0.01*(7/9)*$C40*掺杂元素表!$B$15-0.01*(2/9)*$C40*掺杂元素表!$B$16)*掺杂元素表!P$2</f>
        <v>44.968000000000004</v>
      </c>
      <c r="R40">
        <f>0.01*$C40*掺杂元素表!Q$15*7/9+0.01*$C40*掺杂元素表!Q$16*2/9+(1-0.01*(7/9)*$C40*掺杂元素表!$B$15-0.01*(2/9)*$C40*掺杂元素表!$B$16)*掺杂元素表!Q$2</f>
        <v>0.79182692307692304</v>
      </c>
      <c r="S40">
        <f t="shared" si="0"/>
        <v>12.761223678982899</v>
      </c>
      <c r="T40">
        <f>0.01*$C40*掺杂元素表!S$15*7/9+0.01*$C40*掺杂元素表!S$16*2/9+(1-0.01*(7/9)*$C40*掺杂元素表!$B$15-0.01*(2/9)*$C40*掺杂元素表!$B$16)*掺杂元素表!S$2</f>
        <v>2.2908559999999998</v>
      </c>
      <c r="U40">
        <v>3.6</v>
      </c>
      <c r="V40" t="str">
        <f>掺杂元素表!A$17</f>
        <v>Hf</v>
      </c>
      <c r="W40">
        <f>0.01*$U40*掺杂元素表!C$17+(1-0.01*$U40*掺杂元素表!$B$17/5)*掺杂元素表!C$3</f>
        <v>0.64712800000000004</v>
      </c>
      <c r="X40">
        <f>0.01*$U40*掺杂元素表!D$17+(1-0.01*$U40*掺杂元素表!$B$17/5)*掺杂元素表!D$3</f>
        <v>147.80719999999999</v>
      </c>
      <c r="Y40">
        <f>0.01*$U40*掺杂元素表!E$17+(1-0.01*$U40*掺杂元素表!$B$17/5)*掺杂元素表!E$3</f>
        <v>2.2544191536407601</v>
      </c>
      <c r="Z40">
        <f>0.01*$U40*掺杂元素表!F$17+(1-0.01*$U40*掺杂元素表!$B$17/5)*掺杂元素表!F$3</f>
        <v>245.1096</v>
      </c>
      <c r="AA40">
        <f>0.01*$U40*掺杂元素表!G$17+(1-0.01*$U40*掺杂元素表!$B$17/5)*掺杂元素表!G$3</f>
        <v>5.0720000000000001</v>
      </c>
      <c r="AB40">
        <f>0.01*$U40*掺杂元素表!H$17+(1-0.01*$U40*掺杂元素表!$B$17/5)*掺杂元素表!H$3</f>
        <v>138.45439999999999</v>
      </c>
      <c r="AC40">
        <f>0.01*$U40*掺杂元素表!I$17+(1-0.01*$U40*掺杂元素表!$B$17/5)*掺杂元素表!I$3</f>
        <v>1.76728</v>
      </c>
      <c r="AD40">
        <f>0.01*$U40*掺杂元素表!J$17+(1-0.01*$U40*掺杂元素表!$B$17/5)*掺杂元素表!J$3</f>
        <v>1.744232</v>
      </c>
      <c r="AE40">
        <f>0.01*$U40*掺杂元素表!K$17+(1-0.01*$U40*掺杂元素表!$B$17/5)*掺杂元素表!K$3</f>
        <v>1.6007199999999999</v>
      </c>
      <c r="AF40">
        <f>0.01*$U40*掺杂元素表!L$17+(1-0.01*$U40*掺杂元素表!$B$17/5)*掺杂元素表!L$3</f>
        <v>657.02552000000003</v>
      </c>
      <c r="AG40">
        <f>0.01*$U40*掺杂元素表!M$17+(1-0.01*$U40*掺杂元素表!$B$17/5)*掺杂元素表!M$3</f>
        <v>83.620320000000007</v>
      </c>
      <c r="AH40">
        <f>0.01*$U40*掺杂元素表!N$17+(1-0.01*$U40*掺杂元素表!$B$17/5)*掺杂元素表!N$3</f>
        <v>96.6559472</v>
      </c>
      <c r="AI40">
        <f>0.01*$U40*掺杂元素表!O$17+(1-0.01*$U40*掺杂元素表!$B$17/5)*掺杂元素表!O$3</f>
        <v>4.4244399999999997</v>
      </c>
      <c r="AJ40">
        <f>0.01*$U40*掺杂元素表!P$17+(1-0.01*$U40*掺杂元素表!$B$17/5)*掺杂元素表!P$3</f>
        <v>42.411200000000001</v>
      </c>
      <c r="AK40">
        <f>0.01*$U40*掺杂元素表!Q$17+(1-0.01*$U40*掺杂元素表!$B$17/5)*掺杂元素表!Q$3</f>
        <v>7.7903169014084499</v>
      </c>
      <c r="AL40">
        <f t="shared" si="1"/>
        <v>9.5856650785184101</v>
      </c>
      <c r="AM40">
        <f>0.01*$U40*掺杂元素表!S$17+(1-0.01*$U40*掺杂元素表!$B$17/5)*掺杂元素表!S$3</f>
        <v>2.785272</v>
      </c>
      <c r="AN40">
        <v>588.89</v>
      </c>
      <c r="AO40">
        <f t="shared" si="5"/>
        <v>4.8778964700799902E-4</v>
      </c>
      <c r="AP40" s="3" t="s">
        <v>58</v>
      </c>
      <c r="AQ40" s="3">
        <v>185.6249</v>
      </c>
      <c r="AR40" s="3">
        <v>304.77471000000003</v>
      </c>
      <c r="AS40">
        <f t="shared" si="3"/>
        <v>0.907499435343463</v>
      </c>
      <c r="AT40">
        <v>5.5455899999999998</v>
      </c>
      <c r="AU40">
        <v>5.5882100000000001</v>
      </c>
      <c r="AV40">
        <v>15.706810000000001</v>
      </c>
      <c r="AW40">
        <v>486.93191999999999</v>
      </c>
      <c r="AZ40">
        <f t="shared" si="4"/>
        <v>1.7398862068965501E-2</v>
      </c>
      <c r="BA40">
        <v>0.65333160000000001</v>
      </c>
      <c r="BB40">
        <v>5.0456700000000003</v>
      </c>
      <c r="BC40" s="4">
        <v>290</v>
      </c>
      <c r="BD40" t="s">
        <v>67</v>
      </c>
    </row>
    <row r="41" spans="1:56" x14ac:dyDescent="0.25">
      <c r="A41" t="s">
        <v>72</v>
      </c>
      <c r="B41" t="s">
        <v>73</v>
      </c>
      <c r="C41">
        <v>4.5</v>
      </c>
      <c r="D41">
        <f>0.01*$C41*掺杂元素表!C$15*7/9+0.01*$C41*掺杂元素表!C$16*2/9+(1-0.01*(7/9)*$C41*掺杂元素表!$B$15-0.01*(2/9)*$C41*掺杂元素表!$B$16)*掺杂元素表!C$2</f>
        <v>1.2141</v>
      </c>
      <c r="E41">
        <f>0.01*$C41*掺杂元素表!D$15*7/9+0.01*$C41*掺杂元素表!D$16*2/9+(1-0.01*(7/9)*$C41*掺杂元素表!$B$15-0.01*(2/9)*$C41*掺杂元素表!$B$16)*掺杂元素表!D$2</f>
        <v>138.82499999999999</v>
      </c>
      <c r="F41">
        <f>0.01*$C41*掺杂元素表!E$15*7/9+0.01*$C41*掺杂元素表!E$16*2/9+(1-0.01*(7/9)*$C41*掺杂元素表!$B$15-0.01*(2/9)*$C41*掺杂元素表!$B$16)*掺杂元素表!E$2</f>
        <v>2.5750364886420498</v>
      </c>
      <c r="G41">
        <f>0.01*$C41*掺杂元素表!F$15*7/9+0.01*$C41*掺杂元素表!F$16*2/9+(1-0.01*(7/9)*$C41*掺杂元素表!$B$15-0.01*(2/9)*$C41*掺杂元素表!$B$16)*掺杂元素表!F$2</f>
        <v>231.86</v>
      </c>
      <c r="H41">
        <f>0.01*$C41*掺杂元素表!G$15*7/9+0.01*$C41*掺杂元素表!G$16*2/9+(1-0.01*(7/9)*$C41*掺杂元素表!$B$15-0.01*(2/9)*$C41*掺杂元素表!$B$16)*掺杂元素表!G$2</f>
        <v>4.7350000000000003</v>
      </c>
      <c r="I41">
        <f>0.01*$C41*掺杂元素表!H$15*7/9+0.01*$C41*掺杂元素表!H$16*2/9+(1-0.01*(7/9)*$C41*掺杂元素表!$B$15-0.01*(2/9)*$C41*掺杂元素表!$B$16)*掺杂元素表!H$2</f>
        <v>145.88</v>
      </c>
      <c r="J41">
        <f>0.01*$C41*掺杂元素表!I$15*7/9+0.01*$C41*掺杂元素表!I$16*2/9+(1-0.01*(7/9)*$C41*掺杂元素表!$B$15-0.01*(2/9)*$C41*掺杂元素表!$B$16)*掺杂元素表!I$2</f>
        <v>2.7347000000000001</v>
      </c>
      <c r="K41">
        <f>0.01*$C41*掺杂元素表!J$15*7/9+0.01*$C41*掺杂元素表!J$16*2/9+(1-0.01*(7/9)*$C41*掺杂元素表!$B$15-0.01*(2/9)*$C41*掺杂元素表!$B$16)*掺杂元素表!J$2</f>
        <v>1.73645</v>
      </c>
      <c r="L41">
        <f>0.01*$C41*掺杂元素表!K$15*7/9+0.01*$C41*掺杂元素表!K$16*2/9+(1-0.01*(7/9)*$C41*掺杂元素表!$B$15-0.01*(2/9)*$C41*掺杂元素表!$B$16)*掺杂元素表!K$2</f>
        <v>1.7904500000000001</v>
      </c>
      <c r="M41">
        <f>0.01*$C41*掺杂元素表!L$15*7/9+0.01*$C41*掺杂元素表!L$16*2/9+(1-0.01*(7/9)*$C41*掺杂元素表!$B$15-0.01*(2/9)*$C41*掺杂元素表!$B$16)*掺杂元素表!L$2</f>
        <v>684.16250000000002</v>
      </c>
      <c r="N41">
        <f>0.01*$C41*掺杂元素表!M$15*7/9+0.01*$C41*掺杂元素表!M$16*2/9+(1-0.01*(7/9)*$C41*掺杂元素表!$B$15-0.01*(2/9)*$C41*掺杂元素表!$B$16)*掺杂元素表!M$2</f>
        <v>114.12805</v>
      </c>
      <c r="O41">
        <f>0.01*$C41*掺杂元素表!N$15*7/9+0.01*$C41*掺杂元素表!N$16*2/9+(1-0.01*(7/9)*$C41*掺杂元素表!$B$15-0.01*(2/9)*$C41*掺杂元素表!$B$16)*掺杂元素表!N$2</f>
        <v>102.23770399999999</v>
      </c>
      <c r="P41">
        <f>0.01*$C41*掺杂元素表!O$15*7/9+0.01*$C41*掺杂元素表!O$16*2/9+(1-0.01*(7/9)*$C41*掺杂元素表!$B$15-0.01*(2/9)*$C41*掺杂元素表!$B$16)*掺杂元素表!O$2</f>
        <v>3.4797500000000001</v>
      </c>
      <c r="Q41">
        <f>0.01*$C41*掺杂元素表!P$15*7/9+0.01*$C41*掺杂元素表!P$16*2/9+(1-0.01*(7/9)*$C41*掺杂元素表!$B$15-0.01*(2/9)*$C41*掺杂元素表!$B$16)*掺杂元素表!P$2</f>
        <v>44.46</v>
      </c>
      <c r="R41">
        <f>0.01*$C41*掺杂元素表!Q$15*7/9+0.01*$C41*掺杂元素表!Q$16*2/9+(1-0.01*(7/9)*$C41*掺杂元素表!$B$15-0.01*(2/9)*$C41*掺杂元素表!$B$16)*掺杂元素表!Q$2</f>
        <v>0.79447115384615397</v>
      </c>
      <c r="S41">
        <f t="shared" si="0"/>
        <v>12.7767799410877</v>
      </c>
      <c r="T41">
        <f>0.01*$C41*掺杂元素表!S$15*7/9+0.01*$C41*掺杂元素表!S$16*2/9+(1-0.01*(7/9)*$C41*掺杂元素表!$B$15-0.01*(2/9)*$C41*掺杂元素表!$B$16)*掺杂元素表!S$2</f>
        <v>2.2698200000000002</v>
      </c>
      <c r="U41">
        <v>4.5</v>
      </c>
      <c r="V41" t="str">
        <f>掺杂元素表!A$17</f>
        <v>Hf</v>
      </c>
      <c r="W41">
        <f>0.01*$U41*掺杂元素表!C$17+(1-0.01*$U41*掺杂元素表!$B$17/5)*掺杂元素表!C$3</f>
        <v>0.64890999999999999</v>
      </c>
      <c r="X41">
        <f>0.01*$U41*掺杂元素表!D$17+(1-0.01*$U41*掺杂元素表!$B$17/5)*掺杂元素表!D$3</f>
        <v>148.25899999999999</v>
      </c>
      <c r="Y41">
        <f>0.01*$U41*掺杂元素表!E$17+(1-0.01*$U41*掺杂元素表!$B$17/5)*掺杂元素表!E$3</f>
        <v>2.2592930838457099</v>
      </c>
      <c r="Z41">
        <f>0.01*$U41*掺杂元素表!F$17+(1-0.01*$U41*掺杂元素表!$B$17/5)*掺杂元素表!F$3</f>
        <v>245.637</v>
      </c>
      <c r="AA41">
        <f>0.01*$U41*掺杂元素表!G$17+(1-0.01*$U41*掺杂元素表!$B$17/5)*掺杂元素表!G$3</f>
        <v>5.09</v>
      </c>
      <c r="AB41">
        <f>0.01*$U41*掺杂元素表!H$17+(1-0.01*$U41*掺杂元素表!$B$17/5)*掺杂元素表!H$3</f>
        <v>138.81800000000001</v>
      </c>
      <c r="AC41">
        <f>0.01*$U41*掺杂元素表!I$17+(1-0.01*$U41*掺杂元素表!$B$17/5)*掺杂元素表!I$3</f>
        <v>1.7716000000000001</v>
      </c>
      <c r="AD41">
        <f>0.01*$U41*掺杂元素表!J$17+(1-0.01*$U41*掺杂元素表!$B$17/5)*掺杂元素表!J$3</f>
        <v>1.7402899999999999</v>
      </c>
      <c r="AE41">
        <f>0.01*$U41*掺杂元素表!K$17+(1-0.01*$U41*掺杂元素表!$B$17/5)*掺杂元素表!K$3</f>
        <v>1.6009</v>
      </c>
      <c r="AF41">
        <f>0.01*$U41*掺杂元素表!L$17+(1-0.01*$U41*掺杂元素表!$B$17/5)*掺杂元素表!L$3</f>
        <v>658.25689999999997</v>
      </c>
      <c r="AG41">
        <f>0.01*$U41*掺杂元素表!M$17+(1-0.01*$U41*掺杂元素表!$B$17/5)*掺杂元素表!M$3</f>
        <v>83.000399999999999</v>
      </c>
      <c r="AH41">
        <f>0.01*$U41*掺杂元素表!N$17+(1-0.01*$U41*掺杂元素表!$B$17/5)*掺杂元素表!N$3</f>
        <v>97.593434000000002</v>
      </c>
      <c r="AI41">
        <f>0.01*$U41*掺杂元素表!O$17+(1-0.01*$U41*掺杂元素表!$B$17/5)*掺杂元素表!O$3</f>
        <v>4.41805</v>
      </c>
      <c r="AJ41">
        <f>0.01*$U41*掺杂元素表!P$17+(1-0.01*$U41*掺杂元素表!$B$17/5)*掺杂元素表!P$3</f>
        <v>42.764000000000003</v>
      </c>
      <c r="AK41">
        <f>0.01*$U41*掺杂元素表!Q$17+(1-0.01*$U41*掺杂元素表!$B$17/5)*掺杂元素表!Q$3</f>
        <v>7.7847711267605604</v>
      </c>
      <c r="AL41">
        <f t="shared" si="1"/>
        <v>9.6793834383947708</v>
      </c>
      <c r="AM41">
        <f>0.01*$U41*掺杂元素表!S$17+(1-0.01*$U41*掺杂元素表!$B$17/5)*掺杂元素表!S$3</f>
        <v>2.7915899999999998</v>
      </c>
      <c r="AN41">
        <v>588.89</v>
      </c>
      <c r="AO41">
        <f t="shared" si="5"/>
        <v>4.8800736680826398E-4</v>
      </c>
      <c r="AP41" s="3" t="s">
        <v>58</v>
      </c>
      <c r="AQ41" s="3">
        <v>164.38566</v>
      </c>
      <c r="AR41" s="3">
        <v>289.25371999999999</v>
      </c>
      <c r="AS41">
        <f t="shared" si="3"/>
        <v>0.90216155746214</v>
      </c>
      <c r="AT41">
        <v>5.5455899999999998</v>
      </c>
      <c r="AU41">
        <v>5.58629</v>
      </c>
      <c r="AV41">
        <v>15.711460000000001</v>
      </c>
      <c r="AW41">
        <v>486.71467999999999</v>
      </c>
      <c r="AZ41">
        <f t="shared" si="4"/>
        <v>1.789071875E-2</v>
      </c>
      <c r="BA41">
        <v>0.70239249999999998</v>
      </c>
      <c r="BB41">
        <v>5.7250300000000003</v>
      </c>
      <c r="BC41" s="4">
        <v>320</v>
      </c>
      <c r="BD41" t="s">
        <v>67</v>
      </c>
    </row>
    <row r="42" spans="1:56" x14ac:dyDescent="0.25">
      <c r="A42" t="s">
        <v>72</v>
      </c>
      <c r="B42" t="s">
        <v>73</v>
      </c>
      <c r="C42">
        <v>4.95</v>
      </c>
      <c r="D42">
        <f>0.01*$C42*掺杂元素表!C$15*7/9+0.01*$C42*掺杂元素表!C$16*2/9+(1-0.01*(7/9)*$C42*掺杂元素表!$B$15-0.01*(2/9)*$C42*掺杂元素表!$B$16)*掺杂元素表!C$2</f>
        <v>1.2075100000000001</v>
      </c>
      <c r="E42">
        <f>0.01*$C42*掺杂元素表!D$15*7/9+0.01*$C42*掺杂元素表!D$16*2/9+(1-0.01*(7/9)*$C42*掺杂元素表!$B$15-0.01*(2/9)*$C42*掺杂元素表!$B$16)*掺杂元素表!D$2</f>
        <v>138.3075</v>
      </c>
      <c r="F42">
        <f>0.01*$C42*掺杂元素表!E$15*7/9+0.01*$C42*掺杂元素表!E$16*2/9+(1-0.01*(7/9)*$C42*掺杂元素表!$B$15-0.01*(2/9)*$C42*掺杂元素表!$B$16)*掺杂元素表!E$2</f>
        <v>2.5600985914640999</v>
      </c>
      <c r="G42">
        <f>0.01*$C42*掺杂元素表!F$15*7/9+0.01*$C42*掺杂元素表!F$16*2/9+(1-0.01*(7/9)*$C42*掺杂元素表!$B$15-0.01*(2/9)*$C42*掺杂元素表!$B$16)*掺杂元素表!F$2</f>
        <v>230.74600000000001</v>
      </c>
      <c r="H42">
        <f>0.01*$C42*掺杂元素表!G$15*7/9+0.01*$C42*掺杂元素表!G$16*2/9+(1-0.01*(7/9)*$C42*掺杂元素表!$B$15-0.01*(2/9)*$C42*掺杂元素表!$B$16)*掺杂元素表!G$2</f>
        <v>4.7084999999999999</v>
      </c>
      <c r="I42">
        <f>0.01*$C42*掺杂元素表!H$15*7/9+0.01*$C42*掺杂元素表!H$16*2/9+(1-0.01*(7/9)*$C42*掺杂元素表!$B$15-0.01*(2/9)*$C42*掺杂元素表!$B$16)*掺杂元素表!H$2</f>
        <v>145.16800000000001</v>
      </c>
      <c r="J42">
        <f>0.01*$C42*掺杂元素表!I$15*7/9+0.01*$C42*掺杂元素表!I$16*2/9+(1-0.01*(7/9)*$C42*掺杂元素表!$B$15-0.01*(2/9)*$C42*掺杂元素表!$B$16)*掺杂元素表!I$2</f>
        <v>2.7181700000000002</v>
      </c>
      <c r="K42">
        <f>0.01*$C42*掺杂元素表!J$15*7/9+0.01*$C42*掺杂元素表!J$16*2/9+(1-0.01*(7/9)*$C42*掺杂元素表!$B$15-0.01*(2/9)*$C42*掺杂元素表!$B$16)*掺杂元素表!J$2</f>
        <v>1.7240949999999999</v>
      </c>
      <c r="L42">
        <f>0.01*$C42*掺杂元素表!K$15*7/9+0.01*$C42*掺杂元素表!K$16*2/9+(1-0.01*(7/9)*$C42*掺杂元素表!$B$15-0.01*(2/9)*$C42*掺杂元素表!$B$16)*掺杂元素表!K$2</f>
        <v>1.7764949999999999</v>
      </c>
      <c r="M42">
        <f>0.01*$C42*掺杂元素表!L$15*7/9+0.01*$C42*掺杂元素表!L$16*2/9+(1-0.01*(7/9)*$C42*掺杂元素表!$B$15-0.01*(2/9)*$C42*掺杂元素表!$B$16)*掺杂元素表!L$2</f>
        <v>679.47874999999999</v>
      </c>
      <c r="N42">
        <f>0.01*$C42*掺杂元素表!M$15*7/9+0.01*$C42*掺杂元素表!M$16*2/9+(1-0.01*(7/9)*$C42*掺杂元素表!$B$15-0.01*(2/9)*$C42*掺杂元素表!$B$16)*掺杂元素表!M$2</f>
        <v>112.98085500000001</v>
      </c>
      <c r="O42">
        <f>0.01*$C42*掺杂元素表!N$15*7/9+0.01*$C42*掺杂元素表!N$16*2/9+(1-0.01*(7/9)*$C42*掺杂元素表!$B$15-0.01*(2/9)*$C42*掺杂元素表!$B$16)*掺杂元素表!N$2</f>
        <v>101.6746744</v>
      </c>
      <c r="P42">
        <f>0.01*$C42*掺杂元素表!O$15*7/9+0.01*$C42*掺杂元素表!O$16*2/9+(1-0.01*(7/9)*$C42*掺杂元素表!$B$15-0.01*(2/9)*$C42*掺杂元素表!$B$16)*掺杂元素表!O$2</f>
        <v>3.4577249999999999</v>
      </c>
      <c r="Q42">
        <f>0.01*$C42*掺杂元素表!P$15*7/9+0.01*$C42*掺杂元素表!P$16*2/9+(1-0.01*(7/9)*$C42*掺杂元素表!$B$15-0.01*(2/9)*$C42*掺杂元素表!$B$16)*掺杂元素表!P$2</f>
        <v>44.206000000000003</v>
      </c>
      <c r="R42">
        <f>0.01*$C42*掺杂元素表!Q$15*7/9+0.01*$C42*掺杂元素表!Q$16*2/9+(1-0.01*(7/9)*$C42*掺杂元素表!$B$15-0.01*(2/9)*$C42*掺杂元素表!$B$16)*掺杂元素表!Q$2</f>
        <v>0.79579326923076898</v>
      </c>
      <c r="S42">
        <f t="shared" si="0"/>
        <v>12.784706707444901</v>
      </c>
      <c r="T42">
        <f>0.01*$C42*掺杂元素表!S$15*7/9+0.01*$C42*掺杂元素表!S$16*2/9+(1-0.01*(7/9)*$C42*掺杂元素表!$B$15-0.01*(2/9)*$C42*掺杂元素表!$B$16)*掺杂元素表!S$2</f>
        <v>2.2593019999999999</v>
      </c>
      <c r="U42">
        <v>4.95</v>
      </c>
      <c r="V42" t="str">
        <f>掺杂元素表!A$17</f>
        <v>Hf</v>
      </c>
      <c r="W42">
        <f>0.01*$U42*掺杂元素表!C$17+(1-0.01*$U42*掺杂元素表!$B$17/5)*掺杂元素表!C$3</f>
        <v>0.64980099999999996</v>
      </c>
      <c r="X42">
        <f>0.01*$U42*掺杂元素表!D$17+(1-0.01*$U42*掺杂元素表!$B$17/5)*掺杂元素表!D$3</f>
        <v>148.48490000000001</v>
      </c>
      <c r="Y42">
        <f>0.01*$U42*掺杂元素表!E$17+(1-0.01*$U42*掺杂元素表!$B$17/5)*掺杂元素表!E$3</f>
        <v>2.26173004894819</v>
      </c>
      <c r="Z42">
        <f>0.01*$U42*掺杂元素表!F$17+(1-0.01*$U42*掺杂元素表!$B$17/5)*掺杂元素表!F$3</f>
        <v>245.9007</v>
      </c>
      <c r="AA42">
        <f>0.01*$U42*掺杂元素表!G$17+(1-0.01*$U42*掺杂元素表!$B$17/5)*掺杂元素表!G$3</f>
        <v>5.0990000000000002</v>
      </c>
      <c r="AB42">
        <f>0.01*$U42*掺杂元素表!H$17+(1-0.01*$U42*掺杂元素表!$B$17/5)*掺杂元素表!H$3</f>
        <v>138.99979999999999</v>
      </c>
      <c r="AC42">
        <f>0.01*$U42*掺杂元素表!I$17+(1-0.01*$U42*掺杂元素表!$B$17/5)*掺杂元素表!I$3</f>
        <v>1.77376</v>
      </c>
      <c r="AD42">
        <f>0.01*$U42*掺杂元素表!J$17+(1-0.01*$U42*掺杂元素表!$B$17/5)*掺杂元素表!J$3</f>
        <v>1.7383189999999999</v>
      </c>
      <c r="AE42">
        <f>0.01*$U42*掺杂元素表!K$17+(1-0.01*$U42*掺杂元素表!$B$17/5)*掺杂元素表!K$3</f>
        <v>1.6009899999999999</v>
      </c>
      <c r="AF42">
        <f>0.01*$U42*掺杂元素表!L$17+(1-0.01*$U42*掺杂元素表!$B$17/5)*掺杂元素表!L$3</f>
        <v>658.87258999999995</v>
      </c>
      <c r="AG42">
        <f>0.01*$U42*掺杂元素表!M$17+(1-0.01*$U42*掺杂元素表!$B$17/5)*掺杂元素表!M$3</f>
        <v>82.690439999999995</v>
      </c>
      <c r="AH42">
        <f>0.01*$U42*掺杂元素表!N$17+(1-0.01*$U42*掺杂元素表!$B$17/5)*掺杂元素表!N$3</f>
        <v>98.062177399999996</v>
      </c>
      <c r="AI42">
        <f>0.01*$U42*掺杂元素表!O$17+(1-0.01*$U42*掺杂元素表!$B$17/5)*掺杂元素表!O$3</f>
        <v>4.4148550000000002</v>
      </c>
      <c r="AJ42">
        <f>0.01*$U42*掺杂元素表!P$17+(1-0.01*$U42*掺杂元素表!$B$17/5)*掺杂元素表!P$3</f>
        <v>42.940399999999997</v>
      </c>
      <c r="AK42">
        <f>0.01*$U42*掺杂元素表!Q$17+(1-0.01*$U42*掺杂元素表!$B$17/5)*掺杂元素表!Q$3</f>
        <v>7.7819982394366196</v>
      </c>
      <c r="AL42">
        <f t="shared" si="1"/>
        <v>9.7263443533253096</v>
      </c>
      <c r="AM42">
        <f>0.01*$U42*掺杂元素表!S$17+(1-0.01*$U42*掺杂元素表!$B$17/5)*掺杂元素表!S$3</f>
        <v>2.7947489999999999</v>
      </c>
      <c r="AN42">
        <v>588.89</v>
      </c>
      <c r="AO42">
        <f t="shared" si="5"/>
        <v>4.88088224352009E-4</v>
      </c>
      <c r="AP42" s="3" t="s">
        <v>58</v>
      </c>
      <c r="AQ42" s="3">
        <v>154.46623</v>
      </c>
      <c r="AR42" s="3">
        <v>284.93585999999999</v>
      </c>
      <c r="AS42">
        <f t="shared" si="3"/>
        <v>0.899496098895324</v>
      </c>
      <c r="AT42">
        <v>5.54366</v>
      </c>
      <c r="AU42">
        <v>5.5853299999999999</v>
      </c>
      <c r="AV42">
        <v>15.716100000000001</v>
      </c>
      <c r="AW42">
        <v>486.63405</v>
      </c>
      <c r="AZ42">
        <f t="shared" si="4"/>
        <v>1.84219090909091E-2</v>
      </c>
      <c r="BA42">
        <v>0.7154218</v>
      </c>
      <c r="BB42">
        <v>6.0792299999999999</v>
      </c>
      <c r="BC42" s="4">
        <v>330</v>
      </c>
      <c r="BD42" t="s">
        <v>67</v>
      </c>
    </row>
    <row r="43" spans="1:56" x14ac:dyDescent="0.25">
      <c r="A43" t="s">
        <v>72</v>
      </c>
      <c r="B43" t="s">
        <v>73</v>
      </c>
      <c r="C43">
        <v>5.4</v>
      </c>
      <c r="D43">
        <f>0.01*$C43*掺杂元素表!C$15*7/9+0.01*$C43*掺杂元素表!C$16*2/9+(1-0.01*(7/9)*$C43*掺杂元素表!$B$15-0.01*(2/9)*$C43*掺杂元素表!$B$16)*掺杂元素表!C$2</f>
        <v>1.20092</v>
      </c>
      <c r="E43">
        <f>0.01*$C43*掺杂元素表!D$15*7/9+0.01*$C43*掺杂元素表!D$16*2/9+(1-0.01*(7/9)*$C43*掺杂元素表!$B$15-0.01*(2/9)*$C43*掺杂元素表!$B$16)*掺杂元素表!D$2</f>
        <v>137.79</v>
      </c>
      <c r="F43">
        <f>0.01*$C43*掺杂元素表!E$15*7/9+0.01*$C43*掺杂元素表!E$16*2/9+(1-0.01*(7/9)*$C43*掺杂元素表!$B$15-0.01*(2/9)*$C43*掺杂元素表!$B$16)*掺杂元素表!E$2</f>
        <v>2.54516069428615</v>
      </c>
      <c r="G43">
        <f>0.01*$C43*掺杂元素表!F$15*7/9+0.01*$C43*掺杂元素表!F$16*2/9+(1-0.01*(7/9)*$C43*掺杂元素表!$B$15-0.01*(2/9)*$C43*掺杂元素表!$B$16)*掺杂元素表!F$2</f>
        <v>229.63200000000001</v>
      </c>
      <c r="H43">
        <f>0.01*$C43*掺杂元素表!G$15*7/9+0.01*$C43*掺杂元素表!G$16*2/9+(1-0.01*(7/9)*$C43*掺杂元素表!$B$15-0.01*(2/9)*$C43*掺杂元素表!$B$16)*掺杂元素表!G$2</f>
        <v>4.6820000000000004</v>
      </c>
      <c r="I43">
        <f>0.01*$C43*掺杂元素表!H$15*7/9+0.01*$C43*掺杂元素表!H$16*2/9+(1-0.01*(7/9)*$C43*掺杂元素表!$B$15-0.01*(2/9)*$C43*掺杂元素表!$B$16)*掺杂元素表!H$2</f>
        <v>144.45599999999999</v>
      </c>
      <c r="J43">
        <f>0.01*$C43*掺杂元素表!I$15*7/9+0.01*$C43*掺杂元素表!I$16*2/9+(1-0.01*(7/9)*$C43*掺杂元素表!$B$15-0.01*(2/9)*$C43*掺杂元素表!$B$16)*掺杂元素表!I$2</f>
        <v>2.7016399999999998</v>
      </c>
      <c r="K43">
        <f>0.01*$C43*掺杂元素表!J$15*7/9+0.01*$C43*掺杂元素表!J$16*2/9+(1-0.01*(7/9)*$C43*掺杂元素表!$B$15-0.01*(2/9)*$C43*掺杂元素表!$B$16)*掺杂元素表!J$2</f>
        <v>1.71174</v>
      </c>
      <c r="L43">
        <f>0.01*$C43*掺杂元素表!K$15*7/9+0.01*$C43*掺杂元素表!K$16*2/9+(1-0.01*(7/9)*$C43*掺杂元素表!$B$15-0.01*(2/9)*$C43*掺杂元素表!$B$16)*掺杂元素表!K$2</f>
        <v>1.76254</v>
      </c>
      <c r="M43">
        <f>0.01*$C43*掺杂元素表!L$15*7/9+0.01*$C43*掺杂元素表!L$16*2/9+(1-0.01*(7/9)*$C43*掺杂元素表!$B$15-0.01*(2/9)*$C43*掺杂元素表!$B$16)*掺杂元素表!L$2</f>
        <v>674.79499999999996</v>
      </c>
      <c r="N43">
        <f>0.01*$C43*掺杂元素表!M$15*7/9+0.01*$C43*掺杂元素表!M$16*2/9+(1-0.01*(7/9)*$C43*掺杂元素表!$B$15-0.01*(2/9)*$C43*掺杂元素表!$B$16)*掺杂元素表!M$2</f>
        <v>111.83365999999999</v>
      </c>
      <c r="O43">
        <f>0.01*$C43*掺杂元素表!N$15*7/9+0.01*$C43*掺杂元素表!N$16*2/9+(1-0.01*(7/9)*$C43*掺杂元素表!$B$15-0.01*(2/9)*$C43*掺杂元素表!$B$16)*掺杂元素表!N$2</f>
        <v>101.11164479999999</v>
      </c>
      <c r="P43">
        <f>0.01*$C43*掺杂元素表!O$15*7/9+0.01*$C43*掺杂元素表!O$16*2/9+(1-0.01*(7/9)*$C43*掺杂元素表!$B$15-0.01*(2/9)*$C43*掺杂元素表!$B$16)*掺杂元素表!O$2</f>
        <v>3.4357000000000002</v>
      </c>
      <c r="Q43">
        <f>0.01*$C43*掺杂元素表!P$15*7/9+0.01*$C43*掺杂元素表!P$16*2/9+(1-0.01*(7/9)*$C43*掺杂元素表!$B$15-0.01*(2/9)*$C43*掺杂元素表!$B$16)*掺杂元素表!P$2</f>
        <v>43.951999999999998</v>
      </c>
      <c r="R43">
        <f>0.01*$C43*掺杂元素表!Q$15*7/9+0.01*$C43*掺杂元素表!Q$16*2/9+(1-0.01*(7/9)*$C43*掺杂元素表!$B$15-0.01*(2/9)*$C43*掺杂元素表!$B$16)*掺杂元素表!Q$2</f>
        <v>0.797115384615385</v>
      </c>
      <c r="S43">
        <f t="shared" si="0"/>
        <v>12.792735104927701</v>
      </c>
      <c r="T43">
        <f>0.01*$C43*掺杂元素表!S$15*7/9+0.01*$C43*掺杂元素表!S$16*2/9+(1-0.01*(7/9)*$C43*掺杂元素表!$B$15-0.01*(2/9)*$C43*掺杂元素表!$B$16)*掺杂元素表!S$2</f>
        <v>2.2487840000000001</v>
      </c>
      <c r="U43">
        <v>5.4</v>
      </c>
      <c r="V43" t="str">
        <f>掺杂元素表!A$17</f>
        <v>Hf</v>
      </c>
      <c r="W43">
        <f>0.01*$U43*掺杂元素表!C$17+(1-0.01*$U43*掺杂元素表!$B$17/5)*掺杂元素表!C$3</f>
        <v>0.65069200000000005</v>
      </c>
      <c r="X43">
        <f>0.01*$U43*掺杂元素表!D$17+(1-0.01*$U43*掺杂元素表!$B$17/5)*掺杂元素表!D$3</f>
        <v>148.71080000000001</v>
      </c>
      <c r="Y43">
        <f>0.01*$U43*掺杂元素表!E$17+(1-0.01*$U43*掺杂元素表!$B$17/5)*掺杂元素表!E$3</f>
        <v>2.2641670140506598</v>
      </c>
      <c r="Z43">
        <f>0.01*$U43*掺杂元素表!F$17+(1-0.01*$U43*掺杂元素表!$B$17/5)*掺杂元素表!F$3</f>
        <v>246.1644</v>
      </c>
      <c r="AA43">
        <f>0.01*$U43*掺杂元素表!G$17+(1-0.01*$U43*掺杂元素表!$B$17/5)*掺杂元素表!G$3</f>
        <v>5.1079999999999997</v>
      </c>
      <c r="AB43">
        <f>0.01*$U43*掺杂元素表!H$17+(1-0.01*$U43*掺杂元素表!$B$17/5)*掺杂元素表!H$3</f>
        <v>139.1816</v>
      </c>
      <c r="AC43">
        <f>0.01*$U43*掺杂元素表!I$17+(1-0.01*$U43*掺杂元素表!$B$17/5)*掺杂元素表!I$3</f>
        <v>1.7759199999999999</v>
      </c>
      <c r="AD43">
        <f>0.01*$U43*掺杂元素表!J$17+(1-0.01*$U43*掺杂元素表!$B$17/5)*掺杂元素表!J$3</f>
        <v>1.736348</v>
      </c>
      <c r="AE43">
        <f>0.01*$U43*掺杂元素表!K$17+(1-0.01*$U43*掺杂元素表!$B$17/5)*掺杂元素表!K$3</f>
        <v>1.6010800000000001</v>
      </c>
      <c r="AF43">
        <f>0.01*$U43*掺杂元素表!L$17+(1-0.01*$U43*掺杂元素表!$B$17/5)*掺杂元素表!L$3</f>
        <v>659.48828000000003</v>
      </c>
      <c r="AG43">
        <f>0.01*$U43*掺杂元素表!M$17+(1-0.01*$U43*掺杂元素表!$B$17/5)*掺杂元素表!M$3</f>
        <v>82.380480000000006</v>
      </c>
      <c r="AH43">
        <f>0.01*$U43*掺杂元素表!N$17+(1-0.01*$U43*掺杂元素表!$B$17/5)*掺杂元素表!N$3</f>
        <v>98.530920800000004</v>
      </c>
      <c r="AI43">
        <f>0.01*$U43*掺杂元素表!O$17+(1-0.01*$U43*掺杂元素表!$B$17/5)*掺杂元素表!O$3</f>
        <v>4.4116600000000004</v>
      </c>
      <c r="AJ43">
        <f>0.01*$U43*掺杂元素表!P$17+(1-0.01*$U43*掺杂元素表!$B$17/5)*掺杂元素表!P$3</f>
        <v>43.116799999999998</v>
      </c>
      <c r="AK43">
        <f>0.01*$U43*掺杂元素表!Q$17+(1-0.01*$U43*掺杂元素表!$B$17/5)*掺杂元素表!Q$3</f>
        <v>7.7792253521126797</v>
      </c>
      <c r="AL43">
        <f t="shared" si="1"/>
        <v>9.7733732880593696</v>
      </c>
      <c r="AM43">
        <f>0.01*$U43*掺杂元素表!S$17+(1-0.01*$U43*掺杂元素表!$B$17/5)*掺杂元素表!S$3</f>
        <v>2.7979080000000001</v>
      </c>
      <c r="AN43">
        <v>588.89</v>
      </c>
      <c r="AO43">
        <f t="shared" si="5"/>
        <v>4.8816348013051402E-4</v>
      </c>
      <c r="AP43" s="3" t="s">
        <v>58</v>
      </c>
      <c r="AQ43" s="3">
        <v>144.54680999999999</v>
      </c>
      <c r="AR43" s="3">
        <v>283.53546999999998</v>
      </c>
      <c r="AS43">
        <f t="shared" si="3"/>
        <v>0.89683295654526096</v>
      </c>
      <c r="AT43">
        <v>5.5446200000000001</v>
      </c>
      <c r="AU43">
        <v>5.5833199999999996</v>
      </c>
      <c r="AV43">
        <v>15.713010000000001</v>
      </c>
      <c r="AW43">
        <v>486.55903000000001</v>
      </c>
      <c r="AZ43">
        <f t="shared" si="4"/>
        <v>1.72738235294118E-2</v>
      </c>
      <c r="BA43">
        <v>0.71879979999999999</v>
      </c>
      <c r="BB43">
        <v>5.8731</v>
      </c>
      <c r="BC43" s="4">
        <v>340</v>
      </c>
      <c r="BD43" t="s">
        <v>67</v>
      </c>
    </row>
    <row r="44" spans="1:56" x14ac:dyDescent="0.25">
      <c r="A44" t="s">
        <v>74</v>
      </c>
      <c r="B44" t="s">
        <v>56</v>
      </c>
      <c r="C44">
        <v>0</v>
      </c>
      <c r="D44">
        <f>0.01*$C44*掺杂元素表!C$10+(1-0.01*$C44*掺杂元素表!$B$10)*掺杂元素表!C$2</f>
        <v>1.28</v>
      </c>
      <c r="E44">
        <f>0.01*$C44*掺杂元素表!D$10+(1-0.01*$C44*掺杂元素表!$B$10)*掺杂元素表!D$2</f>
        <v>144</v>
      </c>
      <c r="F44">
        <f>0.01*$C44*掺杂元素表!E$10+(1-0.01*$C44*掺杂元素表!$B$10)*掺杂元素表!E$2</f>
        <v>2.72441546042156</v>
      </c>
      <c r="G44">
        <f>0.01*$C44*掺杂元素表!F$10+(1-0.01*$C44*掺杂元素表!$B$10)*掺杂元素表!F$2</f>
        <v>243</v>
      </c>
      <c r="H44">
        <f>0.01*$C44*掺杂元素表!G$10+(1-0.01*$C44*掺杂元素表!$B$10)*掺杂元素表!G$2</f>
        <v>5</v>
      </c>
      <c r="I44">
        <f>0.01*$C44*掺杂元素表!H$10+(1-0.01*$C44*掺杂元素表!$B$10)*掺杂元素表!H$2</f>
        <v>153</v>
      </c>
      <c r="J44">
        <f>0.01*$C44*掺杂元素表!I$10+(1-0.01*$C44*掺杂元素表!$B$10)*掺杂元素表!I$2</f>
        <v>2.9</v>
      </c>
      <c r="K44">
        <f>0.01*$C44*掺杂元素表!J$10+(1-0.01*$C44*掺杂元素表!$B$10)*掺杂元素表!J$2</f>
        <v>1.86</v>
      </c>
      <c r="L44">
        <f>0.01*$C44*掺杂元素表!K$10+(1-0.01*$C44*掺杂元素表!$B$10)*掺杂元素表!K$2</f>
        <v>1.93</v>
      </c>
      <c r="M44">
        <f>0.01*$C44*掺杂元素表!L$10+(1-0.01*$C44*掺杂元素表!$B$10)*掺杂元素表!L$2</f>
        <v>731</v>
      </c>
      <c r="N44">
        <f>0.01*$C44*掺杂元素表!M$10+(1-0.01*$C44*掺杂元素表!$B$10)*掺杂元素表!M$2</f>
        <v>125.6</v>
      </c>
      <c r="O44">
        <f>0.01*$C44*掺杂元素表!N$10+(1-0.01*$C44*掺杂元素表!$B$10)*掺杂元素表!N$2</f>
        <v>107.86799999999999</v>
      </c>
      <c r="P44">
        <f>0.01*$C44*掺杂元素表!O$10+(1-0.01*$C44*掺杂元素表!$B$10)*掺杂元素表!O$2</f>
        <v>3.7</v>
      </c>
      <c r="Q44">
        <f>0.01*$C44*掺杂元素表!P$10+(1-0.01*$C44*掺杂元素表!$B$10)*掺杂元素表!P$2</f>
        <v>47</v>
      </c>
      <c r="R44">
        <f>0.01*$C44*掺杂元素表!Q$10+(1-0.01*$C44*掺杂元素表!$B$10)*掺杂元素表!Q$2</f>
        <v>0.78125</v>
      </c>
      <c r="S44">
        <f t="shared" si="0"/>
        <v>12.7027027027027</v>
      </c>
      <c r="T44">
        <f>0.01*$C44*掺杂元素表!S$10+(1-0.01*$C44*掺杂元素表!$B$10)*掺杂元素表!S$2</f>
        <v>2.375</v>
      </c>
      <c r="U44">
        <v>20</v>
      </c>
      <c r="V44" t="str">
        <f>掺杂元素表!A$6</f>
        <v>Ta</v>
      </c>
      <c r="W44">
        <f>0.01*$U44*掺杂元素表!C$6+(1-0.01*$U44*掺杂元素表!$B$6/5)*掺杂元素表!C$3</f>
        <v>0.64</v>
      </c>
      <c r="X44">
        <f>0.01*$U44*掺杂元素表!D$6+(1-0.01*$U44*掺杂元素表!$B$6/5)*掺杂元素表!D$3</f>
        <v>146.6</v>
      </c>
      <c r="Y44">
        <f>0.01*$U44*掺杂元素表!E$6+(1-0.01*$U44*掺杂元素表!$B$6/5)*掺杂元素表!E$3</f>
        <v>2.23672343282094</v>
      </c>
      <c r="Z44">
        <f>0.01*$U44*掺杂元素表!F$6+(1-0.01*$U44*掺杂元素表!$B$6/5)*掺杂元素表!F$3</f>
        <v>243</v>
      </c>
      <c r="AA44">
        <f>0.01*$U44*掺杂元素表!G$6+(1-0.01*$U44*掺杂元素表!$B$6/5)*掺杂元素表!G$3</f>
        <v>5</v>
      </c>
      <c r="AB44">
        <f>0.01*$U44*掺杂元素表!H$6+(1-0.01*$U44*掺杂元素表!$B$6/5)*掺杂元素表!H$3</f>
        <v>137.19999999999999</v>
      </c>
      <c r="AC44">
        <f>0.01*$U44*掺杂元素表!I$6+(1-0.01*$U44*掺杂元素表!$B$6/5)*掺杂元素表!I$3</f>
        <v>1.74</v>
      </c>
      <c r="AD44">
        <f>0.01*$U44*掺杂元素表!J$6+(1-0.01*$U44*掺杂元素表!$B$6/5)*掺杂元素表!J$3</f>
        <v>1.71</v>
      </c>
      <c r="AE44">
        <f>0.01*$U44*掺杂元素表!K$6+(1-0.01*$U44*掺杂元素表!$B$6/5)*掺杂元素表!K$3</f>
        <v>1.58</v>
      </c>
      <c r="AF44">
        <f>0.01*$U44*掺杂元素表!L$6+(1-0.01*$U44*掺杂元素表!$B$6/5)*掺杂元素表!L$3</f>
        <v>673.88</v>
      </c>
      <c r="AG44">
        <f>0.01*$U44*掺杂元素表!M$6+(1-0.01*$U44*掺杂元素表!$B$6/5)*掺杂元素表!M$3</f>
        <v>75.08</v>
      </c>
      <c r="AH44">
        <f>0.01*$U44*掺杂元素表!N$6+(1-0.01*$U44*掺杂元素表!$B$6/5)*掺杂元素表!N$3</f>
        <v>110.5142</v>
      </c>
      <c r="AI44">
        <f>0.01*$U44*掺杂元素表!O$6+(1-0.01*$U44*掺杂元素表!$B$6/5)*掺杂元素表!O$3</f>
        <v>4.25</v>
      </c>
      <c r="AJ44">
        <f>0.01*$U44*掺杂元素表!P$6+(1-0.01*$U44*掺杂元素表!$B$6/5)*掺杂元素表!P$3</f>
        <v>47.4</v>
      </c>
      <c r="AK44">
        <f>0.01*$U44*掺杂元素表!Q$6+(1-0.01*$U44*掺杂元素表!$B$6/5)*掺杂元素表!Q$3</f>
        <v>7.8125</v>
      </c>
      <c r="AL44">
        <f t="shared" si="1"/>
        <v>11.1529411764706</v>
      </c>
      <c r="AM44">
        <f>0.01*$U44*掺杂元素表!S$6+(1-0.01*$U44*掺杂元素表!$B$6/5)*掺杂元素表!S$3</f>
        <v>2.766</v>
      </c>
      <c r="AN44">
        <v>366.67</v>
      </c>
      <c r="AO44">
        <f t="shared" si="5"/>
        <v>4.8756483650489298E-4</v>
      </c>
      <c r="AP44" s="3">
        <v>-20</v>
      </c>
      <c r="AQ44" s="3">
        <v>214</v>
      </c>
      <c r="AR44" s="3">
        <v>346</v>
      </c>
      <c r="AS44">
        <f t="shared" si="3"/>
        <v>0.92894420273526801</v>
      </c>
      <c r="AT44">
        <v>5.5388999999999999</v>
      </c>
      <c r="AU44">
        <v>5.5929700000000002</v>
      </c>
      <c r="AV44">
        <v>15.677070000000001</v>
      </c>
      <c r="AW44">
        <v>485.65800000000002</v>
      </c>
      <c r="AZ44">
        <f t="shared" si="4"/>
        <v>7.6597625000000003E-3</v>
      </c>
      <c r="BA44">
        <v>0.62011000000000005</v>
      </c>
      <c r="BB44">
        <v>6.1278100000000002</v>
      </c>
      <c r="BC44" s="4">
        <v>800</v>
      </c>
    </row>
    <row r="45" spans="1:56" x14ac:dyDescent="0.25">
      <c r="A45" t="s">
        <v>74</v>
      </c>
      <c r="B45" t="str">
        <f>掺杂元素表!A$10</f>
        <v>Sm</v>
      </c>
      <c r="C45">
        <v>3</v>
      </c>
      <c r="D45">
        <f>0.01*$C45*掺杂元素表!C$10+(1-0.01*$C45*掺杂元素表!$B$10)*掺杂元素表!C$2</f>
        <v>1.202</v>
      </c>
      <c r="E45">
        <f>0.01*$C45*掺杂元素表!D$10+(1-0.01*$C45*掺杂元素表!$B$10)*掺杂元素表!D$2</f>
        <v>136.47</v>
      </c>
      <c r="F45">
        <f>0.01*$C45*掺杂元素表!E$10+(1-0.01*$C45*掺杂元素表!$B$10)*掺杂元素表!E$2</f>
        <v>2.5572459363920501</v>
      </c>
      <c r="G45">
        <f>0.01*$C45*掺杂元素表!F$10+(1-0.01*$C45*掺杂元素表!$B$10)*掺杂元素表!F$2</f>
        <v>229.26</v>
      </c>
      <c r="H45">
        <f>0.01*$C45*掺杂元素表!G$10+(1-0.01*$C45*掺杂元素表!$B$10)*掺杂元素表!G$2</f>
        <v>4.7300000000000004</v>
      </c>
      <c r="I45">
        <f>0.01*$C45*掺杂元素表!H$10+(1-0.01*$C45*掺杂元素表!$B$10)*掺杂元素表!H$2</f>
        <v>144.21</v>
      </c>
      <c r="J45">
        <f>0.01*$C45*掺杂元素表!I$10+(1-0.01*$C45*掺杂元素表!$B$10)*掺杂元素表!I$2</f>
        <v>2.7088999999999999</v>
      </c>
      <c r="K45">
        <f>0.01*$C45*掺杂元素表!J$10+(1-0.01*$C45*掺杂元素表!$B$10)*掺杂元素表!J$2</f>
        <v>1.7274</v>
      </c>
      <c r="L45">
        <f>0.01*$C45*掺杂元素表!K$10+(1-0.01*$C45*掺杂元素表!$B$10)*掺杂元素表!K$2</f>
        <v>1.7892999999999999</v>
      </c>
      <c r="M45">
        <f>0.01*$C45*掺杂元素表!L$10+(1-0.01*$C45*掺杂元素表!$B$10)*掺杂元素表!L$2</f>
        <v>681.54499999999996</v>
      </c>
      <c r="N45">
        <f>0.01*$C45*掺杂元素表!M$10+(1-0.01*$C45*掺杂元素表!$B$10)*掺杂元素表!M$2</f>
        <v>115.79600000000001</v>
      </c>
      <c r="O45">
        <f>0.01*$C45*掺杂元素表!N$10+(1-0.01*$C45*掺杂元素表!$B$10)*掺杂元素表!N$2</f>
        <v>102.67068</v>
      </c>
      <c r="P45">
        <f>0.01*$C45*掺杂元素表!O$10+(1-0.01*$C45*掺杂元素表!$B$10)*掺杂元素表!O$2</f>
        <v>3.4525000000000001</v>
      </c>
      <c r="Q45">
        <f>0.01*$C45*掺杂元素表!P$10+(1-0.01*$C45*掺杂元素表!$B$10)*掺杂元素表!P$2</f>
        <v>44.63</v>
      </c>
      <c r="R45">
        <f>0.01*$C45*掺杂元素表!Q$10+(1-0.01*$C45*掺杂元素表!$B$10)*掺杂元素表!Q$2</f>
        <v>0.90448588709677402</v>
      </c>
      <c r="S45">
        <f t="shared" si="0"/>
        <v>12.9268645908762</v>
      </c>
      <c r="T45">
        <f>0.01*$C45*掺杂元素表!S$10+(1-0.01*$C45*掺杂元素表!$B$10)*掺杂元素表!S$2</f>
        <v>2.28545</v>
      </c>
      <c r="U45">
        <v>0</v>
      </c>
      <c r="V45" t="s">
        <v>56</v>
      </c>
      <c r="W45">
        <f>0.01*$U45*掺杂元素表!C$6+(1-0.01*$U45*掺杂元素表!$B$6/5)*掺杂元素表!C$3</f>
        <v>0.64</v>
      </c>
      <c r="X45">
        <f>0.01*$U45*掺杂元素表!D$6+(1-0.01*$U45*掺杂元素表!$B$6/5)*掺杂元素表!D$3</f>
        <v>146</v>
      </c>
      <c r="Y45">
        <f>0.01*$U45*掺杂元素表!E$6+(1-0.01*$U45*掺杂元素表!$B$6/5)*掺杂元素表!E$3</f>
        <v>2.2349234328209402</v>
      </c>
      <c r="Z45">
        <f>0.01*$U45*掺杂元素表!F$6+(1-0.01*$U45*掺杂元素表!$B$6/5)*掺杂元素表!F$3</f>
        <v>243</v>
      </c>
      <c r="AA45">
        <f>0.01*$U45*掺杂元素表!G$6+(1-0.01*$U45*掺杂元素表!$B$6/5)*掺杂元素表!G$3</f>
        <v>5</v>
      </c>
      <c r="AB45">
        <f>0.01*$U45*掺杂元素表!H$6+(1-0.01*$U45*掺杂元素表!$B$6/5)*掺杂元素表!H$3</f>
        <v>137</v>
      </c>
      <c r="AC45">
        <f>0.01*$U45*掺杂元素表!I$6+(1-0.01*$U45*掺杂元素表!$B$6/5)*掺杂元素表!I$3</f>
        <v>1.75</v>
      </c>
      <c r="AD45">
        <f>0.01*$U45*掺杂元素表!J$6+(1-0.01*$U45*掺杂元素表!$B$6/5)*掺杂元素表!J$3</f>
        <v>1.76</v>
      </c>
      <c r="AE45">
        <f>0.01*$U45*掺杂元素表!K$6+(1-0.01*$U45*掺杂元素表!$B$6/5)*掺杂元素表!K$3</f>
        <v>1.6</v>
      </c>
      <c r="AF45">
        <f>0.01*$U45*掺杂元素表!L$6+(1-0.01*$U45*掺杂元素表!$B$6/5)*掺杂元素表!L$3</f>
        <v>652.1</v>
      </c>
      <c r="AG45">
        <f>0.01*$U45*掺杂元素表!M$6+(1-0.01*$U45*掺杂元素表!$B$6/5)*掺杂元素表!M$3</f>
        <v>86.1</v>
      </c>
      <c r="AH45">
        <f>0.01*$U45*掺杂元素表!N$6+(1-0.01*$U45*掺杂元素表!$B$6/5)*掺杂元素表!N$3</f>
        <v>92.906000000000006</v>
      </c>
      <c r="AI45">
        <f>0.01*$U45*掺杂元素表!O$6+(1-0.01*$U45*掺杂元素表!$B$6/5)*掺杂元素表!O$3</f>
        <v>4.45</v>
      </c>
      <c r="AJ45">
        <f>0.01*$U45*掺杂元素表!P$6+(1-0.01*$U45*掺杂元素表!$B$6/5)*掺杂元素表!P$3</f>
        <v>41</v>
      </c>
      <c r="AK45">
        <f>0.01*$U45*掺杂元素表!Q$6+(1-0.01*$U45*掺杂元素表!$B$6/5)*掺杂元素表!Q$3</f>
        <v>7.8125</v>
      </c>
      <c r="AL45">
        <f t="shared" si="1"/>
        <v>9.2134831460674196</v>
      </c>
      <c r="AM45">
        <f>0.01*$U45*掺杂元素表!S$6+(1-0.01*$U45*掺杂元素表!$B$6/5)*掺杂元素表!S$3</f>
        <v>2.76</v>
      </c>
      <c r="AN45">
        <v>413.33</v>
      </c>
      <c r="AO45">
        <f t="shared" si="5"/>
        <v>4.8811472442081099E-4</v>
      </c>
      <c r="AP45" s="3" t="s">
        <v>58</v>
      </c>
      <c r="AQ45" s="3">
        <v>213</v>
      </c>
      <c r="AR45" s="3">
        <v>391</v>
      </c>
      <c r="AS45">
        <f t="shared" si="3"/>
        <v>0.90190776698401798</v>
      </c>
      <c r="AT45">
        <v>5.5393400000000002</v>
      </c>
      <c r="AU45">
        <v>5.5924899999999997</v>
      </c>
      <c r="AV45">
        <v>15.67393</v>
      </c>
      <c r="AW45">
        <v>485.55799999999999</v>
      </c>
      <c r="AZ45">
        <f t="shared" si="4"/>
        <v>9.0292749999999998E-3</v>
      </c>
      <c r="BA45">
        <v>0.71582000000000001</v>
      </c>
      <c r="BB45">
        <v>7.22342</v>
      </c>
      <c r="BC45" s="4">
        <v>800</v>
      </c>
    </row>
    <row r="46" spans="1:56" x14ac:dyDescent="0.25">
      <c r="A46" t="s">
        <v>74</v>
      </c>
      <c r="B46" t="str">
        <f>掺杂元素表!A$10</f>
        <v>Sm</v>
      </c>
      <c r="C46">
        <v>3</v>
      </c>
      <c r="D46">
        <f>0.01*$C46*掺杂元素表!C$10+(1-0.01*$C46*掺杂元素表!$B$10)*掺杂元素表!C$2</f>
        <v>1.202</v>
      </c>
      <c r="E46">
        <f>0.01*$C46*掺杂元素表!D$10+(1-0.01*$C46*掺杂元素表!$B$10)*掺杂元素表!D$2</f>
        <v>136.47</v>
      </c>
      <c r="F46">
        <f>0.01*$C46*掺杂元素表!E$10+(1-0.01*$C46*掺杂元素表!$B$10)*掺杂元素表!E$2</f>
        <v>2.5572459363920501</v>
      </c>
      <c r="G46">
        <f>0.01*$C46*掺杂元素表!F$10+(1-0.01*$C46*掺杂元素表!$B$10)*掺杂元素表!F$2</f>
        <v>229.26</v>
      </c>
      <c r="H46">
        <f>0.01*$C46*掺杂元素表!G$10+(1-0.01*$C46*掺杂元素表!$B$10)*掺杂元素表!G$2</f>
        <v>4.7300000000000004</v>
      </c>
      <c r="I46">
        <f>0.01*$C46*掺杂元素表!H$10+(1-0.01*$C46*掺杂元素表!$B$10)*掺杂元素表!H$2</f>
        <v>144.21</v>
      </c>
      <c r="J46">
        <f>0.01*$C46*掺杂元素表!I$10+(1-0.01*$C46*掺杂元素表!$B$10)*掺杂元素表!I$2</f>
        <v>2.7088999999999999</v>
      </c>
      <c r="K46">
        <f>0.01*$C46*掺杂元素表!J$10+(1-0.01*$C46*掺杂元素表!$B$10)*掺杂元素表!J$2</f>
        <v>1.7274</v>
      </c>
      <c r="L46">
        <f>0.01*$C46*掺杂元素表!K$10+(1-0.01*$C46*掺杂元素表!$B$10)*掺杂元素表!K$2</f>
        <v>1.7892999999999999</v>
      </c>
      <c r="M46">
        <f>0.01*$C46*掺杂元素表!L$10+(1-0.01*$C46*掺杂元素表!$B$10)*掺杂元素表!L$2</f>
        <v>681.54499999999996</v>
      </c>
      <c r="N46">
        <f>0.01*$C46*掺杂元素表!M$10+(1-0.01*$C46*掺杂元素表!$B$10)*掺杂元素表!M$2</f>
        <v>115.79600000000001</v>
      </c>
      <c r="O46">
        <f>0.01*$C46*掺杂元素表!N$10+(1-0.01*$C46*掺杂元素表!$B$10)*掺杂元素表!N$2</f>
        <v>102.67068</v>
      </c>
      <c r="P46">
        <f>0.01*$C46*掺杂元素表!O$10+(1-0.01*$C46*掺杂元素表!$B$10)*掺杂元素表!O$2</f>
        <v>3.4525000000000001</v>
      </c>
      <c r="Q46">
        <f>0.01*$C46*掺杂元素表!P$10+(1-0.01*$C46*掺杂元素表!$B$10)*掺杂元素表!P$2</f>
        <v>44.63</v>
      </c>
      <c r="R46">
        <f>0.01*$C46*掺杂元素表!Q$10+(1-0.01*$C46*掺杂元素表!$B$10)*掺杂元素表!Q$2</f>
        <v>0.90448588709677402</v>
      </c>
      <c r="S46">
        <f t="shared" si="0"/>
        <v>12.9268645908762</v>
      </c>
      <c r="T46">
        <f>0.01*$C46*掺杂元素表!S$10+(1-0.01*$C46*掺杂元素表!$B$10)*掺杂元素表!S$2</f>
        <v>2.28545</v>
      </c>
      <c r="U46">
        <v>20</v>
      </c>
      <c r="V46" t="str">
        <f>掺杂元素表!A$6</f>
        <v>Ta</v>
      </c>
      <c r="W46">
        <f>0.01*$U46*掺杂元素表!C$6+(1-0.01*$U46*掺杂元素表!$B$6/5)*掺杂元素表!C$3</f>
        <v>0.64</v>
      </c>
      <c r="X46">
        <f>0.01*$U46*掺杂元素表!D$6+(1-0.01*$U46*掺杂元素表!$B$6/5)*掺杂元素表!D$3</f>
        <v>146.6</v>
      </c>
      <c r="Y46">
        <f>0.01*$U46*掺杂元素表!E$6+(1-0.01*$U46*掺杂元素表!$B$6/5)*掺杂元素表!E$3</f>
        <v>2.23672343282094</v>
      </c>
      <c r="Z46">
        <f>0.01*$U46*掺杂元素表!F$6+(1-0.01*$U46*掺杂元素表!$B$6/5)*掺杂元素表!F$3</f>
        <v>243</v>
      </c>
      <c r="AA46">
        <f>0.01*$U46*掺杂元素表!G$6+(1-0.01*$U46*掺杂元素表!$B$6/5)*掺杂元素表!G$3</f>
        <v>5</v>
      </c>
      <c r="AB46">
        <f>0.01*$U46*掺杂元素表!H$6+(1-0.01*$U46*掺杂元素表!$B$6/5)*掺杂元素表!H$3</f>
        <v>137.19999999999999</v>
      </c>
      <c r="AC46">
        <f>0.01*$U46*掺杂元素表!I$6+(1-0.01*$U46*掺杂元素表!$B$6/5)*掺杂元素表!I$3</f>
        <v>1.74</v>
      </c>
      <c r="AD46">
        <f>0.01*$U46*掺杂元素表!J$6+(1-0.01*$U46*掺杂元素表!$B$6/5)*掺杂元素表!J$3</f>
        <v>1.71</v>
      </c>
      <c r="AE46">
        <f>0.01*$U46*掺杂元素表!K$6+(1-0.01*$U46*掺杂元素表!$B$6/5)*掺杂元素表!K$3</f>
        <v>1.58</v>
      </c>
      <c r="AF46">
        <f>0.01*$U46*掺杂元素表!L$6+(1-0.01*$U46*掺杂元素表!$B$6/5)*掺杂元素表!L$3</f>
        <v>673.88</v>
      </c>
      <c r="AG46">
        <f>0.01*$U46*掺杂元素表!M$6+(1-0.01*$U46*掺杂元素表!$B$6/5)*掺杂元素表!M$3</f>
        <v>75.08</v>
      </c>
      <c r="AH46">
        <f>0.01*$U46*掺杂元素表!N$6+(1-0.01*$U46*掺杂元素表!$B$6/5)*掺杂元素表!N$3</f>
        <v>110.5142</v>
      </c>
      <c r="AI46">
        <f>0.01*$U46*掺杂元素表!O$6+(1-0.01*$U46*掺杂元素表!$B$6/5)*掺杂元素表!O$3</f>
        <v>4.25</v>
      </c>
      <c r="AJ46">
        <f>0.01*$U46*掺杂元素表!P$6+(1-0.01*$U46*掺杂元素表!$B$6/5)*掺杂元素表!P$3</f>
        <v>47.4</v>
      </c>
      <c r="AK46">
        <f>0.01*$U46*掺杂元素表!Q$6+(1-0.01*$U46*掺杂元素表!$B$6/5)*掺杂元素表!Q$3</f>
        <v>7.8125</v>
      </c>
      <c r="AL46">
        <f t="shared" si="1"/>
        <v>11.1529411764706</v>
      </c>
      <c r="AM46">
        <f>0.01*$U46*掺杂元素表!S$6+(1-0.01*$U46*掺杂元素表!$B$6/5)*掺杂元素表!S$3</f>
        <v>2.766</v>
      </c>
      <c r="AN46">
        <v>486.67</v>
      </c>
      <c r="AO46">
        <f t="shared" si="5"/>
        <v>4.8931887830375403E-4</v>
      </c>
      <c r="AP46" s="3" t="s">
        <v>58</v>
      </c>
      <c r="AQ46" s="3">
        <v>95</v>
      </c>
      <c r="AR46" s="3">
        <v>280</v>
      </c>
      <c r="AS46">
        <f t="shared" si="3"/>
        <v>0.90190776698401798</v>
      </c>
      <c r="AT46">
        <v>5.5337800000000001</v>
      </c>
      <c r="AU46">
        <v>5.5831499999999998</v>
      </c>
      <c r="AV46">
        <v>15.694369999999999</v>
      </c>
      <c r="AW46">
        <v>484.892</v>
      </c>
      <c r="AZ46">
        <f t="shared" si="4"/>
        <v>1.0367925E-2</v>
      </c>
      <c r="BA46">
        <v>0.84289999999999998</v>
      </c>
      <c r="BB46">
        <v>8.29434</v>
      </c>
      <c r="BC46" s="4">
        <v>800</v>
      </c>
    </row>
    <row r="47" spans="1:56" x14ac:dyDescent="0.25">
      <c r="A47" t="s">
        <v>75</v>
      </c>
      <c r="B47" t="s">
        <v>56</v>
      </c>
      <c r="C47">
        <v>0</v>
      </c>
      <c r="D47">
        <f>0.01*$C47*掺杂元素表!C$4+(1-0.01*$C47*掺杂元素表!$B$4)*掺杂元素表!C$2</f>
        <v>1.28</v>
      </c>
      <c r="E47">
        <f>0.01*$C47*掺杂元素表!D$4+(1-0.01*$C47*掺杂元素表!$B$4)*掺杂元素表!D$2</f>
        <v>144</v>
      </c>
      <c r="F47">
        <f>0.01*$C47*掺杂元素表!E$4+(1-0.01*$C47*掺杂元素表!$B$4)*掺杂元素表!E$2</f>
        <v>2.72441546042156</v>
      </c>
      <c r="G47">
        <f>0.01*$C47*掺杂元素表!F$4+(1-0.01*$C47*掺杂元素表!$B$4)*掺杂元素表!F$2</f>
        <v>243</v>
      </c>
      <c r="H47">
        <f>0.01*$C47*掺杂元素表!G$4+(1-0.01*$C47*掺杂元素表!$B$4)*掺杂元素表!G$2</f>
        <v>5</v>
      </c>
      <c r="I47">
        <f>0.01*$C47*掺杂元素表!H$4+(1-0.01*$C47*掺杂元素表!$B$4)*掺杂元素表!H$2</f>
        <v>153</v>
      </c>
      <c r="J47">
        <f>0.01*$C47*掺杂元素表!I$4+(1-0.01*$C47*掺杂元素表!$B$4)*掺杂元素表!I$2</f>
        <v>2.9</v>
      </c>
      <c r="K47">
        <f>0.01*$C47*掺杂元素表!J$4+(1-0.01*$C47*掺杂元素表!$B$4)*掺杂元素表!J$2</f>
        <v>1.86</v>
      </c>
      <c r="L47">
        <f>0.01*$C47*掺杂元素表!K$4+(1-0.01*$C47*掺杂元素表!$B$4)*掺杂元素表!K$2</f>
        <v>1.93</v>
      </c>
      <c r="M47">
        <f>0.01*$C47*掺杂元素表!L$4+(1-0.01*$C47*掺杂元素表!$B$4)*掺杂元素表!L$2</f>
        <v>731</v>
      </c>
      <c r="N47">
        <f>0.01*$C47*掺杂元素表!M$4+(1-0.01*$C47*掺杂元素表!$B$4)*掺杂元素表!M$2</f>
        <v>125.6</v>
      </c>
      <c r="O47">
        <f>0.01*$C47*掺杂元素表!N$4+(1-0.01*$C47*掺杂元素表!$B$4)*掺杂元素表!N$2</f>
        <v>107.86799999999999</v>
      </c>
      <c r="P47">
        <f>0.01*$C47*掺杂元素表!O$4+(1-0.01*$C47*掺杂元素表!$B$4)*掺杂元素表!O$2</f>
        <v>3.7</v>
      </c>
      <c r="Q47">
        <f>0.01*$C47*掺杂元素表!P$4+(1-0.01*$C47*掺杂元素表!$B$4)*掺杂元素表!P$2</f>
        <v>47</v>
      </c>
      <c r="R47">
        <f>0.01*$C47*掺杂元素表!Q$4+(1-0.01*$C47*掺杂元素表!$B$4)*掺杂元素表!Q$2</f>
        <v>0.78125</v>
      </c>
      <c r="S47">
        <f t="shared" si="0"/>
        <v>12.7027027027027</v>
      </c>
      <c r="T47">
        <f>0.01*$C47*掺杂元素表!S$4+(1-0.01*$C47*掺杂元素表!$B$4)*掺杂元素表!S$2</f>
        <v>2.375</v>
      </c>
      <c r="U47">
        <v>0</v>
      </c>
      <c r="V47" t="s">
        <v>56</v>
      </c>
      <c r="W47">
        <f>0.01*$U47*掺杂元素表!C$6+(1-0.01*$U47*掺杂元素表!$B$6/5)*掺杂元素表!C$3</f>
        <v>0.64</v>
      </c>
      <c r="X47">
        <f>0.01*$U47*掺杂元素表!D$6+(1-0.01*$U47*掺杂元素表!$B$6/5)*掺杂元素表!D$3</f>
        <v>146</v>
      </c>
      <c r="Y47">
        <f>0.01*$U47*掺杂元素表!E$6+(1-0.01*$U47*掺杂元素表!$B$6/5)*掺杂元素表!E$3</f>
        <v>2.2349234328209402</v>
      </c>
      <c r="Z47">
        <f>0.01*$U47*掺杂元素表!F$6+(1-0.01*$U47*掺杂元素表!$B$6/5)*掺杂元素表!F$3</f>
        <v>243</v>
      </c>
      <c r="AA47">
        <f>0.01*$U47*掺杂元素表!G$6+(1-0.01*$U47*掺杂元素表!$B$6/5)*掺杂元素表!G$3</f>
        <v>5</v>
      </c>
      <c r="AB47">
        <f>0.01*$U47*掺杂元素表!H$6+(1-0.01*$U47*掺杂元素表!$B$6/5)*掺杂元素表!H$3</f>
        <v>137</v>
      </c>
      <c r="AC47">
        <f>0.01*$U47*掺杂元素表!I$6+(1-0.01*$U47*掺杂元素表!$B$6/5)*掺杂元素表!I$3</f>
        <v>1.75</v>
      </c>
      <c r="AD47">
        <f>0.01*$U47*掺杂元素表!J$6+(1-0.01*$U47*掺杂元素表!$B$6/5)*掺杂元素表!J$3</f>
        <v>1.76</v>
      </c>
      <c r="AE47">
        <f>0.01*$U47*掺杂元素表!K$6+(1-0.01*$U47*掺杂元素表!$B$6/5)*掺杂元素表!K$3</f>
        <v>1.6</v>
      </c>
      <c r="AF47">
        <f>0.01*$U47*掺杂元素表!L$6+(1-0.01*$U47*掺杂元素表!$B$6/5)*掺杂元素表!L$3</f>
        <v>652.1</v>
      </c>
      <c r="AG47">
        <f>0.01*$U47*掺杂元素表!M$6+(1-0.01*$U47*掺杂元素表!$B$6/5)*掺杂元素表!M$3</f>
        <v>86.1</v>
      </c>
      <c r="AH47">
        <f>0.01*$U47*掺杂元素表!N$6+(1-0.01*$U47*掺杂元素表!$B$6/5)*掺杂元素表!N$3</f>
        <v>92.906000000000006</v>
      </c>
      <c r="AI47">
        <f>0.01*$U47*掺杂元素表!O$6+(1-0.01*$U47*掺杂元素表!$B$6/5)*掺杂元素表!O$3</f>
        <v>4.45</v>
      </c>
      <c r="AJ47">
        <f>0.01*$U47*掺杂元素表!P$6+(1-0.01*$U47*掺杂元素表!$B$6/5)*掺杂元素表!P$3</f>
        <v>41</v>
      </c>
      <c r="AK47">
        <f>0.01*$U47*掺杂元素表!Q$6+(1-0.01*$U47*掺杂元素表!$B$6/5)*掺杂元素表!Q$3</f>
        <v>7.8125</v>
      </c>
      <c r="AL47">
        <f t="shared" si="1"/>
        <v>9.2134831460674196</v>
      </c>
      <c r="AM47">
        <f>0.01*$U47*掺杂元素表!S$6+(1-0.01*$U47*掺杂元素表!$B$6/5)*掺杂元素表!S$3</f>
        <v>2.76</v>
      </c>
      <c r="AN47">
        <v>606.52</v>
      </c>
      <c r="AO47">
        <f t="shared" si="5"/>
        <v>4.8753327842633901E-4</v>
      </c>
      <c r="AP47" s="3">
        <v>60.2</v>
      </c>
      <c r="AQ47" s="3">
        <v>258.45</v>
      </c>
      <c r="AR47" s="3">
        <v>363.26</v>
      </c>
      <c r="AS47">
        <f t="shared" si="3"/>
        <v>0.92894420273526801</v>
      </c>
      <c r="AT47">
        <v>5.5511999999999997</v>
      </c>
      <c r="AU47">
        <v>5.6052999999999997</v>
      </c>
      <c r="AV47">
        <v>15.6592</v>
      </c>
      <c r="AW47">
        <v>487.26</v>
      </c>
      <c r="AZ47">
        <f t="shared" si="4"/>
        <v>1.11042816280023E-2</v>
      </c>
      <c r="BA47">
        <v>0.41305999999999998</v>
      </c>
      <c r="BB47">
        <v>1.92384</v>
      </c>
      <c r="BC47" s="4">
        <v>173.25209000000001</v>
      </c>
    </row>
    <row r="48" spans="1:56" x14ac:dyDescent="0.25">
      <c r="A48" t="s">
        <v>75</v>
      </c>
      <c r="B48" t="str">
        <f>掺杂元素表!A$4</f>
        <v>La</v>
      </c>
      <c r="C48">
        <v>0.5</v>
      </c>
      <c r="D48">
        <f>0.01*$C48*掺杂元素表!C$4+(1-0.01*$C48*掺杂元素表!$B$4)*掺杂元素表!C$2</f>
        <v>1.2676000000000001</v>
      </c>
      <c r="E48">
        <f>0.01*$C48*掺杂元素表!D$4+(1-0.01*$C48*掺杂元素表!$B$4)*掺杂元素表!D$2</f>
        <v>142.77500000000001</v>
      </c>
      <c r="F48">
        <f>0.01*$C48*掺杂元素表!E$4+(1-0.01*$C48*掺杂元素表!$B$4)*掺杂元素表!E$2</f>
        <v>2.6969738730833099</v>
      </c>
      <c r="G48">
        <f>0.01*$C48*掺杂元素表!F$4+(1-0.01*$C48*掺杂元素表!$B$4)*掺杂元素表!F$2</f>
        <v>240.745</v>
      </c>
      <c r="H48">
        <f>0.01*$C48*掺杂元素表!G$4+(1-0.01*$C48*掺杂元素表!$B$4)*掺杂元素表!G$2</f>
        <v>4.9550000000000001</v>
      </c>
      <c r="I48">
        <f>0.01*$C48*掺杂元素表!H$4+(1-0.01*$C48*掺杂元素表!$B$4)*掺杂元素表!H$2</f>
        <v>151.55000000000001</v>
      </c>
      <c r="J48">
        <f>0.01*$C48*掺杂元素表!I$4+(1-0.01*$C48*掺杂元素表!$B$4)*掺杂元素表!I$2</f>
        <v>2.8685999999999998</v>
      </c>
      <c r="K48">
        <f>0.01*$C48*掺杂元素表!J$4+(1-0.01*$C48*掺杂元素表!$B$4)*掺杂元素表!J$2</f>
        <v>1.8473999999999999</v>
      </c>
      <c r="L48">
        <f>0.01*$C48*掺杂元素表!K$4+(1-0.01*$C48*掺杂元素表!$B$4)*掺杂元素表!K$2</f>
        <v>1.90655</v>
      </c>
      <c r="M48">
        <f>0.01*$C48*掺杂元素表!L$4+(1-0.01*$C48*掺杂元素表!$B$4)*掺杂元素表!L$2</f>
        <v>722.72550000000001</v>
      </c>
      <c r="N48">
        <f>0.01*$C48*掺杂元素表!M$4+(1-0.01*$C48*掺杂元素表!$B$4)*掺杂元素表!M$2</f>
        <v>123.956</v>
      </c>
      <c r="O48">
        <f>0.01*$C48*掺杂元素表!N$4+(1-0.01*$C48*掺杂元素表!$B$4)*掺杂元素表!N$2</f>
        <v>106.94450500000001</v>
      </c>
      <c r="P48">
        <f>0.01*$C48*掺杂元素表!O$4+(1-0.01*$C48*掺杂元素表!$B$4)*掺杂元素表!O$2</f>
        <v>3.6595</v>
      </c>
      <c r="Q48">
        <f>0.01*$C48*掺杂元素表!P$4+(1-0.01*$C48*掺杂元素表!$B$4)*掺杂元素表!P$2</f>
        <v>46.58</v>
      </c>
      <c r="R48">
        <f>0.01*$C48*掺杂元素表!Q$4+(1-0.01*$C48*掺杂元素表!$B$4)*掺杂元素表!Q$2</f>
        <v>0.78056066176470595</v>
      </c>
      <c r="S48">
        <f t="shared" si="0"/>
        <v>12.728514824429601</v>
      </c>
      <c r="T48">
        <f>0.01*$C48*掺杂元素表!S$4+(1-0.01*$C48*掺杂元素表!$B$4)*掺杂元素表!S$2</f>
        <v>2.3547750000000001</v>
      </c>
      <c r="U48">
        <v>0</v>
      </c>
      <c r="V48" t="s">
        <v>56</v>
      </c>
      <c r="W48">
        <f>0.01*$U48*掺杂元素表!C$6+(1-0.01*$U48*掺杂元素表!$B$6/5)*掺杂元素表!C$3</f>
        <v>0.64</v>
      </c>
      <c r="X48">
        <f>0.01*$U48*掺杂元素表!D$6+(1-0.01*$U48*掺杂元素表!$B$6/5)*掺杂元素表!D$3</f>
        <v>146</v>
      </c>
      <c r="Y48">
        <f>0.01*$U48*掺杂元素表!E$6+(1-0.01*$U48*掺杂元素表!$B$6/5)*掺杂元素表!E$3</f>
        <v>2.2349234328209402</v>
      </c>
      <c r="Z48">
        <f>0.01*$U48*掺杂元素表!F$6+(1-0.01*$U48*掺杂元素表!$B$6/5)*掺杂元素表!F$3</f>
        <v>243</v>
      </c>
      <c r="AA48">
        <f>0.01*$U48*掺杂元素表!G$6+(1-0.01*$U48*掺杂元素表!$B$6/5)*掺杂元素表!G$3</f>
        <v>5</v>
      </c>
      <c r="AB48">
        <f>0.01*$U48*掺杂元素表!H$6+(1-0.01*$U48*掺杂元素表!$B$6/5)*掺杂元素表!H$3</f>
        <v>137</v>
      </c>
      <c r="AC48">
        <f>0.01*$U48*掺杂元素表!I$6+(1-0.01*$U48*掺杂元素表!$B$6/5)*掺杂元素表!I$3</f>
        <v>1.75</v>
      </c>
      <c r="AD48">
        <f>0.01*$U48*掺杂元素表!J$6+(1-0.01*$U48*掺杂元素表!$B$6/5)*掺杂元素表!J$3</f>
        <v>1.76</v>
      </c>
      <c r="AE48">
        <f>0.01*$U48*掺杂元素表!K$6+(1-0.01*$U48*掺杂元素表!$B$6/5)*掺杂元素表!K$3</f>
        <v>1.6</v>
      </c>
      <c r="AF48">
        <f>0.01*$U48*掺杂元素表!L$6+(1-0.01*$U48*掺杂元素表!$B$6/5)*掺杂元素表!L$3</f>
        <v>652.1</v>
      </c>
      <c r="AG48">
        <f>0.01*$U48*掺杂元素表!M$6+(1-0.01*$U48*掺杂元素表!$B$6/5)*掺杂元素表!M$3</f>
        <v>86.1</v>
      </c>
      <c r="AH48">
        <f>0.01*$U48*掺杂元素表!N$6+(1-0.01*$U48*掺杂元素表!$B$6/5)*掺杂元素表!N$3</f>
        <v>92.906000000000006</v>
      </c>
      <c r="AI48">
        <f>0.01*$U48*掺杂元素表!O$6+(1-0.01*$U48*掺杂元素表!$B$6/5)*掺杂元素表!O$3</f>
        <v>4.45</v>
      </c>
      <c r="AJ48">
        <f>0.01*$U48*掺杂元素表!P$6+(1-0.01*$U48*掺杂元素表!$B$6/5)*掺杂元素表!P$3</f>
        <v>41</v>
      </c>
      <c r="AK48">
        <f>0.01*$U48*掺杂元素表!Q$6+(1-0.01*$U48*掺杂元素表!$B$6/5)*掺杂元素表!Q$3</f>
        <v>7.8125</v>
      </c>
      <c r="AL48">
        <f t="shared" si="1"/>
        <v>9.2134831460674196</v>
      </c>
      <c r="AM48">
        <f>0.01*$U48*掺杂元素表!S$6+(1-0.01*$U48*掺杂元素表!$B$6/5)*掺杂元素表!S$3</f>
        <v>2.76</v>
      </c>
      <c r="AN48">
        <v>515.21</v>
      </c>
      <c r="AO48">
        <f t="shared" si="5"/>
        <v>4.8704687397576203E-4</v>
      </c>
      <c r="AP48" s="3">
        <v>60.2</v>
      </c>
      <c r="AQ48" s="3">
        <v>256.14</v>
      </c>
      <c r="AR48" s="3">
        <v>360.94</v>
      </c>
      <c r="AS48">
        <f t="shared" si="3"/>
        <v>0.92464610269276204</v>
      </c>
      <c r="AT48">
        <v>5.5513000000000003</v>
      </c>
      <c r="AU48">
        <v>5.6050000000000004</v>
      </c>
      <c r="AV48">
        <v>15.6616</v>
      </c>
      <c r="AW48">
        <v>487.32</v>
      </c>
      <c r="AZ48">
        <f t="shared" si="4"/>
        <v>1.23457322142354E-2</v>
      </c>
      <c r="BA48">
        <v>0.47105000000000002</v>
      </c>
      <c r="BB48">
        <v>2.4064899999999998</v>
      </c>
      <c r="BC48" s="4">
        <v>194.92484999999999</v>
      </c>
    </row>
    <row r="49" spans="1:56" x14ac:dyDescent="0.25">
      <c r="A49" t="s">
        <v>75</v>
      </c>
      <c r="B49" t="str">
        <f>掺杂元素表!A$4</f>
        <v>La</v>
      </c>
      <c r="C49">
        <v>1</v>
      </c>
      <c r="D49">
        <f>0.01*$C49*掺杂元素表!C$4+(1-0.01*$C49*掺杂元素表!$B$4)*掺杂元素表!C$2</f>
        <v>1.2552000000000001</v>
      </c>
      <c r="E49">
        <f>0.01*$C49*掺杂元素表!D$4+(1-0.01*$C49*掺杂元素表!$B$4)*掺杂元素表!D$2</f>
        <v>141.55000000000001</v>
      </c>
      <c r="F49">
        <f>0.01*$C49*掺杂元素表!E$4+(1-0.01*$C49*掺杂元素表!$B$4)*掺杂元素表!E$2</f>
        <v>2.6695322857450599</v>
      </c>
      <c r="G49">
        <f>0.01*$C49*掺杂元素表!F$4+(1-0.01*$C49*掺杂元素表!$B$4)*掺杂元素表!F$2</f>
        <v>238.49</v>
      </c>
      <c r="H49">
        <f>0.01*$C49*掺杂元素表!G$4+(1-0.01*$C49*掺杂元素表!$B$4)*掺杂元素表!G$2</f>
        <v>4.91</v>
      </c>
      <c r="I49">
        <f>0.01*$C49*掺杂元素表!H$4+(1-0.01*$C49*掺杂元素表!$B$4)*掺杂元素表!H$2</f>
        <v>150.1</v>
      </c>
      <c r="J49">
        <f>0.01*$C49*掺杂元素表!I$4+(1-0.01*$C49*掺杂元素表!$B$4)*掺杂元素表!I$2</f>
        <v>2.8372000000000002</v>
      </c>
      <c r="K49">
        <f>0.01*$C49*掺杂元素表!J$4+(1-0.01*$C49*掺杂元素表!$B$4)*掺杂元素表!J$2</f>
        <v>1.8348</v>
      </c>
      <c r="L49">
        <f>0.01*$C49*掺杂元素表!K$4+(1-0.01*$C49*掺杂元素表!$B$4)*掺杂元素表!K$2</f>
        <v>1.8831</v>
      </c>
      <c r="M49">
        <f>0.01*$C49*掺杂元素表!L$4+(1-0.01*$C49*掺杂元素表!$B$4)*掺杂元素表!L$2</f>
        <v>714.45100000000002</v>
      </c>
      <c r="N49">
        <f>0.01*$C49*掺杂元素表!M$4+(1-0.01*$C49*掺杂元素表!$B$4)*掺杂元素表!M$2</f>
        <v>122.312</v>
      </c>
      <c r="O49">
        <f>0.01*$C49*掺杂元素表!N$4+(1-0.01*$C49*掺杂元素表!$B$4)*掺杂元素表!N$2</f>
        <v>106.02101</v>
      </c>
      <c r="P49">
        <f>0.01*$C49*掺杂元素表!O$4+(1-0.01*$C49*掺杂元素表!$B$4)*掺杂元素表!O$2</f>
        <v>3.6190000000000002</v>
      </c>
      <c r="Q49">
        <f>0.01*$C49*掺杂元素表!P$4+(1-0.01*$C49*掺杂元素表!$B$4)*掺杂元素表!P$2</f>
        <v>46.16</v>
      </c>
      <c r="R49">
        <f>0.01*$C49*掺杂元素表!Q$4+(1-0.01*$C49*掺杂元素表!$B$4)*掺杂元素表!Q$2</f>
        <v>0.77987132352941202</v>
      </c>
      <c r="S49">
        <f t="shared" si="0"/>
        <v>12.7549046697983</v>
      </c>
      <c r="T49">
        <f>0.01*$C49*掺杂元素表!S$4+(1-0.01*$C49*掺杂元素表!$B$4)*掺杂元素表!S$2</f>
        <v>2.3345500000000001</v>
      </c>
      <c r="U49">
        <v>0</v>
      </c>
      <c r="V49" t="s">
        <v>56</v>
      </c>
      <c r="W49">
        <f>0.01*$U49*掺杂元素表!C$6+(1-0.01*$U49*掺杂元素表!$B$6/5)*掺杂元素表!C$3</f>
        <v>0.64</v>
      </c>
      <c r="X49">
        <f>0.01*$U49*掺杂元素表!D$6+(1-0.01*$U49*掺杂元素表!$B$6/5)*掺杂元素表!D$3</f>
        <v>146</v>
      </c>
      <c r="Y49">
        <f>0.01*$U49*掺杂元素表!E$6+(1-0.01*$U49*掺杂元素表!$B$6/5)*掺杂元素表!E$3</f>
        <v>2.2349234328209402</v>
      </c>
      <c r="Z49">
        <f>0.01*$U49*掺杂元素表!F$6+(1-0.01*$U49*掺杂元素表!$B$6/5)*掺杂元素表!F$3</f>
        <v>243</v>
      </c>
      <c r="AA49">
        <f>0.01*$U49*掺杂元素表!G$6+(1-0.01*$U49*掺杂元素表!$B$6/5)*掺杂元素表!G$3</f>
        <v>5</v>
      </c>
      <c r="AB49">
        <f>0.01*$U49*掺杂元素表!H$6+(1-0.01*$U49*掺杂元素表!$B$6/5)*掺杂元素表!H$3</f>
        <v>137</v>
      </c>
      <c r="AC49">
        <f>0.01*$U49*掺杂元素表!I$6+(1-0.01*$U49*掺杂元素表!$B$6/5)*掺杂元素表!I$3</f>
        <v>1.75</v>
      </c>
      <c r="AD49">
        <f>0.01*$U49*掺杂元素表!J$6+(1-0.01*$U49*掺杂元素表!$B$6/5)*掺杂元素表!J$3</f>
        <v>1.76</v>
      </c>
      <c r="AE49">
        <f>0.01*$U49*掺杂元素表!K$6+(1-0.01*$U49*掺杂元素表!$B$6/5)*掺杂元素表!K$3</f>
        <v>1.6</v>
      </c>
      <c r="AF49">
        <f>0.01*$U49*掺杂元素表!L$6+(1-0.01*$U49*掺杂元素表!$B$6/5)*掺杂元素表!L$3</f>
        <v>652.1</v>
      </c>
      <c r="AG49">
        <f>0.01*$U49*掺杂元素表!M$6+(1-0.01*$U49*掺杂元素表!$B$6/5)*掺杂元素表!M$3</f>
        <v>86.1</v>
      </c>
      <c r="AH49">
        <f>0.01*$U49*掺杂元素表!N$6+(1-0.01*$U49*掺杂元素表!$B$6/5)*掺杂元素表!N$3</f>
        <v>92.906000000000006</v>
      </c>
      <c r="AI49">
        <f>0.01*$U49*掺杂元素表!O$6+(1-0.01*$U49*掺杂元素表!$B$6/5)*掺杂元素表!O$3</f>
        <v>4.45</v>
      </c>
      <c r="AJ49">
        <f>0.01*$U49*掺杂元素表!P$6+(1-0.01*$U49*掺杂元素表!$B$6/5)*掺杂元素表!P$3</f>
        <v>41</v>
      </c>
      <c r="AK49">
        <f>0.01*$U49*掺杂元素表!Q$6+(1-0.01*$U49*掺杂元素表!$B$6/5)*掺杂元素表!Q$3</f>
        <v>7.8125</v>
      </c>
      <c r="AL49">
        <f t="shared" si="1"/>
        <v>9.2134831460674196</v>
      </c>
      <c r="AM49">
        <f>0.01*$U49*掺杂元素表!S$6+(1-0.01*$U49*掺杂元素表!$B$6/5)*掺杂元素表!S$3</f>
        <v>2.76</v>
      </c>
      <c r="AN49">
        <v>378.26</v>
      </c>
      <c r="AO49">
        <f t="shared" si="5"/>
        <v>4.8478001866405899E-4</v>
      </c>
      <c r="AP49" s="3">
        <v>57.89</v>
      </c>
      <c r="AQ49" s="3">
        <v>256.14</v>
      </c>
      <c r="AR49" s="3">
        <v>370.41</v>
      </c>
      <c r="AS49">
        <f t="shared" si="3"/>
        <v>0.92034800265025496</v>
      </c>
      <c r="AT49">
        <v>5.5551000000000004</v>
      </c>
      <c r="AU49">
        <v>5.6059999999999999</v>
      </c>
      <c r="AV49">
        <v>15.688000000000001</v>
      </c>
      <c r="AW49">
        <v>488.57</v>
      </c>
      <c r="AZ49">
        <f t="shared" si="4"/>
        <v>1.18864425412014E-2</v>
      </c>
      <c r="BA49">
        <v>0.55310000000000004</v>
      </c>
      <c r="BB49">
        <v>2.77258</v>
      </c>
      <c r="BC49" s="4">
        <v>233.25566000000001</v>
      </c>
    </row>
    <row r="50" spans="1:56" x14ac:dyDescent="0.25">
      <c r="A50" t="s">
        <v>75</v>
      </c>
      <c r="B50" t="str">
        <f>掺杂元素表!A$4</f>
        <v>La</v>
      </c>
      <c r="C50">
        <v>2</v>
      </c>
      <c r="D50">
        <f>0.01*$C50*掺杂元素表!C$4+(1-0.01*$C50*掺杂元素表!$B$4)*掺杂元素表!C$2</f>
        <v>1.2303999999999999</v>
      </c>
      <c r="E50">
        <f>0.01*$C50*掺杂元素表!D$4+(1-0.01*$C50*掺杂元素表!$B$4)*掺杂元素表!D$2</f>
        <v>139.1</v>
      </c>
      <c r="F50">
        <f>0.01*$C50*掺杂元素表!E$4+(1-0.01*$C50*掺杂元素表!$B$4)*掺杂元素表!E$2</f>
        <v>2.6146491110685499</v>
      </c>
      <c r="G50">
        <f>0.01*$C50*掺杂元素表!F$4+(1-0.01*$C50*掺杂元素表!$B$4)*掺杂元素表!F$2</f>
        <v>233.98</v>
      </c>
      <c r="H50">
        <f>0.01*$C50*掺杂元素表!G$4+(1-0.01*$C50*掺杂元素表!$B$4)*掺杂元素表!G$2</f>
        <v>4.82</v>
      </c>
      <c r="I50">
        <f>0.01*$C50*掺杂元素表!H$4+(1-0.01*$C50*掺杂元素表!$B$4)*掺杂元素表!H$2</f>
        <v>147.19999999999999</v>
      </c>
      <c r="J50">
        <f>0.01*$C50*掺杂元素表!I$4+(1-0.01*$C50*掺杂元素表!$B$4)*掺杂元素表!I$2</f>
        <v>2.7744</v>
      </c>
      <c r="K50">
        <f>0.01*$C50*掺杂元素表!J$4+(1-0.01*$C50*掺杂元素表!$B$4)*掺杂元素表!J$2</f>
        <v>1.8096000000000001</v>
      </c>
      <c r="L50">
        <f>0.01*$C50*掺杂元素表!K$4+(1-0.01*$C50*掺杂元素表!$B$4)*掺杂元素表!K$2</f>
        <v>1.8362000000000001</v>
      </c>
      <c r="M50">
        <f>0.01*$C50*掺杂元素表!L$4+(1-0.01*$C50*掺杂元素表!$B$4)*掺杂元素表!L$2</f>
        <v>697.90200000000004</v>
      </c>
      <c r="N50">
        <f>0.01*$C50*掺杂元素表!M$4+(1-0.01*$C50*掺杂元素表!$B$4)*掺杂元素表!M$2</f>
        <v>119.024</v>
      </c>
      <c r="O50">
        <f>0.01*$C50*掺杂元素表!N$4+(1-0.01*$C50*掺杂元素表!$B$4)*掺杂元素表!N$2</f>
        <v>104.17402</v>
      </c>
      <c r="P50">
        <f>0.01*$C50*掺杂元素表!O$4+(1-0.01*$C50*掺杂元素表!$B$4)*掺杂元素表!O$2</f>
        <v>3.5379999999999998</v>
      </c>
      <c r="Q50">
        <f>0.01*$C50*掺杂元素表!P$4+(1-0.01*$C50*掺杂元素表!$B$4)*掺杂元素表!P$2</f>
        <v>45.32</v>
      </c>
      <c r="R50">
        <f>0.01*$C50*掺杂元素表!Q$4+(1-0.01*$C50*掺杂元素表!$B$4)*掺杂元素表!Q$2</f>
        <v>0.77849264705882304</v>
      </c>
      <c r="S50">
        <f t="shared" si="0"/>
        <v>12.809496890898799</v>
      </c>
      <c r="T50">
        <f>0.01*$C50*掺杂元素表!S$4+(1-0.01*$C50*掺杂元素表!$B$4)*掺杂元素表!S$2</f>
        <v>2.2940999999999998</v>
      </c>
      <c r="U50">
        <v>0</v>
      </c>
      <c r="V50" t="s">
        <v>56</v>
      </c>
      <c r="W50">
        <f>0.01*$U50*掺杂元素表!C$6+(1-0.01*$U50*掺杂元素表!$B$6/5)*掺杂元素表!C$3</f>
        <v>0.64</v>
      </c>
      <c r="X50">
        <f>0.01*$U50*掺杂元素表!D$6+(1-0.01*$U50*掺杂元素表!$B$6/5)*掺杂元素表!D$3</f>
        <v>146</v>
      </c>
      <c r="Y50">
        <f>0.01*$U50*掺杂元素表!E$6+(1-0.01*$U50*掺杂元素表!$B$6/5)*掺杂元素表!E$3</f>
        <v>2.2349234328209402</v>
      </c>
      <c r="Z50">
        <f>0.01*$U50*掺杂元素表!F$6+(1-0.01*$U50*掺杂元素表!$B$6/5)*掺杂元素表!F$3</f>
        <v>243</v>
      </c>
      <c r="AA50">
        <f>0.01*$U50*掺杂元素表!G$6+(1-0.01*$U50*掺杂元素表!$B$6/5)*掺杂元素表!G$3</f>
        <v>5</v>
      </c>
      <c r="AB50">
        <f>0.01*$U50*掺杂元素表!H$6+(1-0.01*$U50*掺杂元素表!$B$6/5)*掺杂元素表!H$3</f>
        <v>137</v>
      </c>
      <c r="AC50">
        <f>0.01*$U50*掺杂元素表!I$6+(1-0.01*$U50*掺杂元素表!$B$6/5)*掺杂元素表!I$3</f>
        <v>1.75</v>
      </c>
      <c r="AD50">
        <f>0.01*$U50*掺杂元素表!J$6+(1-0.01*$U50*掺杂元素表!$B$6/5)*掺杂元素表!J$3</f>
        <v>1.76</v>
      </c>
      <c r="AE50">
        <f>0.01*$U50*掺杂元素表!K$6+(1-0.01*$U50*掺杂元素表!$B$6/5)*掺杂元素表!K$3</f>
        <v>1.6</v>
      </c>
      <c r="AF50">
        <f>0.01*$U50*掺杂元素表!L$6+(1-0.01*$U50*掺杂元素表!$B$6/5)*掺杂元素表!L$3</f>
        <v>652.1</v>
      </c>
      <c r="AG50">
        <f>0.01*$U50*掺杂元素表!M$6+(1-0.01*$U50*掺杂元素表!$B$6/5)*掺杂元素表!M$3</f>
        <v>86.1</v>
      </c>
      <c r="AH50">
        <f>0.01*$U50*掺杂元素表!N$6+(1-0.01*$U50*掺杂元素表!$B$6/5)*掺杂元素表!N$3</f>
        <v>92.906000000000006</v>
      </c>
      <c r="AI50">
        <f>0.01*$U50*掺杂元素表!O$6+(1-0.01*$U50*掺杂元素表!$B$6/5)*掺杂元素表!O$3</f>
        <v>4.45</v>
      </c>
      <c r="AJ50">
        <f>0.01*$U50*掺杂元素表!P$6+(1-0.01*$U50*掺杂元素表!$B$6/5)*掺杂元素表!P$3</f>
        <v>41</v>
      </c>
      <c r="AK50">
        <f>0.01*$U50*掺杂元素表!Q$6+(1-0.01*$U50*掺杂元素表!$B$6/5)*掺杂元素表!Q$3</f>
        <v>7.8125</v>
      </c>
      <c r="AL50">
        <f t="shared" si="1"/>
        <v>9.2134831460674196</v>
      </c>
      <c r="AM50">
        <f>0.01*$U50*掺杂元素表!S$6+(1-0.01*$U50*掺杂元素表!$B$6/5)*掺杂元素表!S$3</f>
        <v>2.76</v>
      </c>
      <c r="AN50">
        <v>352.17</v>
      </c>
      <c r="AO50">
        <f t="shared" si="5"/>
        <v>4.8488309575844401E-4</v>
      </c>
      <c r="AP50" s="3">
        <v>48.63</v>
      </c>
      <c r="AQ50" s="3">
        <v>218.89</v>
      </c>
      <c r="AR50" s="3">
        <v>363.25</v>
      </c>
      <c r="AS50">
        <f t="shared" si="3"/>
        <v>0.91175180256524202</v>
      </c>
      <c r="AT50">
        <v>5.5537999999999998</v>
      </c>
      <c r="AU50">
        <v>5.6003999999999996</v>
      </c>
      <c r="AV50">
        <v>15.6952</v>
      </c>
      <c r="AW50">
        <v>488.18</v>
      </c>
      <c r="AZ50">
        <f t="shared" si="4"/>
        <v>1.35819235761938E-2</v>
      </c>
      <c r="BA50">
        <v>0.62143999999999999</v>
      </c>
      <c r="BB50">
        <v>3.1242200000000002</v>
      </c>
      <c r="BC50" s="4">
        <v>230.02780000000001</v>
      </c>
    </row>
    <row r="51" spans="1:56" x14ac:dyDescent="0.25">
      <c r="A51" t="s">
        <v>75</v>
      </c>
      <c r="B51" t="str">
        <f>掺杂元素表!A$4</f>
        <v>La</v>
      </c>
      <c r="C51">
        <v>3</v>
      </c>
      <c r="D51">
        <f>0.01*$C51*掺杂元素表!C$4+(1-0.01*$C51*掺杂元素表!$B$4)*掺杂元素表!C$2</f>
        <v>1.2056</v>
      </c>
      <c r="E51">
        <f>0.01*$C51*掺杂元素表!D$4+(1-0.01*$C51*掺杂元素表!$B$4)*掺杂元素表!D$2</f>
        <v>136.65</v>
      </c>
      <c r="F51">
        <f>0.01*$C51*掺杂元素表!E$4+(1-0.01*$C51*掺杂元素表!$B$4)*掺杂元素表!E$2</f>
        <v>2.5597659363920502</v>
      </c>
      <c r="G51">
        <f>0.01*$C51*掺杂元素表!F$4+(1-0.01*$C51*掺杂元素表!$B$4)*掺杂元素表!F$2</f>
        <v>229.47</v>
      </c>
      <c r="H51">
        <f>0.01*$C51*掺杂元素表!G$4+(1-0.01*$C51*掺杂元素表!$B$4)*掺杂元素表!G$2</f>
        <v>4.7300000000000004</v>
      </c>
      <c r="I51">
        <f>0.01*$C51*掺杂元素表!H$4+(1-0.01*$C51*掺杂元素表!$B$4)*掺杂元素表!H$2</f>
        <v>144.30000000000001</v>
      </c>
      <c r="J51">
        <f>0.01*$C51*掺杂元素表!I$4+(1-0.01*$C51*掺杂元素表!$B$4)*掺杂元素表!I$2</f>
        <v>2.7115999999999998</v>
      </c>
      <c r="K51">
        <f>0.01*$C51*掺杂元素表!J$4+(1-0.01*$C51*掺杂元素表!$B$4)*掺杂元素表!J$2</f>
        <v>1.7844</v>
      </c>
      <c r="L51">
        <f>0.01*$C51*掺杂元素表!K$4+(1-0.01*$C51*掺杂元素表!$B$4)*掺杂元素表!K$2</f>
        <v>1.7892999999999999</v>
      </c>
      <c r="M51">
        <f>0.01*$C51*掺杂元素表!L$4+(1-0.01*$C51*掺杂元素表!$B$4)*掺杂元素表!L$2</f>
        <v>681.35299999999995</v>
      </c>
      <c r="N51">
        <f>0.01*$C51*掺杂元素表!M$4+(1-0.01*$C51*掺杂元素表!$B$4)*掺杂元素表!M$2</f>
        <v>115.736</v>
      </c>
      <c r="O51">
        <f>0.01*$C51*掺杂元素表!N$4+(1-0.01*$C51*掺杂元素表!$B$4)*掺杂元素表!N$2</f>
        <v>102.32702999999999</v>
      </c>
      <c r="P51">
        <f>0.01*$C51*掺杂元素表!O$4+(1-0.01*$C51*掺杂元素表!$B$4)*掺杂元素表!O$2</f>
        <v>3.4569999999999999</v>
      </c>
      <c r="Q51">
        <f>0.01*$C51*掺杂元素表!P$4+(1-0.01*$C51*掺杂元素表!$B$4)*掺杂元素表!P$2</f>
        <v>44.48</v>
      </c>
      <c r="R51">
        <f>0.01*$C51*掺杂元素表!Q$4+(1-0.01*$C51*掺杂元素表!$B$4)*掺杂元素表!Q$2</f>
        <v>0.77711397058823495</v>
      </c>
      <c r="S51">
        <f t="shared" si="0"/>
        <v>12.866647382123199</v>
      </c>
      <c r="T51">
        <f>0.01*$C51*掺杂元素表!S$4+(1-0.01*$C51*掺杂元素表!$B$4)*掺杂元素表!S$2</f>
        <v>2.2536499999999999</v>
      </c>
      <c r="U51">
        <v>0</v>
      </c>
      <c r="V51" t="s">
        <v>56</v>
      </c>
      <c r="W51">
        <f>0.01*$U51*掺杂元素表!C$6+(1-0.01*$U51*掺杂元素表!$B$6/5)*掺杂元素表!C$3</f>
        <v>0.64</v>
      </c>
      <c r="X51">
        <f>0.01*$U51*掺杂元素表!D$6+(1-0.01*$U51*掺杂元素表!$B$6/5)*掺杂元素表!D$3</f>
        <v>146</v>
      </c>
      <c r="Y51">
        <f>0.01*$U51*掺杂元素表!E$6+(1-0.01*$U51*掺杂元素表!$B$6/5)*掺杂元素表!E$3</f>
        <v>2.2349234328209402</v>
      </c>
      <c r="Z51">
        <f>0.01*$U51*掺杂元素表!F$6+(1-0.01*$U51*掺杂元素表!$B$6/5)*掺杂元素表!F$3</f>
        <v>243</v>
      </c>
      <c r="AA51">
        <f>0.01*$U51*掺杂元素表!G$6+(1-0.01*$U51*掺杂元素表!$B$6/5)*掺杂元素表!G$3</f>
        <v>5</v>
      </c>
      <c r="AB51">
        <f>0.01*$U51*掺杂元素表!H$6+(1-0.01*$U51*掺杂元素表!$B$6/5)*掺杂元素表!H$3</f>
        <v>137</v>
      </c>
      <c r="AC51">
        <f>0.01*$U51*掺杂元素表!I$6+(1-0.01*$U51*掺杂元素表!$B$6/5)*掺杂元素表!I$3</f>
        <v>1.75</v>
      </c>
      <c r="AD51">
        <f>0.01*$U51*掺杂元素表!J$6+(1-0.01*$U51*掺杂元素表!$B$6/5)*掺杂元素表!J$3</f>
        <v>1.76</v>
      </c>
      <c r="AE51">
        <f>0.01*$U51*掺杂元素表!K$6+(1-0.01*$U51*掺杂元素表!$B$6/5)*掺杂元素表!K$3</f>
        <v>1.6</v>
      </c>
      <c r="AF51">
        <f>0.01*$U51*掺杂元素表!L$6+(1-0.01*$U51*掺杂元素表!$B$6/5)*掺杂元素表!L$3</f>
        <v>652.1</v>
      </c>
      <c r="AG51">
        <f>0.01*$U51*掺杂元素表!M$6+(1-0.01*$U51*掺杂元素表!$B$6/5)*掺杂元素表!M$3</f>
        <v>86.1</v>
      </c>
      <c r="AH51">
        <f>0.01*$U51*掺杂元素表!N$6+(1-0.01*$U51*掺杂元素表!$B$6/5)*掺杂元素表!N$3</f>
        <v>92.906000000000006</v>
      </c>
      <c r="AI51">
        <f>0.01*$U51*掺杂元素表!O$6+(1-0.01*$U51*掺杂元素表!$B$6/5)*掺杂元素表!O$3</f>
        <v>4.45</v>
      </c>
      <c r="AJ51">
        <f>0.01*$U51*掺杂元素表!P$6+(1-0.01*$U51*掺杂元素表!$B$6/5)*掺杂元素表!P$3</f>
        <v>41</v>
      </c>
      <c r="AK51">
        <f>0.01*$U51*掺杂元素表!Q$6+(1-0.01*$U51*掺杂元素表!$B$6/5)*掺杂元素表!Q$3</f>
        <v>7.8125</v>
      </c>
      <c r="AL51">
        <f t="shared" si="1"/>
        <v>9.2134831460674196</v>
      </c>
      <c r="AM51">
        <f>0.01*$U51*掺杂元素表!S$6+(1-0.01*$U51*掺杂元素表!$B$6/5)*掺杂元素表!S$3</f>
        <v>2.76</v>
      </c>
      <c r="AN51">
        <v>306.52</v>
      </c>
      <c r="AO51">
        <f t="shared" si="5"/>
        <v>4.8585260311899501E-4</v>
      </c>
      <c r="AP51" s="3" t="s">
        <v>66</v>
      </c>
      <c r="AQ51" s="3">
        <v>214.05</v>
      </c>
      <c r="AR51" s="3">
        <v>358.63</v>
      </c>
      <c r="AS51">
        <f t="shared" si="3"/>
        <v>0.90315560248022897</v>
      </c>
      <c r="AT51">
        <v>5.5472000000000001</v>
      </c>
      <c r="AU51">
        <v>5.5934999999999997</v>
      </c>
      <c r="AV51">
        <v>15.6821</v>
      </c>
      <c r="AW51">
        <v>486.59</v>
      </c>
      <c r="AZ51">
        <f t="shared" si="4"/>
        <v>1.20021157273476E-2</v>
      </c>
      <c r="BA51">
        <v>0.65561000000000003</v>
      </c>
      <c r="BB51">
        <v>2.8756599999999999</v>
      </c>
      <c r="BC51" s="4">
        <v>239.59609</v>
      </c>
    </row>
    <row r="52" spans="1:56" x14ac:dyDescent="0.25">
      <c r="A52" t="s">
        <v>75</v>
      </c>
      <c r="B52" t="str">
        <f>掺杂元素表!A$4</f>
        <v>La</v>
      </c>
      <c r="C52">
        <v>5</v>
      </c>
      <c r="D52">
        <f>0.01*$C52*掺杂元素表!C$4+(1-0.01*$C52*掺杂元素表!$B$4)*掺杂元素表!C$2</f>
        <v>1.1559999999999999</v>
      </c>
      <c r="E52">
        <f>0.01*$C52*掺杂元素表!D$4+(1-0.01*$C52*掺杂元素表!$B$4)*掺杂元素表!D$2</f>
        <v>131.75</v>
      </c>
      <c r="F52">
        <f>0.01*$C52*掺杂元素表!E$4+(1-0.01*$C52*掺杂元素表!$B$4)*掺杂元素表!E$2</f>
        <v>2.4499995870390401</v>
      </c>
      <c r="G52">
        <f>0.01*$C52*掺杂元素表!F$4+(1-0.01*$C52*掺杂元素表!$B$4)*掺杂元素表!F$2</f>
        <v>220.45</v>
      </c>
      <c r="H52">
        <f>0.01*$C52*掺杂元素表!G$4+(1-0.01*$C52*掺杂元素表!$B$4)*掺杂元素表!G$2</f>
        <v>4.55</v>
      </c>
      <c r="I52">
        <f>0.01*$C52*掺杂元素表!H$4+(1-0.01*$C52*掺杂元素表!$B$4)*掺杂元素表!H$2</f>
        <v>138.5</v>
      </c>
      <c r="J52">
        <f>0.01*$C52*掺杂元素表!I$4+(1-0.01*$C52*掺杂元素表!$B$4)*掺杂元素表!I$2</f>
        <v>2.5859999999999999</v>
      </c>
      <c r="K52">
        <f>0.01*$C52*掺杂元素表!J$4+(1-0.01*$C52*掺杂元素表!$B$4)*掺杂元素表!J$2</f>
        <v>1.734</v>
      </c>
      <c r="L52">
        <f>0.01*$C52*掺杂元素表!K$4+(1-0.01*$C52*掺杂元素表!$B$4)*掺杂元素表!K$2</f>
        <v>1.6955</v>
      </c>
      <c r="M52">
        <f>0.01*$C52*掺杂元素表!L$4+(1-0.01*$C52*掺杂元素表!$B$4)*掺杂元素表!L$2</f>
        <v>648.255</v>
      </c>
      <c r="N52">
        <f>0.01*$C52*掺杂元素表!M$4+(1-0.01*$C52*掺杂元素表!$B$4)*掺杂元素表!M$2</f>
        <v>109.16</v>
      </c>
      <c r="O52">
        <f>0.01*$C52*掺杂元素表!N$4+(1-0.01*$C52*掺杂元素表!$B$4)*掺杂元素表!N$2</f>
        <v>98.633049999999997</v>
      </c>
      <c r="P52">
        <f>0.01*$C52*掺杂元素表!O$4+(1-0.01*$C52*掺杂元素表!$B$4)*掺杂元素表!O$2</f>
        <v>3.2949999999999999</v>
      </c>
      <c r="Q52">
        <f>0.01*$C52*掺杂元素表!P$4+(1-0.01*$C52*掺杂元素表!$B$4)*掺杂元素表!P$2</f>
        <v>42.8</v>
      </c>
      <c r="R52">
        <f>0.01*$C52*掺杂元素表!Q$4+(1-0.01*$C52*掺杂元素表!$B$4)*掺杂元素表!Q$2</f>
        <v>0.77435661764705899</v>
      </c>
      <c r="S52">
        <f t="shared" si="0"/>
        <v>12.98937784522</v>
      </c>
      <c r="T52">
        <f>0.01*$C52*掺杂元素表!S$4+(1-0.01*$C52*掺杂元素表!$B$4)*掺杂元素表!S$2</f>
        <v>2.1727500000000002</v>
      </c>
      <c r="U52">
        <v>0</v>
      </c>
      <c r="V52" t="s">
        <v>56</v>
      </c>
      <c r="W52">
        <f>0.01*$U52*掺杂元素表!C$6+(1-0.01*$U52*掺杂元素表!$B$6/5)*掺杂元素表!C$3</f>
        <v>0.64</v>
      </c>
      <c r="X52">
        <f>0.01*$U52*掺杂元素表!D$6+(1-0.01*$U52*掺杂元素表!$B$6/5)*掺杂元素表!D$3</f>
        <v>146</v>
      </c>
      <c r="Y52">
        <f>0.01*$U52*掺杂元素表!E$6+(1-0.01*$U52*掺杂元素表!$B$6/5)*掺杂元素表!E$3</f>
        <v>2.2349234328209402</v>
      </c>
      <c r="Z52">
        <f>0.01*$U52*掺杂元素表!F$6+(1-0.01*$U52*掺杂元素表!$B$6/5)*掺杂元素表!F$3</f>
        <v>243</v>
      </c>
      <c r="AA52">
        <f>0.01*$U52*掺杂元素表!G$6+(1-0.01*$U52*掺杂元素表!$B$6/5)*掺杂元素表!G$3</f>
        <v>5</v>
      </c>
      <c r="AB52">
        <f>0.01*$U52*掺杂元素表!H$6+(1-0.01*$U52*掺杂元素表!$B$6/5)*掺杂元素表!H$3</f>
        <v>137</v>
      </c>
      <c r="AC52">
        <f>0.01*$U52*掺杂元素表!I$6+(1-0.01*$U52*掺杂元素表!$B$6/5)*掺杂元素表!I$3</f>
        <v>1.75</v>
      </c>
      <c r="AD52">
        <f>0.01*$U52*掺杂元素表!J$6+(1-0.01*$U52*掺杂元素表!$B$6/5)*掺杂元素表!J$3</f>
        <v>1.76</v>
      </c>
      <c r="AE52">
        <f>0.01*$U52*掺杂元素表!K$6+(1-0.01*$U52*掺杂元素表!$B$6/5)*掺杂元素表!K$3</f>
        <v>1.6</v>
      </c>
      <c r="AF52">
        <f>0.01*$U52*掺杂元素表!L$6+(1-0.01*$U52*掺杂元素表!$B$6/5)*掺杂元素表!L$3</f>
        <v>652.1</v>
      </c>
      <c r="AG52">
        <f>0.01*$U52*掺杂元素表!M$6+(1-0.01*$U52*掺杂元素表!$B$6/5)*掺杂元素表!M$3</f>
        <v>86.1</v>
      </c>
      <c r="AH52">
        <f>0.01*$U52*掺杂元素表!N$6+(1-0.01*$U52*掺杂元素表!$B$6/5)*掺杂元素表!N$3</f>
        <v>92.906000000000006</v>
      </c>
      <c r="AI52">
        <f>0.01*$U52*掺杂元素表!O$6+(1-0.01*$U52*掺杂元素表!$B$6/5)*掺杂元素表!O$3</f>
        <v>4.45</v>
      </c>
      <c r="AJ52">
        <f>0.01*$U52*掺杂元素表!P$6+(1-0.01*$U52*掺杂元素表!$B$6/5)*掺杂元素表!P$3</f>
        <v>41</v>
      </c>
      <c r="AK52">
        <f>0.01*$U52*掺杂元素表!Q$6+(1-0.01*$U52*掺杂元素表!$B$6/5)*掺杂元素表!Q$3</f>
        <v>7.8125</v>
      </c>
      <c r="AL52">
        <f t="shared" si="1"/>
        <v>9.2134831460674196</v>
      </c>
      <c r="AM52">
        <f>0.01*$U52*掺杂元素表!S$6+(1-0.01*$U52*掺杂元素表!$B$6/5)*掺杂元素表!S$3</f>
        <v>2.76</v>
      </c>
      <c r="AN52">
        <v>267.39</v>
      </c>
      <c r="AO52">
        <f t="shared" si="5"/>
        <v>4.8538906532518197E-4</v>
      </c>
      <c r="AP52" s="3" t="s">
        <v>66</v>
      </c>
      <c r="AQ52" s="3">
        <v>120.81</v>
      </c>
      <c r="AR52" s="3">
        <v>347.05</v>
      </c>
      <c r="AS52">
        <f t="shared" si="3"/>
        <v>0.88596320231020398</v>
      </c>
      <c r="AT52">
        <v>5.5425000000000004</v>
      </c>
      <c r="AU52">
        <v>5.5843999999999996</v>
      </c>
      <c r="AV52">
        <v>15.7133</v>
      </c>
      <c r="AW52">
        <v>486.36</v>
      </c>
      <c r="AZ52">
        <f t="shared" si="4"/>
        <v>7.7726500958300903E-3</v>
      </c>
      <c r="BA52">
        <v>0.86399000000000004</v>
      </c>
      <c r="BB52">
        <v>1.7484999999999999</v>
      </c>
      <c r="BC52" s="4">
        <v>224.95545000000001</v>
      </c>
      <c r="BD52" t="s">
        <v>76</v>
      </c>
    </row>
    <row r="53" spans="1:56" x14ac:dyDescent="0.25">
      <c r="A53" t="s">
        <v>77</v>
      </c>
      <c r="B53" t="str">
        <f>掺杂元素表!A$11</f>
        <v>Ca</v>
      </c>
      <c r="C53">
        <v>0.1</v>
      </c>
      <c r="D53">
        <f>0.01*$C53*掺杂元素表!C$11+(1-0.01*$C53*掺杂元素表!$B$11)*掺杂元素表!C$2</f>
        <v>1.27878</v>
      </c>
      <c r="E53">
        <f>0.01*$C53*掺杂元素表!D$11+(1-0.01*$C53*掺杂元素表!$B$11)*掺杂元素表!D$2</f>
        <v>143.90899999999999</v>
      </c>
      <c r="F53">
        <f>0.01*$C53*掺杂元素表!E$11+(1-0.01*$C53*掺杂元素表!$B$11)*掺杂元素表!E$2</f>
        <v>2.7215965805043298</v>
      </c>
      <c r="G53">
        <f>0.01*$C53*掺杂元素表!F$11+(1-0.01*$C53*掺杂元素表!$B$11)*掺杂元素表!F$2</f>
        <v>242.79499999999999</v>
      </c>
      <c r="H53">
        <f>0.01*$C53*掺杂元素表!G$11+(1-0.01*$C53*掺杂元素表!$B$11)*掺杂元素表!G$2</f>
        <v>4.9930000000000003</v>
      </c>
      <c r="I53">
        <f>0.01*$C53*掺杂元素表!H$11+(1-0.01*$C53*掺杂元素表!$B$11)*掺杂元素表!H$2</f>
        <v>152.86799999999999</v>
      </c>
      <c r="J53">
        <f>0.01*$C53*掺杂元素表!I$11+(1-0.01*$C53*掺杂元素表!$B$11)*掺杂元素表!I$2</f>
        <v>2.8969</v>
      </c>
      <c r="K53">
        <f>0.01*$C53*掺杂元素表!J$11+(1-0.01*$C53*掺杂元素表!$B$11)*掺杂元素表!J$2</f>
        <v>1.85738</v>
      </c>
      <c r="L53">
        <f>0.01*$C53*掺杂元素表!K$11+(1-0.01*$C53*掺杂元素表!$B$11)*掺杂元素表!K$2</f>
        <v>1.9271400000000001</v>
      </c>
      <c r="M53">
        <f>0.01*$C53*掺杂元素表!L$11+(1-0.01*$C53*掺杂元素表!$B$11)*掺杂元素表!L$2</f>
        <v>730.12779999999998</v>
      </c>
      <c r="N53">
        <f>0.01*$C53*掺杂元素表!M$11+(1-0.01*$C53*掺杂元素表!$B$11)*掺杂元素表!M$2</f>
        <v>125.35117</v>
      </c>
      <c r="O53">
        <f>0.01*$C53*掺杂元素表!N$11+(1-0.01*$C53*掺杂元素表!$B$11)*掺杂元素表!N$2</f>
        <v>107.692342</v>
      </c>
      <c r="P53">
        <f>0.01*$C53*掺杂元素表!O$11+(1-0.01*$C53*掺杂元素表!$B$11)*掺杂元素表!O$2</f>
        <v>3.6954500000000001</v>
      </c>
      <c r="Q53">
        <f>0.01*$C53*掺杂元素表!P$11+(1-0.01*$C53*掺杂元素表!$B$11)*掺杂元素表!P$2</f>
        <v>46.926000000000002</v>
      </c>
      <c r="R53">
        <f>0.01*$C53*掺杂元素表!Q$11+(1-0.01*$C53*掺杂元素表!$B$11)*掺杂元素表!Q$2</f>
        <v>0.781180037313433</v>
      </c>
      <c r="S53">
        <f t="shared" si="0"/>
        <v>12.6983182021134</v>
      </c>
      <c r="T53">
        <f>0.01*$C53*掺杂元素表!S$11+(1-0.01*$C53*掺杂元素表!$B$11)*掺杂元素表!S$2</f>
        <v>2.3732500000000001</v>
      </c>
      <c r="U53">
        <v>0.1</v>
      </c>
      <c r="V53" t="str">
        <f>掺杂元素表!A$6</f>
        <v>Ta</v>
      </c>
      <c r="W53">
        <f>0.01*$U53*掺杂元素表!C$6+(1-0.01*$U53*掺杂元素表!$B$6/5)*掺杂元素表!C$3</f>
        <v>0.64</v>
      </c>
      <c r="X53">
        <f>0.01*$U53*掺杂元素表!D$6+(1-0.01*$U53*掺杂元素表!$B$6/5)*掺杂元素表!D$3</f>
        <v>146.00299999999999</v>
      </c>
      <c r="Y53">
        <f>0.01*$U53*掺杂元素表!E$6+(1-0.01*$U53*掺杂元素表!$B$6/5)*掺杂元素表!E$3</f>
        <v>2.2349324328209401</v>
      </c>
      <c r="Z53">
        <f>0.01*$U53*掺杂元素表!F$6+(1-0.01*$U53*掺杂元素表!$B$6/5)*掺杂元素表!F$3</f>
        <v>243</v>
      </c>
      <c r="AA53">
        <f>0.01*$U53*掺杂元素表!G$6+(1-0.01*$U53*掺杂元素表!$B$6/5)*掺杂元素表!G$3</f>
        <v>5</v>
      </c>
      <c r="AB53">
        <f>0.01*$U53*掺杂元素表!H$6+(1-0.01*$U53*掺杂元素表!$B$6/5)*掺杂元素表!H$3</f>
        <v>137.001</v>
      </c>
      <c r="AC53">
        <f>0.01*$U53*掺杂元素表!I$6+(1-0.01*$U53*掺杂元素表!$B$6/5)*掺杂元素表!I$3</f>
        <v>1.7499499999999999</v>
      </c>
      <c r="AD53">
        <f>0.01*$U53*掺杂元素表!J$6+(1-0.01*$U53*掺杂元素表!$B$6/5)*掺杂元素表!J$3</f>
        <v>1.7597499999999999</v>
      </c>
      <c r="AE53">
        <f>0.01*$U53*掺杂元素表!K$6+(1-0.01*$U53*掺杂元素表!$B$6/5)*掺杂元素表!K$3</f>
        <v>1.5999000000000001</v>
      </c>
      <c r="AF53">
        <f>0.01*$U53*掺杂元素表!L$6+(1-0.01*$U53*掺杂元素表!$B$6/5)*掺杂元素表!L$3</f>
        <v>652.20889999999997</v>
      </c>
      <c r="AG53">
        <f>0.01*$U53*掺杂元素表!M$6+(1-0.01*$U53*掺杂元素表!$B$6/5)*掺杂元素表!M$3</f>
        <v>86.044899999999998</v>
      </c>
      <c r="AH53">
        <f>0.01*$U53*掺杂元素表!N$6+(1-0.01*$U53*掺杂元素表!$B$6/5)*掺杂元素表!N$3</f>
        <v>92.994040999999996</v>
      </c>
      <c r="AI53">
        <f>0.01*$U53*掺杂元素表!O$6+(1-0.01*$U53*掺杂元素表!$B$6/5)*掺杂元素表!O$3</f>
        <v>4.4489999999999998</v>
      </c>
      <c r="AJ53">
        <f>0.01*$U53*掺杂元素表!P$6+(1-0.01*$U53*掺杂元素表!$B$6/5)*掺杂元素表!P$3</f>
        <v>41.031999999999996</v>
      </c>
      <c r="AK53">
        <f>0.01*$U53*掺杂元素表!Q$6+(1-0.01*$U53*掺杂元素表!$B$6/5)*掺杂元素表!Q$3</f>
        <v>7.8125</v>
      </c>
      <c r="AL53">
        <f t="shared" si="1"/>
        <v>9.2227466846482393</v>
      </c>
      <c r="AM53">
        <f>0.01*$U53*掺杂元素表!S$6+(1-0.01*$U53*掺杂元素表!$B$6/5)*掺杂元素表!S$3</f>
        <v>2.76003</v>
      </c>
      <c r="AN53">
        <v>266.67</v>
      </c>
      <c r="AO53" t="e">
        <f t="shared" si="5"/>
        <v>#VALUE!</v>
      </c>
      <c r="AP53" s="3">
        <v>61.476880000000001</v>
      </c>
      <c r="AQ53" s="3">
        <v>256.97393</v>
      </c>
      <c r="AR53" s="3">
        <v>357.17732999999998</v>
      </c>
      <c r="AS53">
        <f t="shared" si="3"/>
        <v>0.92852132515044095</v>
      </c>
      <c r="AT53" t="s">
        <v>61</v>
      </c>
      <c r="AU53" t="s">
        <v>61</v>
      </c>
      <c r="AV53" t="s">
        <v>61</v>
      </c>
      <c r="AW53" t="s">
        <v>61</v>
      </c>
      <c r="AZ53">
        <f t="shared" si="4"/>
        <v>7.1047260668276003E-3</v>
      </c>
      <c r="BA53">
        <v>0.2492</v>
      </c>
      <c r="BB53">
        <v>1.38927</v>
      </c>
      <c r="BC53" s="4">
        <v>195.54167000000001</v>
      </c>
    </row>
    <row r="54" spans="1:56" x14ac:dyDescent="0.25">
      <c r="A54" t="s">
        <v>77</v>
      </c>
      <c r="B54" t="str">
        <f>掺杂元素表!A$11</f>
        <v>Ca</v>
      </c>
      <c r="C54">
        <v>1</v>
      </c>
      <c r="D54">
        <f>0.01*$C54*掺杂元素表!C$11+(1-0.01*$C54*掺杂元素表!$B$11)*掺杂元素表!C$2</f>
        <v>1.2678</v>
      </c>
      <c r="E54">
        <f>0.01*$C54*掺杂元素表!D$11+(1-0.01*$C54*掺杂元素表!$B$11)*掺杂元素表!D$2</f>
        <v>143.09</v>
      </c>
      <c r="F54">
        <f>0.01*$C54*掺杂元素表!E$11+(1-0.01*$C54*掺杂元素表!$B$11)*掺杂元素表!E$2</f>
        <v>2.6962266612492698</v>
      </c>
      <c r="G54">
        <f>0.01*$C54*掺杂元素表!F$11+(1-0.01*$C54*掺杂元素表!$B$11)*掺杂元素表!F$2</f>
        <v>240.95</v>
      </c>
      <c r="H54">
        <f>0.01*$C54*掺杂元素表!G$11+(1-0.01*$C54*掺杂元素表!$B$11)*掺杂元素表!G$2</f>
        <v>4.93</v>
      </c>
      <c r="I54">
        <f>0.01*$C54*掺杂元素表!H$11+(1-0.01*$C54*掺杂元素表!$B$11)*掺杂元素表!H$2</f>
        <v>151.68</v>
      </c>
      <c r="J54">
        <f>0.01*$C54*掺杂元素表!I$11+(1-0.01*$C54*掺杂元素表!$B$11)*掺杂元素表!I$2</f>
        <v>2.8690000000000002</v>
      </c>
      <c r="K54">
        <f>0.01*$C54*掺杂元素表!J$11+(1-0.01*$C54*掺杂元素表!$B$11)*掺杂元素表!J$2</f>
        <v>1.8338000000000001</v>
      </c>
      <c r="L54">
        <f>0.01*$C54*掺杂元素表!K$11+(1-0.01*$C54*掺杂元素表!$B$11)*掺杂元素表!K$2</f>
        <v>1.9014</v>
      </c>
      <c r="M54">
        <f>0.01*$C54*掺杂元素表!L$11+(1-0.01*$C54*掺杂元素表!$B$11)*掺杂元素表!L$2</f>
        <v>722.27800000000002</v>
      </c>
      <c r="N54">
        <f>0.01*$C54*掺杂元素表!M$11+(1-0.01*$C54*掺杂元素表!$B$11)*掺杂元素表!M$2</f>
        <v>123.1117</v>
      </c>
      <c r="O54">
        <f>0.01*$C54*掺杂元素表!N$11+(1-0.01*$C54*掺杂元素表!$B$11)*掺杂元素表!N$2</f>
        <v>106.11142</v>
      </c>
      <c r="P54">
        <f>0.01*$C54*掺杂元素表!O$11+(1-0.01*$C54*掺杂元素表!$B$11)*掺杂元素表!O$2</f>
        <v>3.6545000000000001</v>
      </c>
      <c r="Q54">
        <f>0.01*$C54*掺杂元素表!P$11+(1-0.01*$C54*掺杂元素表!$B$11)*掺杂元素表!P$2</f>
        <v>46.26</v>
      </c>
      <c r="R54">
        <f>0.01*$C54*掺杂元素表!Q$11+(1-0.01*$C54*掺杂元素表!$B$11)*掺杂元素表!Q$2</f>
        <v>0.78055037313432796</v>
      </c>
      <c r="S54">
        <f t="shared" si="0"/>
        <v>12.658366397591999</v>
      </c>
      <c r="T54">
        <f>0.01*$C54*掺杂元素表!S$11+(1-0.01*$C54*掺杂元素表!$B$11)*掺杂元素表!S$2</f>
        <v>2.3574999999999999</v>
      </c>
      <c r="U54">
        <v>1</v>
      </c>
      <c r="V54" t="str">
        <f>掺杂元素表!A$6</f>
        <v>Ta</v>
      </c>
      <c r="W54">
        <f>0.01*$U54*掺杂元素表!C$6+(1-0.01*$U54*掺杂元素表!$B$6/5)*掺杂元素表!C$3</f>
        <v>0.64</v>
      </c>
      <c r="X54">
        <f>0.01*$U54*掺杂元素表!D$6+(1-0.01*$U54*掺杂元素表!$B$6/5)*掺杂元素表!D$3</f>
        <v>146.03</v>
      </c>
      <c r="Y54">
        <f>0.01*$U54*掺杂元素表!E$6+(1-0.01*$U54*掺杂元素表!$B$6/5)*掺杂元素表!E$3</f>
        <v>2.2350134328209399</v>
      </c>
      <c r="Z54">
        <f>0.01*$U54*掺杂元素表!F$6+(1-0.01*$U54*掺杂元素表!$B$6/5)*掺杂元素表!F$3</f>
        <v>243</v>
      </c>
      <c r="AA54">
        <f>0.01*$U54*掺杂元素表!G$6+(1-0.01*$U54*掺杂元素表!$B$6/5)*掺杂元素表!G$3</f>
        <v>5</v>
      </c>
      <c r="AB54">
        <f>0.01*$U54*掺杂元素表!H$6+(1-0.01*$U54*掺杂元素表!$B$6/5)*掺杂元素表!H$3</f>
        <v>137.01</v>
      </c>
      <c r="AC54">
        <f>0.01*$U54*掺杂元素表!I$6+(1-0.01*$U54*掺杂元素表!$B$6/5)*掺杂元素表!I$3</f>
        <v>1.7495000000000001</v>
      </c>
      <c r="AD54">
        <f>0.01*$U54*掺杂元素表!J$6+(1-0.01*$U54*掺杂元素表!$B$6/5)*掺杂元素表!J$3</f>
        <v>1.7575000000000001</v>
      </c>
      <c r="AE54">
        <f>0.01*$U54*掺杂元素表!K$6+(1-0.01*$U54*掺杂元素表!$B$6/5)*掺杂元素表!K$3</f>
        <v>1.599</v>
      </c>
      <c r="AF54">
        <f>0.01*$U54*掺杂元素表!L$6+(1-0.01*$U54*掺杂元素表!$B$6/5)*掺杂元素表!L$3</f>
        <v>653.18899999999996</v>
      </c>
      <c r="AG54">
        <f>0.01*$U54*掺杂元素表!M$6+(1-0.01*$U54*掺杂元素表!$B$6/5)*掺杂元素表!M$3</f>
        <v>85.549000000000007</v>
      </c>
      <c r="AH54">
        <f>0.01*$U54*掺杂元素表!N$6+(1-0.01*$U54*掺杂元素表!$B$6/5)*掺杂元素表!N$3</f>
        <v>93.786410000000004</v>
      </c>
      <c r="AI54">
        <f>0.01*$U54*掺杂元素表!O$6+(1-0.01*$U54*掺杂元素表!$B$6/5)*掺杂元素表!O$3</f>
        <v>4.4400000000000004</v>
      </c>
      <c r="AJ54">
        <f>0.01*$U54*掺杂元素表!P$6+(1-0.01*$U54*掺杂元素表!$B$6/5)*掺杂元素表!P$3</f>
        <v>41.32</v>
      </c>
      <c r="AK54">
        <f>0.01*$U54*掺杂元素表!Q$6+(1-0.01*$U54*掺杂元素表!$B$6/5)*掺杂元素表!Q$3</f>
        <v>7.8125</v>
      </c>
      <c r="AL54">
        <f t="shared" si="1"/>
        <v>9.3063063063063005</v>
      </c>
      <c r="AM54">
        <f>0.01*$U54*掺杂元素表!S$6+(1-0.01*$U54*掺杂元素表!$B$6/5)*掺杂元素表!S$3</f>
        <v>2.7603</v>
      </c>
      <c r="AN54">
        <v>411.76</v>
      </c>
      <c r="AO54" t="e">
        <f t="shared" si="5"/>
        <v>#VALUE!</v>
      </c>
      <c r="AP54" s="3">
        <v>23.091609999999999</v>
      </c>
      <c r="AQ54" s="3">
        <v>243.36054999999999</v>
      </c>
      <c r="AR54" s="3">
        <v>354.61086999999998</v>
      </c>
      <c r="AS54">
        <f t="shared" si="3"/>
        <v>0.92471542688699604</v>
      </c>
      <c r="AT54" t="s">
        <v>61</v>
      </c>
      <c r="AU54" t="s">
        <v>61</v>
      </c>
      <c r="AV54" t="s">
        <v>61</v>
      </c>
      <c r="AW54" t="s">
        <v>61</v>
      </c>
      <c r="AZ54">
        <f t="shared" si="4"/>
        <v>1.02221999700441E-2</v>
      </c>
      <c r="BA54">
        <v>0.34958</v>
      </c>
      <c r="BB54">
        <v>1.9355199999999999</v>
      </c>
      <c r="BC54" s="4">
        <v>189.34476000000001</v>
      </c>
    </row>
    <row r="55" spans="1:56" x14ac:dyDescent="0.25">
      <c r="A55" t="s">
        <v>77</v>
      </c>
      <c r="B55" t="str">
        <f>掺杂元素表!A$11</f>
        <v>Ca</v>
      </c>
      <c r="C55">
        <v>3</v>
      </c>
      <c r="D55">
        <f>0.01*$C55*掺杂元素表!C$11+(1-0.01*$C55*掺杂元素表!$B$11)*掺杂元素表!C$2</f>
        <v>1.2434000000000001</v>
      </c>
      <c r="E55">
        <f>0.01*$C55*掺杂元素表!D$11+(1-0.01*$C55*掺杂元素表!$B$11)*掺杂元素表!D$2</f>
        <v>141.27000000000001</v>
      </c>
      <c r="F55">
        <f>0.01*$C55*掺杂元素表!E$11+(1-0.01*$C55*掺杂元素表!$B$11)*掺杂元素表!E$2</f>
        <v>2.6398490629047</v>
      </c>
      <c r="G55">
        <f>0.01*$C55*掺杂元素表!F$11+(1-0.01*$C55*掺杂元素表!$B$11)*掺杂元素表!F$2</f>
        <v>236.85</v>
      </c>
      <c r="H55">
        <f>0.01*$C55*掺杂元素表!G$11+(1-0.01*$C55*掺杂元素表!$B$11)*掺杂元素表!G$2</f>
        <v>4.79</v>
      </c>
      <c r="I55">
        <f>0.01*$C55*掺杂元素表!H$11+(1-0.01*$C55*掺杂元素表!$B$11)*掺杂元素表!H$2</f>
        <v>149.04</v>
      </c>
      <c r="J55">
        <f>0.01*$C55*掺杂元素表!I$11+(1-0.01*$C55*掺杂元素表!$B$11)*掺杂元素表!I$2</f>
        <v>2.8069999999999999</v>
      </c>
      <c r="K55">
        <f>0.01*$C55*掺杂元素表!J$11+(1-0.01*$C55*掺杂元素表!$B$11)*掺杂元素表!J$2</f>
        <v>1.7814000000000001</v>
      </c>
      <c r="L55">
        <f>0.01*$C55*掺杂元素表!K$11+(1-0.01*$C55*掺杂元素表!$B$11)*掺杂元素表!K$2</f>
        <v>1.8442000000000001</v>
      </c>
      <c r="M55">
        <f>0.01*$C55*掺杂元素表!L$11+(1-0.01*$C55*掺杂元素表!$B$11)*掺杂元素表!L$2</f>
        <v>704.83399999999995</v>
      </c>
      <c r="N55">
        <f>0.01*$C55*掺杂元素表!M$11+(1-0.01*$C55*掺杂元素表!$B$11)*掺杂元素表!M$2</f>
        <v>118.13509999999999</v>
      </c>
      <c r="O55">
        <f>0.01*$C55*掺杂元素表!N$11+(1-0.01*$C55*掺杂元素表!$B$11)*掺杂元素表!N$2</f>
        <v>102.59826</v>
      </c>
      <c r="P55">
        <f>0.01*$C55*掺杂元素表!O$11+(1-0.01*$C55*掺杂元素表!$B$11)*掺杂元素表!O$2</f>
        <v>3.5634999999999999</v>
      </c>
      <c r="Q55">
        <f>0.01*$C55*掺杂元素表!P$11+(1-0.01*$C55*掺杂元素表!$B$11)*掺杂元素表!P$2</f>
        <v>44.78</v>
      </c>
      <c r="R55">
        <f>0.01*$C55*掺杂元素表!Q$11+(1-0.01*$C55*掺杂元素表!$B$11)*掺杂元素表!Q$2</f>
        <v>0.77915111940298498</v>
      </c>
      <c r="S55">
        <f t="shared" si="0"/>
        <v>12.566297179738999</v>
      </c>
      <c r="T55">
        <f>0.01*$C55*掺杂元素表!S$11+(1-0.01*$C55*掺杂元素表!$B$11)*掺杂元素表!S$2</f>
        <v>2.3224999999999998</v>
      </c>
      <c r="U55">
        <v>4</v>
      </c>
      <c r="V55" t="str">
        <f>掺杂元素表!A$6</f>
        <v>Ta</v>
      </c>
      <c r="W55">
        <f>0.01*$U55*掺杂元素表!C$6+(1-0.01*$U55*掺杂元素表!$B$6/5)*掺杂元素表!C$3</f>
        <v>0.64</v>
      </c>
      <c r="X55">
        <f>0.01*$U55*掺杂元素表!D$6+(1-0.01*$U55*掺杂元素表!$B$6/5)*掺杂元素表!D$3</f>
        <v>146.12</v>
      </c>
      <c r="Y55">
        <f>0.01*$U55*掺杂元素表!E$6+(1-0.01*$U55*掺杂元素表!$B$6/5)*掺杂元素表!E$3</f>
        <v>2.2352834328209399</v>
      </c>
      <c r="Z55">
        <f>0.01*$U55*掺杂元素表!F$6+(1-0.01*$U55*掺杂元素表!$B$6/5)*掺杂元素表!F$3</f>
        <v>243</v>
      </c>
      <c r="AA55">
        <f>0.01*$U55*掺杂元素表!G$6+(1-0.01*$U55*掺杂元素表!$B$6/5)*掺杂元素表!G$3</f>
        <v>5</v>
      </c>
      <c r="AB55">
        <f>0.01*$U55*掺杂元素表!H$6+(1-0.01*$U55*掺杂元素表!$B$6/5)*掺杂元素表!H$3</f>
        <v>137.04</v>
      </c>
      <c r="AC55">
        <f>0.01*$U55*掺杂元素表!I$6+(1-0.01*$U55*掺杂元素表!$B$6/5)*掺杂元素表!I$3</f>
        <v>1.748</v>
      </c>
      <c r="AD55">
        <f>0.01*$U55*掺杂元素表!J$6+(1-0.01*$U55*掺杂元素表!$B$6/5)*掺杂元素表!J$3</f>
        <v>1.75</v>
      </c>
      <c r="AE55">
        <f>0.01*$U55*掺杂元素表!K$6+(1-0.01*$U55*掺杂元素表!$B$6/5)*掺杂元素表!K$3</f>
        <v>1.5960000000000001</v>
      </c>
      <c r="AF55">
        <f>0.01*$U55*掺杂元素表!L$6+(1-0.01*$U55*掺杂元素表!$B$6/5)*掺杂元素表!L$3</f>
        <v>656.45600000000002</v>
      </c>
      <c r="AG55">
        <f>0.01*$U55*掺杂元素表!M$6+(1-0.01*$U55*掺杂元素表!$B$6/5)*掺杂元素表!M$3</f>
        <v>83.896000000000001</v>
      </c>
      <c r="AH55">
        <f>0.01*$U55*掺杂元素表!N$6+(1-0.01*$U55*掺杂元素表!$B$6/5)*掺杂元素表!N$3</f>
        <v>96.427639999999997</v>
      </c>
      <c r="AI55">
        <f>0.01*$U55*掺杂元素表!O$6+(1-0.01*$U55*掺杂元素表!$B$6/5)*掺杂元素表!O$3</f>
        <v>4.41</v>
      </c>
      <c r="AJ55">
        <f>0.01*$U55*掺杂元素表!P$6+(1-0.01*$U55*掺杂元素表!$B$6/5)*掺杂元素表!P$3</f>
        <v>42.28</v>
      </c>
      <c r="AK55">
        <f>0.01*$U55*掺杂元素表!Q$6+(1-0.01*$U55*掺杂元素表!$B$6/5)*掺杂元素表!Q$3</f>
        <v>7.8125</v>
      </c>
      <c r="AL55">
        <f t="shared" si="1"/>
        <v>9.5873015873015905</v>
      </c>
      <c r="AM55">
        <f>0.01*$U55*掺杂元素表!S$6+(1-0.01*$U55*掺杂元素表!$B$6/5)*掺杂元素表!S$3</f>
        <v>2.7612000000000001</v>
      </c>
      <c r="AN55">
        <v>435.3</v>
      </c>
      <c r="AO55" t="e">
        <f t="shared" si="5"/>
        <v>#VALUE!</v>
      </c>
      <c r="AP55" s="3">
        <v>8.2507999999999999</v>
      </c>
      <c r="AQ55" s="3">
        <v>237.11179000000001</v>
      </c>
      <c r="AR55" s="3">
        <v>355.94990000000001</v>
      </c>
      <c r="AS55">
        <f t="shared" si="3"/>
        <v>0.91625787519045099</v>
      </c>
      <c r="AT55" t="s">
        <v>61</v>
      </c>
      <c r="AU55" t="s">
        <v>61</v>
      </c>
      <c r="AV55" t="s">
        <v>61</v>
      </c>
      <c r="AW55" t="s">
        <v>61</v>
      </c>
      <c r="AZ55">
        <f t="shared" si="4"/>
        <v>1.4791834395195699E-2</v>
      </c>
      <c r="BA55">
        <v>0.52041000000000004</v>
      </c>
      <c r="BB55">
        <v>2.89242</v>
      </c>
      <c r="BC55" s="4">
        <v>195.54167000000001</v>
      </c>
    </row>
    <row r="56" spans="1:56" x14ac:dyDescent="0.25">
      <c r="A56" t="s">
        <v>77</v>
      </c>
      <c r="B56" t="str">
        <f>掺杂元素表!A$11</f>
        <v>Ca</v>
      </c>
      <c r="C56">
        <v>5</v>
      </c>
      <c r="D56">
        <f>0.01*$C56*掺杂元素表!C$11+(1-0.01*$C56*掺杂元素表!$B$11)*掺杂元素表!C$2</f>
        <v>1.2190000000000001</v>
      </c>
      <c r="E56">
        <f>0.01*$C56*掺杂元素表!D$11+(1-0.01*$C56*掺杂元素表!$B$11)*掺杂元素表!D$2</f>
        <v>139.44999999999999</v>
      </c>
      <c r="F56">
        <f>0.01*$C56*掺杂元素表!E$11+(1-0.01*$C56*掺杂元素表!$B$11)*掺杂元素表!E$2</f>
        <v>2.58347146456012</v>
      </c>
      <c r="G56">
        <f>0.01*$C56*掺杂元素表!F$11+(1-0.01*$C56*掺杂元素表!$B$11)*掺杂元素表!F$2</f>
        <v>232.75</v>
      </c>
      <c r="H56">
        <f>0.01*$C56*掺杂元素表!G$11+(1-0.01*$C56*掺杂元素表!$B$11)*掺杂元素表!G$2</f>
        <v>4.6500000000000004</v>
      </c>
      <c r="I56">
        <f>0.01*$C56*掺杂元素表!H$11+(1-0.01*$C56*掺杂元素表!$B$11)*掺杂元素表!H$2</f>
        <v>146.4</v>
      </c>
      <c r="J56">
        <f>0.01*$C56*掺杂元素表!I$11+(1-0.01*$C56*掺杂元素表!$B$11)*掺杂元素表!I$2</f>
        <v>2.7450000000000001</v>
      </c>
      <c r="K56">
        <f>0.01*$C56*掺杂元素表!J$11+(1-0.01*$C56*掺杂元素表!$B$11)*掺杂元素表!J$2</f>
        <v>1.7290000000000001</v>
      </c>
      <c r="L56">
        <f>0.01*$C56*掺杂元素表!K$11+(1-0.01*$C56*掺杂元素表!$B$11)*掺杂元素表!K$2</f>
        <v>1.7869999999999999</v>
      </c>
      <c r="M56">
        <f>0.01*$C56*掺杂元素表!L$11+(1-0.01*$C56*掺杂元素表!$B$11)*掺杂元素表!L$2</f>
        <v>687.39</v>
      </c>
      <c r="N56">
        <f>0.01*$C56*掺杂元素表!M$11+(1-0.01*$C56*掺杂元素表!$B$11)*掺杂元素表!M$2</f>
        <v>113.1585</v>
      </c>
      <c r="O56">
        <f>0.01*$C56*掺杂元素表!N$11+(1-0.01*$C56*掺杂元素表!$B$11)*掺杂元素表!N$2</f>
        <v>99.085099999999997</v>
      </c>
      <c r="P56">
        <f>0.01*$C56*掺杂元素表!O$11+(1-0.01*$C56*掺杂元素表!$B$11)*掺杂元素表!O$2</f>
        <v>3.4725000000000001</v>
      </c>
      <c r="Q56">
        <f>0.01*$C56*掺杂元素表!P$11+(1-0.01*$C56*掺杂元素表!$B$11)*掺杂元素表!P$2</f>
        <v>43.3</v>
      </c>
      <c r="R56">
        <f>0.01*$C56*掺杂元素表!Q$11+(1-0.01*$C56*掺杂元素表!$B$11)*掺杂元素表!Q$2</f>
        <v>0.77775186567164201</v>
      </c>
      <c r="S56">
        <f t="shared" si="0"/>
        <v>12.4694024478042</v>
      </c>
      <c r="T56">
        <f>0.01*$C56*掺杂元素表!S$11+(1-0.01*$C56*掺杂元素表!$B$11)*掺杂元素表!S$2</f>
        <v>2.2875000000000001</v>
      </c>
      <c r="U56">
        <v>5</v>
      </c>
      <c r="V56" t="str">
        <f>掺杂元素表!A$6</f>
        <v>Ta</v>
      </c>
      <c r="W56">
        <f>0.01*$U56*掺杂元素表!C$6+(1-0.01*$U56*掺杂元素表!$B$6/5)*掺杂元素表!C$3</f>
        <v>0.64</v>
      </c>
      <c r="X56">
        <f>0.01*$U56*掺杂元素表!D$6+(1-0.01*$U56*掺杂元素表!$B$6/5)*掺杂元素表!D$3</f>
        <v>146.15</v>
      </c>
      <c r="Y56">
        <f>0.01*$U56*掺杂元素表!E$6+(1-0.01*$U56*掺杂元素表!$B$6/5)*掺杂元素表!E$3</f>
        <v>2.23537343282094</v>
      </c>
      <c r="Z56">
        <f>0.01*$U56*掺杂元素表!F$6+(1-0.01*$U56*掺杂元素表!$B$6/5)*掺杂元素表!F$3</f>
        <v>243</v>
      </c>
      <c r="AA56">
        <f>0.01*$U56*掺杂元素表!G$6+(1-0.01*$U56*掺杂元素表!$B$6/5)*掺杂元素表!G$3</f>
        <v>5</v>
      </c>
      <c r="AB56">
        <f>0.01*$U56*掺杂元素表!H$6+(1-0.01*$U56*掺杂元素表!$B$6/5)*掺杂元素表!H$3</f>
        <v>137.05000000000001</v>
      </c>
      <c r="AC56">
        <f>0.01*$U56*掺杂元素表!I$6+(1-0.01*$U56*掺杂元素表!$B$6/5)*掺杂元素表!I$3</f>
        <v>1.7475000000000001</v>
      </c>
      <c r="AD56">
        <f>0.01*$U56*掺杂元素表!J$6+(1-0.01*$U56*掺杂元素表!$B$6/5)*掺杂元素表!J$3</f>
        <v>1.7475000000000001</v>
      </c>
      <c r="AE56">
        <f>0.01*$U56*掺杂元素表!K$6+(1-0.01*$U56*掺杂元素表!$B$6/5)*掺杂元素表!K$3</f>
        <v>1.595</v>
      </c>
      <c r="AF56">
        <f>0.01*$U56*掺杂元素表!L$6+(1-0.01*$U56*掺杂元素表!$B$6/5)*掺杂元素表!L$3</f>
        <v>657.54499999999996</v>
      </c>
      <c r="AG56">
        <f>0.01*$U56*掺杂元素表!M$6+(1-0.01*$U56*掺杂元素表!$B$6/5)*掺杂元素表!M$3</f>
        <v>83.344999999999999</v>
      </c>
      <c r="AH56">
        <f>0.01*$U56*掺杂元素表!N$6+(1-0.01*$U56*掺杂元素表!$B$6/5)*掺杂元素表!N$3</f>
        <v>97.308049999999994</v>
      </c>
      <c r="AI56">
        <f>0.01*$U56*掺杂元素表!O$6+(1-0.01*$U56*掺杂元素表!$B$6/5)*掺杂元素表!O$3</f>
        <v>4.4000000000000004</v>
      </c>
      <c r="AJ56">
        <f>0.01*$U56*掺杂元素表!P$6+(1-0.01*$U56*掺杂元素表!$B$6/5)*掺杂元素表!P$3</f>
        <v>42.6</v>
      </c>
      <c r="AK56">
        <f>0.01*$U56*掺杂元素表!Q$6+(1-0.01*$U56*掺杂元素表!$B$6/5)*掺杂元素表!Q$3</f>
        <v>7.8125</v>
      </c>
      <c r="AL56">
        <f t="shared" si="1"/>
        <v>9.6818181818181799</v>
      </c>
      <c r="AM56">
        <f>0.01*$U56*掺杂元素表!S$6+(1-0.01*$U56*掺杂元素表!$B$6/5)*掺杂元素表!S$3</f>
        <v>2.7614999999999998</v>
      </c>
      <c r="AN56">
        <v>380.39</v>
      </c>
      <c r="AO56" t="e">
        <f t="shared" si="5"/>
        <v>#VALUE!</v>
      </c>
      <c r="AP56" s="3">
        <v>-14.06622</v>
      </c>
      <c r="AQ56" s="3">
        <v>218.58867000000001</v>
      </c>
      <c r="AR56" s="3">
        <v>349.70112999999998</v>
      </c>
      <c r="AS56">
        <f t="shared" si="3"/>
        <v>0.90780032349390605</v>
      </c>
      <c r="AT56" t="s">
        <v>61</v>
      </c>
      <c r="AU56" t="s">
        <v>61</v>
      </c>
      <c r="AV56" t="s">
        <v>61</v>
      </c>
      <c r="AW56" t="s">
        <v>61</v>
      </c>
      <c r="AZ56">
        <f t="shared" si="4"/>
        <v>1.5490169618757901E-2</v>
      </c>
      <c r="BA56">
        <v>0.58645999999999998</v>
      </c>
      <c r="BB56">
        <v>3.3346300000000002</v>
      </c>
      <c r="BC56" s="4">
        <v>215.27395000000001</v>
      </c>
    </row>
    <row r="57" spans="1:56" ht="13.05" customHeight="1" x14ac:dyDescent="0.25">
      <c r="A57" t="s">
        <v>78</v>
      </c>
      <c r="B57" t="s">
        <v>56</v>
      </c>
      <c r="C57">
        <v>0</v>
      </c>
      <c r="D57">
        <f>0.01*$C57*掺杂元素表!C$18+(1-0.01*$C57*掺杂元素表!$B$18)*掺杂元素表!C$2</f>
        <v>1.28</v>
      </c>
      <c r="E57">
        <f>0.01*$C57*掺杂元素表!D$18+(1-0.01*$C57*掺杂元素表!$B$18)*掺杂元素表!D$2</f>
        <v>144</v>
      </c>
      <c r="F57">
        <f>0.01*$C57*掺杂元素表!E$18+(1-0.01*$C57*掺杂元素表!$B$18)*掺杂元素表!E$2</f>
        <v>2.72441546042156</v>
      </c>
      <c r="G57">
        <f>0.01*$C57*掺杂元素表!F$18+(1-0.01*$C57*掺杂元素表!$B$18)*掺杂元素表!F$2</f>
        <v>243</v>
      </c>
      <c r="H57">
        <f>0.01*$C57*掺杂元素表!G$18+(1-0.01*$C57*掺杂元素表!$B$18)*掺杂元素表!G$2</f>
        <v>5</v>
      </c>
      <c r="I57">
        <f>0.01*$C57*掺杂元素表!H$18+(1-0.01*$C57*掺杂元素表!$B$18)*掺杂元素表!H$2</f>
        <v>153</v>
      </c>
      <c r="J57">
        <f>0.01*$C57*掺杂元素表!I$18+(1-0.01*$C57*掺杂元素表!$B$18)*掺杂元素表!I$2</f>
        <v>2.9</v>
      </c>
      <c r="K57">
        <f>0.01*$C57*掺杂元素表!J$18+(1-0.01*$C57*掺杂元素表!$B$18)*掺杂元素表!J$2</f>
        <v>1.86</v>
      </c>
      <c r="L57">
        <f>0.01*$C57*掺杂元素表!K$18+(1-0.01*$C57*掺杂元素表!$B$18)*掺杂元素表!K$2</f>
        <v>1.93</v>
      </c>
      <c r="M57">
        <f>0.01*$C57*掺杂元素表!L$18+(1-0.01*$C57*掺杂元素表!$B$18)*掺杂元素表!L$2</f>
        <v>731</v>
      </c>
      <c r="N57">
        <f>0.01*$C57*掺杂元素表!M$18+(1-0.01*$C57*掺杂元素表!$B$18)*掺杂元素表!M$2</f>
        <v>125.6</v>
      </c>
      <c r="O57">
        <f>0.01*$C57*掺杂元素表!N$18+(1-0.01*$C57*掺杂元素表!$B$18)*掺杂元素表!N$2</f>
        <v>107.86799999999999</v>
      </c>
      <c r="P57">
        <f>0.01*$C57*掺杂元素表!O$18+(1-0.01*$C57*掺杂元素表!$B$18)*掺杂元素表!O$2</f>
        <v>3.7</v>
      </c>
      <c r="Q57">
        <f>0.01*$C57*掺杂元素表!P$18+(1-0.01*$C57*掺杂元素表!$B$18)*掺杂元素表!P$2</f>
        <v>47</v>
      </c>
      <c r="R57">
        <f>0.01*$C57*掺杂元素表!Q$18+(1-0.01*$C57*掺杂元素表!$B$18)*掺杂元素表!Q$2</f>
        <v>0.78125</v>
      </c>
      <c r="S57">
        <f t="shared" si="0"/>
        <v>12.7027027027027</v>
      </c>
      <c r="T57">
        <f>0.01*$C57*掺杂元素表!S$18+(1-0.01*$C57*掺杂元素表!$B$18)*掺杂元素表!S$2</f>
        <v>2.375</v>
      </c>
      <c r="U57">
        <v>0</v>
      </c>
      <c r="V57" t="s">
        <v>56</v>
      </c>
      <c r="W57">
        <f>0.01*$U57*掺杂元素表!C$6+(1-0.01*$U57*掺杂元素表!$B$6/5)*掺杂元素表!C$3</f>
        <v>0.64</v>
      </c>
      <c r="X57">
        <f>0.01*$U57*掺杂元素表!D$6+(1-0.01*$U57*掺杂元素表!$B$6/5)*掺杂元素表!D$3</f>
        <v>146</v>
      </c>
      <c r="Y57">
        <f>0.01*$U57*掺杂元素表!E$6+(1-0.01*$U57*掺杂元素表!$B$6/5)*掺杂元素表!E$3</f>
        <v>2.2349234328209402</v>
      </c>
      <c r="Z57">
        <f>0.01*$U57*掺杂元素表!F$6+(1-0.01*$U57*掺杂元素表!$B$6/5)*掺杂元素表!F$3</f>
        <v>243</v>
      </c>
      <c r="AA57">
        <f>0.01*$U57*掺杂元素表!G$6+(1-0.01*$U57*掺杂元素表!$B$6/5)*掺杂元素表!G$3</f>
        <v>5</v>
      </c>
      <c r="AB57">
        <f>0.01*$U57*掺杂元素表!H$6+(1-0.01*$U57*掺杂元素表!$B$6/5)*掺杂元素表!H$3</f>
        <v>137</v>
      </c>
      <c r="AC57">
        <f>0.01*$U57*掺杂元素表!I$6+(1-0.01*$U57*掺杂元素表!$B$6/5)*掺杂元素表!I$3</f>
        <v>1.75</v>
      </c>
      <c r="AD57">
        <f>0.01*$U57*掺杂元素表!J$6+(1-0.01*$U57*掺杂元素表!$B$6/5)*掺杂元素表!J$3</f>
        <v>1.76</v>
      </c>
      <c r="AE57">
        <f>0.01*$U57*掺杂元素表!K$6+(1-0.01*$U57*掺杂元素表!$B$6/5)*掺杂元素表!K$3</f>
        <v>1.6</v>
      </c>
      <c r="AF57">
        <f>0.01*$U57*掺杂元素表!L$6+(1-0.01*$U57*掺杂元素表!$B$6/5)*掺杂元素表!L$3</f>
        <v>652.1</v>
      </c>
      <c r="AG57">
        <f>0.01*$U57*掺杂元素表!M$6+(1-0.01*$U57*掺杂元素表!$B$6/5)*掺杂元素表!M$3</f>
        <v>86.1</v>
      </c>
      <c r="AH57">
        <f>0.01*$U57*掺杂元素表!N$6+(1-0.01*$U57*掺杂元素表!$B$6/5)*掺杂元素表!N$3</f>
        <v>92.906000000000006</v>
      </c>
      <c r="AI57">
        <f>0.01*$U57*掺杂元素表!O$6+(1-0.01*$U57*掺杂元素表!$B$6/5)*掺杂元素表!O$3</f>
        <v>4.45</v>
      </c>
      <c r="AJ57">
        <f>0.01*$U57*掺杂元素表!P$6+(1-0.01*$U57*掺杂元素表!$B$6/5)*掺杂元素表!P$3</f>
        <v>41</v>
      </c>
      <c r="AK57">
        <f>0.01*$U57*掺杂元素表!Q$6+(1-0.01*$U57*掺杂元素表!$B$6/5)*掺杂元素表!Q$3</f>
        <v>7.8125</v>
      </c>
      <c r="AL57">
        <f t="shared" si="1"/>
        <v>9.2134831460674196</v>
      </c>
      <c r="AM57">
        <f>0.01*$U57*掺杂元素表!S$6+(1-0.01*$U57*掺杂元素表!$B$6/5)*掺杂元素表!S$3</f>
        <v>2.76</v>
      </c>
      <c r="AN57">
        <v>235.9</v>
      </c>
      <c r="AO57">
        <f t="shared" si="5"/>
        <v>4.8355719050903901E-4</v>
      </c>
      <c r="AP57" s="3" t="s">
        <v>66</v>
      </c>
      <c r="AQ57" s="3">
        <v>267.36070000000001</v>
      </c>
      <c r="AR57" s="3">
        <v>364.33690000000001</v>
      </c>
      <c r="AS57">
        <f t="shared" si="3"/>
        <v>0.92894420273526801</v>
      </c>
      <c r="AT57">
        <v>5.5510000000000002</v>
      </c>
      <c r="AU57">
        <v>5.6069399999999998</v>
      </c>
      <c r="AV57">
        <v>15.662280000000001</v>
      </c>
      <c r="AW57">
        <v>487.47474390298299</v>
      </c>
      <c r="AZ57">
        <f t="shared" si="4"/>
        <v>6.5893131024011399E-3</v>
      </c>
      <c r="BA57">
        <v>0.29082999999999998</v>
      </c>
      <c r="BB57">
        <v>1.9268700000000001</v>
      </c>
      <c r="BC57" s="4">
        <v>292.42349999999999</v>
      </c>
    </row>
    <row r="58" spans="1:56" x14ac:dyDescent="0.25">
      <c r="A58" t="s">
        <v>78</v>
      </c>
      <c r="B58" t="str">
        <f>掺杂元素表!A$18</f>
        <v>Nd</v>
      </c>
      <c r="C58">
        <v>0.33</v>
      </c>
      <c r="D58">
        <f>0.01*$C58*掺杂元素表!C$18+(1-0.01*$C58*掺杂元素表!$B$18)*掺杂元素表!C$2</f>
        <v>1.2715190000000001</v>
      </c>
      <c r="E58">
        <f>0.01*$C58*掺杂元素表!D$18+(1-0.01*$C58*掺杂元素表!$B$18)*掺杂元素表!D$2</f>
        <v>143.17500000000001</v>
      </c>
      <c r="F58">
        <f>0.01*$C58*掺杂元素表!E$18+(1-0.01*$C58*掺杂元素表!$B$18)*掺杂元素表!E$2</f>
        <v>2.7061225127783102</v>
      </c>
      <c r="G58">
        <f>0.01*$C58*掺杂元素表!F$18+(1-0.01*$C58*掺杂元素表!$B$18)*掺杂元素表!F$2</f>
        <v>241.49520000000001</v>
      </c>
      <c r="H58">
        <f>0.01*$C58*掺杂元素表!G$18+(1-0.01*$C58*掺杂元素表!$B$18)*掺杂元素表!G$2</f>
        <v>4.9702999999999999</v>
      </c>
      <c r="I58">
        <f>0.01*$C58*掺杂元素表!H$18+(1-0.01*$C58*掺杂元素表!$B$18)*掺杂元素表!H$2</f>
        <v>152.0265</v>
      </c>
      <c r="J58">
        <f>0.01*$C58*掺杂元素表!I$18+(1-0.01*$C58*掺杂元素表!$B$18)*掺杂元素表!I$2</f>
        <v>2.879111</v>
      </c>
      <c r="K58">
        <f>0.01*$C58*掺杂元素表!J$18+(1-0.01*$C58*掺杂元素表!$B$18)*掺杂元素表!J$2</f>
        <v>1.845315</v>
      </c>
      <c r="L58">
        <f>0.01*$C58*掺杂元素表!K$18+(1-0.01*$C58*掺杂元素表!$B$18)*掺杂元素表!K$2</f>
        <v>1.914655</v>
      </c>
      <c r="M58">
        <f>0.01*$C58*掺杂元素表!L$18+(1-0.01*$C58*掺杂元素表!$B$18)*掺杂元素表!L$2</f>
        <v>725.52233000000001</v>
      </c>
      <c r="N58">
        <f>0.01*$C58*掺杂元素表!M$18+(1-0.01*$C58*掺杂元素表!$B$18)*掺杂元素表!M$2</f>
        <v>124.52155999999999</v>
      </c>
      <c r="O58">
        <f>0.01*$C58*掺杂元素表!N$18+(1-0.01*$C58*掺杂元素表!$B$18)*掺杂元素表!N$2</f>
        <v>107.27610540000001</v>
      </c>
      <c r="P58">
        <f>0.01*$C58*掺杂元素表!O$18+(1-0.01*$C58*掺杂元素表!$B$18)*掺杂元素表!O$2</f>
        <v>3.6717849999999999</v>
      </c>
      <c r="Q58">
        <f>0.01*$C58*掺杂元素表!P$18+(1-0.01*$C58*掺杂元素表!$B$18)*掺杂元素表!P$2</f>
        <v>46.732700000000001</v>
      </c>
      <c r="R58">
        <f>0.01*$C58*掺杂元素表!Q$18+(1-0.01*$C58*掺杂元素表!$B$18)*掺杂元素表!Q$2</f>
        <v>0.78910617618110201</v>
      </c>
      <c r="S58">
        <f t="shared" si="0"/>
        <v>12.7275153637808</v>
      </c>
      <c r="T58">
        <f>0.01*$C58*掺杂元素表!S$18+(1-0.01*$C58*掺杂元素表!$B$18)*掺杂元素表!S$2</f>
        <v>2.3646544999999999</v>
      </c>
      <c r="U58">
        <v>20.66</v>
      </c>
      <c r="V58" t="s">
        <v>79</v>
      </c>
      <c r="W58">
        <f>0.01*($U58-20)*掺杂元素表!C$18+0.01*20*掺杂元素表!C$6+(1-0.01*($U58-20)*掺杂元素表!$B$18/5-0.01*20*掺杂元素表!$B$6/5)*掺杂元素表!C$3</f>
        <v>0.64584759999999997</v>
      </c>
      <c r="X58">
        <f>0.01*($U58-20)*掺杂元素表!D$18+0.01*20*掺杂元素表!D$6+(1-0.01*($U58-20)*掺杂元素表!$B$18/5-0.01*20*掺杂元素表!$B$6/5)*掺杂元素表!D$3</f>
        <v>147.22304</v>
      </c>
      <c r="Y58">
        <f>0.01*($U58-20)*掺杂元素表!E$18+0.01*20*掺杂元素表!E$6+(1-0.01*($U58-20)*掺杂元素表!$B$18/5-0.01*20*掺杂元素表!$B$6/5)*掺杂元素表!E$3</f>
        <v>2.2452306668568198</v>
      </c>
      <c r="Z58">
        <f>0.01*($U58-20)*掺杂元素表!F$18+0.01*20*掺杂元素表!F$6+(1-0.01*($U58-20)*掺杂元素表!$B$18/5-0.01*20*掺杂元素表!$B$6/5)*掺杂元素表!F$3</f>
        <v>243.83951999999999</v>
      </c>
      <c r="AA58">
        <f>0.01*($U58-20)*掺杂元素表!G$18+0.01*20*掺杂元素表!G$6+(1-0.01*($U58-20)*掺杂元素表!$B$18/5-0.01*20*掺杂元素表!$B$6/5)*掺杂元素表!G$3</f>
        <v>5.0198</v>
      </c>
      <c r="AB58">
        <f>0.01*($U58-20)*掺杂元素表!H$18+0.01*20*掺杂元素表!H$6+(1-0.01*($U58-20)*掺杂元素表!$B$18/5-0.01*20*掺杂元素表!$B$6/5)*掺杂元素表!H$3</f>
        <v>137.73988</v>
      </c>
      <c r="AC58">
        <f>0.01*($U58-20)*掺杂元素表!I$18+0.01*20*掺杂元素表!I$6+(1-0.01*($U58-20)*掺杂元素表!$B$18/5-0.01*20*掺杂元素表!$B$6/5)*掺杂元素表!I$3</f>
        <v>1.748712</v>
      </c>
      <c r="AD58">
        <f>0.01*($U58-20)*掺杂元素表!J$18+0.01*20*掺杂元素表!J$6+(1-0.01*($U58-20)*掺杂元素表!$B$18/5-0.01*20*掺杂元素表!$B$6/5)*掺杂元素表!J$3</f>
        <v>1.7104884</v>
      </c>
      <c r="AE58">
        <f>0.01*($U58-20)*掺杂元素表!K$18+0.01*20*掺杂元素表!K$6+(1-0.01*($U58-20)*掺杂元素表!$B$18/5-0.01*20*掺杂元素表!$B$6/5)*掺杂元素表!K$3</f>
        <v>1.581188</v>
      </c>
      <c r="AF58">
        <f>0.01*($U58-20)*掺杂元素表!L$18+0.01*20*掺杂元素表!L$6+(1-0.01*($U58-20)*掺杂元素表!$B$18/5-0.01*20*掺杂元素表!$B$6/5)*掺杂元素表!L$3</f>
        <v>674.81614400000001</v>
      </c>
      <c r="AG58">
        <f>0.01*($U58-20)*掺杂元素表!M$18+0.01*20*掺杂元素表!M$6+(1-0.01*($U58-20)*掺杂元素表!$B$18/5-0.01*20*掺杂元素表!$B$6/5)*掺杂元素表!M$3</f>
        <v>75.069044000000005</v>
      </c>
      <c r="AH58">
        <f>0.01*($U58-20)*掺杂元素表!N$18+0.01*20*掺杂元素表!N$6+(1-0.01*($U58-20)*掺杂元素表!$B$18/5-0.01*20*掺杂元素表!$B$6/5)*掺杂元素表!N$3</f>
        <v>111.09828944</v>
      </c>
      <c r="AI58">
        <f>0.01*($U58-20)*掺杂元素表!O$18+0.01*20*掺杂元素表!O$6+(1-0.01*($U58-20)*掺杂元素表!$B$18/5-0.01*20*掺杂元素表!$B$6/5)*掺杂元素表!O$3</f>
        <v>4.2492080000000003</v>
      </c>
      <c r="AJ58">
        <f>0.01*($U58-20)*掺杂元素表!P$18+0.01*20*掺杂元素表!P$6+(1-0.01*($U58-20)*掺杂元素表!$B$18/5-0.01*20*掺杂元素表!$B$6/5)*掺杂元素表!P$3</f>
        <v>47.63364</v>
      </c>
      <c r="AK58">
        <f>0.01*($U58-20)*掺杂元素表!Q$18+0.01*20*掺杂元素表!Q$6+(1-0.01*($U58-20)*掺杂元素表!$B$18/5-0.01*20*掺杂元素表!$B$6/5)*掺杂元素表!Q$3</f>
        <v>7.8127436023622101</v>
      </c>
      <c r="AL58">
        <f t="shared" si="1"/>
        <v>11.2100043113917</v>
      </c>
      <c r="AM58">
        <f>0.01*($U58-20)*掺杂元素表!S$18+0.01*20*掺杂元素表!S$6+(1-0.01*($U58-20)*掺杂元素表!$B$18/5-0.01*20*掺杂元素表!$B$6/5)*掺杂元素表!S$3</f>
        <v>2.7814044</v>
      </c>
      <c r="AN58">
        <v>543.59</v>
      </c>
      <c r="AO58">
        <f t="shared" si="5"/>
        <v>4.87163526397026E-4</v>
      </c>
      <c r="AP58" s="3" t="s">
        <v>66</v>
      </c>
      <c r="AQ58" s="3">
        <v>165.87717000000001</v>
      </c>
      <c r="AR58" s="3">
        <v>338.52211</v>
      </c>
      <c r="AS58">
        <f t="shared" si="3"/>
        <v>0.92335773249615705</v>
      </c>
      <c r="AT58">
        <v>5.5415900000000002</v>
      </c>
      <c r="AU58">
        <v>5.6018999999999997</v>
      </c>
      <c r="AV58">
        <v>15.699009999999999</v>
      </c>
      <c r="AW58">
        <v>487.35116543100901</v>
      </c>
      <c r="AZ58">
        <f t="shared" si="4"/>
        <v>1.4527184273464101E-2</v>
      </c>
      <c r="BA58">
        <v>0.67130000000000001</v>
      </c>
      <c r="BB58">
        <v>4.5259200000000002</v>
      </c>
      <c r="BC58" s="4">
        <v>311.54833000000002</v>
      </c>
      <c r="BD58" t="s">
        <v>67</v>
      </c>
    </row>
    <row r="59" spans="1:56" x14ac:dyDescent="0.25">
      <c r="A59" t="s">
        <v>78</v>
      </c>
      <c r="B59" t="str">
        <f>掺杂元素表!A$18</f>
        <v>Nd</v>
      </c>
      <c r="C59">
        <v>0.66</v>
      </c>
      <c r="D59">
        <f>0.01*$C59*掺杂元素表!C$18+(1-0.01*$C59*掺杂元素表!$B$18)*掺杂元素表!C$2</f>
        <v>1.2630380000000001</v>
      </c>
      <c r="E59">
        <f>0.01*$C59*掺杂元素表!D$18+(1-0.01*$C59*掺杂元素表!$B$18)*掺杂元素表!D$2</f>
        <v>142.35</v>
      </c>
      <c r="F59">
        <f>0.01*$C59*掺杂元素表!E$18+(1-0.01*$C59*掺杂元素表!$B$18)*掺杂元素表!E$2</f>
        <v>2.6878295651350701</v>
      </c>
      <c r="G59">
        <f>0.01*$C59*掺杂元素表!F$18+(1-0.01*$C59*掺杂元素表!$B$18)*掺杂元素表!F$2</f>
        <v>239.99039999999999</v>
      </c>
      <c r="H59">
        <f>0.01*$C59*掺杂元素表!G$18+(1-0.01*$C59*掺杂元素表!$B$18)*掺杂元素表!G$2</f>
        <v>4.9405999999999999</v>
      </c>
      <c r="I59">
        <f>0.01*$C59*掺杂元素表!H$18+(1-0.01*$C59*掺杂元素表!$B$18)*掺杂元素表!H$2</f>
        <v>151.053</v>
      </c>
      <c r="J59">
        <f>0.01*$C59*掺杂元素表!I$18+(1-0.01*$C59*掺杂元素表!$B$18)*掺杂元素表!I$2</f>
        <v>2.858222</v>
      </c>
      <c r="K59">
        <f>0.01*$C59*掺杂元素表!J$18+(1-0.01*$C59*掺杂元素表!$B$18)*掺杂元素表!J$2</f>
        <v>1.83063</v>
      </c>
      <c r="L59">
        <f>0.01*$C59*掺杂元素表!K$18+(1-0.01*$C59*掺杂元素表!$B$18)*掺杂元素表!K$2</f>
        <v>1.8993100000000001</v>
      </c>
      <c r="M59">
        <f>0.01*$C59*掺杂元素表!L$18+(1-0.01*$C59*掺杂元素表!$B$18)*掺杂元素表!L$2</f>
        <v>720.04466000000002</v>
      </c>
      <c r="N59">
        <f>0.01*$C59*掺杂元素表!M$18+(1-0.01*$C59*掺杂元素表!$B$18)*掺杂元素表!M$2</f>
        <v>123.44311999999999</v>
      </c>
      <c r="O59">
        <f>0.01*$C59*掺杂元素表!N$18+(1-0.01*$C59*掺杂元素表!$B$18)*掺杂元素表!N$2</f>
        <v>106.6842108</v>
      </c>
      <c r="P59">
        <f>0.01*$C59*掺杂元素表!O$18+(1-0.01*$C59*掺杂元素表!$B$18)*掺杂元素表!O$2</f>
        <v>3.64357</v>
      </c>
      <c r="Q59">
        <f>0.01*$C59*掺杂元素表!P$18+(1-0.01*$C59*掺杂元素表!$B$18)*掺杂元素表!P$2</f>
        <v>46.465400000000002</v>
      </c>
      <c r="R59">
        <f>0.01*$C59*掺杂元素表!Q$18+(1-0.01*$C59*掺杂元素表!$B$18)*掺杂元素表!Q$2</f>
        <v>0.79696235236220503</v>
      </c>
      <c r="S59">
        <f t="shared" si="0"/>
        <v>12.752712312374999</v>
      </c>
      <c r="T59">
        <f>0.01*$C59*掺杂元素表!S$18+(1-0.01*$C59*掺杂元素表!$B$18)*掺杂元素表!S$2</f>
        <v>2.3543090000000002</v>
      </c>
      <c r="U59">
        <v>21.33</v>
      </c>
      <c r="V59" t="s">
        <v>79</v>
      </c>
      <c r="W59">
        <f>0.01*($U59-20)*掺杂元素表!C$18+0.01*20*掺杂元素表!C$6+(1-0.01*($U59-20)*掺杂元素表!$B$18/5-0.01*20*掺杂元素表!$B$6/5)*掺杂元素表!C$3</f>
        <v>0.65178380000000002</v>
      </c>
      <c r="X59">
        <f>0.01*($U59-20)*掺杂元素表!D$18+0.01*20*掺杂元素表!D$6+(1-0.01*($U59-20)*掺杂元素表!$B$18/5-0.01*20*掺杂元素表!$B$6/5)*掺杂元素表!D$3</f>
        <v>147.85552000000001</v>
      </c>
      <c r="Y59">
        <f>0.01*($U59-20)*掺杂元素表!E$18+0.01*20*掺杂元素表!E$6+(1-0.01*($U59-20)*掺杂元素表!$B$18/5-0.01*20*掺杂元素表!$B$6/5)*掺杂元素表!E$3</f>
        <v>2.2538667983781</v>
      </c>
      <c r="Z59">
        <f>0.01*($U59-20)*掺杂元素表!F$18+0.01*20*掺杂元素表!F$6+(1-0.01*($U59-20)*掺杂元素表!$B$18/5-0.01*20*掺杂元素表!$B$6/5)*掺杂元素表!F$3</f>
        <v>244.69175999999999</v>
      </c>
      <c r="AA59">
        <f>0.01*($U59-20)*掺杂元素表!G$18+0.01*20*掺杂元素表!G$6+(1-0.01*($U59-20)*掺杂元素表!$B$18/5-0.01*20*掺杂元素表!$B$6/5)*掺杂元素表!G$3</f>
        <v>5.0399000000000003</v>
      </c>
      <c r="AB59">
        <f>0.01*($U59-20)*掺杂元素表!H$18+0.01*20*掺杂元素表!H$6+(1-0.01*($U59-20)*掺杂元素表!$B$18/5-0.01*20*掺杂元素表!$B$6/5)*掺杂元素表!H$3</f>
        <v>138.28793999999999</v>
      </c>
      <c r="AC59">
        <f>0.01*($U59-20)*掺杂元素表!I$18+0.01*20*掺杂元素表!I$6+(1-0.01*($U59-20)*掺杂元素表!$B$18/5-0.01*20*掺杂元素表!$B$6/5)*掺杂元素表!I$3</f>
        <v>1.7575559999999999</v>
      </c>
      <c r="AD59">
        <f>0.01*($U59-20)*掺杂元素表!J$18+0.01*20*掺杂元素表!J$6+(1-0.01*($U59-20)*掺杂元素表!$B$18/5-0.01*20*掺杂元素表!$B$6/5)*掺杂元素表!J$3</f>
        <v>1.7109842</v>
      </c>
      <c r="AE59">
        <f>0.01*($U59-20)*掺杂元素表!K$18+0.01*20*掺杂元素表!K$6+(1-0.01*($U59-20)*掺杂元素表!$B$18/5-0.01*20*掺杂元素表!$B$6/5)*掺杂元素表!K$3</f>
        <v>1.5823940000000001</v>
      </c>
      <c r="AF59">
        <f>0.01*($U59-20)*掺杂元素表!L$18+0.01*20*掺杂元素表!L$6+(1-0.01*($U59-20)*掺杂元素表!$B$18/5-0.01*20*掺杂元素表!$B$6/5)*掺杂元素表!L$3</f>
        <v>675.76647200000002</v>
      </c>
      <c r="AG59">
        <f>0.01*($U59-20)*掺杂元素表!M$18+0.01*20*掺杂元素表!M$6+(1-0.01*($U59-20)*掺杂元素表!$B$18/5-0.01*20*掺杂元素表!$B$6/5)*掺杂元素表!M$3</f>
        <v>75.057922000000005</v>
      </c>
      <c r="AH59">
        <f>0.01*($U59-20)*掺杂元素表!N$18+0.01*20*掺杂元素表!N$6+(1-0.01*($U59-20)*掺杂元素表!$B$18/5-0.01*20*掺杂元素表!$B$6/5)*掺杂元素表!N$3</f>
        <v>111.69122872</v>
      </c>
      <c r="AI59">
        <f>0.01*($U59-20)*掺杂元素表!O$18+0.01*20*掺杂元素表!O$6+(1-0.01*($U59-20)*掺杂元素表!$B$18/5-0.01*20*掺杂元素表!$B$6/5)*掺杂元素表!O$3</f>
        <v>4.2484039999999998</v>
      </c>
      <c r="AJ59">
        <f>0.01*($U59-20)*掺杂元素表!P$18+0.01*20*掺杂元素表!P$6+(1-0.01*($U59-20)*掺杂元素表!$B$18/5-0.01*20*掺杂元素表!$B$6/5)*掺杂元素表!P$3</f>
        <v>47.870820000000002</v>
      </c>
      <c r="AK59">
        <f>0.01*($U59-20)*掺杂元素表!Q$18+0.01*20*掺杂元素表!Q$6+(1-0.01*($U59-20)*掺杂元素表!$B$18/5-0.01*20*掺杂元素表!$B$6/5)*掺杂元素表!Q$3</f>
        <v>7.8129908956692899</v>
      </c>
      <c r="AL59">
        <f t="shared" si="1"/>
        <v>11.2679538010039</v>
      </c>
      <c r="AM59">
        <f>0.01*($U59-20)*掺杂元素表!S$18+0.01*20*掺杂元素表!S$6+(1-0.01*($U59-20)*掺杂元素表!$B$18/5-0.01*20*掺杂元素表!$B$6/5)*掺杂元素表!S$3</f>
        <v>2.7970421999999999</v>
      </c>
      <c r="AN59">
        <v>528.20000000000005</v>
      </c>
      <c r="AO59">
        <f t="shared" si="5"/>
        <v>4.8835132129325398E-4</v>
      </c>
      <c r="AP59" s="3" t="s">
        <v>66</v>
      </c>
      <c r="AQ59" s="3">
        <v>147.71120999999999</v>
      </c>
      <c r="AR59" s="3">
        <v>343.16604000000001</v>
      </c>
      <c r="AS59">
        <f t="shared" si="3"/>
        <v>0.91776347408409298</v>
      </c>
      <c r="AT59">
        <v>5.5346700000000002</v>
      </c>
      <c r="AU59">
        <v>5.5994000000000002</v>
      </c>
      <c r="AV59">
        <v>15.684889999999999</v>
      </c>
      <c r="AW59">
        <v>486.087778349198</v>
      </c>
      <c r="AZ59">
        <f t="shared" si="4"/>
        <v>1.4595023077268199E-2</v>
      </c>
      <c r="BA59">
        <v>0.71209999999999996</v>
      </c>
      <c r="BB59">
        <v>4.2030799999999999</v>
      </c>
      <c r="BC59" s="4">
        <v>287.98036000000002</v>
      </c>
      <c r="BD59" t="s">
        <v>67</v>
      </c>
    </row>
    <row r="60" spans="1:56" x14ac:dyDescent="0.25">
      <c r="A60" t="s">
        <v>78</v>
      </c>
      <c r="B60" t="str">
        <f>掺杂元素表!A$18</f>
        <v>Nd</v>
      </c>
      <c r="C60">
        <v>1</v>
      </c>
      <c r="D60">
        <f>0.01*$C60*掺杂元素表!C$18+(1-0.01*$C60*掺杂元素表!$B$18)*掺杂元素表!C$2</f>
        <v>1.2543</v>
      </c>
      <c r="E60">
        <f>0.01*$C60*掺杂元素表!D$18+(1-0.01*$C60*掺杂元素表!$B$18)*掺杂元素表!D$2</f>
        <v>141.5</v>
      </c>
      <c r="F60">
        <f>0.01*$C60*掺杂元素表!E$18+(1-0.01*$C60*掺杂元素表!$B$18)*掺杂元素表!E$2</f>
        <v>2.6689822857450598</v>
      </c>
      <c r="G60">
        <f>0.01*$C60*掺杂元素表!F$18+(1-0.01*$C60*掺杂元素表!$B$18)*掺杂元素表!F$2</f>
        <v>238.44</v>
      </c>
      <c r="H60">
        <f>0.01*$C60*掺杂元素表!G$18+(1-0.01*$C60*掺杂元素表!$B$18)*掺杂元素表!G$2</f>
        <v>4.91</v>
      </c>
      <c r="I60">
        <f>0.01*$C60*掺杂元素表!H$18+(1-0.01*$C60*掺杂元素表!$B$18)*掺杂元素表!H$2</f>
        <v>150.05000000000001</v>
      </c>
      <c r="J60">
        <f>0.01*$C60*掺杂元素表!I$18+(1-0.01*$C60*掺杂元素表!$B$18)*掺杂元素表!I$2</f>
        <v>2.8367</v>
      </c>
      <c r="K60">
        <f>0.01*$C60*掺杂元素表!J$18+(1-0.01*$C60*掺杂元素表!$B$18)*掺杂元素表!J$2</f>
        <v>1.8154999999999999</v>
      </c>
      <c r="L60">
        <f>0.01*$C60*掺杂元素表!K$18+(1-0.01*$C60*掺杂元素表!$B$18)*掺杂元素表!K$2</f>
        <v>1.8835</v>
      </c>
      <c r="M60">
        <f>0.01*$C60*掺杂元素表!L$18+(1-0.01*$C60*掺杂元素表!$B$18)*掺杂元素表!L$2</f>
        <v>714.40099999999995</v>
      </c>
      <c r="N60">
        <f>0.01*$C60*掺杂元素表!M$18+(1-0.01*$C60*掺杂元素表!$B$18)*掺杂元素表!M$2</f>
        <v>122.33199999999999</v>
      </c>
      <c r="O60">
        <f>0.01*$C60*掺杂元素表!N$18+(1-0.01*$C60*掺杂元素表!$B$18)*掺杂元素表!N$2</f>
        <v>106.07438</v>
      </c>
      <c r="P60">
        <f>0.01*$C60*掺杂元素表!O$18+(1-0.01*$C60*掺杂元素表!$B$18)*掺杂元素表!O$2</f>
        <v>3.6145</v>
      </c>
      <c r="Q60">
        <f>0.01*$C60*掺杂元素表!P$18+(1-0.01*$C60*掺杂元素表!$B$18)*掺杂元素表!P$2</f>
        <v>46.19</v>
      </c>
      <c r="R60">
        <f>0.01*$C60*掺杂元素表!Q$18+(1-0.01*$C60*掺杂元素表!$B$18)*掺杂元素表!Q$2</f>
        <v>0.805056594488189</v>
      </c>
      <c r="S60">
        <f t="shared" si="0"/>
        <v>12.7790842440172</v>
      </c>
      <c r="T60">
        <f>0.01*$C60*掺杂元素表!S$18+(1-0.01*$C60*掺杂元素表!$B$18)*掺杂元素表!S$2</f>
        <v>2.3436499999999998</v>
      </c>
      <c r="U60">
        <v>22</v>
      </c>
      <c r="V60" t="s">
        <v>79</v>
      </c>
      <c r="W60">
        <f>0.01*($U60-20)*掺杂元素表!C$18+0.01*20*掺杂元素表!C$6+(1-0.01*($U60-20)*掺杂元素表!$B$18/5-0.01*20*掺杂元素表!$B$6/5)*掺杂元素表!C$3</f>
        <v>0.65771999999999997</v>
      </c>
      <c r="X60">
        <f>0.01*($U60-20)*掺杂元素表!D$18+0.01*20*掺杂元素表!D$6+(1-0.01*($U60-20)*掺杂元素表!$B$18/5-0.01*20*掺杂元素表!$B$6/5)*掺杂元素表!D$3</f>
        <v>148.488</v>
      </c>
      <c r="Y60">
        <f>0.01*($U60-20)*掺杂元素表!E$18+0.01*20*掺杂元素表!E$6+(1-0.01*($U60-20)*掺杂元素表!$B$18/5-0.01*20*掺杂元素表!$B$6/5)*掺杂元素表!E$3</f>
        <v>2.2625029298993802</v>
      </c>
      <c r="Z60">
        <f>0.01*($U60-20)*掺杂元素表!F$18+0.01*20*掺杂元素表!F$6+(1-0.01*($U60-20)*掺杂元素表!$B$18/5-0.01*20*掺杂元素表!$B$6/5)*掺杂元素表!F$3</f>
        <v>245.54400000000001</v>
      </c>
      <c r="AA60">
        <f>0.01*($U60-20)*掺杂元素表!G$18+0.01*20*掺杂元素表!G$6+(1-0.01*($U60-20)*掺杂元素表!$B$18/5-0.01*20*掺杂元素表!$B$6/5)*掺杂元素表!G$3</f>
        <v>5.0599999999999996</v>
      </c>
      <c r="AB60">
        <f>0.01*($U60-20)*掺杂元素表!H$18+0.01*20*掺杂元素表!H$6+(1-0.01*($U60-20)*掺杂元素表!$B$18/5-0.01*20*掺杂元素表!$B$6/5)*掺杂元素表!H$3</f>
        <v>138.83600000000001</v>
      </c>
      <c r="AC60">
        <f>0.01*($U60-20)*掺杂元素表!I$18+0.01*20*掺杂元素表!I$6+(1-0.01*($U60-20)*掺杂元素表!$B$18/5-0.01*20*掺杂元素表!$B$6/5)*掺杂元素表!I$3</f>
        <v>1.7664</v>
      </c>
      <c r="AD60">
        <f>0.01*($U60-20)*掺杂元素表!J$18+0.01*20*掺杂元素表!J$6+(1-0.01*($U60-20)*掺杂元素表!$B$18/5-0.01*20*掺杂元素表!$B$6/5)*掺杂元素表!J$3</f>
        <v>1.7114799999999999</v>
      </c>
      <c r="AE60">
        <f>0.01*($U60-20)*掺杂元素表!K$18+0.01*20*掺杂元素表!K$6+(1-0.01*($U60-20)*掺杂元素表!$B$18/5-0.01*20*掺杂元素表!$B$6/5)*掺杂元素表!K$3</f>
        <v>1.5835999999999999</v>
      </c>
      <c r="AF60">
        <f>0.01*($U60-20)*掺杂元素表!L$18+0.01*20*掺杂元素表!L$6+(1-0.01*($U60-20)*掺杂元素表!$B$18/5-0.01*20*掺杂元素表!$B$6/5)*掺杂元素表!L$3</f>
        <v>676.71680000000003</v>
      </c>
      <c r="AG60">
        <f>0.01*($U60-20)*掺杂元素表!M$18+0.01*20*掺杂元素表!M$6+(1-0.01*($U60-20)*掺杂元素表!$B$18/5-0.01*20*掺杂元素表!$B$6/5)*掺杂元素表!M$3</f>
        <v>75.046800000000005</v>
      </c>
      <c r="AH60">
        <f>0.01*($U60-20)*掺杂元素表!N$18+0.01*20*掺杂元素表!N$6+(1-0.01*($U60-20)*掺杂元素表!$B$18/5-0.01*20*掺杂元素表!$B$6/5)*掺杂元素表!N$3</f>
        <v>112.28416799999999</v>
      </c>
      <c r="AI60">
        <f>0.01*($U60-20)*掺杂元素表!O$18+0.01*20*掺杂元素表!O$6+(1-0.01*($U60-20)*掺杂元素表!$B$18/5-0.01*20*掺杂元素表!$B$6/5)*掺杂元素表!O$3</f>
        <v>4.2476000000000003</v>
      </c>
      <c r="AJ60">
        <f>0.01*($U60-20)*掺杂元素表!P$18+0.01*20*掺杂元素表!P$6+(1-0.01*($U60-20)*掺杂元素表!$B$18/5-0.01*20*掺杂元素表!$B$6/5)*掺杂元素表!P$3</f>
        <v>48.107999999999997</v>
      </c>
      <c r="AK60">
        <f>0.01*($U60-20)*掺杂元素表!Q$18+0.01*20*掺杂元素表!Q$6+(1-0.01*($U60-20)*掺杂元素表!$B$18/5-0.01*20*掺杂元素表!$B$6/5)*掺杂元素表!Q$3</f>
        <v>7.8132381889763796</v>
      </c>
      <c r="AL60">
        <f t="shared" si="1"/>
        <v>11.3259252283643</v>
      </c>
      <c r="AM60">
        <f>0.01*($U60-20)*掺杂元素表!S$18+0.01*20*掺杂元素表!S$6+(1-0.01*($U60-20)*掺杂元素表!$B$18/5-0.01*20*掺杂元素表!$B$6/5)*掺杂元素表!S$3</f>
        <v>2.8126799999999998</v>
      </c>
      <c r="AN60">
        <v>492.3</v>
      </c>
      <c r="AO60">
        <f t="shared" si="5"/>
        <v>4.8961539095892105E-4</v>
      </c>
      <c r="AP60" s="3" t="s">
        <v>66</v>
      </c>
      <c r="AQ60" s="3">
        <v>119.02811</v>
      </c>
      <c r="AR60" s="3">
        <v>340.02456000000001</v>
      </c>
      <c r="AS60">
        <f t="shared" si="3"/>
        <v>0.91211317832525995</v>
      </c>
      <c r="AT60">
        <v>5.52963</v>
      </c>
      <c r="AU60">
        <v>5.59816</v>
      </c>
      <c r="AV60">
        <v>15.65565</v>
      </c>
      <c r="AW60">
        <v>484.63244198168701</v>
      </c>
      <c r="AZ60">
        <f t="shared" si="4"/>
        <v>1.4048747798580801E-2</v>
      </c>
      <c r="BA60">
        <v>0.73662000000000005</v>
      </c>
      <c r="BB60">
        <v>4.0159099999999999</v>
      </c>
      <c r="BC60" s="4">
        <v>285.85536999999999</v>
      </c>
      <c r="BD60" t="s">
        <v>67</v>
      </c>
    </row>
    <row r="61" spans="1:56" x14ac:dyDescent="0.25">
      <c r="A61" t="s">
        <v>80</v>
      </c>
      <c r="B61" t="s">
        <v>56</v>
      </c>
      <c r="C61">
        <v>0</v>
      </c>
      <c r="D61">
        <f>0.01*$C61*掺杂元素表!C$18+(1-0.01*$C61*掺杂元素表!$B$18)*掺杂元素表!C$2</f>
        <v>1.28</v>
      </c>
      <c r="E61">
        <f>0.01*$C61*掺杂元素表!D$18+(1-0.01*$C61*掺杂元素表!$B$18)*掺杂元素表!D$2</f>
        <v>144</v>
      </c>
      <c r="F61">
        <f>0.01*$C61*掺杂元素表!E$18+(1-0.01*$C61*掺杂元素表!$B$18)*掺杂元素表!E$2</f>
        <v>2.72441546042156</v>
      </c>
      <c r="G61">
        <f>0.01*$C61*掺杂元素表!F$18+(1-0.01*$C61*掺杂元素表!$B$18)*掺杂元素表!F$2</f>
        <v>243</v>
      </c>
      <c r="H61">
        <f>0.01*$C61*掺杂元素表!G$18+(1-0.01*$C61*掺杂元素表!$B$18)*掺杂元素表!G$2</f>
        <v>5</v>
      </c>
      <c r="I61">
        <f>0.01*$C61*掺杂元素表!H$18+(1-0.01*$C61*掺杂元素表!$B$18)*掺杂元素表!H$2</f>
        <v>153</v>
      </c>
      <c r="J61">
        <f>0.01*$C61*掺杂元素表!I$18+(1-0.01*$C61*掺杂元素表!$B$18)*掺杂元素表!I$2</f>
        <v>2.9</v>
      </c>
      <c r="K61">
        <f>0.01*$C61*掺杂元素表!J$18+(1-0.01*$C61*掺杂元素表!$B$18)*掺杂元素表!J$2</f>
        <v>1.86</v>
      </c>
      <c r="L61">
        <f>0.01*$C61*掺杂元素表!K$18+(1-0.01*$C61*掺杂元素表!$B$18)*掺杂元素表!K$2</f>
        <v>1.93</v>
      </c>
      <c r="M61">
        <f>0.01*$C61*掺杂元素表!L$18+(1-0.01*$C61*掺杂元素表!$B$18)*掺杂元素表!L$2</f>
        <v>731</v>
      </c>
      <c r="N61">
        <f>0.01*$C61*掺杂元素表!M$18+(1-0.01*$C61*掺杂元素表!$B$18)*掺杂元素表!M$2</f>
        <v>125.6</v>
      </c>
      <c r="O61">
        <f>0.01*$C61*掺杂元素表!N$18+(1-0.01*$C61*掺杂元素表!$B$18)*掺杂元素表!N$2</f>
        <v>107.86799999999999</v>
      </c>
      <c r="P61">
        <f>0.01*$C61*掺杂元素表!O$18+(1-0.01*$C61*掺杂元素表!$B$18)*掺杂元素表!O$2</f>
        <v>3.7</v>
      </c>
      <c r="Q61">
        <f>0.01*$C61*掺杂元素表!P$18+(1-0.01*$C61*掺杂元素表!$B$18)*掺杂元素表!P$2</f>
        <v>47</v>
      </c>
      <c r="R61">
        <f>0.01*$C61*掺杂元素表!Q$18+(1-0.01*$C61*掺杂元素表!$B$18)*掺杂元素表!Q$2</f>
        <v>0.78125</v>
      </c>
      <c r="S61">
        <f t="shared" si="0"/>
        <v>12.7027027027027</v>
      </c>
      <c r="T61">
        <f>0.01*$C61*掺杂元素表!S$18+(1-0.01*$C61*掺杂元素表!$B$18)*掺杂元素表!S$2</f>
        <v>2.375</v>
      </c>
      <c r="U61">
        <v>0</v>
      </c>
      <c r="V61" t="s">
        <v>56</v>
      </c>
      <c r="W61">
        <f>0.01*$U61*掺杂元素表!C$6+(1-0.01*$U61*掺杂元素表!$B$6/5)*掺杂元素表!C$3</f>
        <v>0.64</v>
      </c>
      <c r="X61">
        <f>0.01*$U61*掺杂元素表!D$6+(1-0.01*$U61*掺杂元素表!$B$6/5)*掺杂元素表!D$3</f>
        <v>146</v>
      </c>
      <c r="Y61">
        <f>0.01*$U61*掺杂元素表!E$6+(1-0.01*$U61*掺杂元素表!$B$6/5)*掺杂元素表!E$3</f>
        <v>2.2349234328209402</v>
      </c>
      <c r="Z61">
        <f>0.01*$U61*掺杂元素表!F$6+(1-0.01*$U61*掺杂元素表!$B$6/5)*掺杂元素表!F$3</f>
        <v>243</v>
      </c>
      <c r="AA61">
        <f>0.01*$U61*掺杂元素表!G$6+(1-0.01*$U61*掺杂元素表!$B$6/5)*掺杂元素表!G$3</f>
        <v>5</v>
      </c>
      <c r="AB61">
        <f>0.01*$U61*掺杂元素表!H$6+(1-0.01*$U61*掺杂元素表!$B$6/5)*掺杂元素表!H$3</f>
        <v>137</v>
      </c>
      <c r="AC61">
        <f>0.01*$U61*掺杂元素表!I$6+(1-0.01*$U61*掺杂元素表!$B$6/5)*掺杂元素表!I$3</f>
        <v>1.75</v>
      </c>
      <c r="AD61">
        <f>0.01*$U61*掺杂元素表!J$6+(1-0.01*$U61*掺杂元素表!$B$6/5)*掺杂元素表!J$3</f>
        <v>1.76</v>
      </c>
      <c r="AE61">
        <f>0.01*$U61*掺杂元素表!K$6+(1-0.01*$U61*掺杂元素表!$B$6/5)*掺杂元素表!K$3</f>
        <v>1.6</v>
      </c>
      <c r="AF61">
        <f>0.01*$U61*掺杂元素表!L$6+(1-0.01*$U61*掺杂元素表!$B$6/5)*掺杂元素表!L$3</f>
        <v>652.1</v>
      </c>
      <c r="AG61">
        <f>0.01*$U61*掺杂元素表!M$6+(1-0.01*$U61*掺杂元素表!$B$6/5)*掺杂元素表!M$3</f>
        <v>86.1</v>
      </c>
      <c r="AH61">
        <f>0.01*$U61*掺杂元素表!N$6+(1-0.01*$U61*掺杂元素表!$B$6/5)*掺杂元素表!N$3</f>
        <v>92.906000000000006</v>
      </c>
      <c r="AI61">
        <f>0.01*$U61*掺杂元素表!O$6+(1-0.01*$U61*掺杂元素表!$B$6/5)*掺杂元素表!O$3</f>
        <v>4.45</v>
      </c>
      <c r="AJ61">
        <f>0.01*$U61*掺杂元素表!P$6+(1-0.01*$U61*掺杂元素表!$B$6/5)*掺杂元素表!P$3</f>
        <v>41</v>
      </c>
      <c r="AK61">
        <f>0.01*$U61*掺杂元素表!Q$6+(1-0.01*$U61*掺杂元素表!$B$6/5)*掺杂元素表!Q$3</f>
        <v>7.8125</v>
      </c>
      <c r="AL61">
        <f t="shared" si="1"/>
        <v>9.2134831460674196</v>
      </c>
      <c r="AM61">
        <f>0.01*$U61*掺杂元素表!S$6+(1-0.01*$U61*掺杂元素表!$B$6/5)*掺杂元素表!S$3</f>
        <v>2.76</v>
      </c>
      <c r="AN61">
        <v>244.9</v>
      </c>
      <c r="AO61" t="e">
        <f t="shared" si="5"/>
        <v>#VALUE!</v>
      </c>
      <c r="AP61" s="3">
        <v>58</v>
      </c>
      <c r="AQ61" s="3">
        <v>265</v>
      </c>
      <c r="AR61" s="3">
        <v>354</v>
      </c>
      <c r="AS61">
        <f t="shared" si="3"/>
        <v>0.92894420273526801</v>
      </c>
      <c r="AT61" t="s">
        <v>61</v>
      </c>
      <c r="AU61" t="s">
        <v>61</v>
      </c>
      <c r="AV61" t="s">
        <v>61</v>
      </c>
      <c r="AW61" t="s">
        <v>61</v>
      </c>
      <c r="AZ61">
        <f t="shared" si="4"/>
        <v>5.7142857142857099E-3</v>
      </c>
      <c r="BA61">
        <v>0.25</v>
      </c>
      <c r="BB61">
        <v>0.8</v>
      </c>
      <c r="BC61" s="4">
        <v>140</v>
      </c>
    </row>
    <row r="62" spans="1:56" x14ac:dyDescent="0.25">
      <c r="A62" t="s">
        <v>80</v>
      </c>
      <c r="B62" t="str">
        <f>掺杂元素表!A$18</f>
        <v>Nd</v>
      </c>
      <c r="C62">
        <v>0.5</v>
      </c>
      <c r="D62">
        <f>0.01*$C62*掺杂元素表!C$18+(1-0.01*$C62*掺杂元素表!$B$18)*掺杂元素表!C$2</f>
        <v>1.26715</v>
      </c>
      <c r="E62">
        <f>0.01*$C62*掺杂元素表!D$18+(1-0.01*$C62*掺杂元素表!$B$18)*掺杂元素表!D$2</f>
        <v>142.75</v>
      </c>
      <c r="F62">
        <f>0.01*$C62*掺杂元素表!E$18+(1-0.01*$C62*掺杂元素表!$B$18)*掺杂元素表!E$2</f>
        <v>2.6966988730833101</v>
      </c>
      <c r="G62">
        <f>0.01*$C62*掺杂元素表!F$18+(1-0.01*$C62*掺杂元素表!$B$18)*掺杂元素表!F$2</f>
        <v>240.72</v>
      </c>
      <c r="H62">
        <f>0.01*$C62*掺杂元素表!G$18+(1-0.01*$C62*掺杂元素表!$B$18)*掺杂元素表!G$2</f>
        <v>4.9550000000000001</v>
      </c>
      <c r="I62">
        <f>0.01*$C62*掺杂元素表!H$18+(1-0.01*$C62*掺杂元素表!$B$18)*掺杂元素表!H$2</f>
        <v>151.52500000000001</v>
      </c>
      <c r="J62">
        <f>0.01*$C62*掺杂元素表!I$18+(1-0.01*$C62*掺杂元素表!$B$18)*掺杂元素表!I$2</f>
        <v>2.86835</v>
      </c>
      <c r="K62">
        <f>0.01*$C62*掺杂元素表!J$18+(1-0.01*$C62*掺杂元素表!$B$18)*掺杂元素表!J$2</f>
        <v>1.83775</v>
      </c>
      <c r="L62">
        <f>0.01*$C62*掺杂元素表!K$18+(1-0.01*$C62*掺杂元素表!$B$18)*掺杂元素表!K$2</f>
        <v>1.9067499999999999</v>
      </c>
      <c r="M62">
        <f>0.01*$C62*掺杂元素表!L$18+(1-0.01*$C62*掺杂元素表!$B$18)*掺杂元素表!L$2</f>
        <v>722.70050000000003</v>
      </c>
      <c r="N62">
        <f>0.01*$C62*掺杂元素表!M$18+(1-0.01*$C62*掺杂元素表!$B$18)*掺杂元素表!M$2</f>
        <v>123.96599999999999</v>
      </c>
      <c r="O62">
        <f>0.01*$C62*掺杂元素表!N$18+(1-0.01*$C62*掺杂元素表!$B$18)*掺杂元素表!N$2</f>
        <v>106.97119000000001</v>
      </c>
      <c r="P62">
        <f>0.01*$C62*掺杂元素表!O$18+(1-0.01*$C62*掺杂元素表!$B$18)*掺杂元素表!O$2</f>
        <v>3.6572499999999999</v>
      </c>
      <c r="Q62">
        <f>0.01*$C62*掺杂元素表!P$18+(1-0.01*$C62*掺杂元素表!$B$18)*掺杂元素表!P$2</f>
        <v>46.594999999999999</v>
      </c>
      <c r="R62">
        <f>0.01*$C62*掺杂元素表!Q$18+(1-0.01*$C62*掺杂元素表!$B$18)*掺杂元素表!Q$2</f>
        <v>0.793153297244094</v>
      </c>
      <c r="S62">
        <f t="shared" si="0"/>
        <v>12.7404470572151</v>
      </c>
      <c r="T62">
        <f>0.01*$C62*掺杂元素表!S$18+(1-0.01*$C62*掺杂元素表!$B$18)*掺杂元素表!S$2</f>
        <v>2.3593250000000001</v>
      </c>
      <c r="U62">
        <v>0</v>
      </c>
      <c r="V62" t="s">
        <v>56</v>
      </c>
      <c r="W62">
        <f>0.01*$U62*掺杂元素表!C$6+(1-0.01*$U62*掺杂元素表!$B$6/5)*掺杂元素表!C$3</f>
        <v>0.64</v>
      </c>
      <c r="X62">
        <f>0.01*$U62*掺杂元素表!D$6+(1-0.01*$U62*掺杂元素表!$B$6/5)*掺杂元素表!D$3</f>
        <v>146</v>
      </c>
      <c r="Y62">
        <f>0.01*$U62*掺杂元素表!E$6+(1-0.01*$U62*掺杂元素表!$B$6/5)*掺杂元素表!E$3</f>
        <v>2.2349234328209402</v>
      </c>
      <c r="Z62">
        <f>0.01*$U62*掺杂元素表!F$6+(1-0.01*$U62*掺杂元素表!$B$6/5)*掺杂元素表!F$3</f>
        <v>243</v>
      </c>
      <c r="AA62">
        <f>0.01*$U62*掺杂元素表!G$6+(1-0.01*$U62*掺杂元素表!$B$6/5)*掺杂元素表!G$3</f>
        <v>5</v>
      </c>
      <c r="AB62">
        <f>0.01*$U62*掺杂元素表!H$6+(1-0.01*$U62*掺杂元素表!$B$6/5)*掺杂元素表!H$3</f>
        <v>137</v>
      </c>
      <c r="AC62">
        <f>0.01*$U62*掺杂元素表!I$6+(1-0.01*$U62*掺杂元素表!$B$6/5)*掺杂元素表!I$3</f>
        <v>1.75</v>
      </c>
      <c r="AD62">
        <f>0.01*$U62*掺杂元素表!J$6+(1-0.01*$U62*掺杂元素表!$B$6/5)*掺杂元素表!J$3</f>
        <v>1.76</v>
      </c>
      <c r="AE62">
        <f>0.01*$U62*掺杂元素表!K$6+(1-0.01*$U62*掺杂元素表!$B$6/5)*掺杂元素表!K$3</f>
        <v>1.6</v>
      </c>
      <c r="AF62">
        <f>0.01*$U62*掺杂元素表!L$6+(1-0.01*$U62*掺杂元素表!$B$6/5)*掺杂元素表!L$3</f>
        <v>652.1</v>
      </c>
      <c r="AG62">
        <f>0.01*$U62*掺杂元素表!M$6+(1-0.01*$U62*掺杂元素表!$B$6/5)*掺杂元素表!M$3</f>
        <v>86.1</v>
      </c>
      <c r="AH62">
        <f>0.01*$U62*掺杂元素表!N$6+(1-0.01*$U62*掺杂元素表!$B$6/5)*掺杂元素表!N$3</f>
        <v>92.906000000000006</v>
      </c>
      <c r="AI62">
        <f>0.01*$U62*掺杂元素表!O$6+(1-0.01*$U62*掺杂元素表!$B$6/5)*掺杂元素表!O$3</f>
        <v>4.45</v>
      </c>
      <c r="AJ62">
        <f>0.01*$U62*掺杂元素表!P$6+(1-0.01*$U62*掺杂元素表!$B$6/5)*掺杂元素表!P$3</f>
        <v>41</v>
      </c>
      <c r="AK62">
        <f>0.01*$U62*掺杂元素表!Q$6+(1-0.01*$U62*掺杂元素表!$B$6/5)*掺杂元素表!Q$3</f>
        <v>7.8125</v>
      </c>
      <c r="AL62">
        <f t="shared" si="1"/>
        <v>9.2134831460674196</v>
      </c>
      <c r="AM62">
        <f>0.01*$U62*掺杂元素表!S$6+(1-0.01*$U62*掺杂元素表!$B$6/5)*掺杂元素表!S$3</f>
        <v>2.76</v>
      </c>
      <c r="AN62">
        <v>246.15</v>
      </c>
      <c r="AO62" t="e">
        <f t="shared" si="5"/>
        <v>#VALUE!</v>
      </c>
      <c r="AP62" s="3">
        <v>45</v>
      </c>
      <c r="AQ62" s="3">
        <v>256</v>
      </c>
      <c r="AR62" s="3">
        <v>358</v>
      </c>
      <c r="AS62">
        <f t="shared" si="3"/>
        <v>0.92449012325573499</v>
      </c>
      <c r="AT62" t="s">
        <v>61</v>
      </c>
      <c r="AU62" t="s">
        <v>61</v>
      </c>
      <c r="AV62" t="s">
        <v>61</v>
      </c>
      <c r="AW62" t="s">
        <v>61</v>
      </c>
      <c r="AZ62">
        <f t="shared" si="4"/>
        <v>1.4999999999999999E-2</v>
      </c>
      <c r="BA62">
        <v>0.44</v>
      </c>
      <c r="BB62">
        <v>2.4</v>
      </c>
      <c r="BC62" s="4">
        <v>160</v>
      </c>
    </row>
    <row r="63" spans="1:56" x14ac:dyDescent="0.25">
      <c r="A63" t="s">
        <v>80</v>
      </c>
      <c r="B63" t="str">
        <f>掺杂元素表!A$18</f>
        <v>Nd</v>
      </c>
      <c r="C63">
        <v>1</v>
      </c>
      <c r="D63">
        <f>0.01*$C63*掺杂元素表!C$18+(1-0.01*$C63*掺杂元素表!$B$18)*掺杂元素表!C$2</f>
        <v>1.2543</v>
      </c>
      <c r="E63">
        <f>0.01*$C63*掺杂元素表!D$18+(1-0.01*$C63*掺杂元素表!$B$18)*掺杂元素表!D$2</f>
        <v>141.5</v>
      </c>
      <c r="F63">
        <f>0.01*$C63*掺杂元素表!E$18+(1-0.01*$C63*掺杂元素表!$B$18)*掺杂元素表!E$2</f>
        <v>2.6689822857450598</v>
      </c>
      <c r="G63">
        <f>0.01*$C63*掺杂元素表!F$18+(1-0.01*$C63*掺杂元素表!$B$18)*掺杂元素表!F$2</f>
        <v>238.44</v>
      </c>
      <c r="H63">
        <f>0.01*$C63*掺杂元素表!G$18+(1-0.01*$C63*掺杂元素表!$B$18)*掺杂元素表!G$2</f>
        <v>4.91</v>
      </c>
      <c r="I63">
        <f>0.01*$C63*掺杂元素表!H$18+(1-0.01*$C63*掺杂元素表!$B$18)*掺杂元素表!H$2</f>
        <v>150.05000000000001</v>
      </c>
      <c r="J63">
        <f>0.01*$C63*掺杂元素表!I$18+(1-0.01*$C63*掺杂元素表!$B$18)*掺杂元素表!I$2</f>
        <v>2.8367</v>
      </c>
      <c r="K63">
        <f>0.01*$C63*掺杂元素表!J$18+(1-0.01*$C63*掺杂元素表!$B$18)*掺杂元素表!J$2</f>
        <v>1.8154999999999999</v>
      </c>
      <c r="L63">
        <f>0.01*$C63*掺杂元素表!K$18+(1-0.01*$C63*掺杂元素表!$B$18)*掺杂元素表!K$2</f>
        <v>1.8835</v>
      </c>
      <c r="M63">
        <f>0.01*$C63*掺杂元素表!L$18+(1-0.01*$C63*掺杂元素表!$B$18)*掺杂元素表!L$2</f>
        <v>714.40099999999995</v>
      </c>
      <c r="N63">
        <f>0.01*$C63*掺杂元素表!M$18+(1-0.01*$C63*掺杂元素表!$B$18)*掺杂元素表!M$2</f>
        <v>122.33199999999999</v>
      </c>
      <c r="O63">
        <f>0.01*$C63*掺杂元素表!N$18+(1-0.01*$C63*掺杂元素表!$B$18)*掺杂元素表!N$2</f>
        <v>106.07438</v>
      </c>
      <c r="P63">
        <f>0.01*$C63*掺杂元素表!O$18+(1-0.01*$C63*掺杂元素表!$B$18)*掺杂元素表!O$2</f>
        <v>3.6145</v>
      </c>
      <c r="Q63">
        <f>0.01*$C63*掺杂元素表!P$18+(1-0.01*$C63*掺杂元素表!$B$18)*掺杂元素表!P$2</f>
        <v>46.19</v>
      </c>
      <c r="R63">
        <f>0.01*$C63*掺杂元素表!Q$18+(1-0.01*$C63*掺杂元素表!$B$18)*掺杂元素表!Q$2</f>
        <v>0.805056594488189</v>
      </c>
      <c r="S63">
        <f t="shared" si="0"/>
        <v>12.7790842440172</v>
      </c>
      <c r="T63">
        <f>0.01*$C63*掺杂元素表!S$18+(1-0.01*$C63*掺杂元素表!$B$18)*掺杂元素表!S$2</f>
        <v>2.3436499999999998</v>
      </c>
      <c r="U63">
        <v>0</v>
      </c>
      <c r="V63" t="s">
        <v>56</v>
      </c>
      <c r="W63">
        <f>0.01*$U63*掺杂元素表!C$6+(1-0.01*$U63*掺杂元素表!$B$6/5)*掺杂元素表!C$3</f>
        <v>0.64</v>
      </c>
      <c r="X63">
        <f>0.01*$U63*掺杂元素表!D$6+(1-0.01*$U63*掺杂元素表!$B$6/5)*掺杂元素表!D$3</f>
        <v>146</v>
      </c>
      <c r="Y63">
        <f>0.01*$U63*掺杂元素表!E$6+(1-0.01*$U63*掺杂元素表!$B$6/5)*掺杂元素表!E$3</f>
        <v>2.2349234328209402</v>
      </c>
      <c r="Z63">
        <f>0.01*$U63*掺杂元素表!F$6+(1-0.01*$U63*掺杂元素表!$B$6/5)*掺杂元素表!F$3</f>
        <v>243</v>
      </c>
      <c r="AA63">
        <f>0.01*$U63*掺杂元素表!G$6+(1-0.01*$U63*掺杂元素表!$B$6/5)*掺杂元素表!G$3</f>
        <v>5</v>
      </c>
      <c r="AB63">
        <f>0.01*$U63*掺杂元素表!H$6+(1-0.01*$U63*掺杂元素表!$B$6/5)*掺杂元素表!H$3</f>
        <v>137</v>
      </c>
      <c r="AC63">
        <f>0.01*$U63*掺杂元素表!I$6+(1-0.01*$U63*掺杂元素表!$B$6/5)*掺杂元素表!I$3</f>
        <v>1.75</v>
      </c>
      <c r="AD63">
        <f>0.01*$U63*掺杂元素表!J$6+(1-0.01*$U63*掺杂元素表!$B$6/5)*掺杂元素表!J$3</f>
        <v>1.76</v>
      </c>
      <c r="AE63">
        <f>0.01*$U63*掺杂元素表!K$6+(1-0.01*$U63*掺杂元素表!$B$6/5)*掺杂元素表!K$3</f>
        <v>1.6</v>
      </c>
      <c r="AF63">
        <f>0.01*$U63*掺杂元素表!L$6+(1-0.01*$U63*掺杂元素表!$B$6/5)*掺杂元素表!L$3</f>
        <v>652.1</v>
      </c>
      <c r="AG63">
        <f>0.01*$U63*掺杂元素表!M$6+(1-0.01*$U63*掺杂元素表!$B$6/5)*掺杂元素表!M$3</f>
        <v>86.1</v>
      </c>
      <c r="AH63">
        <f>0.01*$U63*掺杂元素表!N$6+(1-0.01*$U63*掺杂元素表!$B$6/5)*掺杂元素表!N$3</f>
        <v>92.906000000000006</v>
      </c>
      <c r="AI63">
        <f>0.01*$U63*掺杂元素表!O$6+(1-0.01*$U63*掺杂元素表!$B$6/5)*掺杂元素表!O$3</f>
        <v>4.45</v>
      </c>
      <c r="AJ63">
        <f>0.01*$U63*掺杂元素表!P$6+(1-0.01*$U63*掺杂元素表!$B$6/5)*掺杂元素表!P$3</f>
        <v>41</v>
      </c>
      <c r="AK63">
        <f>0.01*$U63*掺杂元素表!Q$6+(1-0.01*$U63*掺杂元素表!$B$6/5)*掺杂元素表!Q$3</f>
        <v>7.8125</v>
      </c>
      <c r="AL63">
        <f t="shared" si="1"/>
        <v>9.2134831460674196</v>
      </c>
      <c r="AM63">
        <f>0.01*$U63*掺杂元素表!S$6+(1-0.01*$U63*掺杂元素表!$B$6/5)*掺杂元素表!S$3</f>
        <v>2.76</v>
      </c>
      <c r="AN63">
        <v>358.97</v>
      </c>
      <c r="AO63" t="e">
        <f t="shared" si="5"/>
        <v>#VALUE!</v>
      </c>
      <c r="AP63" s="3">
        <v>33</v>
      </c>
      <c r="AQ63" s="3">
        <v>250</v>
      </c>
      <c r="AR63" s="3">
        <v>358</v>
      </c>
      <c r="AS63">
        <f t="shared" si="3"/>
        <v>0.92003604377620196</v>
      </c>
      <c r="AT63" t="s">
        <v>61</v>
      </c>
      <c r="AU63" t="s">
        <v>61</v>
      </c>
      <c r="AV63" t="s">
        <v>61</v>
      </c>
      <c r="AW63" t="s">
        <v>61</v>
      </c>
      <c r="AZ63">
        <f t="shared" si="4"/>
        <v>1.6875000000000001E-2</v>
      </c>
      <c r="BA63">
        <v>0.51</v>
      </c>
      <c r="BB63">
        <v>2.7</v>
      </c>
      <c r="BC63" s="4">
        <v>160</v>
      </c>
    </row>
    <row r="64" spans="1:56" x14ac:dyDescent="0.25">
      <c r="A64" t="s">
        <v>80</v>
      </c>
      <c r="B64" t="str">
        <f>掺杂元素表!A$18</f>
        <v>Nd</v>
      </c>
      <c r="C64">
        <v>1.5</v>
      </c>
      <c r="D64">
        <f>0.01*$C64*掺杂元素表!C$18+(1-0.01*$C64*掺杂元素表!$B$18)*掺杂元素表!C$2</f>
        <v>1.2414499999999999</v>
      </c>
      <c r="E64">
        <f>0.01*$C64*掺杂元素表!D$18+(1-0.01*$C64*掺杂元素表!$B$18)*掺杂元素表!D$2</f>
        <v>140.25</v>
      </c>
      <c r="F64">
        <f>0.01*$C64*掺杂元素表!E$18+(1-0.01*$C64*掺杂元素表!$B$18)*掺杂元素表!E$2</f>
        <v>2.6412656984068001</v>
      </c>
      <c r="G64">
        <f>0.01*$C64*掺杂元素表!F$18+(1-0.01*$C64*掺杂元素表!$B$18)*掺杂元素表!F$2</f>
        <v>236.16</v>
      </c>
      <c r="H64">
        <f>0.01*$C64*掺杂元素表!G$18+(1-0.01*$C64*掺杂元素表!$B$18)*掺杂元素表!G$2</f>
        <v>4.8650000000000002</v>
      </c>
      <c r="I64">
        <f>0.01*$C64*掺杂元素表!H$18+(1-0.01*$C64*掺杂元素表!$B$18)*掺杂元素表!H$2</f>
        <v>148.57499999999999</v>
      </c>
      <c r="J64">
        <f>0.01*$C64*掺杂元素表!I$18+(1-0.01*$C64*掺杂元素表!$B$18)*掺杂元素表!I$2</f>
        <v>2.80505</v>
      </c>
      <c r="K64">
        <f>0.01*$C64*掺杂元素表!J$18+(1-0.01*$C64*掺杂元素表!$B$18)*掺杂元素表!J$2</f>
        <v>1.79325</v>
      </c>
      <c r="L64">
        <f>0.01*$C64*掺杂元素表!K$18+(1-0.01*$C64*掺杂元素表!$B$18)*掺杂元素表!K$2</f>
        <v>1.86025</v>
      </c>
      <c r="M64">
        <f>0.01*$C64*掺杂元素表!L$18+(1-0.01*$C64*掺杂元素表!$B$18)*掺杂元素表!L$2</f>
        <v>706.10149999999999</v>
      </c>
      <c r="N64">
        <f>0.01*$C64*掺杂元素表!M$18+(1-0.01*$C64*掺杂元素表!$B$18)*掺杂元素表!M$2</f>
        <v>120.69799999999999</v>
      </c>
      <c r="O64">
        <f>0.01*$C64*掺杂元素表!N$18+(1-0.01*$C64*掺杂元素表!$B$18)*掺杂元素表!N$2</f>
        <v>105.17757</v>
      </c>
      <c r="P64">
        <f>0.01*$C64*掺杂元素表!O$18+(1-0.01*$C64*掺杂元素表!$B$18)*掺杂元素表!O$2</f>
        <v>3.5717500000000002</v>
      </c>
      <c r="Q64">
        <f>0.01*$C64*掺杂元素表!P$18+(1-0.01*$C64*掺杂元素表!$B$18)*掺杂元素表!P$2</f>
        <v>45.784999999999997</v>
      </c>
      <c r="R64">
        <f>0.01*$C64*掺杂元素表!Q$18+(1-0.01*$C64*掺杂元素表!$B$18)*掺杂元素表!Q$2</f>
        <v>0.81695989173228301</v>
      </c>
      <c r="S64">
        <f t="shared" si="0"/>
        <v>12.818646321831</v>
      </c>
      <c r="T64">
        <f>0.01*$C64*掺杂元素表!S$18+(1-0.01*$C64*掺杂元素表!$B$18)*掺杂元素表!S$2</f>
        <v>2.3279749999999999</v>
      </c>
      <c r="U64">
        <v>0</v>
      </c>
      <c r="V64" t="s">
        <v>56</v>
      </c>
      <c r="W64">
        <f>0.01*$U64*掺杂元素表!C$6+(1-0.01*$U64*掺杂元素表!$B$6/5)*掺杂元素表!C$3</f>
        <v>0.64</v>
      </c>
      <c r="X64">
        <f>0.01*$U64*掺杂元素表!D$6+(1-0.01*$U64*掺杂元素表!$B$6/5)*掺杂元素表!D$3</f>
        <v>146</v>
      </c>
      <c r="Y64">
        <f>0.01*$U64*掺杂元素表!E$6+(1-0.01*$U64*掺杂元素表!$B$6/5)*掺杂元素表!E$3</f>
        <v>2.2349234328209402</v>
      </c>
      <c r="Z64">
        <f>0.01*$U64*掺杂元素表!F$6+(1-0.01*$U64*掺杂元素表!$B$6/5)*掺杂元素表!F$3</f>
        <v>243</v>
      </c>
      <c r="AA64">
        <f>0.01*$U64*掺杂元素表!G$6+(1-0.01*$U64*掺杂元素表!$B$6/5)*掺杂元素表!G$3</f>
        <v>5</v>
      </c>
      <c r="AB64">
        <f>0.01*$U64*掺杂元素表!H$6+(1-0.01*$U64*掺杂元素表!$B$6/5)*掺杂元素表!H$3</f>
        <v>137</v>
      </c>
      <c r="AC64">
        <f>0.01*$U64*掺杂元素表!I$6+(1-0.01*$U64*掺杂元素表!$B$6/5)*掺杂元素表!I$3</f>
        <v>1.75</v>
      </c>
      <c r="AD64">
        <f>0.01*$U64*掺杂元素表!J$6+(1-0.01*$U64*掺杂元素表!$B$6/5)*掺杂元素表!J$3</f>
        <v>1.76</v>
      </c>
      <c r="AE64">
        <f>0.01*$U64*掺杂元素表!K$6+(1-0.01*$U64*掺杂元素表!$B$6/5)*掺杂元素表!K$3</f>
        <v>1.6</v>
      </c>
      <c r="AF64">
        <f>0.01*$U64*掺杂元素表!L$6+(1-0.01*$U64*掺杂元素表!$B$6/5)*掺杂元素表!L$3</f>
        <v>652.1</v>
      </c>
      <c r="AG64">
        <f>0.01*$U64*掺杂元素表!M$6+(1-0.01*$U64*掺杂元素表!$B$6/5)*掺杂元素表!M$3</f>
        <v>86.1</v>
      </c>
      <c r="AH64">
        <f>0.01*$U64*掺杂元素表!N$6+(1-0.01*$U64*掺杂元素表!$B$6/5)*掺杂元素表!N$3</f>
        <v>92.906000000000006</v>
      </c>
      <c r="AI64">
        <f>0.01*$U64*掺杂元素表!O$6+(1-0.01*$U64*掺杂元素表!$B$6/5)*掺杂元素表!O$3</f>
        <v>4.45</v>
      </c>
      <c r="AJ64">
        <f>0.01*$U64*掺杂元素表!P$6+(1-0.01*$U64*掺杂元素表!$B$6/5)*掺杂元素表!P$3</f>
        <v>41</v>
      </c>
      <c r="AK64">
        <f>0.01*$U64*掺杂元素表!Q$6+(1-0.01*$U64*掺杂元素表!$B$6/5)*掺杂元素表!Q$3</f>
        <v>7.8125</v>
      </c>
      <c r="AL64">
        <f t="shared" si="1"/>
        <v>9.2134831460674196</v>
      </c>
      <c r="AM64">
        <f>0.01*$U64*掺杂元素表!S$6+(1-0.01*$U64*掺杂元素表!$B$6/5)*掺杂元素表!S$3</f>
        <v>2.76</v>
      </c>
      <c r="AN64">
        <v>471.79</v>
      </c>
      <c r="AO64" t="e">
        <f t="shared" si="5"/>
        <v>#VALUE!</v>
      </c>
      <c r="AP64" s="3">
        <v>28</v>
      </c>
      <c r="AQ64" s="3">
        <v>242</v>
      </c>
      <c r="AR64" s="3">
        <v>358</v>
      </c>
      <c r="AS64">
        <f t="shared" si="3"/>
        <v>0.91558196429666905</v>
      </c>
      <c r="AT64" t="s">
        <v>61</v>
      </c>
      <c r="AU64" t="s">
        <v>61</v>
      </c>
      <c r="AV64" t="s">
        <v>61</v>
      </c>
      <c r="AW64" t="s">
        <v>61</v>
      </c>
      <c r="AZ64">
        <f t="shared" si="4"/>
        <v>1.1875E-2</v>
      </c>
      <c r="BA64">
        <v>0.56000000000000005</v>
      </c>
      <c r="BB64">
        <v>1.9</v>
      </c>
      <c r="BC64" s="4">
        <v>160</v>
      </c>
    </row>
    <row r="65" spans="1:56" x14ac:dyDescent="0.25">
      <c r="A65" t="s">
        <v>81</v>
      </c>
      <c r="B65" t="s">
        <v>56</v>
      </c>
      <c r="C65">
        <v>0</v>
      </c>
      <c r="D65">
        <f>0.01*$C65*掺杂元素表!C$10+(1-0.01*$C65*掺杂元素表!$B$10)*掺杂元素表!C$2</f>
        <v>1.28</v>
      </c>
      <c r="E65">
        <f>0.01*$C65*掺杂元素表!D$10+(1-0.01*$C65*掺杂元素表!$B$10)*掺杂元素表!D$2</f>
        <v>144</v>
      </c>
      <c r="F65">
        <f>0.01*$C65*掺杂元素表!E$10+(1-0.01*$C65*掺杂元素表!$B$10)*掺杂元素表!E$2</f>
        <v>2.72441546042156</v>
      </c>
      <c r="G65">
        <f>0.01*$C65*掺杂元素表!F$10+(1-0.01*$C65*掺杂元素表!$B$10)*掺杂元素表!F$2</f>
        <v>243</v>
      </c>
      <c r="H65">
        <f>0.01*$C65*掺杂元素表!G$10+(1-0.01*$C65*掺杂元素表!$B$10)*掺杂元素表!G$2</f>
        <v>5</v>
      </c>
      <c r="I65">
        <f>0.01*$C65*掺杂元素表!H$10+(1-0.01*$C65*掺杂元素表!$B$10)*掺杂元素表!H$2</f>
        <v>153</v>
      </c>
      <c r="J65">
        <f>0.01*$C65*掺杂元素表!I$10+(1-0.01*$C65*掺杂元素表!$B$10)*掺杂元素表!I$2</f>
        <v>2.9</v>
      </c>
      <c r="K65">
        <f>0.01*$C65*掺杂元素表!J$10+(1-0.01*$C65*掺杂元素表!$B$10)*掺杂元素表!J$2</f>
        <v>1.86</v>
      </c>
      <c r="L65">
        <f>0.01*$C65*掺杂元素表!K$10+(1-0.01*$C65*掺杂元素表!$B$10)*掺杂元素表!K$2</f>
        <v>1.93</v>
      </c>
      <c r="M65">
        <f>0.01*$C65*掺杂元素表!L$10+(1-0.01*$C65*掺杂元素表!$B$10)*掺杂元素表!L$2</f>
        <v>731</v>
      </c>
      <c r="N65">
        <f>0.01*$C65*掺杂元素表!M$10+(1-0.01*$C65*掺杂元素表!$B$10)*掺杂元素表!M$2</f>
        <v>125.6</v>
      </c>
      <c r="O65">
        <f>0.01*$C65*掺杂元素表!N$10+(1-0.01*$C65*掺杂元素表!$B$10)*掺杂元素表!N$2</f>
        <v>107.86799999999999</v>
      </c>
      <c r="P65">
        <f>0.01*$C65*掺杂元素表!O$10+(1-0.01*$C65*掺杂元素表!$B$10)*掺杂元素表!O$2</f>
        <v>3.7</v>
      </c>
      <c r="Q65">
        <f>0.01*$C65*掺杂元素表!P$10+(1-0.01*$C65*掺杂元素表!$B$10)*掺杂元素表!P$2</f>
        <v>47</v>
      </c>
      <c r="R65">
        <f>0.01*$C65*掺杂元素表!Q$10+(1-0.01*$C65*掺杂元素表!$B$10)*掺杂元素表!Q$2</f>
        <v>0.78125</v>
      </c>
      <c r="S65">
        <f t="shared" si="0"/>
        <v>12.7027027027027</v>
      </c>
      <c r="T65">
        <f>0.01*$C65*掺杂元素表!S$10+(1-0.01*$C65*掺杂元素表!$B$10)*掺杂元素表!S$2</f>
        <v>2.375</v>
      </c>
      <c r="U65">
        <v>22</v>
      </c>
      <c r="V65" t="str">
        <f>掺杂元素表!A$6</f>
        <v>Ta</v>
      </c>
      <c r="W65">
        <f>0.01*$U65*掺杂元素表!C$6+(1-0.01*$U65*掺杂元素表!$B$6/5)*掺杂元素表!C$3</f>
        <v>0.64</v>
      </c>
      <c r="X65">
        <f>0.01*$U65*掺杂元素表!D$6+(1-0.01*$U65*掺杂元素表!$B$6/5)*掺杂元素表!D$3</f>
        <v>146.66</v>
      </c>
      <c r="Y65">
        <f>0.01*$U65*掺杂元素表!E$6+(1-0.01*$U65*掺杂元素表!$B$6/5)*掺杂元素表!E$3</f>
        <v>2.2369034328209398</v>
      </c>
      <c r="Z65">
        <f>0.01*$U65*掺杂元素表!F$6+(1-0.01*$U65*掺杂元素表!$B$6/5)*掺杂元素表!F$3</f>
        <v>243</v>
      </c>
      <c r="AA65">
        <f>0.01*$U65*掺杂元素表!G$6+(1-0.01*$U65*掺杂元素表!$B$6/5)*掺杂元素表!G$3</f>
        <v>5</v>
      </c>
      <c r="AB65">
        <f>0.01*$U65*掺杂元素表!H$6+(1-0.01*$U65*掺杂元素表!$B$6/5)*掺杂元素表!H$3</f>
        <v>137.22</v>
      </c>
      <c r="AC65">
        <f>0.01*$U65*掺杂元素表!I$6+(1-0.01*$U65*掺杂元素表!$B$6/5)*掺杂元素表!I$3</f>
        <v>1.7390000000000001</v>
      </c>
      <c r="AD65">
        <f>0.01*$U65*掺杂元素表!J$6+(1-0.01*$U65*掺杂元素表!$B$6/5)*掺杂元素表!J$3</f>
        <v>1.7050000000000001</v>
      </c>
      <c r="AE65">
        <f>0.01*$U65*掺杂元素表!K$6+(1-0.01*$U65*掺杂元素表!$B$6/5)*掺杂元素表!K$3</f>
        <v>1.5780000000000001</v>
      </c>
      <c r="AF65">
        <f>0.01*$U65*掺杂元素表!L$6+(1-0.01*$U65*掺杂元素表!$B$6/5)*掺杂元素表!L$3</f>
        <v>676.05799999999999</v>
      </c>
      <c r="AG65">
        <f>0.01*$U65*掺杂元素表!M$6+(1-0.01*$U65*掺杂元素表!$B$6/5)*掺杂元素表!M$3</f>
        <v>73.977999999999994</v>
      </c>
      <c r="AH65">
        <f>0.01*$U65*掺杂元素表!N$6+(1-0.01*$U65*掺杂元素表!$B$6/5)*掺杂元素表!N$3</f>
        <v>112.27502</v>
      </c>
      <c r="AI65">
        <f>0.01*$U65*掺杂元素表!O$6+(1-0.01*$U65*掺杂元素表!$B$6/5)*掺杂元素表!O$3</f>
        <v>4.2300000000000004</v>
      </c>
      <c r="AJ65">
        <f>0.01*$U65*掺杂元素表!P$6+(1-0.01*$U65*掺杂元素表!$B$6/5)*掺杂元素表!P$3</f>
        <v>48.04</v>
      </c>
      <c r="AK65">
        <f>0.01*$U65*掺杂元素表!Q$6+(1-0.01*$U65*掺杂元素表!$B$6/5)*掺杂元素表!Q$3</f>
        <v>7.8125</v>
      </c>
      <c r="AL65">
        <f t="shared" si="1"/>
        <v>11.3569739952719</v>
      </c>
      <c r="AM65">
        <f>0.01*$U65*掺杂元素表!S$6+(1-0.01*$U65*掺杂元素表!$B$6/5)*掺杂元素表!S$3</f>
        <v>2.7665999999999999</v>
      </c>
      <c r="AN65">
        <v>514.58000000000004</v>
      </c>
      <c r="AO65">
        <f t="shared" si="5"/>
        <v>4.87945565166888E-4</v>
      </c>
      <c r="AP65" s="3" t="s">
        <v>82</v>
      </c>
      <c r="AQ65" s="3">
        <v>178.96262999999999</v>
      </c>
      <c r="AR65" s="3">
        <v>346.23572999999999</v>
      </c>
      <c r="AS65">
        <f t="shared" si="3"/>
        <v>0.92894420273526801</v>
      </c>
      <c r="AT65">
        <v>5.5487359999999999</v>
      </c>
      <c r="AU65">
        <v>5.5919189999999999</v>
      </c>
      <c r="AV65">
        <v>15.666747000000001</v>
      </c>
      <c r="AW65">
        <v>486.41899999999998</v>
      </c>
      <c r="AZ65">
        <f t="shared" si="4"/>
        <v>1.2652666666666699E-2</v>
      </c>
      <c r="BA65">
        <v>0.66544000000000003</v>
      </c>
      <c r="BB65">
        <v>3.41622</v>
      </c>
      <c r="BC65" s="4">
        <v>270</v>
      </c>
    </row>
    <row r="66" spans="1:56" x14ac:dyDescent="0.25">
      <c r="A66" t="s">
        <v>81</v>
      </c>
      <c r="B66" t="str">
        <f>掺杂元素表!A$10</f>
        <v>Sm</v>
      </c>
      <c r="C66">
        <v>2</v>
      </c>
      <c r="D66">
        <f>0.01*$C66*掺杂元素表!C$10+(1-0.01*$C66*掺杂元素表!$B$10)*掺杂元素表!C$2</f>
        <v>1.228</v>
      </c>
      <c r="E66">
        <f>0.01*$C66*掺杂元素表!D$10+(1-0.01*$C66*掺杂元素表!$B$10)*掺杂元素表!D$2</f>
        <v>138.97999999999999</v>
      </c>
      <c r="F66">
        <f>0.01*$C66*掺杂元素表!E$10+(1-0.01*$C66*掺杂元素表!$B$10)*掺杂元素表!E$2</f>
        <v>2.61296911106855</v>
      </c>
      <c r="G66">
        <f>0.01*$C66*掺杂元素表!F$10+(1-0.01*$C66*掺杂元素表!$B$10)*掺杂元素表!F$2</f>
        <v>233.84</v>
      </c>
      <c r="H66">
        <f>0.01*$C66*掺杂元素表!G$10+(1-0.01*$C66*掺杂元素表!$B$10)*掺杂元素表!G$2</f>
        <v>4.82</v>
      </c>
      <c r="I66">
        <f>0.01*$C66*掺杂元素表!H$10+(1-0.01*$C66*掺杂元素表!$B$10)*掺杂元素表!H$2</f>
        <v>147.13999999999999</v>
      </c>
      <c r="J66">
        <f>0.01*$C66*掺杂元素表!I$10+(1-0.01*$C66*掺杂元素表!$B$10)*掺杂元素表!I$2</f>
        <v>2.7726000000000002</v>
      </c>
      <c r="K66">
        <f>0.01*$C66*掺杂元素表!J$10+(1-0.01*$C66*掺杂元素表!$B$10)*掺杂元素表!J$2</f>
        <v>1.7716000000000001</v>
      </c>
      <c r="L66">
        <f>0.01*$C66*掺杂元素表!K$10+(1-0.01*$C66*掺杂元素表!$B$10)*掺杂元素表!K$2</f>
        <v>1.8362000000000001</v>
      </c>
      <c r="M66">
        <f>0.01*$C66*掺杂元素表!L$10+(1-0.01*$C66*掺杂元素表!$B$10)*掺杂元素表!L$2</f>
        <v>698.03</v>
      </c>
      <c r="N66">
        <f>0.01*$C66*掺杂元素表!M$10+(1-0.01*$C66*掺杂元素表!$B$10)*掺杂元素表!M$2</f>
        <v>119.06399999999999</v>
      </c>
      <c r="O66">
        <f>0.01*$C66*掺杂元素表!N$10+(1-0.01*$C66*掺杂元素表!$B$10)*掺杂元素表!N$2</f>
        <v>104.40312</v>
      </c>
      <c r="P66">
        <f>0.01*$C66*掺杂元素表!O$10+(1-0.01*$C66*掺杂元素表!$B$10)*掺杂元素表!O$2</f>
        <v>3.5350000000000001</v>
      </c>
      <c r="Q66">
        <f>0.01*$C66*掺杂元素表!P$10+(1-0.01*$C66*掺杂元素表!$B$10)*掺杂元素表!P$2</f>
        <v>45.42</v>
      </c>
      <c r="R66">
        <f>0.01*$C66*掺杂元素表!Q$10+(1-0.01*$C66*掺杂元素表!$B$10)*掺杂元素表!Q$2</f>
        <v>0.86340725806451601</v>
      </c>
      <c r="S66">
        <f t="shared" ref="S66:S100" si="6">Q66/P66</f>
        <v>12.8486562942009</v>
      </c>
      <c r="T66">
        <f>0.01*$C66*掺杂元素表!S$10+(1-0.01*$C66*掺杂元素表!$B$10)*掺杂元素表!S$2</f>
        <v>2.3153000000000001</v>
      </c>
      <c r="U66">
        <v>22</v>
      </c>
      <c r="V66" t="str">
        <f>掺杂元素表!A$6</f>
        <v>Ta</v>
      </c>
      <c r="W66">
        <f>0.01*$U66*掺杂元素表!C$6+(1-0.01*$U66*掺杂元素表!$B$6/5)*掺杂元素表!C$3</f>
        <v>0.64</v>
      </c>
      <c r="X66">
        <f>0.01*$U66*掺杂元素表!D$6+(1-0.01*$U66*掺杂元素表!$B$6/5)*掺杂元素表!D$3</f>
        <v>146.66</v>
      </c>
      <c r="Y66">
        <f>0.01*$U66*掺杂元素表!E$6+(1-0.01*$U66*掺杂元素表!$B$6/5)*掺杂元素表!E$3</f>
        <v>2.2369034328209398</v>
      </c>
      <c r="Z66">
        <f>0.01*$U66*掺杂元素表!F$6+(1-0.01*$U66*掺杂元素表!$B$6/5)*掺杂元素表!F$3</f>
        <v>243</v>
      </c>
      <c r="AA66">
        <f>0.01*$U66*掺杂元素表!G$6+(1-0.01*$U66*掺杂元素表!$B$6/5)*掺杂元素表!G$3</f>
        <v>5</v>
      </c>
      <c r="AB66">
        <f>0.01*$U66*掺杂元素表!H$6+(1-0.01*$U66*掺杂元素表!$B$6/5)*掺杂元素表!H$3</f>
        <v>137.22</v>
      </c>
      <c r="AC66">
        <f>0.01*$U66*掺杂元素表!I$6+(1-0.01*$U66*掺杂元素表!$B$6/5)*掺杂元素表!I$3</f>
        <v>1.7390000000000001</v>
      </c>
      <c r="AD66">
        <f>0.01*$U66*掺杂元素表!J$6+(1-0.01*$U66*掺杂元素表!$B$6/5)*掺杂元素表!J$3</f>
        <v>1.7050000000000001</v>
      </c>
      <c r="AE66">
        <f>0.01*$U66*掺杂元素表!K$6+(1-0.01*$U66*掺杂元素表!$B$6/5)*掺杂元素表!K$3</f>
        <v>1.5780000000000001</v>
      </c>
      <c r="AF66">
        <f>0.01*$U66*掺杂元素表!L$6+(1-0.01*$U66*掺杂元素表!$B$6/5)*掺杂元素表!L$3</f>
        <v>676.05799999999999</v>
      </c>
      <c r="AG66">
        <f>0.01*$U66*掺杂元素表!M$6+(1-0.01*$U66*掺杂元素表!$B$6/5)*掺杂元素表!M$3</f>
        <v>73.977999999999994</v>
      </c>
      <c r="AH66">
        <f>0.01*$U66*掺杂元素表!N$6+(1-0.01*$U66*掺杂元素表!$B$6/5)*掺杂元素表!N$3</f>
        <v>112.27502</v>
      </c>
      <c r="AI66">
        <f>0.01*$U66*掺杂元素表!O$6+(1-0.01*$U66*掺杂元素表!$B$6/5)*掺杂元素表!O$3</f>
        <v>4.2300000000000004</v>
      </c>
      <c r="AJ66">
        <f>0.01*$U66*掺杂元素表!P$6+(1-0.01*$U66*掺杂元素表!$B$6/5)*掺杂元素表!P$3</f>
        <v>48.04</v>
      </c>
      <c r="AK66">
        <f>0.01*$U66*掺杂元素表!Q$6+(1-0.01*$U66*掺杂元素表!$B$6/5)*掺杂元素表!Q$3</f>
        <v>7.8125</v>
      </c>
      <c r="AL66">
        <f t="shared" ref="AL66:AL100" si="7">AJ66/AI66</f>
        <v>11.3569739952719</v>
      </c>
      <c r="AM66">
        <f>0.01*$U66*掺杂元素表!S$6+(1-0.01*$U66*掺杂元素表!$B$6/5)*掺杂元素表!S$3</f>
        <v>2.7665999999999999</v>
      </c>
      <c r="AN66">
        <v>550</v>
      </c>
      <c r="AO66">
        <f t="shared" si="5"/>
        <v>4.8830313085509796E-4</v>
      </c>
      <c r="AP66" s="3" t="s">
        <v>82</v>
      </c>
      <c r="AQ66" s="3">
        <v>162.80965</v>
      </c>
      <c r="AR66" s="3">
        <v>314.28872000000001</v>
      </c>
      <c r="AS66">
        <f t="shared" si="3"/>
        <v>0.91091991223443503</v>
      </c>
      <c r="AT66">
        <v>5.5433770000000004</v>
      </c>
      <c r="AU66">
        <v>5.590554</v>
      </c>
      <c r="AV66">
        <v>15.690102</v>
      </c>
      <c r="AW66">
        <v>486.245</v>
      </c>
      <c r="AZ66">
        <f t="shared" si="4"/>
        <v>1.55910175438596E-2</v>
      </c>
      <c r="BA66">
        <v>0.66544000000000003</v>
      </c>
      <c r="BB66">
        <v>4.4434399999999998</v>
      </c>
      <c r="BC66" s="4">
        <v>285</v>
      </c>
    </row>
    <row r="67" spans="1:56" x14ac:dyDescent="0.25">
      <c r="A67" t="s">
        <v>81</v>
      </c>
      <c r="B67" t="str">
        <f>掺杂元素表!A$10</f>
        <v>Sm</v>
      </c>
      <c r="C67">
        <v>4</v>
      </c>
      <c r="D67">
        <f>0.01*$C67*掺杂元素表!C$10+(1-0.01*$C67*掺杂元素表!$B$10)*掺杂元素表!C$2</f>
        <v>1.1759999999999999</v>
      </c>
      <c r="E67">
        <f>0.01*$C67*掺杂元素表!D$10+(1-0.01*$C67*掺杂元素表!$B$10)*掺杂元素表!D$2</f>
        <v>133.96</v>
      </c>
      <c r="F67">
        <f>0.01*$C67*掺杂元素表!E$10+(1-0.01*$C67*掺杂元素表!$B$10)*掺杂元素表!E$2</f>
        <v>2.5015227617155502</v>
      </c>
      <c r="G67">
        <f>0.01*$C67*掺杂元素表!F$10+(1-0.01*$C67*掺杂元素表!$B$10)*掺杂元素表!F$2</f>
        <v>224.68</v>
      </c>
      <c r="H67">
        <f>0.01*$C67*掺杂元素表!G$10+(1-0.01*$C67*掺杂元素表!$B$10)*掺杂元素表!G$2</f>
        <v>4.6399999999999997</v>
      </c>
      <c r="I67">
        <f>0.01*$C67*掺杂元素表!H$10+(1-0.01*$C67*掺杂元素表!$B$10)*掺杂元素表!H$2</f>
        <v>141.28</v>
      </c>
      <c r="J67">
        <f>0.01*$C67*掺杂元素表!I$10+(1-0.01*$C67*掺杂元素表!$B$10)*掺杂元素表!I$2</f>
        <v>2.6452</v>
      </c>
      <c r="K67">
        <f>0.01*$C67*掺杂元素表!J$10+(1-0.01*$C67*掺杂元素表!$B$10)*掺杂元素表!J$2</f>
        <v>1.6832</v>
      </c>
      <c r="L67">
        <f>0.01*$C67*掺杂元素表!K$10+(1-0.01*$C67*掺杂元素表!$B$10)*掺杂元素表!K$2</f>
        <v>1.7423999999999999</v>
      </c>
      <c r="M67">
        <f>0.01*$C67*掺杂元素表!L$10+(1-0.01*$C67*掺杂元素表!$B$10)*掺杂元素表!L$2</f>
        <v>665.06</v>
      </c>
      <c r="N67">
        <f>0.01*$C67*掺杂元素表!M$10+(1-0.01*$C67*掺杂元素表!$B$10)*掺杂元素表!M$2</f>
        <v>112.52800000000001</v>
      </c>
      <c r="O67">
        <f>0.01*$C67*掺杂元素表!N$10+(1-0.01*$C67*掺杂元素表!$B$10)*掺杂元素表!N$2</f>
        <v>100.93823999999999</v>
      </c>
      <c r="P67">
        <f>0.01*$C67*掺杂元素表!O$10+(1-0.01*$C67*掺杂元素表!$B$10)*掺杂元素表!O$2</f>
        <v>3.37</v>
      </c>
      <c r="Q67">
        <f>0.01*$C67*掺杂元素表!P$10+(1-0.01*$C67*掺杂元素表!$B$10)*掺杂元素表!P$2</f>
        <v>43.84</v>
      </c>
      <c r="R67">
        <f>0.01*$C67*掺杂元素表!Q$10+(1-0.01*$C67*掺杂元素表!$B$10)*掺杂元素表!Q$2</f>
        <v>0.94556451612903203</v>
      </c>
      <c r="S67">
        <f t="shared" si="6"/>
        <v>13.0089020771513</v>
      </c>
      <c r="T67">
        <f>0.01*$C67*掺杂元素表!S$10+(1-0.01*$C67*掺杂元素表!$B$10)*掺杂元素表!S$2</f>
        <v>2.2555999999999998</v>
      </c>
      <c r="U67">
        <v>22</v>
      </c>
      <c r="V67" t="str">
        <f>掺杂元素表!A$6</f>
        <v>Ta</v>
      </c>
      <c r="W67">
        <f>0.01*$U67*掺杂元素表!C$6+(1-0.01*$U67*掺杂元素表!$B$6/5)*掺杂元素表!C$3</f>
        <v>0.64</v>
      </c>
      <c r="X67">
        <f>0.01*$U67*掺杂元素表!D$6+(1-0.01*$U67*掺杂元素表!$B$6/5)*掺杂元素表!D$3</f>
        <v>146.66</v>
      </c>
      <c r="Y67">
        <f>0.01*$U67*掺杂元素表!E$6+(1-0.01*$U67*掺杂元素表!$B$6/5)*掺杂元素表!E$3</f>
        <v>2.2369034328209398</v>
      </c>
      <c r="Z67">
        <f>0.01*$U67*掺杂元素表!F$6+(1-0.01*$U67*掺杂元素表!$B$6/5)*掺杂元素表!F$3</f>
        <v>243</v>
      </c>
      <c r="AA67">
        <f>0.01*$U67*掺杂元素表!G$6+(1-0.01*$U67*掺杂元素表!$B$6/5)*掺杂元素表!G$3</f>
        <v>5</v>
      </c>
      <c r="AB67">
        <f>0.01*$U67*掺杂元素表!H$6+(1-0.01*$U67*掺杂元素表!$B$6/5)*掺杂元素表!H$3</f>
        <v>137.22</v>
      </c>
      <c r="AC67">
        <f>0.01*$U67*掺杂元素表!I$6+(1-0.01*$U67*掺杂元素表!$B$6/5)*掺杂元素表!I$3</f>
        <v>1.7390000000000001</v>
      </c>
      <c r="AD67">
        <f>0.01*$U67*掺杂元素表!J$6+(1-0.01*$U67*掺杂元素表!$B$6/5)*掺杂元素表!J$3</f>
        <v>1.7050000000000001</v>
      </c>
      <c r="AE67">
        <f>0.01*$U67*掺杂元素表!K$6+(1-0.01*$U67*掺杂元素表!$B$6/5)*掺杂元素表!K$3</f>
        <v>1.5780000000000001</v>
      </c>
      <c r="AF67">
        <f>0.01*$U67*掺杂元素表!L$6+(1-0.01*$U67*掺杂元素表!$B$6/5)*掺杂元素表!L$3</f>
        <v>676.05799999999999</v>
      </c>
      <c r="AG67">
        <f>0.01*$U67*掺杂元素表!M$6+(1-0.01*$U67*掺杂元素表!$B$6/5)*掺杂元素表!M$3</f>
        <v>73.977999999999994</v>
      </c>
      <c r="AH67">
        <f>0.01*$U67*掺杂元素表!N$6+(1-0.01*$U67*掺杂元素表!$B$6/5)*掺杂元素表!N$3</f>
        <v>112.27502</v>
      </c>
      <c r="AI67">
        <f>0.01*$U67*掺杂元素表!O$6+(1-0.01*$U67*掺杂元素表!$B$6/5)*掺杂元素表!O$3</f>
        <v>4.2300000000000004</v>
      </c>
      <c r="AJ67">
        <f>0.01*$U67*掺杂元素表!P$6+(1-0.01*$U67*掺杂元素表!$B$6/5)*掺杂元素表!P$3</f>
        <v>48.04</v>
      </c>
      <c r="AK67">
        <f>0.01*$U67*掺杂元素表!Q$6+(1-0.01*$U67*掺杂元素表!$B$6/5)*掺杂元素表!Q$3</f>
        <v>7.8125</v>
      </c>
      <c r="AL67">
        <f t="shared" si="7"/>
        <v>11.3569739952719</v>
      </c>
      <c r="AM67">
        <f>0.01*$U67*掺杂元素表!S$6+(1-0.01*$U67*掺杂元素表!$B$6/5)*掺杂元素表!S$3</f>
        <v>2.7665999999999999</v>
      </c>
      <c r="AN67">
        <v>587.5</v>
      </c>
      <c r="AO67">
        <f t="shared" si="5"/>
        <v>4.8848492679051799E-4</v>
      </c>
      <c r="AP67" s="3" t="s">
        <v>82</v>
      </c>
      <c r="AQ67" s="3">
        <v>131.2216</v>
      </c>
      <c r="AR67" s="3">
        <v>266.54768999999999</v>
      </c>
      <c r="AS67">
        <f t="shared" ref="AS67:AS100" si="8">(D67+1.4)/(SQRT(2)*(W67+1.4))</f>
        <v>0.89289562173360104</v>
      </c>
      <c r="AT67">
        <v>5.5426380000000002</v>
      </c>
      <c r="AU67">
        <v>5.5863290000000001</v>
      </c>
      <c r="AV67">
        <v>15.723367</v>
      </c>
      <c r="AW67">
        <v>486.233</v>
      </c>
      <c r="AZ67">
        <f t="shared" ref="AZ67:AZ100" si="9">BB67/BC67</f>
        <v>1.8614033333333301E-2</v>
      </c>
      <c r="BA67">
        <v>0.69638999999999995</v>
      </c>
      <c r="BB67">
        <v>5.5842099999999997</v>
      </c>
      <c r="BC67" s="4">
        <v>300</v>
      </c>
    </row>
    <row r="68" spans="1:56" x14ac:dyDescent="0.25">
      <c r="A68" t="s">
        <v>81</v>
      </c>
      <c r="B68" t="str">
        <f>掺杂元素表!A$10</f>
        <v>Sm</v>
      </c>
      <c r="C68">
        <v>6</v>
      </c>
      <c r="D68">
        <f>0.01*$C68*掺杂元素表!C$10+(1-0.01*$C68*掺杂元素表!$B$10)*掺杂元素表!C$2</f>
        <v>1.1240000000000001</v>
      </c>
      <c r="E68">
        <f>0.01*$C68*掺杂元素表!D$10+(1-0.01*$C68*掺杂元素表!$B$10)*掺杂元素表!D$2</f>
        <v>128.94</v>
      </c>
      <c r="F68">
        <f>0.01*$C68*掺杂元素表!E$10+(1-0.01*$C68*掺杂元素表!$B$10)*掺杂元素表!E$2</f>
        <v>2.3900764123625402</v>
      </c>
      <c r="G68">
        <f>0.01*$C68*掺杂元素表!F$10+(1-0.01*$C68*掺杂元素表!$B$10)*掺杂元素表!F$2</f>
        <v>215.52</v>
      </c>
      <c r="H68">
        <f>0.01*$C68*掺杂元素表!G$10+(1-0.01*$C68*掺杂元素表!$B$10)*掺杂元素表!G$2</f>
        <v>4.46</v>
      </c>
      <c r="I68">
        <f>0.01*$C68*掺杂元素表!H$10+(1-0.01*$C68*掺杂元素表!$B$10)*掺杂元素表!H$2</f>
        <v>135.41999999999999</v>
      </c>
      <c r="J68">
        <f>0.01*$C68*掺杂元素表!I$10+(1-0.01*$C68*掺杂元素表!$B$10)*掺杂元素表!I$2</f>
        <v>2.5177999999999998</v>
      </c>
      <c r="K68">
        <f>0.01*$C68*掺杂元素表!J$10+(1-0.01*$C68*掺杂元素表!$B$10)*掺杂元素表!J$2</f>
        <v>1.5948</v>
      </c>
      <c r="L68">
        <f>0.01*$C68*掺杂元素表!K$10+(1-0.01*$C68*掺杂元素表!$B$10)*掺杂元素表!K$2</f>
        <v>1.6486000000000001</v>
      </c>
      <c r="M68">
        <f>0.01*$C68*掺杂元素表!L$10+(1-0.01*$C68*掺杂元素表!$B$10)*掺杂元素表!L$2</f>
        <v>632.09</v>
      </c>
      <c r="N68">
        <f>0.01*$C68*掺杂元素表!M$10+(1-0.01*$C68*掺杂元素表!$B$10)*掺杂元素表!M$2</f>
        <v>105.992</v>
      </c>
      <c r="O68">
        <f>0.01*$C68*掺杂元素表!N$10+(1-0.01*$C68*掺杂元素表!$B$10)*掺杂元素表!N$2</f>
        <v>97.47336</v>
      </c>
      <c r="P68">
        <f>0.01*$C68*掺杂元素表!O$10+(1-0.01*$C68*掺杂元素表!$B$10)*掺杂元素表!O$2</f>
        <v>3.2050000000000001</v>
      </c>
      <c r="Q68">
        <f>0.01*$C68*掺杂元素表!P$10+(1-0.01*$C68*掺杂元素表!$B$10)*掺杂元素表!P$2</f>
        <v>42.26</v>
      </c>
      <c r="R68">
        <f>0.01*$C68*掺杂元素表!Q$10+(1-0.01*$C68*掺杂元素表!$B$10)*掺杂元素表!Q$2</f>
        <v>1.02772177419355</v>
      </c>
      <c r="S68">
        <f t="shared" si="6"/>
        <v>13.185647425897001</v>
      </c>
      <c r="T68">
        <f>0.01*$C68*掺杂元素表!S$10+(1-0.01*$C68*掺杂元素表!$B$10)*掺杂元素表!S$2</f>
        <v>2.1959</v>
      </c>
      <c r="U68">
        <v>22</v>
      </c>
      <c r="V68" t="str">
        <f>掺杂元素表!A$6</f>
        <v>Ta</v>
      </c>
      <c r="W68">
        <f>0.01*$U68*掺杂元素表!C$6+(1-0.01*$U68*掺杂元素表!$B$6/5)*掺杂元素表!C$3</f>
        <v>0.64</v>
      </c>
      <c r="X68">
        <f>0.01*$U68*掺杂元素表!D$6+(1-0.01*$U68*掺杂元素表!$B$6/5)*掺杂元素表!D$3</f>
        <v>146.66</v>
      </c>
      <c r="Y68">
        <f>0.01*$U68*掺杂元素表!E$6+(1-0.01*$U68*掺杂元素表!$B$6/5)*掺杂元素表!E$3</f>
        <v>2.2369034328209398</v>
      </c>
      <c r="Z68">
        <f>0.01*$U68*掺杂元素表!F$6+(1-0.01*$U68*掺杂元素表!$B$6/5)*掺杂元素表!F$3</f>
        <v>243</v>
      </c>
      <c r="AA68">
        <f>0.01*$U68*掺杂元素表!G$6+(1-0.01*$U68*掺杂元素表!$B$6/5)*掺杂元素表!G$3</f>
        <v>5</v>
      </c>
      <c r="AB68">
        <f>0.01*$U68*掺杂元素表!H$6+(1-0.01*$U68*掺杂元素表!$B$6/5)*掺杂元素表!H$3</f>
        <v>137.22</v>
      </c>
      <c r="AC68">
        <f>0.01*$U68*掺杂元素表!I$6+(1-0.01*$U68*掺杂元素表!$B$6/5)*掺杂元素表!I$3</f>
        <v>1.7390000000000001</v>
      </c>
      <c r="AD68">
        <f>0.01*$U68*掺杂元素表!J$6+(1-0.01*$U68*掺杂元素表!$B$6/5)*掺杂元素表!J$3</f>
        <v>1.7050000000000001</v>
      </c>
      <c r="AE68">
        <f>0.01*$U68*掺杂元素表!K$6+(1-0.01*$U68*掺杂元素表!$B$6/5)*掺杂元素表!K$3</f>
        <v>1.5780000000000001</v>
      </c>
      <c r="AF68">
        <f>0.01*$U68*掺杂元素表!L$6+(1-0.01*$U68*掺杂元素表!$B$6/5)*掺杂元素表!L$3</f>
        <v>676.05799999999999</v>
      </c>
      <c r="AG68">
        <f>0.01*$U68*掺杂元素表!M$6+(1-0.01*$U68*掺杂元素表!$B$6/5)*掺杂元素表!M$3</f>
        <v>73.977999999999994</v>
      </c>
      <c r="AH68">
        <f>0.01*$U68*掺杂元素表!N$6+(1-0.01*$U68*掺杂元素表!$B$6/5)*掺杂元素表!N$3</f>
        <v>112.27502</v>
      </c>
      <c r="AI68">
        <f>0.01*$U68*掺杂元素表!O$6+(1-0.01*$U68*掺杂元素表!$B$6/5)*掺杂元素表!O$3</f>
        <v>4.2300000000000004</v>
      </c>
      <c r="AJ68">
        <f>0.01*$U68*掺杂元素表!P$6+(1-0.01*$U68*掺杂元素表!$B$6/5)*掺杂元素表!P$3</f>
        <v>48.04</v>
      </c>
      <c r="AK68">
        <f>0.01*$U68*掺杂元素表!Q$6+(1-0.01*$U68*掺杂元素表!$B$6/5)*掺杂元素表!Q$3</f>
        <v>7.8125</v>
      </c>
      <c r="AL68">
        <f t="shared" si="7"/>
        <v>11.3569739952719</v>
      </c>
      <c r="AM68">
        <f>0.01*$U68*掺杂元素表!S$6+(1-0.01*$U68*掺杂元素表!$B$6/5)*掺杂元素表!S$3</f>
        <v>2.7665999999999999</v>
      </c>
      <c r="AN68">
        <v>610.41999999999996</v>
      </c>
      <c r="AO68">
        <f t="shared" si="5"/>
        <v>4.88592507224248E-4</v>
      </c>
      <c r="AP68" s="3" t="s">
        <v>82</v>
      </c>
      <c r="AQ68" s="3">
        <v>103.2231</v>
      </c>
      <c r="AR68" s="3">
        <v>230.65217000000001</v>
      </c>
      <c r="AS68">
        <f t="shared" si="8"/>
        <v>0.87487133123276795</v>
      </c>
      <c r="AT68">
        <v>5.542624</v>
      </c>
      <c r="AU68">
        <v>5.5787050000000002</v>
      </c>
      <c r="AV68">
        <v>15.724740000000001</v>
      </c>
      <c r="AW68">
        <v>486.21899999999999</v>
      </c>
      <c r="AZ68">
        <f t="shared" si="9"/>
        <v>1.02704516129032E-2</v>
      </c>
      <c r="BA68">
        <v>0.60045000000000004</v>
      </c>
      <c r="BB68">
        <v>3.18384</v>
      </c>
      <c r="BC68" s="4">
        <v>310</v>
      </c>
    </row>
    <row r="69" spans="1:56" x14ac:dyDescent="0.25">
      <c r="A69" t="s">
        <v>83</v>
      </c>
      <c r="B69" t="s">
        <v>56</v>
      </c>
      <c r="C69">
        <v>0</v>
      </c>
      <c r="D69">
        <f>0.01*$C69*掺杂元素表!C$10+(1-0.01*$C69*掺杂元素表!$B$10)*掺杂元素表!C$2</f>
        <v>1.28</v>
      </c>
      <c r="E69">
        <f>0.01*$C69*掺杂元素表!D$10+(1-0.01*$C69*掺杂元素表!$B$10)*掺杂元素表!D$2</f>
        <v>144</v>
      </c>
      <c r="F69">
        <f>0.01*$C69*掺杂元素表!E$10+(1-0.01*$C69*掺杂元素表!$B$10)*掺杂元素表!E$2</f>
        <v>2.72441546042156</v>
      </c>
      <c r="G69">
        <f>0.01*$C69*掺杂元素表!F$10+(1-0.01*$C69*掺杂元素表!$B$10)*掺杂元素表!F$2</f>
        <v>243</v>
      </c>
      <c r="H69">
        <f>0.01*$C69*掺杂元素表!G$10+(1-0.01*$C69*掺杂元素表!$B$10)*掺杂元素表!G$2</f>
        <v>5</v>
      </c>
      <c r="I69">
        <f>0.01*$C69*掺杂元素表!H$10+(1-0.01*$C69*掺杂元素表!$B$10)*掺杂元素表!H$2</f>
        <v>153</v>
      </c>
      <c r="J69">
        <f>0.01*$C69*掺杂元素表!I$10+(1-0.01*$C69*掺杂元素表!$B$10)*掺杂元素表!I$2</f>
        <v>2.9</v>
      </c>
      <c r="K69">
        <f>0.01*$C69*掺杂元素表!J$10+(1-0.01*$C69*掺杂元素表!$B$10)*掺杂元素表!J$2</f>
        <v>1.86</v>
      </c>
      <c r="L69">
        <f>0.01*$C69*掺杂元素表!K$10+(1-0.01*$C69*掺杂元素表!$B$10)*掺杂元素表!K$2</f>
        <v>1.93</v>
      </c>
      <c r="M69">
        <f>0.01*$C69*掺杂元素表!L$10+(1-0.01*$C69*掺杂元素表!$B$10)*掺杂元素表!L$2</f>
        <v>731</v>
      </c>
      <c r="N69">
        <f>0.01*$C69*掺杂元素表!M$10+(1-0.01*$C69*掺杂元素表!$B$10)*掺杂元素表!M$2</f>
        <v>125.6</v>
      </c>
      <c r="O69">
        <f>0.01*$C69*掺杂元素表!N$10+(1-0.01*$C69*掺杂元素表!$B$10)*掺杂元素表!N$2</f>
        <v>107.86799999999999</v>
      </c>
      <c r="P69">
        <f>0.01*$C69*掺杂元素表!O$10+(1-0.01*$C69*掺杂元素表!$B$10)*掺杂元素表!O$2</f>
        <v>3.7</v>
      </c>
      <c r="Q69">
        <f>0.01*$C69*掺杂元素表!P$10+(1-0.01*$C69*掺杂元素表!$B$10)*掺杂元素表!P$2</f>
        <v>47</v>
      </c>
      <c r="R69">
        <f>0.01*$C69*掺杂元素表!Q$10+(1-0.01*$C69*掺杂元素表!$B$10)*掺杂元素表!Q$2</f>
        <v>0.78125</v>
      </c>
      <c r="S69">
        <f t="shared" si="6"/>
        <v>12.7027027027027</v>
      </c>
      <c r="T69">
        <f>0.01*$C69*掺杂元素表!S$10+(1-0.01*$C69*掺杂元素表!$B$10)*掺杂元素表!S$2</f>
        <v>2.375</v>
      </c>
      <c r="U69">
        <v>0</v>
      </c>
      <c r="V69" t="s">
        <v>56</v>
      </c>
      <c r="W69">
        <f>0.01*$U69*掺杂元素表!C$6+(1-0.01*$U69*掺杂元素表!$B$6/5)*掺杂元素表!C$3</f>
        <v>0.64</v>
      </c>
      <c r="X69">
        <f>0.01*$U69*掺杂元素表!D$6+(1-0.01*$U69*掺杂元素表!$B$6/5)*掺杂元素表!D$3</f>
        <v>146</v>
      </c>
      <c r="Y69">
        <f>0.01*$U69*掺杂元素表!E$6+(1-0.01*$U69*掺杂元素表!$B$6/5)*掺杂元素表!E$3</f>
        <v>2.2349234328209402</v>
      </c>
      <c r="Z69">
        <f>0.01*$U69*掺杂元素表!F$6+(1-0.01*$U69*掺杂元素表!$B$6/5)*掺杂元素表!F$3</f>
        <v>243</v>
      </c>
      <c r="AA69">
        <f>0.01*$U69*掺杂元素表!G$6+(1-0.01*$U69*掺杂元素表!$B$6/5)*掺杂元素表!G$3</f>
        <v>5</v>
      </c>
      <c r="AB69">
        <f>0.01*$U69*掺杂元素表!H$6+(1-0.01*$U69*掺杂元素表!$B$6/5)*掺杂元素表!H$3</f>
        <v>137</v>
      </c>
      <c r="AC69">
        <f>0.01*$U69*掺杂元素表!I$6+(1-0.01*$U69*掺杂元素表!$B$6/5)*掺杂元素表!I$3</f>
        <v>1.75</v>
      </c>
      <c r="AD69">
        <f>0.01*$U69*掺杂元素表!J$6+(1-0.01*$U69*掺杂元素表!$B$6/5)*掺杂元素表!J$3</f>
        <v>1.76</v>
      </c>
      <c r="AE69">
        <f>0.01*$U69*掺杂元素表!K$6+(1-0.01*$U69*掺杂元素表!$B$6/5)*掺杂元素表!K$3</f>
        <v>1.6</v>
      </c>
      <c r="AF69">
        <f>0.01*$U69*掺杂元素表!L$6+(1-0.01*$U69*掺杂元素表!$B$6/5)*掺杂元素表!L$3</f>
        <v>652.1</v>
      </c>
      <c r="AG69">
        <f>0.01*$U69*掺杂元素表!M$6+(1-0.01*$U69*掺杂元素表!$B$6/5)*掺杂元素表!M$3</f>
        <v>86.1</v>
      </c>
      <c r="AH69">
        <f>0.01*$U69*掺杂元素表!N$6+(1-0.01*$U69*掺杂元素表!$B$6/5)*掺杂元素表!N$3</f>
        <v>92.906000000000006</v>
      </c>
      <c r="AI69">
        <f>0.01*$U69*掺杂元素表!O$6+(1-0.01*$U69*掺杂元素表!$B$6/5)*掺杂元素表!O$3</f>
        <v>4.45</v>
      </c>
      <c r="AJ69">
        <f>0.01*$U69*掺杂元素表!P$6+(1-0.01*$U69*掺杂元素表!$B$6/5)*掺杂元素表!P$3</f>
        <v>41</v>
      </c>
      <c r="AK69">
        <f>0.01*$U69*掺杂元素表!Q$6+(1-0.01*$U69*掺杂元素表!$B$6/5)*掺杂元素表!Q$3</f>
        <v>7.8125</v>
      </c>
      <c r="AL69">
        <f t="shared" si="7"/>
        <v>9.2134831460674196</v>
      </c>
      <c r="AM69">
        <f>0.01*$U69*掺杂元素表!S$6+(1-0.01*$U69*掺杂元素表!$B$6/5)*掺杂元素表!S$3</f>
        <v>2.76</v>
      </c>
      <c r="AN69">
        <v>220.41</v>
      </c>
      <c r="AO69">
        <f t="shared" si="5"/>
        <v>4.8344035642783198E-4</v>
      </c>
      <c r="AP69" s="3">
        <v>74.28</v>
      </c>
      <c r="AQ69" s="3">
        <v>264.52</v>
      </c>
      <c r="AR69" s="3">
        <v>343.46</v>
      </c>
      <c r="AS69">
        <f t="shared" si="8"/>
        <v>0.92894420273526801</v>
      </c>
      <c r="AT69">
        <v>5.5517399999999997</v>
      </c>
      <c r="AU69">
        <v>5.6067299999999998</v>
      </c>
      <c r="AV69">
        <v>15.64771</v>
      </c>
      <c r="AW69">
        <v>487.15884999999997</v>
      </c>
      <c r="AZ69">
        <f t="shared" si="9"/>
        <v>1.3456229261552301E-2</v>
      </c>
      <c r="BA69">
        <v>0.33701999999999999</v>
      </c>
      <c r="BB69">
        <v>2.3809300000000002</v>
      </c>
      <c r="BC69" s="4">
        <v>176.93887000000001</v>
      </c>
    </row>
    <row r="70" spans="1:56" x14ac:dyDescent="0.25">
      <c r="A70" t="s">
        <v>83</v>
      </c>
      <c r="B70" t="str">
        <f>掺杂元素表!A$10</f>
        <v>Sm</v>
      </c>
      <c r="C70">
        <v>0.5</v>
      </c>
      <c r="D70">
        <f>0.01*$C70*掺杂元素表!C$10+(1-0.01*$C70*掺杂元素表!$B$10)*掺杂元素表!C$2</f>
        <v>1.2669999999999999</v>
      </c>
      <c r="E70">
        <f>0.01*$C70*掺杂元素表!D$10+(1-0.01*$C70*掺杂元素表!$B$10)*掺杂元素表!D$2</f>
        <v>142.745</v>
      </c>
      <c r="F70">
        <f>0.01*$C70*掺杂元素表!E$10+(1-0.01*$C70*掺杂元素表!$B$10)*掺杂元素表!E$2</f>
        <v>2.6965538730833098</v>
      </c>
      <c r="G70">
        <f>0.01*$C70*掺杂元素表!F$10+(1-0.01*$C70*掺杂元素表!$B$10)*掺杂元素表!F$2</f>
        <v>240.71</v>
      </c>
      <c r="H70">
        <f>0.01*$C70*掺杂元素表!G$10+(1-0.01*$C70*掺杂元素表!$B$10)*掺杂元素表!G$2</f>
        <v>4.9550000000000001</v>
      </c>
      <c r="I70">
        <f>0.01*$C70*掺杂元素表!H$10+(1-0.01*$C70*掺杂元素表!$B$10)*掺杂元素表!H$2</f>
        <v>151.535</v>
      </c>
      <c r="J70">
        <f>0.01*$C70*掺杂元素表!I$10+(1-0.01*$C70*掺杂元素表!$B$10)*掺杂元素表!I$2</f>
        <v>2.86815</v>
      </c>
      <c r="K70">
        <f>0.01*$C70*掺杂元素表!J$10+(1-0.01*$C70*掺杂元素表!$B$10)*掺杂元素表!J$2</f>
        <v>1.8379000000000001</v>
      </c>
      <c r="L70">
        <f>0.01*$C70*掺杂元素表!K$10+(1-0.01*$C70*掺杂元素表!$B$10)*掺杂元素表!K$2</f>
        <v>1.90655</v>
      </c>
      <c r="M70">
        <f>0.01*$C70*掺杂元素表!L$10+(1-0.01*$C70*掺杂元素表!$B$10)*掺杂元素表!L$2</f>
        <v>722.75750000000005</v>
      </c>
      <c r="N70">
        <f>0.01*$C70*掺杂元素表!M$10+(1-0.01*$C70*掺杂元素表!$B$10)*掺杂元素表!M$2</f>
        <v>123.96599999999999</v>
      </c>
      <c r="O70">
        <f>0.01*$C70*掺杂元素表!N$10+(1-0.01*$C70*掺杂元素表!$B$10)*掺杂元素表!N$2</f>
        <v>107.00178</v>
      </c>
      <c r="P70">
        <f>0.01*$C70*掺杂元素表!O$10+(1-0.01*$C70*掺杂元素表!$B$10)*掺杂元素表!O$2</f>
        <v>3.6587499999999999</v>
      </c>
      <c r="Q70">
        <f>0.01*$C70*掺杂元素表!P$10+(1-0.01*$C70*掺杂元素表!$B$10)*掺杂元素表!P$2</f>
        <v>46.604999999999997</v>
      </c>
      <c r="R70">
        <f>0.01*$C70*掺杂元素表!Q$10+(1-0.01*$C70*掺杂元素表!$B$10)*掺杂元素表!Q$2</f>
        <v>0.801789314516129</v>
      </c>
      <c r="S70">
        <f t="shared" si="6"/>
        <v>12.7379569525111</v>
      </c>
      <c r="T70">
        <f>0.01*$C70*掺杂元素表!S$10+(1-0.01*$C70*掺杂元素表!$B$10)*掺杂元素表!S$2</f>
        <v>2.3600750000000001</v>
      </c>
      <c r="U70">
        <v>0</v>
      </c>
      <c r="V70" t="s">
        <v>56</v>
      </c>
      <c r="W70">
        <f>0.01*$U70*掺杂元素表!C$6+(1-0.01*$U70*掺杂元素表!$B$6/5)*掺杂元素表!C$3</f>
        <v>0.64</v>
      </c>
      <c r="X70">
        <f>0.01*$U70*掺杂元素表!D$6+(1-0.01*$U70*掺杂元素表!$B$6/5)*掺杂元素表!D$3</f>
        <v>146</v>
      </c>
      <c r="Y70">
        <f>0.01*$U70*掺杂元素表!E$6+(1-0.01*$U70*掺杂元素表!$B$6/5)*掺杂元素表!E$3</f>
        <v>2.2349234328209402</v>
      </c>
      <c r="Z70">
        <f>0.01*$U70*掺杂元素表!F$6+(1-0.01*$U70*掺杂元素表!$B$6/5)*掺杂元素表!F$3</f>
        <v>243</v>
      </c>
      <c r="AA70">
        <f>0.01*$U70*掺杂元素表!G$6+(1-0.01*$U70*掺杂元素表!$B$6/5)*掺杂元素表!G$3</f>
        <v>5</v>
      </c>
      <c r="AB70">
        <f>0.01*$U70*掺杂元素表!H$6+(1-0.01*$U70*掺杂元素表!$B$6/5)*掺杂元素表!H$3</f>
        <v>137</v>
      </c>
      <c r="AC70">
        <f>0.01*$U70*掺杂元素表!I$6+(1-0.01*$U70*掺杂元素表!$B$6/5)*掺杂元素表!I$3</f>
        <v>1.75</v>
      </c>
      <c r="AD70">
        <f>0.01*$U70*掺杂元素表!J$6+(1-0.01*$U70*掺杂元素表!$B$6/5)*掺杂元素表!J$3</f>
        <v>1.76</v>
      </c>
      <c r="AE70">
        <f>0.01*$U70*掺杂元素表!K$6+(1-0.01*$U70*掺杂元素表!$B$6/5)*掺杂元素表!K$3</f>
        <v>1.6</v>
      </c>
      <c r="AF70">
        <f>0.01*$U70*掺杂元素表!L$6+(1-0.01*$U70*掺杂元素表!$B$6/5)*掺杂元素表!L$3</f>
        <v>652.1</v>
      </c>
      <c r="AG70">
        <f>0.01*$U70*掺杂元素表!M$6+(1-0.01*$U70*掺杂元素表!$B$6/5)*掺杂元素表!M$3</f>
        <v>86.1</v>
      </c>
      <c r="AH70">
        <f>0.01*$U70*掺杂元素表!N$6+(1-0.01*$U70*掺杂元素表!$B$6/5)*掺杂元素表!N$3</f>
        <v>92.906000000000006</v>
      </c>
      <c r="AI70">
        <f>0.01*$U70*掺杂元素表!O$6+(1-0.01*$U70*掺杂元素表!$B$6/5)*掺杂元素表!O$3</f>
        <v>4.45</v>
      </c>
      <c r="AJ70">
        <f>0.01*$U70*掺杂元素表!P$6+(1-0.01*$U70*掺杂元素表!$B$6/5)*掺杂元素表!P$3</f>
        <v>41</v>
      </c>
      <c r="AK70">
        <f>0.01*$U70*掺杂元素表!Q$6+(1-0.01*$U70*掺杂元素表!$B$6/5)*掺杂元素表!Q$3</f>
        <v>7.8125</v>
      </c>
      <c r="AL70">
        <f t="shared" si="7"/>
        <v>9.2134831460674196</v>
      </c>
      <c r="AM70">
        <f>0.01*$U70*掺杂元素表!S$6+(1-0.01*$U70*掺杂元素表!$B$6/5)*掺杂元素表!S$3</f>
        <v>2.76</v>
      </c>
      <c r="AN70">
        <v>261.22000000000003</v>
      </c>
      <c r="AO70">
        <f t="shared" si="5"/>
        <v>4.8508297123644702E-4</v>
      </c>
      <c r="AP70" s="3">
        <v>59.87</v>
      </c>
      <c r="AQ70" s="3">
        <v>257.43</v>
      </c>
      <c r="AR70" s="3">
        <v>343.46</v>
      </c>
      <c r="AS70">
        <f t="shared" si="8"/>
        <v>0.92443813011006004</v>
      </c>
      <c r="AT70">
        <v>5.5479500000000002</v>
      </c>
      <c r="AU70">
        <v>5.6002099999999997</v>
      </c>
      <c r="AV70">
        <v>15.6576</v>
      </c>
      <c r="AW70">
        <v>486.53843000000001</v>
      </c>
      <c r="AZ70">
        <f t="shared" si="9"/>
        <v>1.2388638296587901E-2</v>
      </c>
      <c r="BA70">
        <v>0.38109999999999999</v>
      </c>
      <c r="BB70">
        <v>2.31488</v>
      </c>
      <c r="BC70" s="4">
        <v>186.85507999999999</v>
      </c>
    </row>
    <row r="71" spans="1:56" x14ac:dyDescent="0.25">
      <c r="A71" t="s">
        <v>83</v>
      </c>
      <c r="B71" t="str">
        <f>掺杂元素表!A$10</f>
        <v>Sm</v>
      </c>
      <c r="C71">
        <v>1</v>
      </c>
      <c r="D71">
        <f>0.01*$C71*掺杂元素表!C$10+(1-0.01*$C71*掺杂元素表!$B$10)*掺杂元素表!C$2</f>
        <v>1.254</v>
      </c>
      <c r="E71">
        <f>0.01*$C71*掺杂元素表!D$10+(1-0.01*$C71*掺杂元素表!$B$10)*掺杂元素表!D$2</f>
        <v>141.49</v>
      </c>
      <c r="F71">
        <f>0.01*$C71*掺杂元素表!E$10+(1-0.01*$C71*掺杂元素表!$B$10)*掺杂元素表!E$2</f>
        <v>2.6686922857450601</v>
      </c>
      <c r="G71">
        <f>0.01*$C71*掺杂元素表!F$10+(1-0.01*$C71*掺杂元素表!$B$10)*掺杂元素表!F$2</f>
        <v>238.42</v>
      </c>
      <c r="H71">
        <f>0.01*$C71*掺杂元素表!G$10+(1-0.01*$C71*掺杂元素表!$B$10)*掺杂元素表!G$2</f>
        <v>4.91</v>
      </c>
      <c r="I71">
        <f>0.01*$C71*掺杂元素表!H$10+(1-0.01*$C71*掺杂元素表!$B$10)*掺杂元素表!H$2</f>
        <v>150.07</v>
      </c>
      <c r="J71">
        <f>0.01*$C71*掺杂元素表!I$10+(1-0.01*$C71*掺杂元素表!$B$10)*掺杂元素表!I$2</f>
        <v>2.8363</v>
      </c>
      <c r="K71">
        <f>0.01*$C71*掺杂元素表!J$10+(1-0.01*$C71*掺杂元素表!$B$10)*掺杂元素表!J$2</f>
        <v>1.8158000000000001</v>
      </c>
      <c r="L71">
        <f>0.01*$C71*掺杂元素表!K$10+(1-0.01*$C71*掺杂元素表!$B$10)*掺杂元素表!K$2</f>
        <v>1.8831</v>
      </c>
      <c r="M71">
        <f>0.01*$C71*掺杂元素表!L$10+(1-0.01*$C71*掺杂元素表!$B$10)*掺杂元素表!L$2</f>
        <v>714.51499999999999</v>
      </c>
      <c r="N71">
        <f>0.01*$C71*掺杂元素表!M$10+(1-0.01*$C71*掺杂元素表!$B$10)*掺杂元素表!M$2</f>
        <v>122.33199999999999</v>
      </c>
      <c r="O71">
        <f>0.01*$C71*掺杂元素表!N$10+(1-0.01*$C71*掺杂元素表!$B$10)*掺杂元素表!N$2</f>
        <v>106.13556</v>
      </c>
      <c r="P71">
        <f>0.01*$C71*掺杂元素表!O$10+(1-0.01*$C71*掺杂元素表!$B$10)*掺杂元素表!O$2</f>
        <v>3.6175000000000002</v>
      </c>
      <c r="Q71">
        <f>0.01*$C71*掺杂元素表!P$10+(1-0.01*$C71*掺杂元素表!$B$10)*掺杂元素表!P$2</f>
        <v>46.21</v>
      </c>
      <c r="R71">
        <f>0.01*$C71*掺杂元素表!Q$10+(1-0.01*$C71*掺杂元素表!$B$10)*掺杂元素表!Q$2</f>
        <v>0.82232862903225801</v>
      </c>
      <c r="S71">
        <f t="shared" si="6"/>
        <v>12.7740152038701</v>
      </c>
      <c r="T71">
        <f>0.01*$C71*掺杂元素表!S$10+(1-0.01*$C71*掺杂元素表!$B$10)*掺杂元素表!S$2</f>
        <v>2.3451499999999998</v>
      </c>
      <c r="U71">
        <v>0</v>
      </c>
      <c r="V71" t="s">
        <v>56</v>
      </c>
      <c r="W71">
        <f>0.01*$U71*掺杂元素表!C$6+(1-0.01*$U71*掺杂元素表!$B$6/5)*掺杂元素表!C$3</f>
        <v>0.64</v>
      </c>
      <c r="X71">
        <f>0.01*$U71*掺杂元素表!D$6+(1-0.01*$U71*掺杂元素表!$B$6/5)*掺杂元素表!D$3</f>
        <v>146</v>
      </c>
      <c r="Y71">
        <f>0.01*$U71*掺杂元素表!E$6+(1-0.01*$U71*掺杂元素表!$B$6/5)*掺杂元素表!E$3</f>
        <v>2.2349234328209402</v>
      </c>
      <c r="Z71">
        <f>0.01*$U71*掺杂元素表!F$6+(1-0.01*$U71*掺杂元素表!$B$6/5)*掺杂元素表!F$3</f>
        <v>243</v>
      </c>
      <c r="AA71">
        <f>0.01*$U71*掺杂元素表!G$6+(1-0.01*$U71*掺杂元素表!$B$6/5)*掺杂元素表!G$3</f>
        <v>5</v>
      </c>
      <c r="AB71">
        <f>0.01*$U71*掺杂元素表!H$6+(1-0.01*$U71*掺杂元素表!$B$6/5)*掺杂元素表!H$3</f>
        <v>137</v>
      </c>
      <c r="AC71">
        <f>0.01*$U71*掺杂元素表!I$6+(1-0.01*$U71*掺杂元素表!$B$6/5)*掺杂元素表!I$3</f>
        <v>1.75</v>
      </c>
      <c r="AD71">
        <f>0.01*$U71*掺杂元素表!J$6+(1-0.01*$U71*掺杂元素表!$B$6/5)*掺杂元素表!J$3</f>
        <v>1.76</v>
      </c>
      <c r="AE71">
        <f>0.01*$U71*掺杂元素表!K$6+(1-0.01*$U71*掺杂元素表!$B$6/5)*掺杂元素表!K$3</f>
        <v>1.6</v>
      </c>
      <c r="AF71">
        <f>0.01*$U71*掺杂元素表!L$6+(1-0.01*$U71*掺杂元素表!$B$6/5)*掺杂元素表!L$3</f>
        <v>652.1</v>
      </c>
      <c r="AG71">
        <f>0.01*$U71*掺杂元素表!M$6+(1-0.01*$U71*掺杂元素表!$B$6/5)*掺杂元素表!M$3</f>
        <v>86.1</v>
      </c>
      <c r="AH71">
        <f>0.01*$U71*掺杂元素表!N$6+(1-0.01*$U71*掺杂元素表!$B$6/5)*掺杂元素表!N$3</f>
        <v>92.906000000000006</v>
      </c>
      <c r="AI71">
        <f>0.01*$U71*掺杂元素表!O$6+(1-0.01*$U71*掺杂元素表!$B$6/5)*掺杂元素表!O$3</f>
        <v>4.45</v>
      </c>
      <c r="AJ71">
        <f>0.01*$U71*掺杂元素表!P$6+(1-0.01*$U71*掺杂元素表!$B$6/5)*掺杂元素表!P$3</f>
        <v>41</v>
      </c>
      <c r="AK71">
        <f>0.01*$U71*掺杂元素表!Q$6+(1-0.01*$U71*掺杂元素表!$B$6/5)*掺杂元素表!Q$3</f>
        <v>7.8125</v>
      </c>
      <c r="AL71">
        <f t="shared" si="7"/>
        <v>9.2134831460674196</v>
      </c>
      <c r="AM71">
        <f>0.01*$U71*掺杂元素表!S$6+(1-0.01*$U71*掺杂元素表!$B$6/5)*掺杂元素表!S$3</f>
        <v>2.76</v>
      </c>
      <c r="AN71">
        <v>351.02</v>
      </c>
      <c r="AO71">
        <f t="shared" si="5"/>
        <v>4.8670092644250898E-4</v>
      </c>
      <c r="AP71" s="3">
        <v>41.91</v>
      </c>
      <c r="AQ71" s="3">
        <v>250.11</v>
      </c>
      <c r="AR71" s="3">
        <v>347</v>
      </c>
      <c r="AS71">
        <f t="shared" si="8"/>
        <v>0.91993205748485096</v>
      </c>
      <c r="AT71">
        <v>5.5462999999999996</v>
      </c>
      <c r="AU71">
        <v>5.5964200000000002</v>
      </c>
      <c r="AV71">
        <v>15.664160000000001</v>
      </c>
      <c r="AW71">
        <v>486.34311000000002</v>
      </c>
      <c r="AZ71">
        <f t="shared" si="9"/>
        <v>1.9775371436377E-2</v>
      </c>
      <c r="BA71">
        <v>0.53786999999999996</v>
      </c>
      <c r="BB71">
        <v>3.8118300000000001</v>
      </c>
      <c r="BC71" s="4">
        <v>192.75642999999999</v>
      </c>
    </row>
    <row r="72" spans="1:56" x14ac:dyDescent="0.25">
      <c r="A72" t="s">
        <v>83</v>
      </c>
      <c r="B72" t="str">
        <f>掺杂元素表!A$10</f>
        <v>Sm</v>
      </c>
      <c r="C72">
        <v>1.5</v>
      </c>
      <c r="D72">
        <f>0.01*$C72*掺杂元素表!C$10+(1-0.01*$C72*掺杂元素表!$B$10)*掺杂元素表!C$2</f>
        <v>1.2410000000000001</v>
      </c>
      <c r="E72">
        <f>0.01*$C72*掺杂元素表!D$10+(1-0.01*$C72*掺杂元素表!$B$10)*掺杂元素表!D$2</f>
        <v>140.23500000000001</v>
      </c>
      <c r="F72">
        <f>0.01*$C72*掺杂元素表!E$10+(1-0.01*$C72*掺杂元素表!$B$10)*掺杂元素表!E$2</f>
        <v>2.6408306984068002</v>
      </c>
      <c r="G72">
        <f>0.01*$C72*掺杂元素表!F$10+(1-0.01*$C72*掺杂元素表!$B$10)*掺杂元素表!F$2</f>
        <v>236.13</v>
      </c>
      <c r="H72">
        <f>0.01*$C72*掺杂元素表!G$10+(1-0.01*$C72*掺杂元素表!$B$10)*掺杂元素表!G$2</f>
        <v>4.8650000000000002</v>
      </c>
      <c r="I72">
        <f>0.01*$C72*掺杂元素表!H$10+(1-0.01*$C72*掺杂元素表!$B$10)*掺杂元素表!H$2</f>
        <v>148.60499999999999</v>
      </c>
      <c r="J72">
        <f>0.01*$C72*掺杂元素表!I$10+(1-0.01*$C72*掺杂元素表!$B$10)*掺杂元素表!I$2</f>
        <v>2.8044500000000001</v>
      </c>
      <c r="K72">
        <f>0.01*$C72*掺杂元素表!J$10+(1-0.01*$C72*掺杂元素表!$B$10)*掺杂元素表!J$2</f>
        <v>1.7937000000000001</v>
      </c>
      <c r="L72">
        <f>0.01*$C72*掺杂元素表!K$10+(1-0.01*$C72*掺杂元素表!$B$10)*掺杂元素表!K$2</f>
        <v>1.85965</v>
      </c>
      <c r="M72">
        <f>0.01*$C72*掺杂元素表!L$10+(1-0.01*$C72*掺杂元素表!$B$10)*掺杂元素表!L$2</f>
        <v>706.27250000000004</v>
      </c>
      <c r="N72">
        <f>0.01*$C72*掺杂元素表!M$10+(1-0.01*$C72*掺杂元素表!$B$10)*掺杂元素表!M$2</f>
        <v>120.69799999999999</v>
      </c>
      <c r="O72">
        <f>0.01*$C72*掺杂元素表!N$10+(1-0.01*$C72*掺杂元素表!$B$10)*掺杂元素表!N$2</f>
        <v>105.26934</v>
      </c>
      <c r="P72">
        <f>0.01*$C72*掺杂元素表!O$10+(1-0.01*$C72*掺杂元素表!$B$10)*掺杂元素表!O$2</f>
        <v>3.5762499999999999</v>
      </c>
      <c r="Q72">
        <f>0.01*$C72*掺杂元素表!P$10+(1-0.01*$C72*掺杂元素表!$B$10)*掺杂元素表!P$2</f>
        <v>45.814999999999998</v>
      </c>
      <c r="R72">
        <f>0.01*$C72*掺杂元素表!Q$10+(1-0.01*$C72*掺杂元素表!$B$10)*掺杂元素表!Q$2</f>
        <v>0.84286794354838701</v>
      </c>
      <c r="S72">
        <f t="shared" si="6"/>
        <v>12.8109052778749</v>
      </c>
      <c r="T72">
        <f>0.01*$C72*掺杂元素表!S$10+(1-0.01*$C72*掺杂元素表!$B$10)*掺杂元素表!S$2</f>
        <v>2.330225</v>
      </c>
      <c r="U72">
        <v>0</v>
      </c>
      <c r="V72" t="s">
        <v>56</v>
      </c>
      <c r="W72">
        <f>0.01*$U72*掺杂元素表!C$6+(1-0.01*$U72*掺杂元素表!$B$6/5)*掺杂元素表!C$3</f>
        <v>0.64</v>
      </c>
      <c r="X72">
        <f>0.01*$U72*掺杂元素表!D$6+(1-0.01*$U72*掺杂元素表!$B$6/5)*掺杂元素表!D$3</f>
        <v>146</v>
      </c>
      <c r="Y72">
        <f>0.01*$U72*掺杂元素表!E$6+(1-0.01*$U72*掺杂元素表!$B$6/5)*掺杂元素表!E$3</f>
        <v>2.2349234328209402</v>
      </c>
      <c r="Z72">
        <f>0.01*$U72*掺杂元素表!F$6+(1-0.01*$U72*掺杂元素表!$B$6/5)*掺杂元素表!F$3</f>
        <v>243</v>
      </c>
      <c r="AA72">
        <f>0.01*$U72*掺杂元素表!G$6+(1-0.01*$U72*掺杂元素表!$B$6/5)*掺杂元素表!G$3</f>
        <v>5</v>
      </c>
      <c r="AB72">
        <f>0.01*$U72*掺杂元素表!H$6+(1-0.01*$U72*掺杂元素表!$B$6/5)*掺杂元素表!H$3</f>
        <v>137</v>
      </c>
      <c r="AC72">
        <f>0.01*$U72*掺杂元素表!I$6+(1-0.01*$U72*掺杂元素表!$B$6/5)*掺杂元素表!I$3</f>
        <v>1.75</v>
      </c>
      <c r="AD72">
        <f>0.01*$U72*掺杂元素表!J$6+(1-0.01*$U72*掺杂元素表!$B$6/5)*掺杂元素表!J$3</f>
        <v>1.76</v>
      </c>
      <c r="AE72">
        <f>0.01*$U72*掺杂元素表!K$6+(1-0.01*$U72*掺杂元素表!$B$6/5)*掺杂元素表!K$3</f>
        <v>1.6</v>
      </c>
      <c r="AF72">
        <f>0.01*$U72*掺杂元素表!L$6+(1-0.01*$U72*掺杂元素表!$B$6/5)*掺杂元素表!L$3</f>
        <v>652.1</v>
      </c>
      <c r="AG72">
        <f>0.01*$U72*掺杂元素表!M$6+(1-0.01*$U72*掺杂元素表!$B$6/5)*掺杂元素表!M$3</f>
        <v>86.1</v>
      </c>
      <c r="AH72">
        <f>0.01*$U72*掺杂元素表!N$6+(1-0.01*$U72*掺杂元素表!$B$6/5)*掺杂元素表!N$3</f>
        <v>92.906000000000006</v>
      </c>
      <c r="AI72">
        <f>0.01*$U72*掺杂元素表!O$6+(1-0.01*$U72*掺杂元素表!$B$6/5)*掺杂元素表!O$3</f>
        <v>4.45</v>
      </c>
      <c r="AJ72">
        <f>0.01*$U72*掺杂元素表!P$6+(1-0.01*$U72*掺杂元素表!$B$6/5)*掺杂元素表!P$3</f>
        <v>41</v>
      </c>
      <c r="AK72">
        <f>0.01*$U72*掺杂元素表!Q$6+(1-0.01*$U72*掺杂元素表!$B$6/5)*掺杂元素表!Q$3</f>
        <v>7.8125</v>
      </c>
      <c r="AL72">
        <f t="shared" si="7"/>
        <v>9.2134831460674196</v>
      </c>
      <c r="AM72">
        <f>0.01*$U72*掺杂元素表!S$6+(1-0.01*$U72*掺杂元素表!$B$6/5)*掺杂元素表!S$3</f>
        <v>2.76</v>
      </c>
      <c r="AN72">
        <v>391.84</v>
      </c>
      <c r="AO72">
        <f t="shared" si="5"/>
        <v>4.87637282278962E-4</v>
      </c>
      <c r="AP72" s="3" t="s">
        <v>84</v>
      </c>
      <c r="AQ72" s="3">
        <v>239.45</v>
      </c>
      <c r="AR72" s="3">
        <v>351.61</v>
      </c>
      <c r="AS72">
        <f t="shared" si="8"/>
        <v>0.91542598485964299</v>
      </c>
      <c r="AT72">
        <v>5.5430400000000004</v>
      </c>
      <c r="AU72">
        <v>5.5942100000000003</v>
      </c>
      <c r="AV72">
        <v>15.66521</v>
      </c>
      <c r="AW72">
        <v>485.84044999999998</v>
      </c>
      <c r="AZ72">
        <f t="shared" si="9"/>
        <v>1.8627283588849099E-2</v>
      </c>
      <c r="BA72">
        <v>0.50631000000000004</v>
      </c>
      <c r="BB72">
        <v>3.7049599999999998</v>
      </c>
      <c r="BC72" s="4">
        <v>198.89964000000001</v>
      </c>
    </row>
    <row r="73" spans="1:56" ht="12" customHeight="1" x14ac:dyDescent="0.25">
      <c r="A73" t="s">
        <v>83</v>
      </c>
      <c r="B73" t="str">
        <f>掺杂元素表!A$10</f>
        <v>Sm</v>
      </c>
      <c r="C73">
        <v>2</v>
      </c>
      <c r="D73">
        <f>0.01*$C73*掺杂元素表!C$10+(1-0.01*$C73*掺杂元素表!$B$10)*掺杂元素表!C$2</f>
        <v>1.228</v>
      </c>
      <c r="E73">
        <f>0.01*$C73*掺杂元素表!D$10+(1-0.01*$C73*掺杂元素表!$B$10)*掺杂元素表!D$2</f>
        <v>138.97999999999999</v>
      </c>
      <c r="F73">
        <f>0.01*$C73*掺杂元素表!E$10+(1-0.01*$C73*掺杂元素表!$B$10)*掺杂元素表!E$2</f>
        <v>2.61296911106855</v>
      </c>
      <c r="G73">
        <f>0.01*$C73*掺杂元素表!F$10+(1-0.01*$C73*掺杂元素表!$B$10)*掺杂元素表!F$2</f>
        <v>233.84</v>
      </c>
      <c r="H73">
        <f>0.01*$C73*掺杂元素表!G$10+(1-0.01*$C73*掺杂元素表!$B$10)*掺杂元素表!G$2</f>
        <v>4.82</v>
      </c>
      <c r="I73">
        <f>0.01*$C73*掺杂元素表!H$10+(1-0.01*$C73*掺杂元素表!$B$10)*掺杂元素表!H$2</f>
        <v>147.13999999999999</v>
      </c>
      <c r="J73">
        <f>0.01*$C73*掺杂元素表!I$10+(1-0.01*$C73*掺杂元素表!$B$10)*掺杂元素表!I$2</f>
        <v>2.7726000000000002</v>
      </c>
      <c r="K73">
        <f>0.01*$C73*掺杂元素表!J$10+(1-0.01*$C73*掺杂元素表!$B$10)*掺杂元素表!J$2</f>
        <v>1.7716000000000001</v>
      </c>
      <c r="L73">
        <f>0.01*$C73*掺杂元素表!K$10+(1-0.01*$C73*掺杂元素表!$B$10)*掺杂元素表!K$2</f>
        <v>1.8362000000000001</v>
      </c>
      <c r="M73">
        <f>0.01*$C73*掺杂元素表!L$10+(1-0.01*$C73*掺杂元素表!$B$10)*掺杂元素表!L$2</f>
        <v>698.03</v>
      </c>
      <c r="N73">
        <f>0.01*$C73*掺杂元素表!M$10+(1-0.01*$C73*掺杂元素表!$B$10)*掺杂元素表!M$2</f>
        <v>119.06399999999999</v>
      </c>
      <c r="O73">
        <f>0.01*$C73*掺杂元素表!N$10+(1-0.01*$C73*掺杂元素表!$B$10)*掺杂元素表!N$2</f>
        <v>104.40312</v>
      </c>
      <c r="P73">
        <f>0.01*$C73*掺杂元素表!O$10+(1-0.01*$C73*掺杂元素表!$B$10)*掺杂元素表!O$2</f>
        <v>3.5350000000000001</v>
      </c>
      <c r="Q73">
        <f>0.01*$C73*掺杂元素表!P$10+(1-0.01*$C73*掺杂元素表!$B$10)*掺杂元素表!P$2</f>
        <v>45.42</v>
      </c>
      <c r="R73">
        <f>0.01*$C73*掺杂元素表!Q$10+(1-0.01*$C73*掺杂元素表!$B$10)*掺杂元素表!Q$2</f>
        <v>0.86340725806451601</v>
      </c>
      <c r="S73">
        <f t="shared" si="6"/>
        <v>12.8486562942009</v>
      </c>
      <c r="T73">
        <f>0.01*$C73*掺杂元素表!S$10+(1-0.01*$C73*掺杂元素表!$B$10)*掺杂元素表!S$2</f>
        <v>2.3153000000000001</v>
      </c>
      <c r="U73">
        <v>0</v>
      </c>
      <c r="V73" t="s">
        <v>56</v>
      </c>
      <c r="W73">
        <f>0.01*$U73*掺杂元素表!C$6+(1-0.01*$U73*掺杂元素表!$B$6/5)*掺杂元素表!C$3</f>
        <v>0.64</v>
      </c>
      <c r="X73">
        <f>0.01*$U73*掺杂元素表!D$6+(1-0.01*$U73*掺杂元素表!$B$6/5)*掺杂元素表!D$3</f>
        <v>146</v>
      </c>
      <c r="Y73">
        <f>0.01*$U73*掺杂元素表!E$6+(1-0.01*$U73*掺杂元素表!$B$6/5)*掺杂元素表!E$3</f>
        <v>2.2349234328209402</v>
      </c>
      <c r="Z73">
        <f>0.01*$U73*掺杂元素表!F$6+(1-0.01*$U73*掺杂元素表!$B$6/5)*掺杂元素表!F$3</f>
        <v>243</v>
      </c>
      <c r="AA73">
        <f>0.01*$U73*掺杂元素表!G$6+(1-0.01*$U73*掺杂元素表!$B$6/5)*掺杂元素表!G$3</f>
        <v>5</v>
      </c>
      <c r="AB73">
        <f>0.01*$U73*掺杂元素表!H$6+(1-0.01*$U73*掺杂元素表!$B$6/5)*掺杂元素表!H$3</f>
        <v>137</v>
      </c>
      <c r="AC73">
        <f>0.01*$U73*掺杂元素表!I$6+(1-0.01*$U73*掺杂元素表!$B$6/5)*掺杂元素表!I$3</f>
        <v>1.75</v>
      </c>
      <c r="AD73">
        <f>0.01*$U73*掺杂元素表!J$6+(1-0.01*$U73*掺杂元素表!$B$6/5)*掺杂元素表!J$3</f>
        <v>1.76</v>
      </c>
      <c r="AE73">
        <f>0.01*$U73*掺杂元素表!K$6+(1-0.01*$U73*掺杂元素表!$B$6/5)*掺杂元素表!K$3</f>
        <v>1.6</v>
      </c>
      <c r="AF73">
        <f>0.01*$U73*掺杂元素表!L$6+(1-0.01*$U73*掺杂元素表!$B$6/5)*掺杂元素表!L$3</f>
        <v>652.1</v>
      </c>
      <c r="AG73">
        <f>0.01*$U73*掺杂元素表!M$6+(1-0.01*$U73*掺杂元素表!$B$6/5)*掺杂元素表!M$3</f>
        <v>86.1</v>
      </c>
      <c r="AH73">
        <f>0.01*$U73*掺杂元素表!N$6+(1-0.01*$U73*掺杂元素表!$B$6/5)*掺杂元素表!N$3</f>
        <v>92.906000000000006</v>
      </c>
      <c r="AI73">
        <f>0.01*$U73*掺杂元素表!O$6+(1-0.01*$U73*掺杂元素表!$B$6/5)*掺杂元素表!O$3</f>
        <v>4.45</v>
      </c>
      <c r="AJ73">
        <f>0.01*$U73*掺杂元素表!P$6+(1-0.01*$U73*掺杂元素表!$B$6/5)*掺杂元素表!P$3</f>
        <v>41</v>
      </c>
      <c r="AK73">
        <f>0.01*$U73*掺杂元素表!Q$6+(1-0.01*$U73*掺杂元素表!$B$6/5)*掺杂元素表!Q$3</f>
        <v>7.8125</v>
      </c>
      <c r="AL73">
        <f t="shared" si="7"/>
        <v>9.2134831460674196</v>
      </c>
      <c r="AM73">
        <f>0.01*$U73*掺杂元素表!S$6+(1-0.01*$U73*掺杂元素表!$B$6/5)*掺杂元素表!S$3</f>
        <v>2.76</v>
      </c>
      <c r="AN73">
        <v>400</v>
      </c>
      <c r="AO73">
        <f t="shared" si="5"/>
        <v>4.8794982211769299E-4</v>
      </c>
      <c r="AP73" s="3" t="s">
        <v>84</v>
      </c>
      <c r="AQ73" s="3">
        <v>231.46</v>
      </c>
      <c r="AR73" s="3">
        <v>351.61</v>
      </c>
      <c r="AS73">
        <f t="shared" si="8"/>
        <v>0.91091991223443503</v>
      </c>
      <c r="AT73">
        <v>5.5419600000000004</v>
      </c>
      <c r="AU73">
        <v>5.5915100000000004</v>
      </c>
      <c r="AV73">
        <v>15.671849999999999</v>
      </c>
      <c r="AW73">
        <v>485.60491000000002</v>
      </c>
      <c r="AZ73">
        <f t="shared" si="9"/>
        <v>1.7611843040213401E-2</v>
      </c>
      <c r="BA73">
        <v>0.50183</v>
      </c>
      <c r="BB73">
        <v>3.6968000000000001</v>
      </c>
      <c r="BC73" s="4">
        <v>209.90421000000001</v>
      </c>
    </row>
    <row r="74" spans="1:56" x14ac:dyDescent="0.25">
      <c r="A74" t="s">
        <v>85</v>
      </c>
      <c r="B74" t="str">
        <f>掺杂元素表!A$16</f>
        <v>Bi</v>
      </c>
      <c r="C74">
        <v>0.5</v>
      </c>
      <c r="D74">
        <f>0.01*$C74*掺杂元素表!C$16+(1-0.01*$C74*掺杂元素表!$B$16)*掺杂元素表!C$2</f>
        <v>1.2666500000000001</v>
      </c>
      <c r="E74">
        <f>0.01*$C74*掺杂元素表!D$16+(1-0.01*$C74*掺杂元素表!$B$16)*掺杂元素表!D$2</f>
        <v>142.69</v>
      </c>
      <c r="F74">
        <f>0.01*$C74*掺杂元素表!E$16+(1-0.01*$C74*掺杂元素表!$B$16)*掺杂元素表!E$2</f>
        <v>2.6964138730833098</v>
      </c>
      <c r="G74">
        <f>0.01*$C74*掺杂元素表!F$16+(1-0.01*$C74*掺杂元素表!$B$16)*掺杂元素表!F$2</f>
        <v>240.685</v>
      </c>
      <c r="H74">
        <f>0.01*$C74*掺杂元素表!G$16+(1-0.01*$C74*掺杂元素表!$B$16)*掺杂元素表!G$2</f>
        <v>4.9550000000000001</v>
      </c>
      <c r="I74">
        <f>0.01*$C74*掺杂元素表!H$16+(1-0.01*$C74*掺杂元素表!$B$16)*掺杂元素表!H$2</f>
        <v>151.435</v>
      </c>
      <c r="J74">
        <f>0.01*$C74*掺杂元素表!I$16+(1-0.01*$C74*掺杂元素表!$B$16)*掺杂元素表!I$2</f>
        <v>2.86775</v>
      </c>
      <c r="K74">
        <f>0.01*$C74*掺杂元素表!J$16+(1-0.01*$C74*掺杂元素表!$B$16)*掺杂元素表!J$2</f>
        <v>1.839</v>
      </c>
      <c r="L74">
        <f>0.01*$C74*掺杂元素表!K$16+(1-0.01*$C74*掺杂元素表!$B$16)*掺杂元素表!K$2</f>
        <v>1.9111499999999999</v>
      </c>
      <c r="M74">
        <f>0.01*$C74*掺杂元素表!L$16+(1-0.01*$C74*掺杂元素表!$B$16)*掺杂元素表!L$2</f>
        <v>723.55</v>
      </c>
      <c r="N74">
        <f>0.01*$C74*掺杂元素表!M$16+(1-0.01*$C74*掺杂元素表!$B$16)*掺杂元素表!M$2</f>
        <v>124.172</v>
      </c>
      <c r="O74">
        <f>0.01*$C74*掺杂元素表!N$16+(1-0.01*$C74*掺杂元素表!$B$16)*掺杂元素表!N$2</f>
        <v>107.294882</v>
      </c>
      <c r="P74">
        <f>0.01*$C74*掺杂元素表!O$16+(1-0.01*$C74*掺杂元素表!$B$16)*掺杂元素表!O$2</f>
        <v>3.6695000000000002</v>
      </c>
      <c r="Q74">
        <f>0.01*$C74*掺杂元素表!P$16+(1-0.01*$C74*掺杂元素表!$B$16)*掺杂元素表!P$2</f>
        <v>46.71</v>
      </c>
      <c r="R74">
        <f>0.01*$C74*掺杂元素表!Q$16+(1-0.01*$C74*掺杂元素表!$B$16)*掺杂元素表!Q$2</f>
        <v>0.79089877136752096</v>
      </c>
      <c r="S74">
        <f t="shared" si="6"/>
        <v>12.7292546668483</v>
      </c>
      <c r="T74">
        <f>0.01*$C74*掺杂元素表!S$16+(1-0.01*$C74*掺杂元素表!$B$16)*掺杂元素表!S$2</f>
        <v>2.3493599999999999</v>
      </c>
      <c r="U74">
        <v>0</v>
      </c>
      <c r="V74" t="s">
        <v>56</v>
      </c>
      <c r="W74">
        <f>0.01*$U74*掺杂元素表!C$6+(1-0.01*$U74*掺杂元素表!$B$6/5)*掺杂元素表!C$3</f>
        <v>0.64</v>
      </c>
      <c r="X74">
        <f>0.01*$U74*掺杂元素表!D$6+(1-0.01*$U74*掺杂元素表!$B$6/5)*掺杂元素表!D$3</f>
        <v>146</v>
      </c>
      <c r="Y74">
        <f>0.01*$U74*掺杂元素表!E$6+(1-0.01*$U74*掺杂元素表!$B$6/5)*掺杂元素表!E$3</f>
        <v>2.2349234328209402</v>
      </c>
      <c r="Z74">
        <f>0.01*$U74*掺杂元素表!F$6+(1-0.01*$U74*掺杂元素表!$B$6/5)*掺杂元素表!F$3</f>
        <v>243</v>
      </c>
      <c r="AA74">
        <f>0.01*$U74*掺杂元素表!G$6+(1-0.01*$U74*掺杂元素表!$B$6/5)*掺杂元素表!G$3</f>
        <v>5</v>
      </c>
      <c r="AB74">
        <f>0.01*$U74*掺杂元素表!H$6+(1-0.01*$U74*掺杂元素表!$B$6/5)*掺杂元素表!H$3</f>
        <v>137</v>
      </c>
      <c r="AC74">
        <f>0.01*$U74*掺杂元素表!I$6+(1-0.01*$U74*掺杂元素表!$B$6/5)*掺杂元素表!I$3</f>
        <v>1.75</v>
      </c>
      <c r="AD74">
        <f>0.01*$U74*掺杂元素表!J$6+(1-0.01*$U74*掺杂元素表!$B$6/5)*掺杂元素表!J$3</f>
        <v>1.76</v>
      </c>
      <c r="AE74">
        <f>0.01*$U74*掺杂元素表!K$6+(1-0.01*$U74*掺杂元素表!$B$6/5)*掺杂元素表!K$3</f>
        <v>1.6</v>
      </c>
      <c r="AF74">
        <f>0.01*$U74*掺杂元素表!L$6+(1-0.01*$U74*掺杂元素表!$B$6/5)*掺杂元素表!L$3</f>
        <v>652.1</v>
      </c>
      <c r="AG74">
        <f>0.01*$U74*掺杂元素表!M$6+(1-0.01*$U74*掺杂元素表!$B$6/5)*掺杂元素表!M$3</f>
        <v>86.1</v>
      </c>
      <c r="AH74">
        <f>0.01*$U74*掺杂元素表!N$6+(1-0.01*$U74*掺杂元素表!$B$6/5)*掺杂元素表!N$3</f>
        <v>92.906000000000006</v>
      </c>
      <c r="AI74">
        <f>0.01*$U74*掺杂元素表!O$6+(1-0.01*$U74*掺杂元素表!$B$6/5)*掺杂元素表!O$3</f>
        <v>4.45</v>
      </c>
      <c r="AJ74">
        <f>0.01*$U74*掺杂元素表!P$6+(1-0.01*$U74*掺杂元素表!$B$6/5)*掺杂元素表!P$3</f>
        <v>41</v>
      </c>
      <c r="AK74">
        <f>0.01*$U74*掺杂元素表!Q$6+(1-0.01*$U74*掺杂元素表!$B$6/5)*掺杂元素表!Q$3</f>
        <v>7.8125</v>
      </c>
      <c r="AL74">
        <f t="shared" si="7"/>
        <v>9.2134831460674196</v>
      </c>
      <c r="AM74">
        <f>0.01*$U74*掺杂元素表!S$6+(1-0.01*$U74*掺杂元素表!$B$6/5)*掺杂元素表!S$3</f>
        <v>2.76</v>
      </c>
      <c r="AN74">
        <v>454.55</v>
      </c>
      <c r="AO74">
        <f t="shared" si="5"/>
        <v>4.8679848239744901E-4</v>
      </c>
      <c r="AP74" s="3">
        <v>54.21</v>
      </c>
      <c r="AQ74" s="3">
        <v>262.58999999999997</v>
      </c>
      <c r="AR74" s="3">
        <v>362.15</v>
      </c>
      <c r="AS74">
        <f t="shared" si="8"/>
        <v>0.92431681277014999</v>
      </c>
      <c r="AT74">
        <v>5.5498799999999999</v>
      </c>
      <c r="AU74">
        <v>5.6053300000000004</v>
      </c>
      <c r="AV74">
        <v>15.66081</v>
      </c>
      <c r="AW74">
        <v>487.19071097004098</v>
      </c>
      <c r="AZ74">
        <f t="shared" si="9"/>
        <v>1.50078357825506E-2</v>
      </c>
      <c r="BA74">
        <v>0.43867</v>
      </c>
      <c r="BB74">
        <v>2.3366600000000002</v>
      </c>
      <c r="BC74" s="4">
        <v>155.696</v>
      </c>
    </row>
    <row r="75" spans="1:56" x14ac:dyDescent="0.25">
      <c r="A75" t="s">
        <v>85</v>
      </c>
      <c r="B75" t="str">
        <f>掺杂元素表!A$16</f>
        <v>Bi</v>
      </c>
      <c r="C75">
        <v>1</v>
      </c>
      <c r="D75">
        <f>0.01*$C75*掺杂元素表!C$16+(1-0.01*$C75*掺杂元素表!$B$16)*掺杂元素表!C$2</f>
        <v>1.2533000000000001</v>
      </c>
      <c r="E75">
        <f>0.01*$C75*掺杂元素表!D$16+(1-0.01*$C75*掺杂元素表!$B$16)*掺杂元素表!D$2</f>
        <v>141.38</v>
      </c>
      <c r="F75">
        <f>0.01*$C75*掺杂元素表!E$16+(1-0.01*$C75*掺杂元素表!$B$16)*掺杂元素表!E$2</f>
        <v>2.6684122857450601</v>
      </c>
      <c r="G75">
        <f>0.01*$C75*掺杂元素表!F$16+(1-0.01*$C75*掺杂元素表!$B$16)*掺杂元素表!F$2</f>
        <v>238.37</v>
      </c>
      <c r="H75">
        <f>0.01*$C75*掺杂元素表!G$16+(1-0.01*$C75*掺杂元素表!$B$16)*掺杂元素表!G$2</f>
        <v>4.91</v>
      </c>
      <c r="I75">
        <f>0.01*$C75*掺杂元素表!H$16+(1-0.01*$C75*掺杂元素表!$B$16)*掺杂元素表!H$2</f>
        <v>149.87</v>
      </c>
      <c r="J75">
        <f>0.01*$C75*掺杂元素表!I$16+(1-0.01*$C75*掺杂元素表!$B$16)*掺杂元素表!I$2</f>
        <v>2.8355000000000001</v>
      </c>
      <c r="K75">
        <f>0.01*$C75*掺杂元素表!J$16+(1-0.01*$C75*掺杂元素表!$B$16)*掺杂元素表!J$2</f>
        <v>1.8180000000000001</v>
      </c>
      <c r="L75">
        <f>0.01*$C75*掺杂元素表!K$16+(1-0.01*$C75*掺杂元素表!$B$16)*掺杂元素表!K$2</f>
        <v>1.8923000000000001</v>
      </c>
      <c r="M75">
        <f>0.01*$C75*掺杂元素表!L$16+(1-0.01*$C75*掺杂元素表!$B$16)*掺杂元素表!L$2</f>
        <v>716.1</v>
      </c>
      <c r="N75">
        <f>0.01*$C75*掺杂元素表!M$16+(1-0.01*$C75*掺杂元素表!$B$16)*掺杂元素表!M$2</f>
        <v>122.744</v>
      </c>
      <c r="O75">
        <f>0.01*$C75*掺杂元素表!N$16+(1-0.01*$C75*掺杂元素表!$B$16)*掺杂元素表!N$2</f>
        <v>106.72176399999999</v>
      </c>
      <c r="P75">
        <f>0.01*$C75*掺杂元素表!O$16+(1-0.01*$C75*掺杂元素表!$B$16)*掺杂元素表!O$2</f>
        <v>3.6389999999999998</v>
      </c>
      <c r="Q75">
        <f>0.01*$C75*掺杂元素表!P$16+(1-0.01*$C75*掺杂元素表!$B$16)*掺杂元素表!P$2</f>
        <v>46.42</v>
      </c>
      <c r="R75">
        <f>0.01*$C75*掺杂元素表!Q$16+(1-0.01*$C75*掺杂元素表!$B$16)*掺杂元素表!Q$2</f>
        <v>0.80054754273504303</v>
      </c>
      <c r="S75">
        <f t="shared" si="6"/>
        <v>12.756251717504799</v>
      </c>
      <c r="T75">
        <f>0.01*$C75*掺杂元素表!S$16+(1-0.01*$C75*掺杂元素表!$B$16)*掺杂元素表!S$2</f>
        <v>2.3237199999999998</v>
      </c>
      <c r="U75">
        <v>0</v>
      </c>
      <c r="V75" t="s">
        <v>56</v>
      </c>
      <c r="W75">
        <f>0.01*$U75*掺杂元素表!C$6+(1-0.01*$U75*掺杂元素表!$B$6/5)*掺杂元素表!C$3</f>
        <v>0.64</v>
      </c>
      <c r="X75">
        <f>0.01*$U75*掺杂元素表!D$6+(1-0.01*$U75*掺杂元素表!$B$6/5)*掺杂元素表!D$3</f>
        <v>146</v>
      </c>
      <c r="Y75">
        <f>0.01*$U75*掺杂元素表!E$6+(1-0.01*$U75*掺杂元素表!$B$6/5)*掺杂元素表!E$3</f>
        <v>2.2349234328209402</v>
      </c>
      <c r="Z75">
        <f>0.01*$U75*掺杂元素表!F$6+(1-0.01*$U75*掺杂元素表!$B$6/5)*掺杂元素表!F$3</f>
        <v>243</v>
      </c>
      <c r="AA75">
        <f>0.01*$U75*掺杂元素表!G$6+(1-0.01*$U75*掺杂元素表!$B$6/5)*掺杂元素表!G$3</f>
        <v>5</v>
      </c>
      <c r="AB75">
        <f>0.01*$U75*掺杂元素表!H$6+(1-0.01*$U75*掺杂元素表!$B$6/5)*掺杂元素表!H$3</f>
        <v>137</v>
      </c>
      <c r="AC75">
        <f>0.01*$U75*掺杂元素表!I$6+(1-0.01*$U75*掺杂元素表!$B$6/5)*掺杂元素表!I$3</f>
        <v>1.75</v>
      </c>
      <c r="AD75">
        <f>0.01*$U75*掺杂元素表!J$6+(1-0.01*$U75*掺杂元素表!$B$6/5)*掺杂元素表!J$3</f>
        <v>1.76</v>
      </c>
      <c r="AE75">
        <f>0.01*$U75*掺杂元素表!K$6+(1-0.01*$U75*掺杂元素表!$B$6/5)*掺杂元素表!K$3</f>
        <v>1.6</v>
      </c>
      <c r="AF75">
        <f>0.01*$U75*掺杂元素表!L$6+(1-0.01*$U75*掺杂元素表!$B$6/5)*掺杂元素表!L$3</f>
        <v>652.1</v>
      </c>
      <c r="AG75">
        <f>0.01*$U75*掺杂元素表!M$6+(1-0.01*$U75*掺杂元素表!$B$6/5)*掺杂元素表!M$3</f>
        <v>86.1</v>
      </c>
      <c r="AH75">
        <f>0.01*$U75*掺杂元素表!N$6+(1-0.01*$U75*掺杂元素表!$B$6/5)*掺杂元素表!N$3</f>
        <v>92.906000000000006</v>
      </c>
      <c r="AI75">
        <f>0.01*$U75*掺杂元素表!O$6+(1-0.01*$U75*掺杂元素表!$B$6/5)*掺杂元素表!O$3</f>
        <v>4.45</v>
      </c>
      <c r="AJ75">
        <f>0.01*$U75*掺杂元素表!P$6+(1-0.01*$U75*掺杂元素表!$B$6/5)*掺杂元素表!P$3</f>
        <v>41</v>
      </c>
      <c r="AK75">
        <f>0.01*$U75*掺杂元素表!Q$6+(1-0.01*$U75*掺杂元素表!$B$6/5)*掺杂元素表!Q$3</f>
        <v>7.8125</v>
      </c>
      <c r="AL75">
        <f t="shared" si="7"/>
        <v>9.2134831460674196</v>
      </c>
      <c r="AM75">
        <f>0.01*$U75*掺杂元素表!S$6+(1-0.01*$U75*掺杂元素表!$B$6/5)*掺杂元素表!S$3</f>
        <v>2.76</v>
      </c>
      <c r="AN75">
        <v>554.54999999999995</v>
      </c>
      <c r="AO75">
        <f t="shared" si="5"/>
        <v>4.8749366713977997E-4</v>
      </c>
      <c r="AP75" s="3" t="s">
        <v>84</v>
      </c>
      <c r="AQ75" s="3">
        <v>249.11</v>
      </c>
      <c r="AR75" s="3">
        <v>349.83</v>
      </c>
      <c r="AS75">
        <f t="shared" si="8"/>
        <v>0.91968942280503196</v>
      </c>
      <c r="AT75">
        <v>5.5477800000000004</v>
      </c>
      <c r="AU75">
        <v>5.6032299999999999</v>
      </c>
      <c r="AV75">
        <v>15.66886</v>
      </c>
      <c r="AW75">
        <v>487.07414899614298</v>
      </c>
      <c r="AZ75">
        <f t="shared" si="9"/>
        <v>1.62181292030107E-2</v>
      </c>
      <c r="BA75">
        <v>0.54967999999999995</v>
      </c>
      <c r="BB75">
        <v>2.9113600000000002</v>
      </c>
      <c r="BC75" s="4">
        <v>179.51268999999999</v>
      </c>
    </row>
    <row r="76" spans="1:56" x14ac:dyDescent="0.25">
      <c r="A76" t="s">
        <v>85</v>
      </c>
      <c r="B76" t="str">
        <f>掺杂元素表!A$16</f>
        <v>Bi</v>
      </c>
      <c r="C76">
        <v>1.5</v>
      </c>
      <c r="D76">
        <f>0.01*$C76*掺杂元素表!C$16+(1-0.01*$C76*掺杂元素表!$B$16)*掺杂元素表!C$2</f>
        <v>1.2399500000000001</v>
      </c>
      <c r="E76">
        <f>0.01*$C76*掺杂元素表!D$16+(1-0.01*$C76*掺杂元素表!$B$16)*掺杂元素表!D$2</f>
        <v>140.07</v>
      </c>
      <c r="F76">
        <f>0.01*$C76*掺杂元素表!E$16+(1-0.01*$C76*掺杂元素表!$B$16)*掺杂元素表!E$2</f>
        <v>2.6404106984068001</v>
      </c>
      <c r="G76">
        <f>0.01*$C76*掺杂元素表!F$16+(1-0.01*$C76*掺杂元素表!$B$16)*掺杂元素表!F$2</f>
        <v>236.05500000000001</v>
      </c>
      <c r="H76">
        <f>0.01*$C76*掺杂元素表!G$16+(1-0.01*$C76*掺杂元素表!$B$16)*掺杂元素表!G$2</f>
        <v>4.8650000000000002</v>
      </c>
      <c r="I76">
        <f>0.01*$C76*掺杂元素表!H$16+(1-0.01*$C76*掺杂元素表!$B$16)*掺杂元素表!H$2</f>
        <v>148.30500000000001</v>
      </c>
      <c r="J76">
        <f>0.01*$C76*掺杂元素表!I$16+(1-0.01*$C76*掺杂元素表!$B$16)*掺杂元素表!I$2</f>
        <v>2.8032499999999998</v>
      </c>
      <c r="K76">
        <f>0.01*$C76*掺杂元素表!J$16+(1-0.01*$C76*掺杂元素表!$B$16)*掺杂元素表!J$2</f>
        <v>1.7969999999999999</v>
      </c>
      <c r="L76">
        <f>0.01*$C76*掺杂元素表!K$16+(1-0.01*$C76*掺杂元素表!$B$16)*掺杂元素表!K$2</f>
        <v>1.8734500000000001</v>
      </c>
      <c r="M76">
        <f>0.01*$C76*掺杂元素表!L$16+(1-0.01*$C76*掺杂元素表!$B$16)*掺杂元素表!L$2</f>
        <v>708.65</v>
      </c>
      <c r="N76">
        <f>0.01*$C76*掺杂元素表!M$16+(1-0.01*$C76*掺杂元素表!$B$16)*掺杂元素表!M$2</f>
        <v>121.316</v>
      </c>
      <c r="O76">
        <f>0.01*$C76*掺杂元素表!N$16+(1-0.01*$C76*掺杂元素表!$B$16)*掺杂元素表!N$2</f>
        <v>106.148646</v>
      </c>
      <c r="P76">
        <f>0.01*$C76*掺杂元素表!O$16+(1-0.01*$C76*掺杂元素表!$B$16)*掺杂元素表!O$2</f>
        <v>3.6084999999999998</v>
      </c>
      <c r="Q76">
        <f>0.01*$C76*掺杂元素表!P$16+(1-0.01*$C76*掺杂元素表!$B$16)*掺杂元素表!P$2</f>
        <v>46.13</v>
      </c>
      <c r="R76">
        <f>0.01*$C76*掺杂元素表!Q$16+(1-0.01*$C76*掺杂元素表!$B$16)*掺杂元素表!Q$2</f>
        <v>0.81019631410256399</v>
      </c>
      <c r="S76">
        <f t="shared" si="6"/>
        <v>12.783705140640199</v>
      </c>
      <c r="T76">
        <f>0.01*$C76*掺杂元素表!S$16+(1-0.01*$C76*掺杂元素表!$B$16)*掺杂元素表!S$2</f>
        <v>2.2980800000000001</v>
      </c>
      <c r="U76">
        <v>0</v>
      </c>
      <c r="V76" t="s">
        <v>56</v>
      </c>
      <c r="W76">
        <f>0.01*$U76*掺杂元素表!C$6+(1-0.01*$U76*掺杂元素表!$B$6/5)*掺杂元素表!C$3</f>
        <v>0.64</v>
      </c>
      <c r="X76">
        <f>0.01*$U76*掺杂元素表!D$6+(1-0.01*$U76*掺杂元素表!$B$6/5)*掺杂元素表!D$3</f>
        <v>146</v>
      </c>
      <c r="Y76">
        <f>0.01*$U76*掺杂元素表!E$6+(1-0.01*$U76*掺杂元素表!$B$6/5)*掺杂元素表!E$3</f>
        <v>2.2349234328209402</v>
      </c>
      <c r="Z76">
        <f>0.01*$U76*掺杂元素表!F$6+(1-0.01*$U76*掺杂元素表!$B$6/5)*掺杂元素表!F$3</f>
        <v>243</v>
      </c>
      <c r="AA76">
        <f>0.01*$U76*掺杂元素表!G$6+(1-0.01*$U76*掺杂元素表!$B$6/5)*掺杂元素表!G$3</f>
        <v>5</v>
      </c>
      <c r="AB76">
        <f>0.01*$U76*掺杂元素表!H$6+(1-0.01*$U76*掺杂元素表!$B$6/5)*掺杂元素表!H$3</f>
        <v>137</v>
      </c>
      <c r="AC76">
        <f>0.01*$U76*掺杂元素表!I$6+(1-0.01*$U76*掺杂元素表!$B$6/5)*掺杂元素表!I$3</f>
        <v>1.75</v>
      </c>
      <c r="AD76">
        <f>0.01*$U76*掺杂元素表!J$6+(1-0.01*$U76*掺杂元素表!$B$6/5)*掺杂元素表!J$3</f>
        <v>1.76</v>
      </c>
      <c r="AE76">
        <f>0.01*$U76*掺杂元素表!K$6+(1-0.01*$U76*掺杂元素表!$B$6/5)*掺杂元素表!K$3</f>
        <v>1.6</v>
      </c>
      <c r="AF76">
        <f>0.01*$U76*掺杂元素表!L$6+(1-0.01*$U76*掺杂元素表!$B$6/5)*掺杂元素表!L$3</f>
        <v>652.1</v>
      </c>
      <c r="AG76">
        <f>0.01*$U76*掺杂元素表!M$6+(1-0.01*$U76*掺杂元素表!$B$6/5)*掺杂元素表!M$3</f>
        <v>86.1</v>
      </c>
      <c r="AH76">
        <f>0.01*$U76*掺杂元素表!N$6+(1-0.01*$U76*掺杂元素表!$B$6/5)*掺杂元素表!N$3</f>
        <v>92.906000000000006</v>
      </c>
      <c r="AI76">
        <f>0.01*$U76*掺杂元素表!O$6+(1-0.01*$U76*掺杂元素表!$B$6/5)*掺杂元素表!O$3</f>
        <v>4.45</v>
      </c>
      <c r="AJ76">
        <f>0.01*$U76*掺杂元素表!P$6+(1-0.01*$U76*掺杂元素表!$B$6/5)*掺杂元素表!P$3</f>
        <v>41</v>
      </c>
      <c r="AK76">
        <f>0.01*$U76*掺杂元素表!Q$6+(1-0.01*$U76*掺杂元素表!$B$6/5)*掺杂元素表!Q$3</f>
        <v>7.8125</v>
      </c>
      <c r="AL76">
        <f t="shared" si="7"/>
        <v>9.2134831460674196</v>
      </c>
      <c r="AM76">
        <f>0.01*$U76*掺杂元素表!S$6+(1-0.01*$U76*掺杂元素表!$B$6/5)*掺杂元素表!S$3</f>
        <v>2.76</v>
      </c>
      <c r="AN76">
        <v>572.73</v>
      </c>
      <c r="AO76">
        <f t="shared" si="5"/>
        <v>4.87674934094538E-4</v>
      </c>
      <c r="AP76" s="3" t="s">
        <v>84</v>
      </c>
      <c r="AQ76" s="3">
        <v>224.46</v>
      </c>
      <c r="AR76" s="3">
        <v>329.8</v>
      </c>
      <c r="AS76">
        <f t="shared" si="8"/>
        <v>0.91506203283991505</v>
      </c>
      <c r="AT76">
        <v>5.5460900000000004</v>
      </c>
      <c r="AU76">
        <v>5.6011300000000004</v>
      </c>
      <c r="AV76">
        <v>15.67637</v>
      </c>
      <c r="AW76">
        <v>486.97657489403002</v>
      </c>
      <c r="AZ76">
        <f t="shared" si="9"/>
        <v>1.25529819542848E-2</v>
      </c>
      <c r="BA76">
        <v>0.49647000000000002</v>
      </c>
      <c r="BB76">
        <v>2.4405800000000002</v>
      </c>
      <c r="BC76" s="4">
        <v>194.42232999999999</v>
      </c>
    </row>
    <row r="77" spans="1:56" x14ac:dyDescent="0.25">
      <c r="A77" t="s">
        <v>85</v>
      </c>
      <c r="B77" t="str">
        <f>掺杂元素表!A$16</f>
        <v>Bi</v>
      </c>
      <c r="C77">
        <v>2</v>
      </c>
      <c r="D77">
        <f>0.01*$C77*掺杂元素表!C$16+(1-0.01*$C77*掺杂元素表!$B$16)*掺杂元素表!C$2</f>
        <v>1.2265999999999999</v>
      </c>
      <c r="E77">
        <f>0.01*$C77*掺杂元素表!D$16+(1-0.01*$C77*掺杂元素表!$B$16)*掺杂元素表!D$2</f>
        <v>138.76</v>
      </c>
      <c r="F77">
        <f>0.01*$C77*掺杂元素表!E$16+(1-0.01*$C77*掺杂元素表!$B$16)*掺杂元素表!E$2</f>
        <v>2.6124091110685499</v>
      </c>
      <c r="G77">
        <f>0.01*$C77*掺杂元素表!F$16+(1-0.01*$C77*掺杂元素表!$B$16)*掺杂元素表!F$2</f>
        <v>233.74</v>
      </c>
      <c r="H77">
        <f>0.01*$C77*掺杂元素表!G$16+(1-0.01*$C77*掺杂元素表!$B$16)*掺杂元素表!G$2</f>
        <v>4.82</v>
      </c>
      <c r="I77">
        <f>0.01*$C77*掺杂元素表!H$16+(1-0.01*$C77*掺杂元素表!$B$16)*掺杂元素表!H$2</f>
        <v>146.74</v>
      </c>
      <c r="J77">
        <f>0.01*$C77*掺杂元素表!I$16+(1-0.01*$C77*掺杂元素表!$B$16)*掺杂元素表!I$2</f>
        <v>2.7709999999999999</v>
      </c>
      <c r="K77">
        <f>0.01*$C77*掺杂元素表!J$16+(1-0.01*$C77*掺杂元素表!$B$16)*掺杂元素表!J$2</f>
        <v>1.776</v>
      </c>
      <c r="L77">
        <f>0.01*$C77*掺杂元素表!K$16+(1-0.01*$C77*掺杂元素表!$B$16)*掺杂元素表!K$2</f>
        <v>1.8546</v>
      </c>
      <c r="M77">
        <f>0.01*$C77*掺杂元素表!L$16+(1-0.01*$C77*掺杂元素表!$B$16)*掺杂元素表!L$2</f>
        <v>701.2</v>
      </c>
      <c r="N77">
        <f>0.01*$C77*掺杂元素表!M$16+(1-0.01*$C77*掺杂元素表!$B$16)*掺杂元素表!M$2</f>
        <v>119.88800000000001</v>
      </c>
      <c r="O77">
        <f>0.01*$C77*掺杂元素表!N$16+(1-0.01*$C77*掺杂元素表!$B$16)*掺杂元素表!N$2</f>
        <v>105.57552800000001</v>
      </c>
      <c r="P77">
        <f>0.01*$C77*掺杂元素表!O$16+(1-0.01*$C77*掺杂元素表!$B$16)*掺杂元素表!O$2</f>
        <v>3.5779999999999998</v>
      </c>
      <c r="Q77">
        <f>0.01*$C77*掺杂元素表!P$16+(1-0.01*$C77*掺杂元素表!$B$16)*掺杂元素表!P$2</f>
        <v>45.84</v>
      </c>
      <c r="R77">
        <f>0.01*$C77*掺杂元素表!Q$16+(1-0.01*$C77*掺杂元素表!$B$16)*掺杂元素表!Q$2</f>
        <v>0.81984508547008506</v>
      </c>
      <c r="S77">
        <f t="shared" si="6"/>
        <v>12.811626607042999</v>
      </c>
      <c r="T77">
        <f>0.01*$C77*掺杂元素表!S$16+(1-0.01*$C77*掺杂元素表!$B$16)*掺杂元素表!S$2</f>
        <v>2.27244</v>
      </c>
      <c r="U77">
        <v>0</v>
      </c>
      <c r="V77" t="s">
        <v>56</v>
      </c>
      <c r="W77">
        <f>0.01*$U77*掺杂元素表!C$6+(1-0.01*$U77*掺杂元素表!$B$6/5)*掺杂元素表!C$3</f>
        <v>0.64</v>
      </c>
      <c r="X77">
        <f>0.01*$U77*掺杂元素表!D$6+(1-0.01*$U77*掺杂元素表!$B$6/5)*掺杂元素表!D$3</f>
        <v>146</v>
      </c>
      <c r="Y77">
        <f>0.01*$U77*掺杂元素表!E$6+(1-0.01*$U77*掺杂元素表!$B$6/5)*掺杂元素表!E$3</f>
        <v>2.2349234328209402</v>
      </c>
      <c r="Z77">
        <f>0.01*$U77*掺杂元素表!F$6+(1-0.01*$U77*掺杂元素表!$B$6/5)*掺杂元素表!F$3</f>
        <v>243</v>
      </c>
      <c r="AA77">
        <f>0.01*$U77*掺杂元素表!G$6+(1-0.01*$U77*掺杂元素表!$B$6/5)*掺杂元素表!G$3</f>
        <v>5</v>
      </c>
      <c r="AB77">
        <f>0.01*$U77*掺杂元素表!H$6+(1-0.01*$U77*掺杂元素表!$B$6/5)*掺杂元素表!H$3</f>
        <v>137</v>
      </c>
      <c r="AC77">
        <f>0.01*$U77*掺杂元素表!I$6+(1-0.01*$U77*掺杂元素表!$B$6/5)*掺杂元素表!I$3</f>
        <v>1.75</v>
      </c>
      <c r="AD77">
        <f>0.01*$U77*掺杂元素表!J$6+(1-0.01*$U77*掺杂元素表!$B$6/5)*掺杂元素表!J$3</f>
        <v>1.76</v>
      </c>
      <c r="AE77">
        <f>0.01*$U77*掺杂元素表!K$6+(1-0.01*$U77*掺杂元素表!$B$6/5)*掺杂元素表!K$3</f>
        <v>1.6</v>
      </c>
      <c r="AF77">
        <f>0.01*$U77*掺杂元素表!L$6+(1-0.01*$U77*掺杂元素表!$B$6/5)*掺杂元素表!L$3</f>
        <v>652.1</v>
      </c>
      <c r="AG77">
        <f>0.01*$U77*掺杂元素表!M$6+(1-0.01*$U77*掺杂元素表!$B$6/5)*掺杂元素表!M$3</f>
        <v>86.1</v>
      </c>
      <c r="AH77">
        <f>0.01*$U77*掺杂元素表!N$6+(1-0.01*$U77*掺杂元素表!$B$6/5)*掺杂元素表!N$3</f>
        <v>92.906000000000006</v>
      </c>
      <c r="AI77">
        <f>0.01*$U77*掺杂元素表!O$6+(1-0.01*$U77*掺杂元素表!$B$6/5)*掺杂元素表!O$3</f>
        <v>4.45</v>
      </c>
      <c r="AJ77">
        <f>0.01*$U77*掺杂元素表!P$6+(1-0.01*$U77*掺杂元素表!$B$6/5)*掺杂元素表!P$3</f>
        <v>41</v>
      </c>
      <c r="AK77">
        <f>0.01*$U77*掺杂元素表!Q$6+(1-0.01*$U77*掺杂元素表!$B$6/5)*掺杂元素表!Q$3</f>
        <v>7.8125</v>
      </c>
      <c r="AL77">
        <f t="shared" si="7"/>
        <v>9.2134831460674196</v>
      </c>
      <c r="AM77">
        <f>0.01*$U77*掺杂元素表!S$6+(1-0.01*$U77*掺杂元素表!$B$6/5)*掺杂元素表!S$3</f>
        <v>2.76</v>
      </c>
      <c r="AN77">
        <v>563.64</v>
      </c>
      <c r="AO77">
        <f t="shared" si="5"/>
        <v>4.87871485690408E-4</v>
      </c>
      <c r="AP77" s="3" t="s">
        <v>84</v>
      </c>
      <c r="AQ77" s="3">
        <v>212.6</v>
      </c>
      <c r="AR77" s="3">
        <v>323.61</v>
      </c>
      <c r="AS77">
        <f t="shared" si="8"/>
        <v>0.91043464287479703</v>
      </c>
      <c r="AT77">
        <v>5.5444100000000001</v>
      </c>
      <c r="AU77">
        <v>5.5981800000000002</v>
      </c>
      <c r="AV77">
        <v>15.68174</v>
      </c>
      <c r="AW77">
        <v>486.739336298186</v>
      </c>
      <c r="AZ77">
        <f t="shared" si="9"/>
        <v>1.3812703255123701E-2</v>
      </c>
      <c r="BA77">
        <v>0.59119999999999995</v>
      </c>
      <c r="BB77">
        <v>2.38862</v>
      </c>
      <c r="BC77" s="4">
        <v>172.92921999999999</v>
      </c>
    </row>
    <row r="78" spans="1:56" x14ac:dyDescent="0.25">
      <c r="A78" t="s">
        <v>85</v>
      </c>
      <c r="B78" t="str">
        <f>掺杂元素表!A$16</f>
        <v>Bi</v>
      </c>
      <c r="C78">
        <v>3</v>
      </c>
      <c r="D78">
        <f>0.01*$C78*掺杂元素表!C$16+(1-0.01*$C78*掺杂元素表!$B$16)*掺杂元素表!C$2</f>
        <v>1.1999</v>
      </c>
      <c r="E78">
        <f>0.01*$C78*掺杂元素表!D$16+(1-0.01*$C78*掺杂元素表!$B$16)*掺杂元素表!D$2</f>
        <v>136.13999999999999</v>
      </c>
      <c r="F78">
        <f>0.01*$C78*掺杂元素表!E$16+(1-0.01*$C78*掺杂元素表!$B$16)*掺杂元素表!E$2</f>
        <v>2.5564059363920499</v>
      </c>
      <c r="G78">
        <f>0.01*$C78*掺杂元素表!F$16+(1-0.01*$C78*掺杂元素表!$B$16)*掺杂元素表!F$2</f>
        <v>229.11</v>
      </c>
      <c r="H78">
        <f>0.01*$C78*掺杂元素表!G$16+(1-0.01*$C78*掺杂元素表!$B$16)*掺杂元素表!G$2</f>
        <v>4.7300000000000004</v>
      </c>
      <c r="I78">
        <f>0.01*$C78*掺杂元素表!H$16+(1-0.01*$C78*掺杂元素表!$B$16)*掺杂元素表!H$2</f>
        <v>143.61000000000001</v>
      </c>
      <c r="J78">
        <f>0.01*$C78*掺杂元素表!I$16+(1-0.01*$C78*掺杂元素表!$B$16)*掺杂元素表!I$2</f>
        <v>2.7065000000000001</v>
      </c>
      <c r="K78">
        <f>0.01*$C78*掺杂元素表!J$16+(1-0.01*$C78*掺杂元素表!$B$16)*掺杂元素表!J$2</f>
        <v>1.734</v>
      </c>
      <c r="L78">
        <f>0.01*$C78*掺杂元素表!K$16+(1-0.01*$C78*掺杂元素表!$B$16)*掺杂元素表!K$2</f>
        <v>1.8169</v>
      </c>
      <c r="M78">
        <f>0.01*$C78*掺杂元素表!L$16+(1-0.01*$C78*掺杂元素表!$B$16)*掺杂元素表!L$2</f>
        <v>686.3</v>
      </c>
      <c r="N78">
        <f>0.01*$C78*掺杂元素表!M$16+(1-0.01*$C78*掺杂元素表!$B$16)*掺杂元素表!M$2</f>
        <v>117.032</v>
      </c>
      <c r="O78">
        <f>0.01*$C78*掺杂元素表!N$16+(1-0.01*$C78*掺杂元素表!$B$16)*掺杂元素表!N$2</f>
        <v>104.429292</v>
      </c>
      <c r="P78">
        <f>0.01*$C78*掺杂元素表!O$16+(1-0.01*$C78*掺杂元素表!$B$16)*掺杂元素表!O$2</f>
        <v>3.5169999999999999</v>
      </c>
      <c r="Q78">
        <f>0.01*$C78*掺杂元素表!P$16+(1-0.01*$C78*掺杂元素表!$B$16)*掺杂元素表!P$2</f>
        <v>45.26</v>
      </c>
      <c r="R78">
        <f>0.01*$C78*掺杂元素表!Q$16+(1-0.01*$C78*掺杂元素表!$B$16)*掺杂元素表!Q$2</f>
        <v>0.83914262820512797</v>
      </c>
      <c r="S78">
        <f t="shared" si="6"/>
        <v>12.8689223770259</v>
      </c>
      <c r="T78">
        <f>0.01*$C78*掺杂元素表!S$16+(1-0.01*$C78*掺杂元素表!$B$16)*掺杂元素表!S$2</f>
        <v>2.2211599999999998</v>
      </c>
      <c r="U78">
        <v>0</v>
      </c>
      <c r="V78" t="s">
        <v>56</v>
      </c>
      <c r="W78">
        <f>0.01*$U78*掺杂元素表!C$6+(1-0.01*$U78*掺杂元素表!$B$6/5)*掺杂元素表!C$3</f>
        <v>0.64</v>
      </c>
      <c r="X78">
        <f>0.01*$U78*掺杂元素表!D$6+(1-0.01*$U78*掺杂元素表!$B$6/5)*掺杂元素表!D$3</f>
        <v>146</v>
      </c>
      <c r="Y78">
        <f>0.01*$U78*掺杂元素表!E$6+(1-0.01*$U78*掺杂元素表!$B$6/5)*掺杂元素表!E$3</f>
        <v>2.2349234328209402</v>
      </c>
      <c r="Z78">
        <f>0.01*$U78*掺杂元素表!F$6+(1-0.01*$U78*掺杂元素表!$B$6/5)*掺杂元素表!F$3</f>
        <v>243</v>
      </c>
      <c r="AA78">
        <f>0.01*$U78*掺杂元素表!G$6+(1-0.01*$U78*掺杂元素表!$B$6/5)*掺杂元素表!G$3</f>
        <v>5</v>
      </c>
      <c r="AB78">
        <f>0.01*$U78*掺杂元素表!H$6+(1-0.01*$U78*掺杂元素表!$B$6/5)*掺杂元素表!H$3</f>
        <v>137</v>
      </c>
      <c r="AC78">
        <f>0.01*$U78*掺杂元素表!I$6+(1-0.01*$U78*掺杂元素表!$B$6/5)*掺杂元素表!I$3</f>
        <v>1.75</v>
      </c>
      <c r="AD78">
        <f>0.01*$U78*掺杂元素表!J$6+(1-0.01*$U78*掺杂元素表!$B$6/5)*掺杂元素表!J$3</f>
        <v>1.76</v>
      </c>
      <c r="AE78">
        <f>0.01*$U78*掺杂元素表!K$6+(1-0.01*$U78*掺杂元素表!$B$6/5)*掺杂元素表!K$3</f>
        <v>1.6</v>
      </c>
      <c r="AF78">
        <f>0.01*$U78*掺杂元素表!L$6+(1-0.01*$U78*掺杂元素表!$B$6/5)*掺杂元素表!L$3</f>
        <v>652.1</v>
      </c>
      <c r="AG78">
        <f>0.01*$U78*掺杂元素表!M$6+(1-0.01*$U78*掺杂元素表!$B$6/5)*掺杂元素表!M$3</f>
        <v>86.1</v>
      </c>
      <c r="AH78">
        <f>0.01*$U78*掺杂元素表!N$6+(1-0.01*$U78*掺杂元素表!$B$6/5)*掺杂元素表!N$3</f>
        <v>92.906000000000006</v>
      </c>
      <c r="AI78">
        <f>0.01*$U78*掺杂元素表!O$6+(1-0.01*$U78*掺杂元素表!$B$6/5)*掺杂元素表!O$3</f>
        <v>4.45</v>
      </c>
      <c r="AJ78">
        <f>0.01*$U78*掺杂元素表!P$6+(1-0.01*$U78*掺杂元素表!$B$6/5)*掺杂元素表!P$3</f>
        <v>41</v>
      </c>
      <c r="AK78">
        <f>0.01*$U78*掺杂元素表!Q$6+(1-0.01*$U78*掺杂元素表!$B$6/5)*掺杂元素表!Q$3</f>
        <v>7.8125</v>
      </c>
      <c r="AL78">
        <f t="shared" si="7"/>
        <v>9.2134831460674196</v>
      </c>
      <c r="AM78">
        <f>0.01*$U78*掺杂元素表!S$6+(1-0.01*$U78*掺杂元素表!$B$6/5)*掺杂元素表!S$3</f>
        <v>2.76</v>
      </c>
      <c r="AN78">
        <v>709.09</v>
      </c>
      <c r="AO78">
        <f t="shared" si="5"/>
        <v>4.8847692418490195E-4</v>
      </c>
      <c r="AP78" s="3" t="s">
        <v>84</v>
      </c>
      <c r="AQ78" s="3">
        <v>175.4</v>
      </c>
      <c r="AR78" s="3">
        <v>299.45</v>
      </c>
      <c r="AS78">
        <f t="shared" si="8"/>
        <v>0.90117986294456098</v>
      </c>
      <c r="AT78">
        <v>5.5423099999999996</v>
      </c>
      <c r="AU78">
        <v>5.5952500000000001</v>
      </c>
      <c r="AV78">
        <v>15.69354</v>
      </c>
      <c r="AW78">
        <v>486.66624889097199</v>
      </c>
      <c r="AZ78">
        <f t="shared" si="9"/>
        <v>1.31298909379225E-2</v>
      </c>
      <c r="BA78">
        <v>0.84535000000000005</v>
      </c>
      <c r="BB78">
        <v>2.5807099999999998</v>
      </c>
      <c r="BC78" s="4">
        <v>196.55228</v>
      </c>
      <c r="BD78" t="s">
        <v>76</v>
      </c>
    </row>
    <row r="79" spans="1:56" x14ac:dyDescent="0.25">
      <c r="A79" t="s">
        <v>85</v>
      </c>
      <c r="B79" t="str">
        <f>掺杂元素表!A$16</f>
        <v>Bi</v>
      </c>
      <c r="C79">
        <v>4</v>
      </c>
      <c r="D79">
        <f>0.01*$C79*掺杂元素表!C$16+(1-0.01*$C79*掺杂元素表!$B$16)*掺杂元素表!C$2</f>
        <v>1.1732</v>
      </c>
      <c r="E79">
        <f>0.01*$C79*掺杂元素表!D$16+(1-0.01*$C79*掺杂元素表!$B$16)*掺杂元素表!D$2</f>
        <v>133.52000000000001</v>
      </c>
      <c r="F79">
        <f>0.01*$C79*掺杂元素表!E$16+(1-0.01*$C79*掺杂元素表!$B$16)*掺杂元素表!E$2</f>
        <v>2.50040276171555</v>
      </c>
      <c r="G79">
        <f>0.01*$C79*掺杂元素表!F$16+(1-0.01*$C79*掺杂元素表!$B$16)*掺杂元素表!F$2</f>
        <v>224.48</v>
      </c>
      <c r="H79">
        <f>0.01*$C79*掺杂元素表!G$16+(1-0.01*$C79*掺杂元素表!$B$16)*掺杂元素表!G$2</f>
        <v>4.6399999999999997</v>
      </c>
      <c r="I79">
        <f>0.01*$C79*掺杂元素表!H$16+(1-0.01*$C79*掺杂元素表!$B$16)*掺杂元素表!H$2</f>
        <v>140.47999999999999</v>
      </c>
      <c r="J79">
        <f>0.01*$C79*掺杂元素表!I$16+(1-0.01*$C79*掺杂元素表!$B$16)*掺杂元素表!I$2</f>
        <v>2.6419999999999999</v>
      </c>
      <c r="K79">
        <f>0.01*$C79*掺杂元素表!J$16+(1-0.01*$C79*掺杂元素表!$B$16)*掺杂元素表!J$2</f>
        <v>1.6919999999999999</v>
      </c>
      <c r="L79">
        <f>0.01*$C79*掺杂元素表!K$16+(1-0.01*$C79*掺杂元素表!$B$16)*掺杂元素表!K$2</f>
        <v>1.7791999999999999</v>
      </c>
      <c r="M79">
        <f>0.01*$C79*掺杂元素表!L$16+(1-0.01*$C79*掺杂元素表!$B$16)*掺杂元素表!L$2</f>
        <v>671.4</v>
      </c>
      <c r="N79">
        <f>0.01*$C79*掺杂元素表!M$16+(1-0.01*$C79*掺杂元素表!$B$16)*掺杂元素表!M$2</f>
        <v>114.176</v>
      </c>
      <c r="O79">
        <f>0.01*$C79*掺杂元素表!N$16+(1-0.01*$C79*掺杂元素表!$B$16)*掺杂元素表!N$2</f>
        <v>103.283056</v>
      </c>
      <c r="P79">
        <f>0.01*$C79*掺杂元素表!O$16+(1-0.01*$C79*掺杂元素表!$B$16)*掺杂元素表!O$2</f>
        <v>3.456</v>
      </c>
      <c r="Q79">
        <f>0.01*$C79*掺杂元素表!P$16+(1-0.01*$C79*掺杂元素表!$B$16)*掺杂元素表!P$2</f>
        <v>44.68</v>
      </c>
      <c r="R79">
        <f>0.01*$C79*掺杂元素表!Q$16+(1-0.01*$C79*掺杂元素表!$B$16)*掺杂元素表!Q$2</f>
        <v>0.858440170940171</v>
      </c>
      <c r="S79">
        <f t="shared" si="6"/>
        <v>12.9282407407407</v>
      </c>
      <c r="T79">
        <f>0.01*$C79*掺杂元素表!S$16+(1-0.01*$C79*掺杂元素表!$B$16)*掺杂元素表!S$2</f>
        <v>2.16988</v>
      </c>
      <c r="U79">
        <v>0</v>
      </c>
      <c r="V79" t="s">
        <v>56</v>
      </c>
      <c r="W79">
        <f>0.01*$U79*掺杂元素表!C$6+(1-0.01*$U79*掺杂元素表!$B$6/5)*掺杂元素表!C$3</f>
        <v>0.64</v>
      </c>
      <c r="X79">
        <f>0.01*$U79*掺杂元素表!D$6+(1-0.01*$U79*掺杂元素表!$B$6/5)*掺杂元素表!D$3</f>
        <v>146</v>
      </c>
      <c r="Y79">
        <f>0.01*$U79*掺杂元素表!E$6+(1-0.01*$U79*掺杂元素表!$B$6/5)*掺杂元素表!E$3</f>
        <v>2.2349234328209402</v>
      </c>
      <c r="Z79">
        <f>0.01*$U79*掺杂元素表!F$6+(1-0.01*$U79*掺杂元素表!$B$6/5)*掺杂元素表!F$3</f>
        <v>243</v>
      </c>
      <c r="AA79">
        <f>0.01*$U79*掺杂元素表!G$6+(1-0.01*$U79*掺杂元素表!$B$6/5)*掺杂元素表!G$3</f>
        <v>5</v>
      </c>
      <c r="AB79">
        <f>0.01*$U79*掺杂元素表!H$6+(1-0.01*$U79*掺杂元素表!$B$6/5)*掺杂元素表!H$3</f>
        <v>137</v>
      </c>
      <c r="AC79">
        <f>0.01*$U79*掺杂元素表!I$6+(1-0.01*$U79*掺杂元素表!$B$6/5)*掺杂元素表!I$3</f>
        <v>1.75</v>
      </c>
      <c r="AD79">
        <f>0.01*$U79*掺杂元素表!J$6+(1-0.01*$U79*掺杂元素表!$B$6/5)*掺杂元素表!J$3</f>
        <v>1.76</v>
      </c>
      <c r="AE79">
        <f>0.01*$U79*掺杂元素表!K$6+(1-0.01*$U79*掺杂元素表!$B$6/5)*掺杂元素表!K$3</f>
        <v>1.6</v>
      </c>
      <c r="AF79">
        <f>0.01*$U79*掺杂元素表!L$6+(1-0.01*$U79*掺杂元素表!$B$6/5)*掺杂元素表!L$3</f>
        <v>652.1</v>
      </c>
      <c r="AG79">
        <f>0.01*$U79*掺杂元素表!M$6+(1-0.01*$U79*掺杂元素表!$B$6/5)*掺杂元素表!M$3</f>
        <v>86.1</v>
      </c>
      <c r="AH79">
        <f>0.01*$U79*掺杂元素表!N$6+(1-0.01*$U79*掺杂元素表!$B$6/5)*掺杂元素表!N$3</f>
        <v>92.906000000000006</v>
      </c>
      <c r="AI79">
        <f>0.01*$U79*掺杂元素表!O$6+(1-0.01*$U79*掺杂元素表!$B$6/5)*掺杂元素表!O$3</f>
        <v>4.45</v>
      </c>
      <c r="AJ79">
        <f>0.01*$U79*掺杂元素表!P$6+(1-0.01*$U79*掺杂元素表!$B$6/5)*掺杂元素表!P$3</f>
        <v>41</v>
      </c>
      <c r="AK79">
        <f>0.01*$U79*掺杂元素表!Q$6+(1-0.01*$U79*掺杂元素表!$B$6/5)*掺杂元素表!Q$3</f>
        <v>7.8125</v>
      </c>
      <c r="AL79">
        <f t="shared" si="7"/>
        <v>9.2134831460674196</v>
      </c>
      <c r="AM79">
        <f>0.01*$U79*掺杂元素表!S$6+(1-0.01*$U79*掺杂元素表!$B$6/5)*掺杂元素表!S$3</f>
        <v>2.76</v>
      </c>
      <c r="AN79">
        <v>727.27</v>
      </c>
      <c r="AO79">
        <f t="shared" si="5"/>
        <v>4.8863240919086697E-4</v>
      </c>
      <c r="AP79" s="3" t="s">
        <v>84</v>
      </c>
      <c r="AQ79" s="3">
        <v>147.84</v>
      </c>
      <c r="AR79" s="3">
        <v>273.02</v>
      </c>
      <c r="AS79">
        <f t="shared" si="8"/>
        <v>0.89192508301432505</v>
      </c>
      <c r="AT79">
        <v>5.5402100000000001</v>
      </c>
      <c r="AU79">
        <v>5.5918799999999997</v>
      </c>
      <c r="AV79">
        <v>15.70561</v>
      </c>
      <c r="AW79">
        <v>486.56277393142602</v>
      </c>
      <c r="AZ79">
        <f t="shared" si="9"/>
        <v>1.1299208231126401E-2</v>
      </c>
      <c r="BA79">
        <v>0.69762000000000002</v>
      </c>
      <c r="BB79">
        <v>2.31934</v>
      </c>
      <c r="BC79" s="4">
        <v>205.26571000000001</v>
      </c>
      <c r="BD79" t="s">
        <v>76</v>
      </c>
    </row>
    <row r="80" spans="1:56" x14ac:dyDescent="0.25">
      <c r="A80" t="s">
        <v>86</v>
      </c>
      <c r="B80" t="s">
        <v>56</v>
      </c>
      <c r="C80">
        <v>0</v>
      </c>
      <c r="D80">
        <f>0.01*$C80*掺杂元素表!C$16+(1-0.01*$C80*掺杂元素表!$B$16)*掺杂元素表!C$2</f>
        <v>1.28</v>
      </c>
      <c r="E80">
        <f>0.01*$C80*掺杂元素表!D$16+(1-0.01*$C80*掺杂元素表!$B$16)*掺杂元素表!D$2</f>
        <v>144</v>
      </c>
      <c r="F80">
        <f>0.01*$C80*掺杂元素表!E$16+(1-0.01*$C80*掺杂元素表!$B$16)*掺杂元素表!E$2</f>
        <v>2.72441546042156</v>
      </c>
      <c r="G80">
        <f>0.01*$C80*掺杂元素表!F$16+(1-0.01*$C80*掺杂元素表!$B$16)*掺杂元素表!F$2</f>
        <v>243</v>
      </c>
      <c r="H80">
        <f>0.01*$C80*掺杂元素表!G$16+(1-0.01*$C80*掺杂元素表!$B$16)*掺杂元素表!G$2</f>
        <v>5</v>
      </c>
      <c r="I80">
        <f>0.01*$C80*掺杂元素表!H$16+(1-0.01*$C80*掺杂元素表!$B$16)*掺杂元素表!H$2</f>
        <v>153</v>
      </c>
      <c r="J80">
        <f>0.01*$C80*掺杂元素表!I$16+(1-0.01*$C80*掺杂元素表!$B$16)*掺杂元素表!I$2</f>
        <v>2.9</v>
      </c>
      <c r="K80">
        <f>0.01*$C80*掺杂元素表!J$16+(1-0.01*$C80*掺杂元素表!$B$16)*掺杂元素表!J$2</f>
        <v>1.86</v>
      </c>
      <c r="L80">
        <f>0.01*$C80*掺杂元素表!K$16+(1-0.01*$C80*掺杂元素表!$B$16)*掺杂元素表!K$2</f>
        <v>1.93</v>
      </c>
      <c r="M80">
        <f>0.01*$C80*掺杂元素表!L$16+(1-0.01*$C80*掺杂元素表!$B$16)*掺杂元素表!L$2</f>
        <v>731</v>
      </c>
      <c r="N80">
        <f>0.01*$C80*掺杂元素表!M$16+(1-0.01*$C80*掺杂元素表!$B$16)*掺杂元素表!M$2</f>
        <v>125.6</v>
      </c>
      <c r="O80">
        <f>0.01*$C80*掺杂元素表!N$16+(1-0.01*$C80*掺杂元素表!$B$16)*掺杂元素表!N$2</f>
        <v>107.86799999999999</v>
      </c>
      <c r="P80">
        <f>0.01*$C80*掺杂元素表!O$16+(1-0.01*$C80*掺杂元素表!$B$16)*掺杂元素表!O$2</f>
        <v>3.7</v>
      </c>
      <c r="Q80">
        <f>0.01*$C80*掺杂元素表!P$16+(1-0.01*$C80*掺杂元素表!$B$16)*掺杂元素表!P$2</f>
        <v>47</v>
      </c>
      <c r="R80">
        <f>0.01*$C80*掺杂元素表!Q$16+(1-0.01*$C80*掺杂元素表!$B$16)*掺杂元素表!Q$2</f>
        <v>0.78125</v>
      </c>
      <c r="S80">
        <f t="shared" si="6"/>
        <v>12.7027027027027</v>
      </c>
      <c r="T80">
        <f>0.01*$C80*掺杂元素表!S$16+(1-0.01*$C80*掺杂元素表!$B$16)*掺杂元素表!S$2</f>
        <v>2.375</v>
      </c>
      <c r="U80">
        <v>20</v>
      </c>
      <c r="V80" t="str">
        <f>掺杂元素表!A$6</f>
        <v>Ta</v>
      </c>
      <c r="W80">
        <f>0.01*$U80*掺杂元素表!C$6+(1-0.01*$U80*掺杂元素表!$B$6/5)*掺杂元素表!C$3</f>
        <v>0.64</v>
      </c>
      <c r="X80">
        <f>0.01*$U80*掺杂元素表!D$6+(1-0.01*$U80*掺杂元素表!$B$6/5)*掺杂元素表!D$3</f>
        <v>146.6</v>
      </c>
      <c r="Y80">
        <f>0.01*$U80*掺杂元素表!E$6+(1-0.01*$U80*掺杂元素表!$B$6/5)*掺杂元素表!E$3</f>
        <v>2.23672343282094</v>
      </c>
      <c r="Z80">
        <f>0.01*$U80*掺杂元素表!F$6+(1-0.01*$U80*掺杂元素表!$B$6/5)*掺杂元素表!F$3</f>
        <v>243</v>
      </c>
      <c r="AA80">
        <f>0.01*$U80*掺杂元素表!G$6+(1-0.01*$U80*掺杂元素表!$B$6/5)*掺杂元素表!G$3</f>
        <v>5</v>
      </c>
      <c r="AB80">
        <f>0.01*$U80*掺杂元素表!H$6+(1-0.01*$U80*掺杂元素表!$B$6/5)*掺杂元素表!H$3</f>
        <v>137.19999999999999</v>
      </c>
      <c r="AC80">
        <f>0.01*$U80*掺杂元素表!I$6+(1-0.01*$U80*掺杂元素表!$B$6/5)*掺杂元素表!I$3</f>
        <v>1.74</v>
      </c>
      <c r="AD80">
        <f>0.01*$U80*掺杂元素表!J$6+(1-0.01*$U80*掺杂元素表!$B$6/5)*掺杂元素表!J$3</f>
        <v>1.71</v>
      </c>
      <c r="AE80">
        <f>0.01*$U80*掺杂元素表!K$6+(1-0.01*$U80*掺杂元素表!$B$6/5)*掺杂元素表!K$3</f>
        <v>1.58</v>
      </c>
      <c r="AF80">
        <f>0.01*$U80*掺杂元素表!L$6+(1-0.01*$U80*掺杂元素表!$B$6/5)*掺杂元素表!L$3</f>
        <v>673.88</v>
      </c>
      <c r="AG80">
        <f>0.01*$U80*掺杂元素表!M$6+(1-0.01*$U80*掺杂元素表!$B$6/5)*掺杂元素表!M$3</f>
        <v>75.08</v>
      </c>
      <c r="AH80">
        <f>0.01*$U80*掺杂元素表!N$6+(1-0.01*$U80*掺杂元素表!$B$6/5)*掺杂元素表!N$3</f>
        <v>110.5142</v>
      </c>
      <c r="AI80">
        <f>0.01*$U80*掺杂元素表!O$6+(1-0.01*$U80*掺杂元素表!$B$6/5)*掺杂元素表!O$3</f>
        <v>4.25</v>
      </c>
      <c r="AJ80">
        <f>0.01*$U80*掺杂元素表!P$6+(1-0.01*$U80*掺杂元素表!$B$6/5)*掺杂元素表!P$3</f>
        <v>47.4</v>
      </c>
      <c r="AK80">
        <f>0.01*$U80*掺杂元素表!Q$6+(1-0.01*$U80*掺杂元素表!$B$6/5)*掺杂元素表!Q$3</f>
        <v>7.8125</v>
      </c>
      <c r="AL80">
        <f t="shared" si="7"/>
        <v>11.1529411764706</v>
      </c>
      <c r="AM80">
        <f>0.01*$U80*掺杂元素表!S$6+(1-0.01*$U80*掺杂元素表!$B$6/5)*掺杂元素表!S$3</f>
        <v>2.766</v>
      </c>
      <c r="AN80">
        <v>240</v>
      </c>
      <c r="AO80">
        <f t="shared" si="5"/>
        <v>4.8428048337975101E-4</v>
      </c>
      <c r="AP80" s="3">
        <v>-32.520000000000003</v>
      </c>
      <c r="AQ80" s="3">
        <v>192.82</v>
      </c>
      <c r="AR80" s="3">
        <v>378.81</v>
      </c>
      <c r="AS80">
        <f t="shared" si="8"/>
        <v>0.92894420273526801</v>
      </c>
      <c r="AT80">
        <v>5.5447600000000001</v>
      </c>
      <c r="AU80">
        <v>5.5965800000000003</v>
      </c>
      <c r="AV80">
        <v>15.68885</v>
      </c>
      <c r="AW80">
        <v>486.85199999999998</v>
      </c>
      <c r="AZ80">
        <f t="shared" si="9"/>
        <v>1.46662727272727E-2</v>
      </c>
      <c r="BA80">
        <v>0.69059999999999999</v>
      </c>
      <c r="BB80">
        <v>3.2265799999999998</v>
      </c>
      <c r="BC80" s="4">
        <v>220</v>
      </c>
    </row>
    <row r="81" spans="1:56" x14ac:dyDescent="0.25">
      <c r="A81" t="s">
        <v>87</v>
      </c>
      <c r="B81" t="s">
        <v>56</v>
      </c>
      <c r="C81">
        <v>0</v>
      </c>
      <c r="D81">
        <f>0.01*$C81*掺杂元素表!C$16+(1-0.01*$C81*掺杂元素表!$B$16)*掺杂元素表!C$2</f>
        <v>1.28</v>
      </c>
      <c r="E81">
        <f>0.01*$C81*掺杂元素表!D$16+(1-0.01*$C81*掺杂元素表!$B$16)*掺杂元素表!D$2</f>
        <v>144</v>
      </c>
      <c r="F81">
        <f>0.01*$C81*掺杂元素表!E$16+(1-0.01*$C81*掺杂元素表!$B$16)*掺杂元素表!E$2</f>
        <v>2.72441546042156</v>
      </c>
      <c r="G81">
        <f>0.01*$C81*掺杂元素表!F$16+(1-0.01*$C81*掺杂元素表!$B$16)*掺杂元素表!F$2</f>
        <v>243</v>
      </c>
      <c r="H81">
        <f>0.01*$C81*掺杂元素表!G$16+(1-0.01*$C81*掺杂元素表!$B$16)*掺杂元素表!G$2</f>
        <v>5</v>
      </c>
      <c r="I81">
        <f>0.01*$C81*掺杂元素表!H$16+(1-0.01*$C81*掺杂元素表!$B$16)*掺杂元素表!H$2</f>
        <v>153</v>
      </c>
      <c r="J81">
        <f>0.01*$C81*掺杂元素表!I$16+(1-0.01*$C81*掺杂元素表!$B$16)*掺杂元素表!I$2</f>
        <v>2.9</v>
      </c>
      <c r="K81">
        <f>0.01*$C81*掺杂元素表!J$16+(1-0.01*$C81*掺杂元素表!$B$16)*掺杂元素表!J$2</f>
        <v>1.86</v>
      </c>
      <c r="L81">
        <f>0.01*$C81*掺杂元素表!K$16+(1-0.01*$C81*掺杂元素表!$B$16)*掺杂元素表!K$2</f>
        <v>1.93</v>
      </c>
      <c r="M81">
        <f>0.01*$C81*掺杂元素表!L$16+(1-0.01*$C81*掺杂元素表!$B$16)*掺杂元素表!L$2</f>
        <v>731</v>
      </c>
      <c r="N81">
        <f>0.01*$C81*掺杂元素表!M$16+(1-0.01*$C81*掺杂元素表!$B$16)*掺杂元素表!M$2</f>
        <v>125.6</v>
      </c>
      <c r="O81">
        <f>0.01*$C81*掺杂元素表!N$16+(1-0.01*$C81*掺杂元素表!$B$16)*掺杂元素表!N$2</f>
        <v>107.86799999999999</v>
      </c>
      <c r="P81">
        <f>0.01*$C81*掺杂元素表!O$16+(1-0.01*$C81*掺杂元素表!$B$16)*掺杂元素表!O$2</f>
        <v>3.7</v>
      </c>
      <c r="Q81">
        <f>0.01*$C81*掺杂元素表!P$16+(1-0.01*$C81*掺杂元素表!$B$16)*掺杂元素表!P$2</f>
        <v>47</v>
      </c>
      <c r="R81">
        <f>0.01*$C81*掺杂元素表!Q$16+(1-0.01*$C81*掺杂元素表!$B$16)*掺杂元素表!Q$2</f>
        <v>0.78125</v>
      </c>
      <c r="S81">
        <f t="shared" si="6"/>
        <v>12.7027027027027</v>
      </c>
      <c r="T81">
        <f>0.01*$C81*掺杂元素表!S$16+(1-0.01*$C81*掺杂元素表!$B$16)*掺杂元素表!S$2</f>
        <v>2.375</v>
      </c>
      <c r="U81">
        <v>0</v>
      </c>
      <c r="V81" t="s">
        <v>56</v>
      </c>
      <c r="W81">
        <f>0.01*$U81*掺杂元素表!C$19+(1-0.01*$U81*掺杂元素表!$B$19/5)*掺杂元素表!C$3</f>
        <v>0.64</v>
      </c>
      <c r="X81">
        <f>0.01*$U81*掺杂元素表!D$19+(1-0.01*$U81*掺杂元素表!$B$19/5)*掺杂元素表!D$3</f>
        <v>146</v>
      </c>
      <c r="Y81">
        <f>0.01*$U81*掺杂元素表!E$19+(1-0.01*$U81*掺杂元素表!$B$19/5)*掺杂元素表!E$3</f>
        <v>2.2349234328209402</v>
      </c>
      <c r="Z81">
        <f>0.01*$U81*掺杂元素表!F$19+(1-0.01*$U81*掺杂元素表!$B$19/5)*掺杂元素表!F$3</f>
        <v>243</v>
      </c>
      <c r="AA81">
        <f>0.01*$U81*掺杂元素表!G$19+(1-0.01*$U81*掺杂元素表!$B$19/5)*掺杂元素表!G$3</f>
        <v>5</v>
      </c>
      <c r="AB81">
        <f>0.01*$U81*掺杂元素表!H$19+(1-0.01*$U81*掺杂元素表!$B$19/5)*掺杂元素表!H$3</f>
        <v>137</v>
      </c>
      <c r="AC81">
        <f>0.01*$U81*掺杂元素表!I$19+(1-0.01*$U81*掺杂元素表!$B$19/5)*掺杂元素表!I$3</f>
        <v>1.75</v>
      </c>
      <c r="AD81">
        <f>0.01*$U81*掺杂元素表!J$19+(1-0.01*$U81*掺杂元素表!$B$19/5)*掺杂元素表!J$3</f>
        <v>1.76</v>
      </c>
      <c r="AE81">
        <f>0.01*$U81*掺杂元素表!K$19+(1-0.01*$U81*掺杂元素表!$B$19/5)*掺杂元素表!K$3</f>
        <v>1.6</v>
      </c>
      <c r="AF81">
        <f>0.01*$U81*掺杂元素表!L$19+(1-0.01*$U81*掺杂元素表!$B$19/5)*掺杂元素表!L$3</f>
        <v>652.1</v>
      </c>
      <c r="AG81">
        <f>0.01*$U81*掺杂元素表!M$19+(1-0.01*$U81*掺杂元素表!$B$19/5)*掺杂元素表!M$3</f>
        <v>86.1</v>
      </c>
      <c r="AH81">
        <f>0.01*$U81*掺杂元素表!N$19+(1-0.01*$U81*掺杂元素表!$B$19/5)*掺杂元素表!N$3</f>
        <v>92.906000000000006</v>
      </c>
      <c r="AI81">
        <f>0.01*$U81*掺杂元素表!O$19+(1-0.01*$U81*掺杂元素表!$B$19/5)*掺杂元素表!O$3</f>
        <v>4.45</v>
      </c>
      <c r="AJ81">
        <f>0.01*$U81*掺杂元素表!P$19+(1-0.01*$U81*掺杂元素表!$B$19/5)*掺杂元素表!P$3</f>
        <v>41</v>
      </c>
      <c r="AK81">
        <f>0.01*$U81*掺杂元素表!Q$19+(1-0.01*$U81*掺杂元素表!$B$19/5)*掺杂元素表!Q$3</f>
        <v>7.8125</v>
      </c>
      <c r="AL81">
        <f t="shared" si="7"/>
        <v>9.2134831460674196</v>
      </c>
      <c r="AM81">
        <f>0.01*$U81*掺杂元素表!S$19+(1-0.01*$U81*掺杂元素表!$B$19/5)*掺杂元素表!S$3</f>
        <v>2.76</v>
      </c>
      <c r="AN81">
        <v>320</v>
      </c>
      <c r="AO81">
        <f t="shared" si="5"/>
        <v>4.8580485243400099E-4</v>
      </c>
      <c r="AP81" s="3">
        <v>55.950940000000003</v>
      </c>
      <c r="AQ81" s="3">
        <v>165.37407999999999</v>
      </c>
      <c r="AR81" s="3">
        <v>258.82877999999999</v>
      </c>
      <c r="AS81">
        <f t="shared" si="8"/>
        <v>0.92894420273526801</v>
      </c>
      <c r="AT81">
        <v>5.5481299999999996</v>
      </c>
      <c r="AU81">
        <v>5.6026899999999999</v>
      </c>
      <c r="AV81">
        <v>15.66309</v>
      </c>
      <c r="AW81">
        <v>486.83787000000001</v>
      </c>
      <c r="AZ81">
        <f t="shared" si="9"/>
        <v>1.0555555555555599E-2</v>
      </c>
      <c r="BA81">
        <v>0.35199999999999998</v>
      </c>
      <c r="BB81">
        <v>1.9</v>
      </c>
      <c r="BC81" s="4">
        <v>180</v>
      </c>
    </row>
    <row r="82" spans="1:56" x14ac:dyDescent="0.25">
      <c r="A82" t="s">
        <v>87</v>
      </c>
      <c r="B82" t="str">
        <f>掺杂元素表!A$16</f>
        <v>Bi</v>
      </c>
      <c r="C82">
        <v>0.5</v>
      </c>
      <c r="D82">
        <f>0.01*$C82*掺杂元素表!C$16+(1-0.01*$C82*掺杂元素表!$B$16)*掺杂元素表!C$2</f>
        <v>1.2666500000000001</v>
      </c>
      <c r="E82">
        <f>0.01*$C82*掺杂元素表!D$16+(1-0.01*$C82*掺杂元素表!$B$16)*掺杂元素表!D$2</f>
        <v>142.69</v>
      </c>
      <c r="F82">
        <f>0.01*$C82*掺杂元素表!E$16+(1-0.01*$C82*掺杂元素表!$B$16)*掺杂元素表!E$2</f>
        <v>2.6964138730833098</v>
      </c>
      <c r="G82">
        <f>0.01*$C82*掺杂元素表!F$16+(1-0.01*$C82*掺杂元素表!$B$16)*掺杂元素表!F$2</f>
        <v>240.685</v>
      </c>
      <c r="H82">
        <f>0.01*$C82*掺杂元素表!G$16+(1-0.01*$C82*掺杂元素表!$B$16)*掺杂元素表!G$2</f>
        <v>4.9550000000000001</v>
      </c>
      <c r="I82">
        <f>0.01*$C82*掺杂元素表!H$16+(1-0.01*$C82*掺杂元素表!$B$16)*掺杂元素表!H$2</f>
        <v>151.435</v>
      </c>
      <c r="J82">
        <f>0.01*$C82*掺杂元素表!I$16+(1-0.01*$C82*掺杂元素表!$B$16)*掺杂元素表!I$2</f>
        <v>2.86775</v>
      </c>
      <c r="K82">
        <f>0.01*$C82*掺杂元素表!J$16+(1-0.01*$C82*掺杂元素表!$B$16)*掺杂元素表!J$2</f>
        <v>1.839</v>
      </c>
      <c r="L82">
        <f>0.01*$C82*掺杂元素表!K$16+(1-0.01*$C82*掺杂元素表!$B$16)*掺杂元素表!K$2</f>
        <v>1.9111499999999999</v>
      </c>
      <c r="M82">
        <f>0.01*$C82*掺杂元素表!L$16+(1-0.01*$C82*掺杂元素表!$B$16)*掺杂元素表!L$2</f>
        <v>723.55</v>
      </c>
      <c r="N82">
        <f>0.01*$C82*掺杂元素表!M$16+(1-0.01*$C82*掺杂元素表!$B$16)*掺杂元素表!M$2</f>
        <v>124.172</v>
      </c>
      <c r="O82">
        <f>0.01*$C82*掺杂元素表!N$16+(1-0.01*$C82*掺杂元素表!$B$16)*掺杂元素表!N$2</f>
        <v>107.294882</v>
      </c>
      <c r="P82">
        <f>0.01*$C82*掺杂元素表!O$16+(1-0.01*$C82*掺杂元素表!$B$16)*掺杂元素表!O$2</f>
        <v>3.6695000000000002</v>
      </c>
      <c r="Q82">
        <f>0.01*$C82*掺杂元素表!P$16+(1-0.01*$C82*掺杂元素表!$B$16)*掺杂元素表!P$2</f>
        <v>46.71</v>
      </c>
      <c r="R82">
        <f>0.01*$C82*掺杂元素表!Q$16+(1-0.01*$C82*掺杂元素表!$B$16)*掺杂元素表!Q$2</f>
        <v>0.79089877136752096</v>
      </c>
      <c r="S82">
        <f t="shared" si="6"/>
        <v>12.7292546668483</v>
      </c>
      <c r="T82">
        <f>0.01*$C82*掺杂元素表!S$16+(1-0.01*$C82*掺杂元素表!$B$16)*掺杂元素表!S$2</f>
        <v>2.3493599999999999</v>
      </c>
      <c r="U82">
        <v>0.33400000000000002</v>
      </c>
      <c r="V82" t="str">
        <f>掺杂元素表!A$19</f>
        <v>Zn</v>
      </c>
      <c r="W82">
        <f>0.01*$U82*掺杂元素表!C$19+(1-0.01*$U82*掺杂元素表!$B$19/5)*掺杂元素表!C$3</f>
        <v>0.64161656</v>
      </c>
      <c r="X82">
        <f>0.01*$U82*掺杂元素表!D$19+(1-0.01*$U82*掺杂元素表!$B$19/5)*掺杂元素表!D$3</f>
        <v>146.26586399999999</v>
      </c>
      <c r="Y82">
        <f>0.01*$U82*掺杂元素表!E$19+(1-0.01*$U82*掺杂元素表!$B$19/5)*掺杂元素表!E$3</f>
        <v>2.2398431914667598</v>
      </c>
      <c r="Z82">
        <f>0.01*$U82*掺杂元素表!F$19+(1-0.01*$U82*掺杂元素表!$B$19/5)*掺杂元素表!F$3</f>
        <v>243.139612</v>
      </c>
      <c r="AA82">
        <f>0.01*$U82*掺杂元素表!G$19+(1-0.01*$U82*掺杂元素表!$B$19/5)*掺杂元素表!G$3</f>
        <v>5.0066800000000002</v>
      </c>
      <c r="AB82">
        <f>0.01*$U82*掺杂元素表!H$19+(1-0.01*$U82*掺杂元素表!$B$19/5)*掺杂元素表!H$3</f>
        <v>137.25450799999999</v>
      </c>
      <c r="AC82">
        <f>0.01*$U82*掺杂元素表!I$19+(1-0.01*$U82*掺杂元素表!$B$19/5)*掺杂元素表!I$3</f>
        <v>1.7550433999999999</v>
      </c>
      <c r="AD82">
        <f>0.01*$U82*掺杂元素表!J$19+(1-0.01*$U82*掺杂元素表!$B$19/5)*掺杂元素表!J$3</f>
        <v>1.76182364</v>
      </c>
      <c r="AE82">
        <f>0.01*$U82*掺杂元素表!K$19+(1-0.01*$U82*掺杂元素表!$B$19/5)*掺杂元素表!K$3</f>
        <v>1.6033733999999999</v>
      </c>
      <c r="AF82">
        <f>0.01*$U82*掺杂元素表!L$19+(1-0.01*$U82*掺杂元素表!$B$19/5)*掺杂元素表!L$3</f>
        <v>654.25617039999997</v>
      </c>
      <c r="AG82">
        <f>0.01*$U82*掺杂元素表!M$19+(1-0.01*$U82*掺杂元素表!$B$19/5)*掺杂元素表!M$3</f>
        <v>85.984970399999995</v>
      </c>
      <c r="AH82">
        <f>0.01*$U82*掺杂元素表!N$19+(1-0.01*$U82*掺杂元素表!$B$19/5)*掺杂元素表!N$3</f>
        <v>93.000246783999998</v>
      </c>
      <c r="AI82">
        <f>0.01*$U82*掺杂元素表!O$19+(1-0.01*$U82*掺杂元素表!$B$19/5)*掺杂元素表!O$3</f>
        <v>4.4585838000000004</v>
      </c>
      <c r="AJ82">
        <f>0.01*$U82*掺杂元素表!P$19+(1-0.01*$U82*掺杂元素表!$B$19/5)*掺杂元素表!P$3</f>
        <v>41.045423999999997</v>
      </c>
      <c r="AK82">
        <f>0.01*$U82*掺杂元素表!Q$19+(1-0.01*$U82*掺杂元素表!$B$19/5)*掺杂元素表!Q$3</f>
        <v>7.81108952702703</v>
      </c>
      <c r="AL82">
        <f t="shared" si="7"/>
        <v>9.2059330588336206</v>
      </c>
      <c r="AM82">
        <f>0.01*$U82*掺杂元素表!S$19+(1-0.01*$U82*掺杂元素表!$B$19/5)*掺杂元素表!S$3</f>
        <v>2.7625918399999998</v>
      </c>
      <c r="AN82">
        <v>571.42999999999995</v>
      </c>
      <c r="AO82">
        <f t="shared" si="5"/>
        <v>4.8785274747875201E-4</v>
      </c>
      <c r="AP82" s="3">
        <v>-21.535309999999999</v>
      </c>
      <c r="AQ82" s="3">
        <v>125.58385</v>
      </c>
      <c r="AR82" s="3">
        <v>244.95455000000001</v>
      </c>
      <c r="AS82">
        <f t="shared" si="8"/>
        <v>0.92358493509236905</v>
      </c>
      <c r="AT82">
        <v>5.5481299999999996</v>
      </c>
      <c r="AU82">
        <v>5.6009500000000001</v>
      </c>
      <c r="AV82">
        <v>15.67404</v>
      </c>
      <c r="AW82">
        <v>486.79329000000001</v>
      </c>
      <c r="AZ82">
        <f t="shared" si="9"/>
        <v>1.5714285714285701E-2</v>
      </c>
      <c r="BA82">
        <v>0.312</v>
      </c>
      <c r="BB82">
        <v>3.3</v>
      </c>
      <c r="BC82" s="4">
        <v>210</v>
      </c>
    </row>
    <row r="83" spans="1:56" x14ac:dyDescent="0.25">
      <c r="A83" t="s">
        <v>87</v>
      </c>
      <c r="B83" t="str">
        <f>掺杂元素表!A$16</f>
        <v>Bi</v>
      </c>
      <c r="C83">
        <v>1</v>
      </c>
      <c r="D83">
        <f>0.01*$C83*掺杂元素表!C$16+(1-0.01*$C83*掺杂元素表!$B$16)*掺杂元素表!C$2</f>
        <v>1.2533000000000001</v>
      </c>
      <c r="E83">
        <f>0.01*$C83*掺杂元素表!D$16+(1-0.01*$C83*掺杂元素表!$B$16)*掺杂元素表!D$2</f>
        <v>141.38</v>
      </c>
      <c r="F83">
        <f>0.01*$C83*掺杂元素表!E$16+(1-0.01*$C83*掺杂元素表!$B$16)*掺杂元素表!E$2</f>
        <v>2.6684122857450601</v>
      </c>
      <c r="G83">
        <f>0.01*$C83*掺杂元素表!F$16+(1-0.01*$C83*掺杂元素表!$B$16)*掺杂元素表!F$2</f>
        <v>238.37</v>
      </c>
      <c r="H83">
        <f>0.01*$C83*掺杂元素表!G$16+(1-0.01*$C83*掺杂元素表!$B$16)*掺杂元素表!G$2</f>
        <v>4.91</v>
      </c>
      <c r="I83">
        <f>0.01*$C83*掺杂元素表!H$16+(1-0.01*$C83*掺杂元素表!$B$16)*掺杂元素表!H$2</f>
        <v>149.87</v>
      </c>
      <c r="J83">
        <f>0.01*$C83*掺杂元素表!I$16+(1-0.01*$C83*掺杂元素表!$B$16)*掺杂元素表!I$2</f>
        <v>2.8355000000000001</v>
      </c>
      <c r="K83">
        <f>0.01*$C83*掺杂元素表!J$16+(1-0.01*$C83*掺杂元素表!$B$16)*掺杂元素表!J$2</f>
        <v>1.8180000000000001</v>
      </c>
      <c r="L83">
        <f>0.01*$C83*掺杂元素表!K$16+(1-0.01*$C83*掺杂元素表!$B$16)*掺杂元素表!K$2</f>
        <v>1.8923000000000001</v>
      </c>
      <c r="M83">
        <f>0.01*$C83*掺杂元素表!L$16+(1-0.01*$C83*掺杂元素表!$B$16)*掺杂元素表!L$2</f>
        <v>716.1</v>
      </c>
      <c r="N83">
        <f>0.01*$C83*掺杂元素表!M$16+(1-0.01*$C83*掺杂元素表!$B$16)*掺杂元素表!M$2</f>
        <v>122.744</v>
      </c>
      <c r="O83">
        <f>0.01*$C83*掺杂元素表!N$16+(1-0.01*$C83*掺杂元素表!$B$16)*掺杂元素表!N$2</f>
        <v>106.72176399999999</v>
      </c>
      <c r="P83">
        <f>0.01*$C83*掺杂元素表!O$16+(1-0.01*$C83*掺杂元素表!$B$16)*掺杂元素表!O$2</f>
        <v>3.6389999999999998</v>
      </c>
      <c r="Q83">
        <f>0.01*$C83*掺杂元素表!P$16+(1-0.01*$C83*掺杂元素表!$B$16)*掺杂元素表!P$2</f>
        <v>46.42</v>
      </c>
      <c r="R83">
        <f>0.01*$C83*掺杂元素表!Q$16+(1-0.01*$C83*掺杂元素表!$B$16)*掺杂元素表!Q$2</f>
        <v>0.80054754273504303</v>
      </c>
      <c r="S83">
        <f t="shared" si="6"/>
        <v>12.756251717504799</v>
      </c>
      <c r="T83">
        <f>0.01*$C83*掺杂元素表!S$16+(1-0.01*$C83*掺杂元素表!$B$16)*掺杂元素表!S$2</f>
        <v>2.3237199999999998</v>
      </c>
      <c r="U83">
        <v>0.66700000000000004</v>
      </c>
      <c r="V83" t="str">
        <f>掺杂元素表!A$19</f>
        <v>Zn</v>
      </c>
      <c r="W83">
        <f>0.01*$U83*掺杂元素表!C$19+(1-0.01*$U83*掺杂元素表!$B$19/5)*掺杂元素表!C$3</f>
        <v>0.64322827999999999</v>
      </c>
      <c r="X83">
        <f>0.01*$U83*掺杂元素表!D$19+(1-0.01*$U83*掺杂元素表!$B$19/5)*掺杂元素表!D$3</f>
        <v>146.53093200000001</v>
      </c>
      <c r="Y83">
        <f>0.01*$U83*掺杂元素表!E$19+(1-0.01*$U83*掺杂元素表!$B$19/5)*掺杂元素表!E$3</f>
        <v>2.2447482202962799</v>
      </c>
      <c r="Z83">
        <f>0.01*$U83*掺杂元素表!F$19+(1-0.01*$U83*掺杂元素表!$B$19/5)*掺杂元素表!F$3</f>
        <v>243.278806</v>
      </c>
      <c r="AA83">
        <f>0.01*$U83*掺杂元素表!G$19+(1-0.01*$U83*掺杂元素表!$B$19/5)*掺杂元素表!G$3</f>
        <v>5.0133400000000004</v>
      </c>
      <c r="AB83">
        <f>0.01*$U83*掺杂元素表!H$19+(1-0.01*$U83*掺杂元素表!$B$19/5)*掺杂元素表!H$3</f>
        <v>137.50825399999999</v>
      </c>
      <c r="AC83">
        <f>0.01*$U83*掺杂元素表!I$19+(1-0.01*$U83*掺杂元素表!$B$19/5)*掺杂元素表!I$3</f>
        <v>1.7600716999999999</v>
      </c>
      <c r="AD83">
        <f>0.01*$U83*掺杂元素表!J$19+(1-0.01*$U83*掺杂元素表!$B$19/5)*掺杂元素表!J$3</f>
        <v>1.7636418199999999</v>
      </c>
      <c r="AE83">
        <f>0.01*$U83*掺杂元素表!K$19+(1-0.01*$U83*掺杂元素表!$B$19/5)*掺杂元素表!K$3</f>
        <v>1.6067366999999999</v>
      </c>
      <c r="AF83">
        <f>0.01*$U83*掺杂元素表!L$19+(1-0.01*$U83*掺杂元素表!$B$19/5)*掺杂元素表!L$3</f>
        <v>656.40588519999994</v>
      </c>
      <c r="AG83">
        <f>0.01*$U83*掺杂元素表!M$19+(1-0.01*$U83*掺杂元素表!$B$19/5)*掺杂元素表!M$3</f>
        <v>85.870285199999998</v>
      </c>
      <c r="AH83">
        <f>0.01*$U83*掺杂元素表!N$19+(1-0.01*$U83*掺杂元素表!$B$19/5)*掺杂元素表!N$3</f>
        <v>93.094211392000005</v>
      </c>
      <c r="AI83">
        <f>0.01*$U83*掺杂元素表!O$19+(1-0.01*$U83*掺杂元素表!$B$19/5)*掺杂元素表!O$3</f>
        <v>4.4671418999999997</v>
      </c>
      <c r="AJ83">
        <f>0.01*$U83*掺杂元素表!P$19+(1-0.01*$U83*掺杂元素表!$B$19/5)*掺杂元素表!P$3</f>
        <v>41.090712000000003</v>
      </c>
      <c r="AK83">
        <f>0.01*$U83*掺杂元素表!Q$19+(1-0.01*$U83*掺杂元素表!$B$19/5)*掺杂元素表!Q$3</f>
        <v>7.8096832770270304</v>
      </c>
      <c r="AL83">
        <f t="shared" si="7"/>
        <v>9.1984344620886098</v>
      </c>
      <c r="AM83">
        <f>0.01*$U83*掺杂元素表!S$19+(1-0.01*$U83*掺杂元素表!$B$19/5)*掺杂元素表!S$3</f>
        <v>2.7651759199999999</v>
      </c>
      <c r="AN83">
        <v>651.42999999999995</v>
      </c>
      <c r="AO83">
        <f t="shared" si="5"/>
        <v>4.8773496575255098E-4</v>
      </c>
      <c r="AP83" s="3">
        <v>-33.446199999999997</v>
      </c>
      <c r="AQ83" s="3">
        <v>111.70962</v>
      </c>
      <c r="AR83" s="3">
        <v>233.04365999999999</v>
      </c>
      <c r="AS83">
        <f t="shared" si="8"/>
        <v>0.91823632282647605</v>
      </c>
      <c r="AT83">
        <v>5.5481299999999996</v>
      </c>
      <c r="AU83">
        <v>5.6026899999999999</v>
      </c>
      <c r="AV83">
        <v>15.68451</v>
      </c>
      <c r="AW83">
        <v>487.22435999999999</v>
      </c>
      <c r="AZ83">
        <f t="shared" si="9"/>
        <v>2.0909090909090901E-2</v>
      </c>
      <c r="BA83">
        <v>0.57499999999999996</v>
      </c>
      <c r="BB83">
        <v>4.5999999999999996</v>
      </c>
      <c r="BC83" s="4">
        <v>220</v>
      </c>
    </row>
    <row r="84" spans="1:56" x14ac:dyDescent="0.25">
      <c r="A84" t="s">
        <v>87</v>
      </c>
      <c r="B84" t="str">
        <f>掺杂元素表!A$16</f>
        <v>Bi</v>
      </c>
      <c r="C84">
        <v>3</v>
      </c>
      <c r="D84">
        <f>0.01*$C84*掺杂元素表!C$16+(1-0.01*$C84*掺杂元素表!$B$16)*掺杂元素表!C$2</f>
        <v>1.1999</v>
      </c>
      <c r="E84">
        <f>0.01*$C84*掺杂元素表!D$16+(1-0.01*$C84*掺杂元素表!$B$16)*掺杂元素表!D$2</f>
        <v>136.13999999999999</v>
      </c>
      <c r="F84">
        <f>0.01*$C84*掺杂元素表!E$16+(1-0.01*$C84*掺杂元素表!$B$16)*掺杂元素表!E$2</f>
        <v>2.5564059363920499</v>
      </c>
      <c r="G84">
        <f>0.01*$C84*掺杂元素表!F$16+(1-0.01*$C84*掺杂元素表!$B$16)*掺杂元素表!F$2</f>
        <v>229.11</v>
      </c>
      <c r="H84">
        <f>0.01*$C84*掺杂元素表!G$16+(1-0.01*$C84*掺杂元素表!$B$16)*掺杂元素表!G$2</f>
        <v>4.7300000000000004</v>
      </c>
      <c r="I84">
        <f>0.01*$C84*掺杂元素表!H$16+(1-0.01*$C84*掺杂元素表!$B$16)*掺杂元素表!H$2</f>
        <v>143.61000000000001</v>
      </c>
      <c r="J84">
        <f>0.01*$C84*掺杂元素表!I$16+(1-0.01*$C84*掺杂元素表!$B$16)*掺杂元素表!I$2</f>
        <v>2.7065000000000001</v>
      </c>
      <c r="K84">
        <f>0.01*$C84*掺杂元素表!J$16+(1-0.01*$C84*掺杂元素表!$B$16)*掺杂元素表!J$2</f>
        <v>1.734</v>
      </c>
      <c r="L84">
        <f>0.01*$C84*掺杂元素表!K$16+(1-0.01*$C84*掺杂元素表!$B$16)*掺杂元素表!K$2</f>
        <v>1.8169</v>
      </c>
      <c r="M84">
        <f>0.01*$C84*掺杂元素表!L$16+(1-0.01*$C84*掺杂元素表!$B$16)*掺杂元素表!L$2</f>
        <v>686.3</v>
      </c>
      <c r="N84">
        <f>0.01*$C84*掺杂元素表!M$16+(1-0.01*$C84*掺杂元素表!$B$16)*掺杂元素表!M$2</f>
        <v>117.032</v>
      </c>
      <c r="O84">
        <f>0.01*$C84*掺杂元素表!N$16+(1-0.01*$C84*掺杂元素表!$B$16)*掺杂元素表!N$2</f>
        <v>104.429292</v>
      </c>
      <c r="P84">
        <f>0.01*$C84*掺杂元素表!O$16+(1-0.01*$C84*掺杂元素表!$B$16)*掺杂元素表!O$2</f>
        <v>3.5169999999999999</v>
      </c>
      <c r="Q84">
        <f>0.01*$C84*掺杂元素表!P$16+(1-0.01*$C84*掺杂元素表!$B$16)*掺杂元素表!P$2</f>
        <v>45.26</v>
      </c>
      <c r="R84">
        <f>0.01*$C84*掺杂元素表!Q$16+(1-0.01*$C84*掺杂元素表!$B$16)*掺杂元素表!Q$2</f>
        <v>0.83914262820512797</v>
      </c>
      <c r="S84">
        <f t="shared" si="6"/>
        <v>12.8689223770259</v>
      </c>
      <c r="T84">
        <f>0.01*$C84*掺杂元素表!S$16+(1-0.01*$C84*掺杂元素表!$B$16)*掺杂元素表!S$2</f>
        <v>2.2211599999999998</v>
      </c>
      <c r="U84">
        <v>2</v>
      </c>
      <c r="V84" t="str">
        <f>掺杂元素表!A$19</f>
        <v>Zn</v>
      </c>
      <c r="W84">
        <f>0.01*$U84*掺杂元素表!C$19+(1-0.01*$U84*掺杂元素表!$B$19/5)*掺杂元素表!C$3</f>
        <v>0.64968000000000004</v>
      </c>
      <c r="X84">
        <f>0.01*$U84*掺杂元素表!D$19+(1-0.01*$U84*掺杂元素表!$B$19/5)*掺杂元素表!D$3</f>
        <v>147.59200000000001</v>
      </c>
      <c r="Y84">
        <f>0.01*$U84*掺杂元素表!E$19+(1-0.01*$U84*掺杂元素表!$B$19/5)*掺杂元素表!E$3</f>
        <v>2.26438306543066</v>
      </c>
      <c r="Z84">
        <f>0.01*$U84*掺杂元素表!F$19+(1-0.01*$U84*掺杂元素表!$B$19/5)*掺杂元素表!F$3</f>
        <v>243.83600000000001</v>
      </c>
      <c r="AA84">
        <f>0.01*$U84*掺杂元素表!G$19+(1-0.01*$U84*掺杂元素表!$B$19/5)*掺杂元素表!G$3</f>
        <v>5.04</v>
      </c>
      <c r="AB84">
        <f>0.01*$U84*掺杂元素表!H$19+(1-0.01*$U84*掺杂元素表!$B$19/5)*掺杂元素表!H$3</f>
        <v>138.524</v>
      </c>
      <c r="AC84">
        <f>0.01*$U84*掺杂元素表!I$19+(1-0.01*$U84*掺杂元素表!$B$19/5)*掺杂元素表!I$3</f>
        <v>1.7802</v>
      </c>
      <c r="AD84">
        <f>0.01*$U84*掺杂元素表!J$19+(1-0.01*$U84*掺杂元素表!$B$19/5)*掺杂元素表!J$3</f>
        <v>1.77092</v>
      </c>
      <c r="AE84">
        <f>0.01*$U84*掺杂元素表!K$19+(1-0.01*$U84*掺杂元素表!$B$19/5)*掺杂元素表!K$3</f>
        <v>1.6202000000000001</v>
      </c>
      <c r="AF84">
        <f>0.01*$U84*掺杂元素表!L$19+(1-0.01*$U84*掺杂元素表!$B$19/5)*掺杂元素表!L$3</f>
        <v>665.01120000000003</v>
      </c>
      <c r="AG84">
        <f>0.01*$U84*掺杂元素表!M$19+(1-0.01*$U84*掺杂元素表!$B$19/5)*掺杂元素表!M$3</f>
        <v>85.411199999999994</v>
      </c>
      <c r="AH84">
        <f>0.01*$U84*掺杂元素表!N$19+(1-0.01*$U84*掺杂元素表!$B$19/5)*掺杂元素表!N$3</f>
        <v>93.470352000000005</v>
      </c>
      <c r="AI84">
        <f>0.01*$U84*掺杂元素表!O$19+(1-0.01*$U84*掺杂元素表!$B$19/5)*掺杂元素表!O$3</f>
        <v>4.5014000000000003</v>
      </c>
      <c r="AJ84">
        <f>0.01*$U84*掺杂元素表!P$19+(1-0.01*$U84*掺杂元素表!$B$19/5)*掺杂元素表!P$3</f>
        <v>41.271999999999998</v>
      </c>
      <c r="AK84">
        <f>0.01*$U84*掺杂元素表!Q$19+(1-0.01*$U84*掺杂元素表!$B$19/5)*掺杂元素表!Q$3</f>
        <v>7.8040540540540499</v>
      </c>
      <c r="AL84">
        <f t="shared" si="7"/>
        <v>9.1687030701559493</v>
      </c>
      <c r="AM84">
        <f>0.01*$U84*掺杂元素表!S$19+(1-0.01*$U84*掺杂元素表!$B$19/5)*掺杂元素表!S$3</f>
        <v>2.7755200000000002</v>
      </c>
      <c r="AN84">
        <v>874.29</v>
      </c>
      <c r="AO84">
        <f t="shared" si="5"/>
        <v>4.8838169481988096E-4</v>
      </c>
      <c r="AP84" s="3">
        <v>-130.95845</v>
      </c>
      <c r="AQ84" s="3">
        <v>12.23404</v>
      </c>
      <c r="AR84" s="3">
        <v>187.23254</v>
      </c>
      <c r="AS84">
        <f t="shared" si="8"/>
        <v>0.89692387124180595</v>
      </c>
      <c r="AT84">
        <v>5.5446400000000002</v>
      </c>
      <c r="AU84">
        <v>5.5974599999999999</v>
      </c>
      <c r="AV84">
        <v>15.705450000000001</v>
      </c>
      <c r="AW84">
        <v>487.14992999999998</v>
      </c>
      <c r="AZ84">
        <f t="shared" si="9"/>
        <v>1.6086956521739099E-2</v>
      </c>
      <c r="BA84">
        <v>0.68100000000000005</v>
      </c>
      <c r="BB84">
        <v>3.7</v>
      </c>
      <c r="BC84" s="4">
        <v>230</v>
      </c>
      <c r="BD84" t="s">
        <v>76</v>
      </c>
    </row>
    <row r="85" spans="1:56" x14ac:dyDescent="0.25">
      <c r="A85" t="s">
        <v>88</v>
      </c>
      <c r="B85" t="s">
        <v>56</v>
      </c>
      <c r="C85">
        <v>0</v>
      </c>
      <c r="D85">
        <f>0.01*$C85*掺杂元素表!C$11+(1-0.01*$C85*掺杂元素表!$B$11)*掺杂元素表!C$2</f>
        <v>1.28</v>
      </c>
      <c r="E85">
        <f>0.01*$C85*掺杂元素表!D$11+(1-0.01*$C85*掺杂元素表!$B$11)*掺杂元素表!D$2</f>
        <v>144</v>
      </c>
      <c r="F85">
        <f>0.01*$C85*掺杂元素表!E$11+(1-0.01*$C85*掺杂元素表!$B$11)*掺杂元素表!E$2</f>
        <v>2.72441546042156</v>
      </c>
      <c r="G85">
        <f>0.01*$C85*掺杂元素表!F$11+(1-0.01*$C85*掺杂元素表!$B$11)*掺杂元素表!F$2</f>
        <v>243</v>
      </c>
      <c r="H85">
        <f>0.01*$C85*掺杂元素表!G$11+(1-0.01*$C85*掺杂元素表!$B$11)*掺杂元素表!G$2</f>
        <v>5</v>
      </c>
      <c r="I85">
        <f>0.01*$C85*掺杂元素表!H$11+(1-0.01*$C85*掺杂元素表!$B$11)*掺杂元素表!H$2</f>
        <v>153</v>
      </c>
      <c r="J85">
        <f>0.01*$C85*掺杂元素表!I$11+(1-0.01*$C85*掺杂元素表!$B$11)*掺杂元素表!I$2</f>
        <v>2.9</v>
      </c>
      <c r="K85">
        <f>0.01*$C85*掺杂元素表!J$11+(1-0.01*$C85*掺杂元素表!$B$11)*掺杂元素表!J$2</f>
        <v>1.86</v>
      </c>
      <c r="L85">
        <f>0.01*$C85*掺杂元素表!K$11+(1-0.01*$C85*掺杂元素表!$B$11)*掺杂元素表!K$2</f>
        <v>1.93</v>
      </c>
      <c r="M85">
        <f>0.01*$C85*掺杂元素表!L$11+(1-0.01*$C85*掺杂元素表!$B$11)*掺杂元素表!L$2</f>
        <v>731</v>
      </c>
      <c r="N85">
        <f>0.01*$C85*掺杂元素表!M$11+(1-0.01*$C85*掺杂元素表!$B$11)*掺杂元素表!M$2</f>
        <v>125.6</v>
      </c>
      <c r="O85">
        <f>0.01*$C85*掺杂元素表!N$11+(1-0.01*$C85*掺杂元素表!$B$11)*掺杂元素表!N$2</f>
        <v>107.86799999999999</v>
      </c>
      <c r="P85">
        <f>0.01*$C85*掺杂元素表!O$11+(1-0.01*$C85*掺杂元素表!$B$11)*掺杂元素表!O$2</f>
        <v>3.7</v>
      </c>
      <c r="Q85">
        <f>0.01*$C85*掺杂元素表!P$11+(1-0.01*$C85*掺杂元素表!$B$11)*掺杂元素表!P$2</f>
        <v>47</v>
      </c>
      <c r="R85">
        <f>0.01*$C85*掺杂元素表!Q$11+(1-0.01*$C85*掺杂元素表!$B$11)*掺杂元素表!Q$2</f>
        <v>0.78125</v>
      </c>
      <c r="S85">
        <f t="shared" si="6"/>
        <v>12.7027027027027</v>
      </c>
      <c r="T85">
        <f>0.01*$C85*掺杂元素表!S$11+(1-0.01*$C85*掺杂元素表!$B$11)*掺杂元素表!S$2</f>
        <v>2.375</v>
      </c>
      <c r="U85">
        <v>0</v>
      </c>
      <c r="V85" t="s">
        <v>56</v>
      </c>
      <c r="W85">
        <f>0.01*$U85*掺杂元素表!C$6+(1-0.01*$U85*掺杂元素表!$B$6/5)*掺杂元素表!C$3</f>
        <v>0.64</v>
      </c>
      <c r="X85">
        <f>0.01*$U85*掺杂元素表!D$6+(1-0.01*$U85*掺杂元素表!$B$6/5)*掺杂元素表!D$3</f>
        <v>146</v>
      </c>
      <c r="Y85">
        <f>0.01*$U85*掺杂元素表!E$6+(1-0.01*$U85*掺杂元素表!$B$6/5)*掺杂元素表!E$3</f>
        <v>2.2349234328209402</v>
      </c>
      <c r="Z85">
        <f>0.01*$U85*掺杂元素表!F$6+(1-0.01*$U85*掺杂元素表!$B$6/5)*掺杂元素表!F$3</f>
        <v>243</v>
      </c>
      <c r="AA85">
        <f>0.01*$U85*掺杂元素表!G$6+(1-0.01*$U85*掺杂元素表!$B$6/5)*掺杂元素表!G$3</f>
        <v>5</v>
      </c>
      <c r="AB85">
        <f>0.01*$U85*掺杂元素表!H$6+(1-0.01*$U85*掺杂元素表!$B$6/5)*掺杂元素表!H$3</f>
        <v>137</v>
      </c>
      <c r="AC85">
        <f>0.01*$U85*掺杂元素表!I$6+(1-0.01*$U85*掺杂元素表!$B$6/5)*掺杂元素表!I$3</f>
        <v>1.75</v>
      </c>
      <c r="AD85">
        <f>0.01*$U85*掺杂元素表!J$6+(1-0.01*$U85*掺杂元素表!$B$6/5)*掺杂元素表!J$3</f>
        <v>1.76</v>
      </c>
      <c r="AE85">
        <f>0.01*$U85*掺杂元素表!K$6+(1-0.01*$U85*掺杂元素表!$B$6/5)*掺杂元素表!K$3</f>
        <v>1.6</v>
      </c>
      <c r="AF85">
        <f>0.01*$U85*掺杂元素表!L$6+(1-0.01*$U85*掺杂元素表!$B$6/5)*掺杂元素表!L$3</f>
        <v>652.1</v>
      </c>
      <c r="AG85">
        <f>0.01*$U85*掺杂元素表!M$6+(1-0.01*$U85*掺杂元素表!$B$6/5)*掺杂元素表!M$3</f>
        <v>86.1</v>
      </c>
      <c r="AH85">
        <f>0.01*$U85*掺杂元素表!N$6+(1-0.01*$U85*掺杂元素表!$B$6/5)*掺杂元素表!N$3</f>
        <v>92.906000000000006</v>
      </c>
      <c r="AI85">
        <f>0.01*$U85*掺杂元素表!O$6+(1-0.01*$U85*掺杂元素表!$B$6/5)*掺杂元素表!O$3</f>
        <v>4.45</v>
      </c>
      <c r="AJ85">
        <f>0.01*$U85*掺杂元素表!P$6+(1-0.01*$U85*掺杂元素表!$B$6/5)*掺杂元素表!P$3</f>
        <v>41</v>
      </c>
      <c r="AK85">
        <f>0.01*$U85*掺杂元素表!Q$6+(1-0.01*$U85*掺杂元素表!$B$6/5)*掺杂元素表!Q$3</f>
        <v>7.8125</v>
      </c>
      <c r="AL85">
        <f t="shared" si="7"/>
        <v>9.2134831460674196</v>
      </c>
      <c r="AM85">
        <f>0.01*$U85*掺杂元素表!S$6+(1-0.01*$U85*掺杂元素表!$B$6/5)*掺杂元素表!S$3</f>
        <v>2.76</v>
      </c>
      <c r="AN85">
        <v>273.68</v>
      </c>
      <c r="AO85">
        <f t="shared" si="5"/>
        <v>4.8473078349133198E-4</v>
      </c>
      <c r="AP85" s="3">
        <v>64.263850000000005</v>
      </c>
      <c r="AQ85" s="3">
        <v>274.23365999999999</v>
      </c>
      <c r="AR85" s="3">
        <v>350.86986000000002</v>
      </c>
      <c r="AS85">
        <f t="shared" si="8"/>
        <v>0.92894420273526801</v>
      </c>
      <c r="AT85">
        <v>5.5489199999999999</v>
      </c>
      <c r="AU85">
        <v>5.6065399999999999</v>
      </c>
      <c r="AV85">
        <v>15.65869</v>
      </c>
      <c r="AW85">
        <f t="shared" ref="AW85:AW90" si="10">AT85*AU85*AV85</f>
        <v>487.14563431335102</v>
      </c>
      <c r="AZ85">
        <f t="shared" si="9"/>
        <v>1.07697676145895E-2</v>
      </c>
      <c r="BA85">
        <v>0.38117000000000001</v>
      </c>
      <c r="BB85">
        <v>1.90242</v>
      </c>
      <c r="BC85" s="4">
        <v>176.64447999999999</v>
      </c>
    </row>
    <row r="86" spans="1:56" x14ac:dyDescent="0.25">
      <c r="A86" t="s">
        <v>88</v>
      </c>
      <c r="B86" t="str">
        <f>掺杂元素表!A$11</f>
        <v>Ca</v>
      </c>
      <c r="C86">
        <v>1</v>
      </c>
      <c r="D86">
        <f>0.01*$C86*掺杂元素表!C$11+(1-0.01*$C86*掺杂元素表!$B$11)*掺杂元素表!C$2</f>
        <v>1.2678</v>
      </c>
      <c r="E86">
        <f>0.01*$C86*掺杂元素表!D$11+(1-0.01*$C86*掺杂元素表!$B$11)*掺杂元素表!D$2</f>
        <v>143.09</v>
      </c>
      <c r="F86">
        <f>0.01*$C86*掺杂元素表!E$11+(1-0.01*$C86*掺杂元素表!$B$11)*掺杂元素表!E$2</f>
        <v>2.6962266612492698</v>
      </c>
      <c r="G86">
        <f>0.01*$C86*掺杂元素表!F$11+(1-0.01*$C86*掺杂元素表!$B$11)*掺杂元素表!F$2</f>
        <v>240.95</v>
      </c>
      <c r="H86">
        <f>0.01*$C86*掺杂元素表!G$11+(1-0.01*$C86*掺杂元素表!$B$11)*掺杂元素表!G$2</f>
        <v>4.93</v>
      </c>
      <c r="I86">
        <f>0.01*$C86*掺杂元素表!H$11+(1-0.01*$C86*掺杂元素表!$B$11)*掺杂元素表!H$2</f>
        <v>151.68</v>
      </c>
      <c r="J86">
        <f>0.01*$C86*掺杂元素表!I$11+(1-0.01*$C86*掺杂元素表!$B$11)*掺杂元素表!I$2</f>
        <v>2.8690000000000002</v>
      </c>
      <c r="K86">
        <f>0.01*$C86*掺杂元素表!J$11+(1-0.01*$C86*掺杂元素表!$B$11)*掺杂元素表!J$2</f>
        <v>1.8338000000000001</v>
      </c>
      <c r="L86">
        <f>0.01*$C86*掺杂元素表!K$11+(1-0.01*$C86*掺杂元素表!$B$11)*掺杂元素表!K$2</f>
        <v>1.9014</v>
      </c>
      <c r="M86">
        <f>0.01*$C86*掺杂元素表!L$11+(1-0.01*$C86*掺杂元素表!$B$11)*掺杂元素表!L$2</f>
        <v>722.27800000000002</v>
      </c>
      <c r="N86">
        <f>0.01*$C86*掺杂元素表!M$11+(1-0.01*$C86*掺杂元素表!$B$11)*掺杂元素表!M$2</f>
        <v>123.1117</v>
      </c>
      <c r="O86">
        <f>0.01*$C86*掺杂元素表!N$11+(1-0.01*$C86*掺杂元素表!$B$11)*掺杂元素表!N$2</f>
        <v>106.11142</v>
      </c>
      <c r="P86">
        <f>0.01*$C86*掺杂元素表!O$11+(1-0.01*$C86*掺杂元素表!$B$11)*掺杂元素表!O$2</f>
        <v>3.6545000000000001</v>
      </c>
      <c r="Q86">
        <f>0.01*$C86*掺杂元素表!P$11+(1-0.01*$C86*掺杂元素表!$B$11)*掺杂元素表!P$2</f>
        <v>46.26</v>
      </c>
      <c r="R86">
        <f>0.01*$C86*掺杂元素表!Q$11+(1-0.01*$C86*掺杂元素表!$B$11)*掺杂元素表!Q$2</f>
        <v>0.78055037313432796</v>
      </c>
      <c r="S86">
        <f t="shared" si="6"/>
        <v>12.658366397591999</v>
      </c>
      <c r="T86">
        <f>0.01*$C86*掺杂元素表!S$11+(1-0.01*$C86*掺杂元素表!$B$11)*掺杂元素表!S$2</f>
        <v>2.3574999999999999</v>
      </c>
      <c r="U86">
        <v>0</v>
      </c>
      <c r="V86" t="s">
        <v>56</v>
      </c>
      <c r="W86">
        <f>0.01*$U86*掺杂元素表!C$6+(1-0.01*$U86*掺杂元素表!$B$6/5)*掺杂元素表!C$3</f>
        <v>0.64</v>
      </c>
      <c r="X86">
        <f>0.01*$U86*掺杂元素表!D$6+(1-0.01*$U86*掺杂元素表!$B$6/5)*掺杂元素表!D$3</f>
        <v>146</v>
      </c>
      <c r="Y86">
        <f>0.01*$U86*掺杂元素表!E$6+(1-0.01*$U86*掺杂元素表!$B$6/5)*掺杂元素表!E$3</f>
        <v>2.2349234328209402</v>
      </c>
      <c r="Z86">
        <f>0.01*$U86*掺杂元素表!F$6+(1-0.01*$U86*掺杂元素表!$B$6/5)*掺杂元素表!F$3</f>
        <v>243</v>
      </c>
      <c r="AA86">
        <f>0.01*$U86*掺杂元素表!G$6+(1-0.01*$U86*掺杂元素表!$B$6/5)*掺杂元素表!G$3</f>
        <v>5</v>
      </c>
      <c r="AB86">
        <f>0.01*$U86*掺杂元素表!H$6+(1-0.01*$U86*掺杂元素表!$B$6/5)*掺杂元素表!H$3</f>
        <v>137</v>
      </c>
      <c r="AC86">
        <f>0.01*$U86*掺杂元素表!I$6+(1-0.01*$U86*掺杂元素表!$B$6/5)*掺杂元素表!I$3</f>
        <v>1.75</v>
      </c>
      <c r="AD86">
        <f>0.01*$U86*掺杂元素表!J$6+(1-0.01*$U86*掺杂元素表!$B$6/5)*掺杂元素表!J$3</f>
        <v>1.76</v>
      </c>
      <c r="AE86">
        <f>0.01*$U86*掺杂元素表!K$6+(1-0.01*$U86*掺杂元素表!$B$6/5)*掺杂元素表!K$3</f>
        <v>1.6</v>
      </c>
      <c r="AF86">
        <f>0.01*$U86*掺杂元素表!L$6+(1-0.01*$U86*掺杂元素表!$B$6/5)*掺杂元素表!L$3</f>
        <v>652.1</v>
      </c>
      <c r="AG86">
        <f>0.01*$U86*掺杂元素表!M$6+(1-0.01*$U86*掺杂元素表!$B$6/5)*掺杂元素表!M$3</f>
        <v>86.1</v>
      </c>
      <c r="AH86">
        <f>0.01*$U86*掺杂元素表!N$6+(1-0.01*$U86*掺杂元素表!$B$6/5)*掺杂元素表!N$3</f>
        <v>92.906000000000006</v>
      </c>
      <c r="AI86">
        <f>0.01*$U86*掺杂元素表!O$6+(1-0.01*$U86*掺杂元素表!$B$6/5)*掺杂元素表!O$3</f>
        <v>4.45</v>
      </c>
      <c r="AJ86">
        <f>0.01*$U86*掺杂元素表!P$6+(1-0.01*$U86*掺杂元素表!$B$6/5)*掺杂元素表!P$3</f>
        <v>41</v>
      </c>
      <c r="AK86">
        <f>0.01*$U86*掺杂元素表!Q$6+(1-0.01*$U86*掺杂元素表!$B$6/5)*掺杂元素表!Q$3</f>
        <v>7.8125</v>
      </c>
      <c r="AL86">
        <f t="shared" si="7"/>
        <v>9.2134831460674196</v>
      </c>
      <c r="AM86">
        <f>0.01*$U86*掺杂元素表!S$6+(1-0.01*$U86*掺杂元素表!$B$6/5)*掺杂元素表!S$3</f>
        <v>2.76</v>
      </c>
      <c r="AN86">
        <v>168.42</v>
      </c>
      <c r="AO86">
        <f t="shared" si="5"/>
        <v>4.8143442347636399E-4</v>
      </c>
      <c r="AP86" s="3">
        <v>55.68683</v>
      </c>
      <c r="AQ86" s="3">
        <v>265.65665000000001</v>
      </c>
      <c r="AR86" s="3">
        <v>347.19400000000002</v>
      </c>
      <c r="AS86">
        <f t="shared" si="8"/>
        <v>0.92471542688699604</v>
      </c>
      <c r="AT86">
        <v>5.5499900000000002</v>
      </c>
      <c r="AU86">
        <v>5.60494</v>
      </c>
      <c r="AV86">
        <v>15.660220000000001</v>
      </c>
      <c r="AW86">
        <f t="shared" si="10"/>
        <v>487.148116105805</v>
      </c>
      <c r="AZ86">
        <f t="shared" si="9"/>
        <v>1.23692788958798E-2</v>
      </c>
      <c r="BA86">
        <v>0.44567000000000001</v>
      </c>
      <c r="BB86">
        <v>2.3145600000000002</v>
      </c>
      <c r="BC86" s="4">
        <v>187.12165999999999</v>
      </c>
    </row>
    <row r="87" spans="1:56" x14ac:dyDescent="0.25">
      <c r="A87" t="s">
        <v>88</v>
      </c>
      <c r="B87" t="str">
        <f>掺杂元素表!A$11</f>
        <v>Ca</v>
      </c>
      <c r="C87">
        <v>2</v>
      </c>
      <c r="D87">
        <f>0.01*$C87*掺杂元素表!C$11+(1-0.01*$C87*掺杂元素表!$B$11)*掺杂元素表!C$2</f>
        <v>1.2556</v>
      </c>
      <c r="E87">
        <f>0.01*$C87*掺杂元素表!D$11+(1-0.01*$C87*掺杂元素表!$B$11)*掺杂元素表!D$2</f>
        <v>142.18</v>
      </c>
      <c r="F87">
        <f>0.01*$C87*掺杂元素表!E$11+(1-0.01*$C87*掺杂元素表!$B$11)*掺杂元素表!E$2</f>
        <v>2.6680378620769898</v>
      </c>
      <c r="G87">
        <f>0.01*$C87*掺杂元素表!F$11+(1-0.01*$C87*掺杂元素表!$B$11)*掺杂元素表!F$2</f>
        <v>238.9</v>
      </c>
      <c r="H87">
        <f>0.01*$C87*掺杂元素表!G$11+(1-0.01*$C87*掺杂元素表!$B$11)*掺杂元素表!G$2</f>
        <v>4.8600000000000003</v>
      </c>
      <c r="I87">
        <f>0.01*$C87*掺杂元素表!H$11+(1-0.01*$C87*掺杂元素表!$B$11)*掺杂元素表!H$2</f>
        <v>150.36000000000001</v>
      </c>
      <c r="J87">
        <f>0.01*$C87*掺杂元素表!I$11+(1-0.01*$C87*掺杂元素表!$B$11)*掺杂元素表!I$2</f>
        <v>2.8380000000000001</v>
      </c>
      <c r="K87">
        <f>0.01*$C87*掺杂元素表!J$11+(1-0.01*$C87*掺杂元素表!$B$11)*掺杂元素表!J$2</f>
        <v>1.8076000000000001</v>
      </c>
      <c r="L87">
        <f>0.01*$C87*掺杂元素表!K$11+(1-0.01*$C87*掺杂元素表!$B$11)*掺杂元素表!K$2</f>
        <v>1.8728</v>
      </c>
      <c r="M87">
        <f>0.01*$C87*掺杂元素表!L$11+(1-0.01*$C87*掺杂元素表!$B$11)*掺杂元素表!L$2</f>
        <v>713.55600000000004</v>
      </c>
      <c r="N87">
        <f>0.01*$C87*掺杂元素表!M$11+(1-0.01*$C87*掺杂元素表!$B$11)*掺杂元素表!M$2</f>
        <v>120.6234</v>
      </c>
      <c r="O87">
        <f>0.01*$C87*掺杂元素表!N$11+(1-0.01*$C87*掺杂元素表!$B$11)*掺杂元素表!N$2</f>
        <v>104.35484</v>
      </c>
      <c r="P87">
        <f>0.01*$C87*掺杂元素表!O$11+(1-0.01*$C87*掺杂元素表!$B$11)*掺杂元素表!O$2</f>
        <v>3.609</v>
      </c>
      <c r="Q87">
        <f>0.01*$C87*掺杂元素表!P$11+(1-0.01*$C87*掺杂元素表!$B$11)*掺杂元素表!P$2</f>
        <v>45.52</v>
      </c>
      <c r="R87">
        <f>0.01*$C87*掺杂元素表!Q$11+(1-0.01*$C87*掺杂元素表!$B$11)*掺杂元素表!Q$2</f>
        <v>0.77985074626865702</v>
      </c>
      <c r="S87">
        <f t="shared" si="6"/>
        <v>12.6129121640344</v>
      </c>
      <c r="T87">
        <f>0.01*$C87*掺杂元素表!S$11+(1-0.01*$C87*掺杂元素表!$B$11)*掺杂元素表!S$2</f>
        <v>2.34</v>
      </c>
      <c r="U87">
        <v>0</v>
      </c>
      <c r="V87" t="s">
        <v>56</v>
      </c>
      <c r="W87">
        <f>0.01*$U87*掺杂元素表!C$6+(1-0.01*$U87*掺杂元素表!$B$6/5)*掺杂元素表!C$3</f>
        <v>0.64</v>
      </c>
      <c r="X87">
        <f>0.01*$U87*掺杂元素表!D$6+(1-0.01*$U87*掺杂元素表!$B$6/5)*掺杂元素表!D$3</f>
        <v>146</v>
      </c>
      <c r="Y87">
        <f>0.01*$U87*掺杂元素表!E$6+(1-0.01*$U87*掺杂元素表!$B$6/5)*掺杂元素表!E$3</f>
        <v>2.2349234328209402</v>
      </c>
      <c r="Z87">
        <f>0.01*$U87*掺杂元素表!F$6+(1-0.01*$U87*掺杂元素表!$B$6/5)*掺杂元素表!F$3</f>
        <v>243</v>
      </c>
      <c r="AA87">
        <f>0.01*$U87*掺杂元素表!G$6+(1-0.01*$U87*掺杂元素表!$B$6/5)*掺杂元素表!G$3</f>
        <v>5</v>
      </c>
      <c r="AB87">
        <f>0.01*$U87*掺杂元素表!H$6+(1-0.01*$U87*掺杂元素表!$B$6/5)*掺杂元素表!H$3</f>
        <v>137</v>
      </c>
      <c r="AC87">
        <f>0.01*$U87*掺杂元素表!I$6+(1-0.01*$U87*掺杂元素表!$B$6/5)*掺杂元素表!I$3</f>
        <v>1.75</v>
      </c>
      <c r="AD87">
        <f>0.01*$U87*掺杂元素表!J$6+(1-0.01*$U87*掺杂元素表!$B$6/5)*掺杂元素表!J$3</f>
        <v>1.76</v>
      </c>
      <c r="AE87">
        <f>0.01*$U87*掺杂元素表!K$6+(1-0.01*$U87*掺杂元素表!$B$6/5)*掺杂元素表!K$3</f>
        <v>1.6</v>
      </c>
      <c r="AF87">
        <f>0.01*$U87*掺杂元素表!L$6+(1-0.01*$U87*掺杂元素表!$B$6/5)*掺杂元素表!L$3</f>
        <v>652.1</v>
      </c>
      <c r="AG87">
        <f>0.01*$U87*掺杂元素表!M$6+(1-0.01*$U87*掺杂元素表!$B$6/5)*掺杂元素表!M$3</f>
        <v>86.1</v>
      </c>
      <c r="AH87">
        <f>0.01*$U87*掺杂元素表!N$6+(1-0.01*$U87*掺杂元素表!$B$6/5)*掺杂元素表!N$3</f>
        <v>92.906000000000006</v>
      </c>
      <c r="AI87">
        <f>0.01*$U87*掺杂元素表!O$6+(1-0.01*$U87*掺杂元素表!$B$6/5)*掺杂元素表!O$3</f>
        <v>4.45</v>
      </c>
      <c r="AJ87">
        <f>0.01*$U87*掺杂元素表!P$6+(1-0.01*$U87*掺杂元素表!$B$6/5)*掺杂元素表!P$3</f>
        <v>41</v>
      </c>
      <c r="AK87">
        <f>0.01*$U87*掺杂元素表!Q$6+(1-0.01*$U87*掺杂元素表!$B$6/5)*掺杂元素表!Q$3</f>
        <v>7.8125</v>
      </c>
      <c r="AL87">
        <f t="shared" si="7"/>
        <v>9.2134831460674196</v>
      </c>
      <c r="AM87">
        <f>0.01*$U87*掺杂元素表!S$6+(1-0.01*$U87*掺杂元素表!$B$6/5)*掺杂元素表!S$3</f>
        <v>2.76</v>
      </c>
      <c r="AN87">
        <v>231.58</v>
      </c>
      <c r="AO87">
        <f t="shared" si="5"/>
        <v>4.8412656082720898E-4</v>
      </c>
      <c r="AP87" s="3">
        <v>35.859439999999999</v>
      </c>
      <c r="AQ87" s="3">
        <v>264.43135999999998</v>
      </c>
      <c r="AR87" s="3">
        <v>343.40674000000001</v>
      </c>
      <c r="AS87">
        <f t="shared" si="8"/>
        <v>0.92048665103872296</v>
      </c>
      <c r="AT87">
        <v>5.5478500000000004</v>
      </c>
      <c r="AU87">
        <v>5.6022699999999999</v>
      </c>
      <c r="AV87">
        <v>15.662089999999999</v>
      </c>
      <c r="AW87">
        <f t="shared" si="10"/>
        <v>486.78642803843502</v>
      </c>
      <c r="AZ87">
        <f t="shared" si="9"/>
        <v>1.3001389485247801E-2</v>
      </c>
      <c r="BA87">
        <v>0.46284999999999998</v>
      </c>
      <c r="BB87">
        <v>2.6297799999999998</v>
      </c>
      <c r="BC87" s="4">
        <v>202.26915</v>
      </c>
    </row>
    <row r="88" spans="1:56" x14ac:dyDescent="0.25">
      <c r="A88" t="s">
        <v>88</v>
      </c>
      <c r="B88" t="str">
        <f>掺杂元素表!A$11</f>
        <v>Ca</v>
      </c>
      <c r="C88">
        <v>3</v>
      </c>
      <c r="D88">
        <f>0.01*$C88*掺杂元素表!C$11+(1-0.01*$C88*掺杂元素表!$B$11)*掺杂元素表!C$2</f>
        <v>1.2434000000000001</v>
      </c>
      <c r="E88">
        <f>0.01*$C88*掺杂元素表!D$11+(1-0.01*$C88*掺杂元素表!$B$11)*掺杂元素表!D$2</f>
        <v>141.27000000000001</v>
      </c>
      <c r="F88">
        <f>0.01*$C88*掺杂元素表!E$11+(1-0.01*$C88*掺杂元素表!$B$11)*掺杂元素表!E$2</f>
        <v>2.6398490629047</v>
      </c>
      <c r="G88">
        <f>0.01*$C88*掺杂元素表!F$11+(1-0.01*$C88*掺杂元素表!$B$11)*掺杂元素表!F$2</f>
        <v>236.85</v>
      </c>
      <c r="H88">
        <f>0.01*$C88*掺杂元素表!G$11+(1-0.01*$C88*掺杂元素表!$B$11)*掺杂元素表!G$2</f>
        <v>4.79</v>
      </c>
      <c r="I88">
        <f>0.01*$C88*掺杂元素表!H$11+(1-0.01*$C88*掺杂元素表!$B$11)*掺杂元素表!H$2</f>
        <v>149.04</v>
      </c>
      <c r="J88">
        <f>0.01*$C88*掺杂元素表!I$11+(1-0.01*$C88*掺杂元素表!$B$11)*掺杂元素表!I$2</f>
        <v>2.8069999999999999</v>
      </c>
      <c r="K88">
        <f>0.01*$C88*掺杂元素表!J$11+(1-0.01*$C88*掺杂元素表!$B$11)*掺杂元素表!J$2</f>
        <v>1.7814000000000001</v>
      </c>
      <c r="L88">
        <f>0.01*$C88*掺杂元素表!K$11+(1-0.01*$C88*掺杂元素表!$B$11)*掺杂元素表!K$2</f>
        <v>1.8442000000000001</v>
      </c>
      <c r="M88">
        <f>0.01*$C88*掺杂元素表!L$11+(1-0.01*$C88*掺杂元素表!$B$11)*掺杂元素表!L$2</f>
        <v>704.83399999999995</v>
      </c>
      <c r="N88">
        <f>0.01*$C88*掺杂元素表!M$11+(1-0.01*$C88*掺杂元素表!$B$11)*掺杂元素表!M$2</f>
        <v>118.13509999999999</v>
      </c>
      <c r="O88">
        <f>0.01*$C88*掺杂元素表!N$11+(1-0.01*$C88*掺杂元素表!$B$11)*掺杂元素表!N$2</f>
        <v>102.59826</v>
      </c>
      <c r="P88">
        <f>0.01*$C88*掺杂元素表!O$11+(1-0.01*$C88*掺杂元素表!$B$11)*掺杂元素表!O$2</f>
        <v>3.5634999999999999</v>
      </c>
      <c r="Q88">
        <f>0.01*$C88*掺杂元素表!P$11+(1-0.01*$C88*掺杂元素表!$B$11)*掺杂元素表!P$2</f>
        <v>44.78</v>
      </c>
      <c r="R88">
        <f>0.01*$C88*掺杂元素表!Q$11+(1-0.01*$C88*掺杂元素表!$B$11)*掺杂元素表!Q$2</f>
        <v>0.77915111940298498</v>
      </c>
      <c r="S88">
        <f t="shared" si="6"/>
        <v>12.566297179738999</v>
      </c>
      <c r="T88">
        <f>0.01*$C88*掺杂元素表!S$11+(1-0.01*$C88*掺杂元素表!$B$11)*掺杂元素表!S$2</f>
        <v>2.3224999999999998</v>
      </c>
      <c r="U88">
        <v>0</v>
      </c>
      <c r="V88" t="s">
        <v>56</v>
      </c>
      <c r="W88">
        <f>0.01*$U88*掺杂元素表!C$6+(1-0.01*$U88*掺杂元素表!$B$6/5)*掺杂元素表!C$3</f>
        <v>0.64</v>
      </c>
      <c r="X88">
        <f>0.01*$U88*掺杂元素表!D$6+(1-0.01*$U88*掺杂元素表!$B$6/5)*掺杂元素表!D$3</f>
        <v>146</v>
      </c>
      <c r="Y88">
        <f>0.01*$U88*掺杂元素表!E$6+(1-0.01*$U88*掺杂元素表!$B$6/5)*掺杂元素表!E$3</f>
        <v>2.2349234328209402</v>
      </c>
      <c r="Z88">
        <f>0.01*$U88*掺杂元素表!F$6+(1-0.01*$U88*掺杂元素表!$B$6/5)*掺杂元素表!F$3</f>
        <v>243</v>
      </c>
      <c r="AA88">
        <f>0.01*$U88*掺杂元素表!G$6+(1-0.01*$U88*掺杂元素表!$B$6/5)*掺杂元素表!G$3</f>
        <v>5</v>
      </c>
      <c r="AB88">
        <f>0.01*$U88*掺杂元素表!H$6+(1-0.01*$U88*掺杂元素表!$B$6/5)*掺杂元素表!H$3</f>
        <v>137</v>
      </c>
      <c r="AC88">
        <f>0.01*$U88*掺杂元素表!I$6+(1-0.01*$U88*掺杂元素表!$B$6/5)*掺杂元素表!I$3</f>
        <v>1.75</v>
      </c>
      <c r="AD88">
        <f>0.01*$U88*掺杂元素表!J$6+(1-0.01*$U88*掺杂元素表!$B$6/5)*掺杂元素表!J$3</f>
        <v>1.76</v>
      </c>
      <c r="AE88">
        <f>0.01*$U88*掺杂元素表!K$6+(1-0.01*$U88*掺杂元素表!$B$6/5)*掺杂元素表!K$3</f>
        <v>1.6</v>
      </c>
      <c r="AF88">
        <f>0.01*$U88*掺杂元素表!L$6+(1-0.01*$U88*掺杂元素表!$B$6/5)*掺杂元素表!L$3</f>
        <v>652.1</v>
      </c>
      <c r="AG88">
        <f>0.01*$U88*掺杂元素表!M$6+(1-0.01*$U88*掺杂元素表!$B$6/5)*掺杂元素表!M$3</f>
        <v>86.1</v>
      </c>
      <c r="AH88">
        <f>0.01*$U88*掺杂元素表!N$6+(1-0.01*$U88*掺杂元素表!$B$6/5)*掺杂元素表!N$3</f>
        <v>92.906000000000006</v>
      </c>
      <c r="AI88">
        <f>0.01*$U88*掺杂元素表!O$6+(1-0.01*$U88*掺杂元素表!$B$6/5)*掺杂元素表!O$3</f>
        <v>4.45</v>
      </c>
      <c r="AJ88">
        <f>0.01*$U88*掺杂元素表!P$6+(1-0.01*$U88*掺杂元素表!$B$6/5)*掺杂元素表!P$3</f>
        <v>41</v>
      </c>
      <c r="AK88">
        <f>0.01*$U88*掺杂元素表!Q$6+(1-0.01*$U88*掺杂元素表!$B$6/5)*掺杂元素表!Q$3</f>
        <v>7.8125</v>
      </c>
      <c r="AL88">
        <f t="shared" si="7"/>
        <v>9.2134831460674196</v>
      </c>
      <c r="AM88">
        <f>0.01*$U88*掺杂元素表!S$6+(1-0.01*$U88*掺杂元素表!$B$6/5)*掺杂元素表!S$3</f>
        <v>2.76</v>
      </c>
      <c r="AN88">
        <v>210.53</v>
      </c>
      <c r="AO88">
        <f t="shared" si="5"/>
        <v>4.83730686014532E-4</v>
      </c>
      <c r="AP88" s="3" t="s">
        <v>66</v>
      </c>
      <c r="AQ88" s="3">
        <v>254.51767000000001</v>
      </c>
      <c r="AR88" s="3">
        <v>343.40674000000001</v>
      </c>
      <c r="AS88">
        <f t="shared" si="8"/>
        <v>0.91625787519045099</v>
      </c>
      <c r="AT88">
        <v>5.5456599999999998</v>
      </c>
      <c r="AU88">
        <v>5.6017299999999999</v>
      </c>
      <c r="AV88">
        <v>15.6624</v>
      </c>
      <c r="AW88">
        <f t="shared" si="10"/>
        <v>486.55699796756801</v>
      </c>
      <c r="AZ88">
        <f t="shared" si="9"/>
        <v>1.32324449319696E-2</v>
      </c>
      <c r="BA88">
        <v>0.50012000000000001</v>
      </c>
      <c r="BB88">
        <v>2.78152</v>
      </c>
      <c r="BC88" s="4">
        <v>210.20454000000001</v>
      </c>
    </row>
    <row r="89" spans="1:56" x14ac:dyDescent="0.25">
      <c r="A89" t="s">
        <v>88</v>
      </c>
      <c r="B89" t="str">
        <f>掺杂元素表!A$11</f>
        <v>Ca</v>
      </c>
      <c r="C89">
        <v>4</v>
      </c>
      <c r="D89">
        <f>0.01*$C89*掺杂元素表!C$11+(1-0.01*$C89*掺杂元素表!$B$11)*掺杂元素表!C$2</f>
        <v>1.2312000000000001</v>
      </c>
      <c r="E89">
        <f>0.01*$C89*掺杂元素表!D$11+(1-0.01*$C89*掺杂元素表!$B$11)*掺杂元素表!D$2</f>
        <v>140.36000000000001</v>
      </c>
      <c r="F89">
        <f>0.01*$C89*掺杂元素表!E$11+(1-0.01*$C89*掺杂元素表!$B$11)*掺杂元素表!E$2</f>
        <v>2.6116602637324098</v>
      </c>
      <c r="G89">
        <f>0.01*$C89*掺杂元素表!F$11+(1-0.01*$C89*掺杂元素表!$B$11)*掺杂元素表!F$2</f>
        <v>234.8</v>
      </c>
      <c r="H89">
        <f>0.01*$C89*掺杂元素表!G$11+(1-0.01*$C89*掺杂元素表!$B$11)*掺杂元素表!G$2</f>
        <v>4.72</v>
      </c>
      <c r="I89">
        <f>0.01*$C89*掺杂元素表!H$11+(1-0.01*$C89*掺杂元素表!$B$11)*掺杂元素表!H$2</f>
        <v>147.72</v>
      </c>
      <c r="J89">
        <f>0.01*$C89*掺杂元素表!I$11+(1-0.01*$C89*掺杂元素表!$B$11)*掺杂元素表!I$2</f>
        <v>2.7759999999999998</v>
      </c>
      <c r="K89">
        <f>0.01*$C89*掺杂元素表!J$11+(1-0.01*$C89*掺杂元素表!$B$11)*掺杂元素表!J$2</f>
        <v>1.7552000000000001</v>
      </c>
      <c r="L89">
        <f>0.01*$C89*掺杂元素表!K$11+(1-0.01*$C89*掺杂元素表!$B$11)*掺杂元素表!K$2</f>
        <v>1.8156000000000001</v>
      </c>
      <c r="M89">
        <f>0.01*$C89*掺杂元素表!L$11+(1-0.01*$C89*掺杂元素表!$B$11)*掺杂元素表!L$2</f>
        <v>696.11199999999997</v>
      </c>
      <c r="N89">
        <f>0.01*$C89*掺杂元素表!M$11+(1-0.01*$C89*掺杂元素表!$B$11)*掺杂元素表!M$2</f>
        <v>115.6468</v>
      </c>
      <c r="O89">
        <f>0.01*$C89*掺杂元素表!N$11+(1-0.01*$C89*掺杂元素表!$B$11)*掺杂元素表!N$2</f>
        <v>100.84168</v>
      </c>
      <c r="P89">
        <f>0.01*$C89*掺杂元素表!O$11+(1-0.01*$C89*掺杂元素表!$B$11)*掺杂元素表!O$2</f>
        <v>3.5179999999999998</v>
      </c>
      <c r="Q89">
        <f>0.01*$C89*掺杂元素表!P$11+(1-0.01*$C89*掺杂元素表!$B$11)*掺杂元素表!P$2</f>
        <v>44.04</v>
      </c>
      <c r="R89">
        <f>0.01*$C89*掺杂元素表!Q$11+(1-0.01*$C89*掺杂元素表!$B$11)*掺杂元素表!Q$2</f>
        <v>0.77845149253731305</v>
      </c>
      <c r="S89">
        <f t="shared" si="6"/>
        <v>12.5184764070495</v>
      </c>
      <c r="T89">
        <f>0.01*$C89*掺杂元素表!S$11+(1-0.01*$C89*掺杂元素表!$B$11)*掺杂元素表!S$2</f>
        <v>2.3050000000000002</v>
      </c>
      <c r="U89">
        <v>0</v>
      </c>
      <c r="V89" t="s">
        <v>56</v>
      </c>
      <c r="W89">
        <f>0.01*$U89*掺杂元素表!C$6+(1-0.01*$U89*掺杂元素表!$B$6/5)*掺杂元素表!C$3</f>
        <v>0.64</v>
      </c>
      <c r="X89">
        <f>0.01*$U89*掺杂元素表!D$6+(1-0.01*$U89*掺杂元素表!$B$6/5)*掺杂元素表!D$3</f>
        <v>146</v>
      </c>
      <c r="Y89">
        <f>0.01*$U89*掺杂元素表!E$6+(1-0.01*$U89*掺杂元素表!$B$6/5)*掺杂元素表!E$3</f>
        <v>2.2349234328209402</v>
      </c>
      <c r="Z89">
        <f>0.01*$U89*掺杂元素表!F$6+(1-0.01*$U89*掺杂元素表!$B$6/5)*掺杂元素表!F$3</f>
        <v>243</v>
      </c>
      <c r="AA89">
        <f>0.01*$U89*掺杂元素表!G$6+(1-0.01*$U89*掺杂元素表!$B$6/5)*掺杂元素表!G$3</f>
        <v>5</v>
      </c>
      <c r="AB89">
        <f>0.01*$U89*掺杂元素表!H$6+(1-0.01*$U89*掺杂元素表!$B$6/5)*掺杂元素表!H$3</f>
        <v>137</v>
      </c>
      <c r="AC89">
        <f>0.01*$U89*掺杂元素表!I$6+(1-0.01*$U89*掺杂元素表!$B$6/5)*掺杂元素表!I$3</f>
        <v>1.75</v>
      </c>
      <c r="AD89">
        <f>0.01*$U89*掺杂元素表!J$6+(1-0.01*$U89*掺杂元素表!$B$6/5)*掺杂元素表!J$3</f>
        <v>1.76</v>
      </c>
      <c r="AE89">
        <f>0.01*$U89*掺杂元素表!K$6+(1-0.01*$U89*掺杂元素表!$B$6/5)*掺杂元素表!K$3</f>
        <v>1.6</v>
      </c>
      <c r="AF89">
        <f>0.01*$U89*掺杂元素表!L$6+(1-0.01*$U89*掺杂元素表!$B$6/5)*掺杂元素表!L$3</f>
        <v>652.1</v>
      </c>
      <c r="AG89">
        <f>0.01*$U89*掺杂元素表!M$6+(1-0.01*$U89*掺杂元素表!$B$6/5)*掺杂元素表!M$3</f>
        <v>86.1</v>
      </c>
      <c r="AH89">
        <f>0.01*$U89*掺杂元素表!N$6+(1-0.01*$U89*掺杂元素表!$B$6/5)*掺杂元素表!N$3</f>
        <v>92.906000000000006</v>
      </c>
      <c r="AI89">
        <f>0.01*$U89*掺杂元素表!O$6+(1-0.01*$U89*掺杂元素表!$B$6/5)*掺杂元素表!O$3</f>
        <v>4.45</v>
      </c>
      <c r="AJ89">
        <f>0.01*$U89*掺杂元素表!P$6+(1-0.01*$U89*掺杂元素表!$B$6/5)*掺杂元素表!P$3</f>
        <v>41</v>
      </c>
      <c r="AK89">
        <f>0.01*$U89*掺杂元素表!Q$6+(1-0.01*$U89*掺杂元素表!$B$6/5)*掺杂元素表!Q$3</f>
        <v>7.8125</v>
      </c>
      <c r="AL89">
        <f t="shared" si="7"/>
        <v>9.2134831460674196</v>
      </c>
      <c r="AM89">
        <f>0.01*$U89*掺杂元素表!S$6+(1-0.01*$U89*掺杂元素表!$B$6/5)*掺杂元素表!S$3</f>
        <v>2.76</v>
      </c>
      <c r="AN89">
        <v>294.74</v>
      </c>
      <c r="AO89">
        <f t="shared" si="5"/>
        <v>4.8619427298993899E-4</v>
      </c>
      <c r="AP89" s="3" t="s">
        <v>66</v>
      </c>
      <c r="AQ89" s="3">
        <v>239.70282</v>
      </c>
      <c r="AR89" s="3">
        <v>326.14132000000001</v>
      </c>
      <c r="AS89">
        <f t="shared" si="8"/>
        <v>0.91202909934217802</v>
      </c>
      <c r="AT89">
        <v>5.54352</v>
      </c>
      <c r="AU89">
        <v>5.5984800000000003</v>
      </c>
      <c r="AV89">
        <v>15.661479999999999</v>
      </c>
      <c r="AW89">
        <f t="shared" si="10"/>
        <v>486.058508627793</v>
      </c>
      <c r="AZ89">
        <f t="shared" si="9"/>
        <v>1.6198961429805502E-2</v>
      </c>
      <c r="BA89">
        <v>0.55947999999999998</v>
      </c>
      <c r="BB89">
        <v>3.5744799999999999</v>
      </c>
      <c r="BC89" s="4">
        <v>220.66105999999999</v>
      </c>
    </row>
    <row r="90" spans="1:56" x14ac:dyDescent="0.25">
      <c r="A90" t="s">
        <v>88</v>
      </c>
      <c r="B90" t="str">
        <f>掺杂元素表!A$11</f>
        <v>Ca</v>
      </c>
      <c r="C90">
        <v>5</v>
      </c>
      <c r="D90">
        <f>0.01*$C90*掺杂元素表!C$11+(1-0.01*$C90*掺杂元素表!$B$11)*掺杂元素表!C$2</f>
        <v>1.2190000000000001</v>
      </c>
      <c r="E90">
        <f>0.01*$C90*掺杂元素表!D$11+(1-0.01*$C90*掺杂元素表!$B$11)*掺杂元素表!D$2</f>
        <v>139.44999999999999</v>
      </c>
      <c r="F90">
        <f>0.01*$C90*掺杂元素表!E$11+(1-0.01*$C90*掺杂元素表!$B$11)*掺杂元素表!E$2</f>
        <v>2.58347146456012</v>
      </c>
      <c r="G90">
        <f>0.01*$C90*掺杂元素表!F$11+(1-0.01*$C90*掺杂元素表!$B$11)*掺杂元素表!F$2</f>
        <v>232.75</v>
      </c>
      <c r="H90">
        <f>0.01*$C90*掺杂元素表!G$11+(1-0.01*$C90*掺杂元素表!$B$11)*掺杂元素表!G$2</f>
        <v>4.6500000000000004</v>
      </c>
      <c r="I90">
        <f>0.01*$C90*掺杂元素表!H$11+(1-0.01*$C90*掺杂元素表!$B$11)*掺杂元素表!H$2</f>
        <v>146.4</v>
      </c>
      <c r="J90">
        <f>0.01*$C90*掺杂元素表!I$11+(1-0.01*$C90*掺杂元素表!$B$11)*掺杂元素表!I$2</f>
        <v>2.7450000000000001</v>
      </c>
      <c r="K90">
        <f>0.01*$C90*掺杂元素表!J$11+(1-0.01*$C90*掺杂元素表!$B$11)*掺杂元素表!J$2</f>
        <v>1.7290000000000001</v>
      </c>
      <c r="L90">
        <f>0.01*$C90*掺杂元素表!K$11+(1-0.01*$C90*掺杂元素表!$B$11)*掺杂元素表!K$2</f>
        <v>1.7869999999999999</v>
      </c>
      <c r="M90">
        <f>0.01*$C90*掺杂元素表!L$11+(1-0.01*$C90*掺杂元素表!$B$11)*掺杂元素表!L$2</f>
        <v>687.39</v>
      </c>
      <c r="N90">
        <f>0.01*$C90*掺杂元素表!M$11+(1-0.01*$C90*掺杂元素表!$B$11)*掺杂元素表!M$2</f>
        <v>113.1585</v>
      </c>
      <c r="O90">
        <f>0.01*$C90*掺杂元素表!N$11+(1-0.01*$C90*掺杂元素表!$B$11)*掺杂元素表!N$2</f>
        <v>99.085099999999997</v>
      </c>
      <c r="P90">
        <f>0.01*$C90*掺杂元素表!O$11+(1-0.01*$C90*掺杂元素表!$B$11)*掺杂元素表!O$2</f>
        <v>3.4725000000000001</v>
      </c>
      <c r="Q90">
        <f>0.01*$C90*掺杂元素表!P$11+(1-0.01*$C90*掺杂元素表!$B$11)*掺杂元素表!P$2</f>
        <v>43.3</v>
      </c>
      <c r="R90">
        <f>0.01*$C90*掺杂元素表!Q$11+(1-0.01*$C90*掺杂元素表!$B$11)*掺杂元素表!Q$2</f>
        <v>0.77775186567164201</v>
      </c>
      <c r="S90">
        <f t="shared" si="6"/>
        <v>12.4694024478042</v>
      </c>
      <c r="T90">
        <f>0.01*$C90*掺杂元素表!S$11+(1-0.01*$C90*掺杂元素表!$B$11)*掺杂元素表!S$2</f>
        <v>2.2875000000000001</v>
      </c>
      <c r="U90">
        <v>0</v>
      </c>
      <c r="V90" t="s">
        <v>56</v>
      </c>
      <c r="W90">
        <f>0.01*$U90*掺杂元素表!C$6+(1-0.01*$U90*掺杂元素表!$B$6/5)*掺杂元素表!C$3</f>
        <v>0.64</v>
      </c>
      <c r="X90">
        <f>0.01*$U90*掺杂元素表!D$6+(1-0.01*$U90*掺杂元素表!$B$6/5)*掺杂元素表!D$3</f>
        <v>146</v>
      </c>
      <c r="Y90">
        <f>0.01*$U90*掺杂元素表!E$6+(1-0.01*$U90*掺杂元素表!$B$6/5)*掺杂元素表!E$3</f>
        <v>2.2349234328209402</v>
      </c>
      <c r="Z90">
        <f>0.01*$U90*掺杂元素表!F$6+(1-0.01*$U90*掺杂元素表!$B$6/5)*掺杂元素表!F$3</f>
        <v>243</v>
      </c>
      <c r="AA90">
        <f>0.01*$U90*掺杂元素表!G$6+(1-0.01*$U90*掺杂元素表!$B$6/5)*掺杂元素表!G$3</f>
        <v>5</v>
      </c>
      <c r="AB90">
        <f>0.01*$U90*掺杂元素表!H$6+(1-0.01*$U90*掺杂元素表!$B$6/5)*掺杂元素表!H$3</f>
        <v>137</v>
      </c>
      <c r="AC90">
        <f>0.01*$U90*掺杂元素表!I$6+(1-0.01*$U90*掺杂元素表!$B$6/5)*掺杂元素表!I$3</f>
        <v>1.75</v>
      </c>
      <c r="AD90">
        <f>0.01*$U90*掺杂元素表!J$6+(1-0.01*$U90*掺杂元素表!$B$6/5)*掺杂元素表!J$3</f>
        <v>1.76</v>
      </c>
      <c r="AE90">
        <f>0.01*$U90*掺杂元素表!K$6+(1-0.01*$U90*掺杂元素表!$B$6/5)*掺杂元素表!K$3</f>
        <v>1.6</v>
      </c>
      <c r="AF90">
        <f>0.01*$U90*掺杂元素表!L$6+(1-0.01*$U90*掺杂元素表!$B$6/5)*掺杂元素表!L$3</f>
        <v>652.1</v>
      </c>
      <c r="AG90">
        <f>0.01*$U90*掺杂元素表!M$6+(1-0.01*$U90*掺杂元素表!$B$6/5)*掺杂元素表!M$3</f>
        <v>86.1</v>
      </c>
      <c r="AH90">
        <f>0.01*$U90*掺杂元素表!N$6+(1-0.01*$U90*掺杂元素表!$B$6/5)*掺杂元素表!N$3</f>
        <v>92.906000000000006</v>
      </c>
      <c r="AI90">
        <f>0.01*$U90*掺杂元素表!O$6+(1-0.01*$U90*掺杂元素表!$B$6/5)*掺杂元素表!O$3</f>
        <v>4.45</v>
      </c>
      <c r="AJ90">
        <f>0.01*$U90*掺杂元素表!P$6+(1-0.01*$U90*掺杂元素表!$B$6/5)*掺杂元素表!P$3</f>
        <v>41</v>
      </c>
      <c r="AK90">
        <f>0.01*$U90*掺杂元素表!Q$6+(1-0.01*$U90*掺杂元素表!$B$6/5)*掺杂元素表!Q$3</f>
        <v>7.8125</v>
      </c>
      <c r="AL90">
        <f t="shared" si="7"/>
        <v>9.2134831460674196</v>
      </c>
      <c r="AM90">
        <f>0.01*$U90*掺杂元素表!S$6+(1-0.01*$U90*掺杂元素表!$B$6/5)*掺杂元素表!S$3</f>
        <v>2.76</v>
      </c>
      <c r="AN90">
        <v>336.84</v>
      </c>
      <c r="AO90">
        <f t="shared" si="5"/>
        <v>4.8728198211008499E-4</v>
      </c>
      <c r="AP90" s="3" t="s">
        <v>66</v>
      </c>
      <c r="AQ90" s="3">
        <v>227.33855</v>
      </c>
      <c r="AR90" s="3">
        <v>308.8759</v>
      </c>
      <c r="AS90">
        <f t="shared" si="8"/>
        <v>0.90780032349390605</v>
      </c>
      <c r="AT90">
        <v>5.5408499999999998</v>
      </c>
      <c r="AU90">
        <v>5.5952200000000003</v>
      </c>
      <c r="AV90">
        <v>15.66301</v>
      </c>
      <c r="AW90">
        <f t="shared" si="10"/>
        <v>485.58893922837802</v>
      </c>
      <c r="AZ90">
        <f t="shared" si="9"/>
        <v>1.2685164618168401E-2</v>
      </c>
      <c r="BA90">
        <v>0.65097000000000005</v>
      </c>
      <c r="BB90">
        <v>3.00962</v>
      </c>
      <c r="BC90" s="4">
        <v>237.2551</v>
      </c>
    </row>
    <row r="91" spans="1:56" x14ac:dyDescent="0.25">
      <c r="A91" t="s">
        <v>89</v>
      </c>
      <c r="B91" t="s">
        <v>56</v>
      </c>
      <c r="C91">
        <v>0</v>
      </c>
      <c r="D91">
        <f>0.01*$C91*掺杂元素表!C$16+(1-0.01*$C91*掺杂元素表!$B$16)*掺杂元素表!C$2</f>
        <v>1.28</v>
      </c>
      <c r="E91">
        <f>0.01*$C91*掺杂元素表!D$16+(1-0.01*$C91*掺杂元素表!$B$16)*掺杂元素表!D$2</f>
        <v>144</v>
      </c>
      <c r="F91">
        <f>0.01*$C91*掺杂元素表!E$16+(1-0.01*$C91*掺杂元素表!$B$16)*掺杂元素表!E$2</f>
        <v>2.72441546042156</v>
      </c>
      <c r="G91">
        <f>0.01*$C91*掺杂元素表!F$16+(1-0.01*$C91*掺杂元素表!$B$16)*掺杂元素表!F$2</f>
        <v>243</v>
      </c>
      <c r="H91">
        <f>0.01*$C91*掺杂元素表!G$16+(1-0.01*$C91*掺杂元素表!$B$16)*掺杂元素表!G$2</f>
        <v>5</v>
      </c>
      <c r="I91">
        <f>0.01*$C91*掺杂元素表!H$16+(1-0.01*$C91*掺杂元素表!$B$16)*掺杂元素表!H$2</f>
        <v>153</v>
      </c>
      <c r="J91">
        <f>0.01*$C91*掺杂元素表!I$16+(1-0.01*$C91*掺杂元素表!$B$16)*掺杂元素表!I$2</f>
        <v>2.9</v>
      </c>
      <c r="K91">
        <f>0.01*$C91*掺杂元素表!J$16+(1-0.01*$C91*掺杂元素表!$B$16)*掺杂元素表!J$2</f>
        <v>1.86</v>
      </c>
      <c r="L91">
        <f>0.01*$C91*掺杂元素表!K$16+(1-0.01*$C91*掺杂元素表!$B$16)*掺杂元素表!K$2</f>
        <v>1.93</v>
      </c>
      <c r="M91">
        <f>0.01*$C91*掺杂元素表!L$16+(1-0.01*$C91*掺杂元素表!$B$16)*掺杂元素表!L$2</f>
        <v>731</v>
      </c>
      <c r="N91">
        <f>0.01*$C91*掺杂元素表!M$16+(1-0.01*$C91*掺杂元素表!$B$16)*掺杂元素表!M$2</f>
        <v>125.6</v>
      </c>
      <c r="O91">
        <f>0.01*$C91*掺杂元素表!N$16+(1-0.01*$C91*掺杂元素表!$B$16)*掺杂元素表!N$2</f>
        <v>107.86799999999999</v>
      </c>
      <c r="P91">
        <f>0.01*$C91*掺杂元素表!O$16+(1-0.01*$C91*掺杂元素表!$B$16)*掺杂元素表!O$2</f>
        <v>3.7</v>
      </c>
      <c r="Q91">
        <f>0.01*$C91*掺杂元素表!P$16+(1-0.01*$C91*掺杂元素表!$B$16)*掺杂元素表!P$2</f>
        <v>47</v>
      </c>
      <c r="R91">
        <f>0.01*$C91*掺杂元素表!Q$16+(1-0.01*$C91*掺杂元素表!$B$16)*掺杂元素表!Q$2</f>
        <v>0.78125</v>
      </c>
      <c r="S91">
        <f t="shared" si="6"/>
        <v>12.7027027027027</v>
      </c>
      <c r="T91">
        <f>0.01*$C91*掺杂元素表!S$16+(1-0.01*$C91*掺杂元素表!$B$16)*掺杂元素表!S$2</f>
        <v>2.375</v>
      </c>
      <c r="U91">
        <v>0</v>
      </c>
      <c r="V91" t="s">
        <v>56</v>
      </c>
      <c r="W91">
        <f>0.01*$U91*掺杂元素表!C$20+(1-0.01*$U91*掺杂元素表!$B$20/5)*掺杂元素表!C$3</f>
        <v>0.64</v>
      </c>
      <c r="X91">
        <f>0.01*$U91*掺杂元素表!D$20+(1-0.01*$U91*掺杂元素表!$B$20/5)*掺杂元素表!D$3</f>
        <v>146</v>
      </c>
      <c r="Y91">
        <f>0.01*$U91*掺杂元素表!E$20+(1-0.01*$U91*掺杂元素表!$B$20/5)*掺杂元素表!E$3</f>
        <v>2.2349234328209402</v>
      </c>
      <c r="Z91">
        <f>0.01*$U91*掺杂元素表!F$20+(1-0.01*$U91*掺杂元素表!$B$20/5)*掺杂元素表!F$3</f>
        <v>243</v>
      </c>
      <c r="AA91">
        <f>0.01*$U91*掺杂元素表!G$20+(1-0.01*$U91*掺杂元素表!$B$20/5)*掺杂元素表!G$3</f>
        <v>5</v>
      </c>
      <c r="AB91">
        <f>0.01*$U91*掺杂元素表!H$20+(1-0.01*$U91*掺杂元素表!$B$20/5)*掺杂元素表!H$3</f>
        <v>137</v>
      </c>
      <c r="AC91">
        <f>0.01*$U91*掺杂元素表!I$20+(1-0.01*$U91*掺杂元素表!$B$20/5)*掺杂元素表!I$3</f>
        <v>1.75</v>
      </c>
      <c r="AD91">
        <f>0.01*$U91*掺杂元素表!J$20+(1-0.01*$U91*掺杂元素表!$B$20/5)*掺杂元素表!J$3</f>
        <v>1.76</v>
      </c>
      <c r="AE91">
        <f>0.01*$U91*掺杂元素表!K$20+(1-0.01*$U91*掺杂元素表!$B$20/5)*掺杂元素表!K$3</f>
        <v>1.6</v>
      </c>
      <c r="AF91">
        <f>0.01*$U91*掺杂元素表!L$20+(1-0.01*$U91*掺杂元素表!$B$20/5)*掺杂元素表!L$3</f>
        <v>652.1</v>
      </c>
      <c r="AG91">
        <f>0.01*$U91*掺杂元素表!M$20+(1-0.01*$U91*掺杂元素表!$B$20/5)*掺杂元素表!M$3</f>
        <v>86.1</v>
      </c>
      <c r="AH91">
        <f>0.01*$U91*掺杂元素表!N$20+(1-0.01*$U91*掺杂元素表!$B$20/5)*掺杂元素表!N$3</f>
        <v>92.906000000000006</v>
      </c>
      <c r="AI91">
        <f>0.01*$U91*掺杂元素表!O$20+(1-0.01*$U91*掺杂元素表!$B$20/5)*掺杂元素表!O$3</f>
        <v>4.45</v>
      </c>
      <c r="AJ91">
        <f>0.01*$U91*掺杂元素表!P$20+(1-0.01*$U91*掺杂元素表!$B$20/5)*掺杂元素表!P$3</f>
        <v>41</v>
      </c>
      <c r="AK91">
        <f>0.01*$U91*掺杂元素表!Q$20+(1-0.01*$U91*掺杂元素表!$B$20/5)*掺杂元素表!Q$3</f>
        <v>7.8125</v>
      </c>
      <c r="AL91">
        <f t="shared" si="7"/>
        <v>9.2134831460674196</v>
      </c>
      <c r="AM91">
        <f>0.01*$U91*掺杂元素表!S$20+(1-0.01*$U91*掺杂元素表!$B$20/5)*掺杂元素表!S$3</f>
        <v>2.76</v>
      </c>
      <c r="AN91">
        <f>400-(189-167)*200/37</f>
        <v>281.08108108108098</v>
      </c>
      <c r="AO91" t="e">
        <f t="shared" si="5"/>
        <v>#VALUE!</v>
      </c>
      <c r="AP91" s="3">
        <v>36.880580000000002</v>
      </c>
      <c r="AQ91" s="3">
        <v>251.72550000000001</v>
      </c>
      <c r="AR91" s="3">
        <v>349.82724999999999</v>
      </c>
      <c r="AS91">
        <f t="shared" si="8"/>
        <v>0.92894420273526801</v>
      </c>
      <c r="AT91" t="s">
        <v>61</v>
      </c>
      <c r="AU91" t="s">
        <v>61</v>
      </c>
      <c r="AV91" t="s">
        <v>61</v>
      </c>
      <c r="AW91" t="s">
        <v>61</v>
      </c>
      <c r="AZ91">
        <f t="shared" si="9"/>
        <v>8.5714285714285701E-3</v>
      </c>
      <c r="BA91">
        <v>0.33</v>
      </c>
      <c r="BB91">
        <v>1.5</v>
      </c>
      <c r="BC91" s="4">
        <v>175</v>
      </c>
    </row>
    <row r="92" spans="1:56" x14ac:dyDescent="0.25">
      <c r="A92" t="s">
        <v>89</v>
      </c>
      <c r="B92" t="str">
        <f>掺杂元素表!A$16</f>
        <v>Bi</v>
      </c>
      <c r="C92">
        <v>0.6</v>
      </c>
      <c r="D92">
        <f>0.01*$C92*掺杂元素表!C$16+(1-0.01*$C92*掺杂元素表!$B$16)*掺杂元素表!C$2</f>
        <v>1.2639800000000001</v>
      </c>
      <c r="E92">
        <f>0.01*$C92*掺杂元素表!D$16+(1-0.01*$C92*掺杂元素表!$B$16)*掺杂元素表!D$2</f>
        <v>142.428</v>
      </c>
      <c r="F92">
        <f>0.01*$C92*掺杂元素表!E$16+(1-0.01*$C92*掺杂元素表!$B$16)*掺杂元素表!E$2</f>
        <v>2.69081355561566</v>
      </c>
      <c r="G92">
        <f>0.01*$C92*掺杂元素表!F$16+(1-0.01*$C92*掺杂元素表!$B$16)*掺杂元素表!F$2</f>
        <v>240.22200000000001</v>
      </c>
      <c r="H92">
        <f>0.01*$C92*掺杂元素表!G$16+(1-0.01*$C92*掺杂元素表!$B$16)*掺杂元素表!G$2</f>
        <v>4.9459999999999997</v>
      </c>
      <c r="I92">
        <f>0.01*$C92*掺杂元素表!H$16+(1-0.01*$C92*掺杂元素表!$B$16)*掺杂元素表!H$2</f>
        <v>151.12200000000001</v>
      </c>
      <c r="J92">
        <f>0.01*$C92*掺杂元素表!I$16+(1-0.01*$C92*掺杂元素表!$B$16)*掺杂元素表!I$2</f>
        <v>2.8613</v>
      </c>
      <c r="K92">
        <f>0.01*$C92*掺杂元素表!J$16+(1-0.01*$C92*掺杂元素表!$B$16)*掺杂元素表!J$2</f>
        <v>1.8348</v>
      </c>
      <c r="L92">
        <f>0.01*$C92*掺杂元素表!K$16+(1-0.01*$C92*掺杂元素表!$B$16)*掺杂元素表!K$2</f>
        <v>1.9073800000000001</v>
      </c>
      <c r="M92">
        <f>0.01*$C92*掺杂元素表!L$16+(1-0.01*$C92*掺杂元素表!$B$16)*掺杂元素表!L$2</f>
        <v>722.06</v>
      </c>
      <c r="N92">
        <f>0.01*$C92*掺杂元素表!M$16+(1-0.01*$C92*掺杂元素表!$B$16)*掺杂元素表!M$2</f>
        <v>123.88639999999999</v>
      </c>
      <c r="O92">
        <f>0.01*$C92*掺杂元素表!N$16+(1-0.01*$C92*掺杂元素表!$B$16)*掺杂元素表!N$2</f>
        <v>107.1802584</v>
      </c>
      <c r="P92">
        <f>0.01*$C92*掺杂元素表!O$16+(1-0.01*$C92*掺杂元素表!$B$16)*掺杂元素表!O$2</f>
        <v>3.6634000000000002</v>
      </c>
      <c r="Q92">
        <f>0.01*$C92*掺杂元素表!P$16+(1-0.01*$C92*掺杂元素表!$B$16)*掺杂元素表!P$2</f>
        <v>46.652000000000001</v>
      </c>
      <c r="R92">
        <f>0.01*$C92*掺杂元素表!Q$16+(1-0.01*$C92*掺杂元素表!$B$16)*掺杂元素表!Q$2</f>
        <v>0.79282852564102602</v>
      </c>
      <c r="S92">
        <f t="shared" si="6"/>
        <v>12.73461811432</v>
      </c>
      <c r="T92">
        <f>0.01*$C92*掺杂元素表!S$16+(1-0.01*$C92*掺杂元素表!$B$16)*掺杂元素表!S$2</f>
        <v>2.3442319999999999</v>
      </c>
      <c r="U92">
        <v>0.6</v>
      </c>
      <c r="V92" t="str">
        <f>掺杂元素表!A$20</f>
        <v>Mn</v>
      </c>
      <c r="W92">
        <f>0.01*$U92*掺杂元素表!C$20+(1-0.01*$U92*掺杂元素表!$B$20/5)*掺杂元素表!C$3</f>
        <v>0.64156599999999997</v>
      </c>
      <c r="X92">
        <f>0.01*$U92*掺杂元素表!D$20+(1-0.01*$U92*掺杂元素表!$B$20/5)*掺杂元素表!D$3</f>
        <v>146.2364</v>
      </c>
      <c r="Y92">
        <f>0.01*$U92*掺杂元素表!E$20+(1-0.01*$U92*掺杂元素表!$B$20/5)*掺杂元素表!E$3</f>
        <v>2.2405152819444698</v>
      </c>
      <c r="Z92">
        <f>0.01*$U92*掺杂元素表!F$20+(1-0.01*$U92*掺杂元素表!$B$20/5)*掺杂元素表!F$3</f>
        <v>243.4692</v>
      </c>
      <c r="AA92">
        <f>0.01*$U92*掺杂元素表!G$20+(1-0.01*$U92*掺杂元素表!$B$20/5)*掺杂元素表!G$3</f>
        <v>5.0060000000000002</v>
      </c>
      <c r="AB92">
        <f>0.01*$U92*掺杂元素表!H$20+(1-0.01*$U92*掺杂元素表!$B$20/5)*掺杂元素表!H$3</f>
        <v>137.3408</v>
      </c>
      <c r="AC92">
        <f>0.01*$U92*掺杂元素表!I$20+(1-0.01*$U92*掺杂元素表!$B$20/5)*掺杂元素表!I$3</f>
        <v>1.75126</v>
      </c>
      <c r="AD92">
        <f>0.01*$U92*掺杂元素表!J$20+(1-0.01*$U92*掺杂元素表!$B$20/5)*掺杂元素表!J$3</f>
        <v>1.7584040000000001</v>
      </c>
      <c r="AE92">
        <f>0.01*$U92*掺杂元素表!K$20+(1-0.01*$U92*掺杂元素表!$B$20/5)*掺杂元素表!K$3</f>
        <v>1.60354</v>
      </c>
      <c r="AF92">
        <f>0.01*$U92*掺杂元素表!L$20+(1-0.01*$U92*掺杂元素表!$B$20/5)*掺杂元素表!L$3</f>
        <v>654.05624</v>
      </c>
      <c r="AG92">
        <f>0.01*$U92*掺杂元素表!M$20+(1-0.01*$U92*掺杂元素表!$B$20/5)*掺杂元素表!M$3</f>
        <v>85.790040000000005</v>
      </c>
      <c r="AH92">
        <f>0.01*$U92*掺杂元素表!N$20+(1-0.01*$U92*掺杂元素表!$B$20/5)*掺杂元素表!N$3</f>
        <v>92.901166399999994</v>
      </c>
      <c r="AI92">
        <f>0.01*$U92*掺杂元素表!O$20+(1-0.01*$U92*掺杂元素表!$B$20/5)*掺杂元素表!O$3</f>
        <v>4.4555800000000003</v>
      </c>
      <c r="AJ92">
        <f>0.01*$U92*掺杂元素表!P$20+(1-0.01*$U92*掺杂元素表!$B$20/5)*掺杂元素表!P$3</f>
        <v>41.002400000000002</v>
      </c>
      <c r="AK92">
        <f>0.01*$U92*掺杂元素表!Q$20+(1-0.01*$U92*掺杂元素表!$B$20/5)*掺杂元素表!Q$3</f>
        <v>7.8494912790697704</v>
      </c>
      <c r="AL92">
        <f t="shared" si="7"/>
        <v>9.2024831783965304</v>
      </c>
      <c r="AM92">
        <f>0.01*$U92*掺杂元素表!S$20+(1-0.01*$U92*掺杂元素表!$B$20/5)*掺杂元素表!S$3</f>
        <v>2.7633839999999998</v>
      </c>
      <c r="AN92">
        <f>400-(204-167)*200/37</f>
        <v>200</v>
      </c>
      <c r="AO92" t="e">
        <f t="shared" si="5"/>
        <v>#VALUE!</v>
      </c>
      <c r="AP92" s="3">
        <v>72.705420000000004</v>
      </c>
      <c r="AQ92" s="3">
        <v>260.88999000000001</v>
      </c>
      <c r="AR92" s="3">
        <v>352.22251999999997</v>
      </c>
      <c r="AS92">
        <f t="shared" si="8"/>
        <v>0.92268303985535505</v>
      </c>
      <c r="AT92" t="s">
        <v>61</v>
      </c>
      <c r="AU92" t="s">
        <v>61</v>
      </c>
      <c r="AV92" t="s">
        <v>61</v>
      </c>
      <c r="AW92" t="s">
        <v>61</v>
      </c>
      <c r="AZ92">
        <f t="shared" si="9"/>
        <v>1.37142857142857E-2</v>
      </c>
      <c r="BA92">
        <v>0.54</v>
      </c>
      <c r="BB92">
        <v>2.4</v>
      </c>
      <c r="BC92" s="4">
        <v>175</v>
      </c>
    </row>
    <row r="93" spans="1:56" x14ac:dyDescent="0.25">
      <c r="A93" t="s">
        <v>90</v>
      </c>
      <c r="B93" t="str">
        <f>掺杂元素表!A$18</f>
        <v>Nd</v>
      </c>
      <c r="C93">
        <v>0</v>
      </c>
      <c r="D93">
        <f>0.01*$C93*掺杂元素表!C$18+(1-0.01*$C93*掺杂元素表!$B$18)*掺杂元素表!C$2</f>
        <v>1.28</v>
      </c>
      <c r="E93">
        <f>0.01*$C93*掺杂元素表!D$18+(1-0.01*$C93*掺杂元素表!$B$18)*掺杂元素表!D$2</f>
        <v>144</v>
      </c>
      <c r="F93">
        <f>0.01*$C93*掺杂元素表!E$18+(1-0.01*$C93*掺杂元素表!$B$18)*掺杂元素表!E$2</f>
        <v>2.72441546042156</v>
      </c>
      <c r="G93">
        <f>0.01*$C93*掺杂元素表!F$18+(1-0.01*$C93*掺杂元素表!$B$18)*掺杂元素表!F$2</f>
        <v>243</v>
      </c>
      <c r="H93">
        <f>0.01*$C93*掺杂元素表!G$18+(1-0.01*$C93*掺杂元素表!$B$18)*掺杂元素表!G$2</f>
        <v>5</v>
      </c>
      <c r="I93">
        <f>0.01*$C93*掺杂元素表!H$18+(1-0.01*$C93*掺杂元素表!$B$18)*掺杂元素表!H$2</f>
        <v>153</v>
      </c>
      <c r="J93">
        <f>0.01*$C93*掺杂元素表!I$18+(1-0.01*$C93*掺杂元素表!$B$18)*掺杂元素表!I$2</f>
        <v>2.9</v>
      </c>
      <c r="K93">
        <f>0.01*$C93*掺杂元素表!J$18+(1-0.01*$C93*掺杂元素表!$B$18)*掺杂元素表!J$2</f>
        <v>1.86</v>
      </c>
      <c r="L93">
        <f>0.01*$C93*掺杂元素表!K$18+(1-0.01*$C93*掺杂元素表!$B$18)*掺杂元素表!K$2</f>
        <v>1.93</v>
      </c>
      <c r="M93">
        <f>0.01*$C93*掺杂元素表!L$18+(1-0.01*$C93*掺杂元素表!$B$18)*掺杂元素表!L$2</f>
        <v>731</v>
      </c>
      <c r="N93">
        <f>0.01*$C93*掺杂元素表!M$18+(1-0.01*$C93*掺杂元素表!$B$18)*掺杂元素表!M$2</f>
        <v>125.6</v>
      </c>
      <c r="O93">
        <f>0.01*$C93*掺杂元素表!N$18+(1-0.01*$C93*掺杂元素表!$B$18)*掺杂元素表!N$2</f>
        <v>107.86799999999999</v>
      </c>
      <c r="P93">
        <f>0.01*$C93*掺杂元素表!O$18+(1-0.01*$C93*掺杂元素表!$B$18)*掺杂元素表!O$2</f>
        <v>3.7</v>
      </c>
      <c r="Q93">
        <f>0.01*$C93*掺杂元素表!P$18+(1-0.01*$C93*掺杂元素表!$B$18)*掺杂元素表!P$2</f>
        <v>47</v>
      </c>
      <c r="R93">
        <f>0.01*$C93*掺杂元素表!Q$18+(1-0.01*$C93*掺杂元素表!$B$18)*掺杂元素表!Q$2</f>
        <v>0.78125</v>
      </c>
      <c r="S93">
        <f t="shared" si="6"/>
        <v>12.7027027027027</v>
      </c>
      <c r="T93">
        <f>0.01*$C93*掺杂元素表!S$18+(1-0.01*$C93*掺杂元素表!$B$18)*掺杂元素表!S$2</f>
        <v>2.375</v>
      </c>
      <c r="U93">
        <v>0</v>
      </c>
      <c r="V93" t="s">
        <v>56</v>
      </c>
      <c r="W93">
        <f>0.01*$U93*掺杂元素表!C$20+(1-0.01*$U93*掺杂元素表!$B$20/5)*掺杂元素表!C$3</f>
        <v>0.64</v>
      </c>
      <c r="X93">
        <f>0.01*$U93*掺杂元素表!D$20+(1-0.01*$U93*掺杂元素表!$B$20/5)*掺杂元素表!D$3</f>
        <v>146</v>
      </c>
      <c r="Y93">
        <f>0.01*$U93*掺杂元素表!E$20+(1-0.01*$U93*掺杂元素表!$B$20/5)*掺杂元素表!E$3</f>
        <v>2.2349234328209402</v>
      </c>
      <c r="Z93">
        <f>0.01*$U93*掺杂元素表!F$20+(1-0.01*$U93*掺杂元素表!$B$20/5)*掺杂元素表!F$3</f>
        <v>243</v>
      </c>
      <c r="AA93">
        <f>0.01*$U93*掺杂元素表!G$20+(1-0.01*$U93*掺杂元素表!$B$20/5)*掺杂元素表!G$3</f>
        <v>5</v>
      </c>
      <c r="AB93">
        <f>0.01*$U93*掺杂元素表!H$20+(1-0.01*$U93*掺杂元素表!$B$20/5)*掺杂元素表!H$3</f>
        <v>137</v>
      </c>
      <c r="AC93">
        <f>0.01*$U93*掺杂元素表!I$20+(1-0.01*$U93*掺杂元素表!$B$20/5)*掺杂元素表!I$3</f>
        <v>1.75</v>
      </c>
      <c r="AD93">
        <f>0.01*$U93*掺杂元素表!J$20+(1-0.01*$U93*掺杂元素表!$B$20/5)*掺杂元素表!J$3</f>
        <v>1.76</v>
      </c>
      <c r="AE93">
        <f>0.01*$U93*掺杂元素表!K$20+(1-0.01*$U93*掺杂元素表!$B$20/5)*掺杂元素表!K$3</f>
        <v>1.6</v>
      </c>
      <c r="AF93">
        <f>0.01*$U93*掺杂元素表!L$20+(1-0.01*$U93*掺杂元素表!$B$20/5)*掺杂元素表!L$3</f>
        <v>652.1</v>
      </c>
      <c r="AG93">
        <f>0.01*$U93*掺杂元素表!M$20+(1-0.01*$U93*掺杂元素表!$B$20/5)*掺杂元素表!M$3</f>
        <v>86.1</v>
      </c>
      <c r="AH93">
        <f>0.01*$U93*掺杂元素表!N$20+(1-0.01*$U93*掺杂元素表!$B$20/5)*掺杂元素表!N$3</f>
        <v>92.906000000000006</v>
      </c>
      <c r="AI93">
        <f>0.01*$U93*掺杂元素表!O$20+(1-0.01*$U93*掺杂元素表!$B$20/5)*掺杂元素表!O$3</f>
        <v>4.45</v>
      </c>
      <c r="AJ93">
        <f>0.01*$U93*掺杂元素表!P$20+(1-0.01*$U93*掺杂元素表!$B$20/5)*掺杂元素表!P$3</f>
        <v>41</v>
      </c>
      <c r="AK93">
        <f>0.01*$U93*掺杂元素表!Q$20+(1-0.01*$U93*掺杂元素表!$B$20/5)*掺杂元素表!Q$3</f>
        <v>7.8125</v>
      </c>
      <c r="AL93">
        <f t="shared" si="7"/>
        <v>9.2134831460674196</v>
      </c>
      <c r="AM93">
        <f>0.01*$U93*掺杂元素表!S$20+(1-0.01*$U93*掺杂元素表!$B$20/5)*掺杂元素表!S$3</f>
        <v>2.76</v>
      </c>
      <c r="AN93">
        <v>250</v>
      </c>
      <c r="AO93">
        <f t="shared" si="5"/>
        <v>4.7477274198525198E-4</v>
      </c>
      <c r="AP93" s="3">
        <v>54.619340000000001</v>
      </c>
      <c r="AQ93" s="3">
        <v>250.54400000000001</v>
      </c>
      <c r="AR93" s="3">
        <v>348.50632000000002</v>
      </c>
      <c r="AS93">
        <f t="shared" si="8"/>
        <v>0.92894420273526801</v>
      </c>
      <c r="AT93">
        <v>5.5309999999999997</v>
      </c>
      <c r="AU93">
        <v>5.657</v>
      </c>
      <c r="AV93">
        <v>15.878</v>
      </c>
      <c r="AW93">
        <v>496.84899999999999</v>
      </c>
      <c r="AZ93">
        <f t="shared" si="9"/>
        <v>8.5099628987219296E-3</v>
      </c>
      <c r="BA93">
        <v>0.29360000000000003</v>
      </c>
      <c r="BB93">
        <v>1.9634400000000001</v>
      </c>
      <c r="BC93" s="4">
        <v>230.72251</v>
      </c>
      <c r="BD93" t="s">
        <v>91</v>
      </c>
    </row>
    <row r="94" spans="1:56" x14ac:dyDescent="0.25">
      <c r="A94" t="s">
        <v>90</v>
      </c>
      <c r="B94" t="str">
        <f>掺杂元素表!A$18</f>
        <v>Nd</v>
      </c>
      <c r="C94">
        <v>1</v>
      </c>
      <c r="D94">
        <f>0.01*$C94*掺杂元素表!C$18+(1-0.01*$C94*掺杂元素表!$B$18)*掺杂元素表!C$2</f>
        <v>1.2543</v>
      </c>
      <c r="E94">
        <f>0.01*$C94*掺杂元素表!D$18+(1-0.01*$C94*掺杂元素表!$B$18)*掺杂元素表!D$2</f>
        <v>141.5</v>
      </c>
      <c r="F94">
        <f>0.01*$C94*掺杂元素表!E$18+(1-0.01*$C94*掺杂元素表!$B$18)*掺杂元素表!E$2</f>
        <v>2.6689822857450598</v>
      </c>
      <c r="G94">
        <f>0.01*$C94*掺杂元素表!F$18+(1-0.01*$C94*掺杂元素表!$B$18)*掺杂元素表!F$2</f>
        <v>238.44</v>
      </c>
      <c r="H94">
        <f>0.01*$C94*掺杂元素表!G$18+(1-0.01*$C94*掺杂元素表!$B$18)*掺杂元素表!G$2</f>
        <v>4.91</v>
      </c>
      <c r="I94">
        <f>0.01*$C94*掺杂元素表!H$18+(1-0.01*$C94*掺杂元素表!$B$18)*掺杂元素表!H$2</f>
        <v>150.05000000000001</v>
      </c>
      <c r="J94">
        <f>0.01*$C94*掺杂元素表!I$18+(1-0.01*$C94*掺杂元素表!$B$18)*掺杂元素表!I$2</f>
        <v>2.8367</v>
      </c>
      <c r="K94">
        <f>0.01*$C94*掺杂元素表!J$18+(1-0.01*$C94*掺杂元素表!$B$18)*掺杂元素表!J$2</f>
        <v>1.8154999999999999</v>
      </c>
      <c r="L94">
        <f>0.01*$C94*掺杂元素表!K$18+(1-0.01*$C94*掺杂元素表!$B$18)*掺杂元素表!K$2</f>
        <v>1.8835</v>
      </c>
      <c r="M94">
        <f>0.01*$C94*掺杂元素表!L$18+(1-0.01*$C94*掺杂元素表!$B$18)*掺杂元素表!L$2</f>
        <v>714.40099999999995</v>
      </c>
      <c r="N94">
        <f>0.01*$C94*掺杂元素表!M$18+(1-0.01*$C94*掺杂元素表!$B$18)*掺杂元素表!M$2</f>
        <v>122.33199999999999</v>
      </c>
      <c r="O94">
        <f>0.01*$C94*掺杂元素表!N$18+(1-0.01*$C94*掺杂元素表!$B$18)*掺杂元素表!N$2</f>
        <v>106.07438</v>
      </c>
      <c r="P94">
        <f>0.01*$C94*掺杂元素表!O$18+(1-0.01*$C94*掺杂元素表!$B$18)*掺杂元素表!O$2</f>
        <v>3.6145</v>
      </c>
      <c r="Q94">
        <f>0.01*$C94*掺杂元素表!P$18+(1-0.01*$C94*掺杂元素表!$B$18)*掺杂元素表!P$2</f>
        <v>46.19</v>
      </c>
      <c r="R94">
        <f>0.01*$C94*掺杂元素表!Q$18+(1-0.01*$C94*掺杂元素表!$B$18)*掺杂元素表!Q$2</f>
        <v>0.805056594488189</v>
      </c>
      <c r="S94">
        <f t="shared" si="6"/>
        <v>12.7790842440172</v>
      </c>
      <c r="T94">
        <f>0.01*$C94*掺杂元素表!S$18+(1-0.01*$C94*掺杂元素表!$B$18)*掺杂元素表!S$2</f>
        <v>2.3436499999999998</v>
      </c>
      <c r="U94">
        <v>0</v>
      </c>
      <c r="V94" t="s">
        <v>56</v>
      </c>
      <c r="W94">
        <f>0.01*$U94*掺杂元素表!C$20+(1-0.01*$U94*掺杂元素表!$B$20/5)*掺杂元素表!C$3</f>
        <v>0.64</v>
      </c>
      <c r="X94">
        <f>0.01*$U94*掺杂元素表!D$20+(1-0.01*$U94*掺杂元素表!$B$20/5)*掺杂元素表!D$3</f>
        <v>146</v>
      </c>
      <c r="Y94">
        <f>0.01*$U94*掺杂元素表!E$20+(1-0.01*$U94*掺杂元素表!$B$20/5)*掺杂元素表!E$3</f>
        <v>2.2349234328209402</v>
      </c>
      <c r="Z94">
        <f>0.01*$U94*掺杂元素表!F$20+(1-0.01*$U94*掺杂元素表!$B$20/5)*掺杂元素表!F$3</f>
        <v>243</v>
      </c>
      <c r="AA94">
        <f>0.01*$U94*掺杂元素表!G$20+(1-0.01*$U94*掺杂元素表!$B$20/5)*掺杂元素表!G$3</f>
        <v>5</v>
      </c>
      <c r="AB94">
        <f>0.01*$U94*掺杂元素表!H$20+(1-0.01*$U94*掺杂元素表!$B$20/5)*掺杂元素表!H$3</f>
        <v>137</v>
      </c>
      <c r="AC94">
        <f>0.01*$U94*掺杂元素表!I$20+(1-0.01*$U94*掺杂元素表!$B$20/5)*掺杂元素表!I$3</f>
        <v>1.75</v>
      </c>
      <c r="AD94">
        <f>0.01*$U94*掺杂元素表!J$20+(1-0.01*$U94*掺杂元素表!$B$20/5)*掺杂元素表!J$3</f>
        <v>1.76</v>
      </c>
      <c r="AE94">
        <f>0.01*$U94*掺杂元素表!K$20+(1-0.01*$U94*掺杂元素表!$B$20/5)*掺杂元素表!K$3</f>
        <v>1.6</v>
      </c>
      <c r="AF94">
        <f>0.01*$U94*掺杂元素表!L$20+(1-0.01*$U94*掺杂元素表!$B$20/5)*掺杂元素表!L$3</f>
        <v>652.1</v>
      </c>
      <c r="AG94">
        <f>0.01*$U94*掺杂元素表!M$20+(1-0.01*$U94*掺杂元素表!$B$20/5)*掺杂元素表!M$3</f>
        <v>86.1</v>
      </c>
      <c r="AH94">
        <f>0.01*$U94*掺杂元素表!N$20+(1-0.01*$U94*掺杂元素表!$B$20/5)*掺杂元素表!N$3</f>
        <v>92.906000000000006</v>
      </c>
      <c r="AI94">
        <f>0.01*$U94*掺杂元素表!O$20+(1-0.01*$U94*掺杂元素表!$B$20/5)*掺杂元素表!O$3</f>
        <v>4.45</v>
      </c>
      <c r="AJ94">
        <f>0.01*$U94*掺杂元素表!P$20+(1-0.01*$U94*掺杂元素表!$B$20/5)*掺杂元素表!P$3</f>
        <v>41</v>
      </c>
      <c r="AK94">
        <f>0.01*$U94*掺杂元素表!Q$20+(1-0.01*$U94*掺杂元素表!$B$20/5)*掺杂元素表!Q$3</f>
        <v>7.8125</v>
      </c>
      <c r="AL94">
        <f t="shared" si="7"/>
        <v>9.2134831460674196</v>
      </c>
      <c r="AM94">
        <f>0.01*$U94*掺杂元素表!S$20+(1-0.01*$U94*掺杂元素表!$B$20/5)*掺杂元素表!S$3</f>
        <v>2.76</v>
      </c>
      <c r="AN94">
        <v>310.70999999999998</v>
      </c>
      <c r="AO94">
        <f t="shared" si="5"/>
        <v>4.7600110027180701E-4</v>
      </c>
      <c r="AP94" s="3">
        <v>34.86562</v>
      </c>
      <c r="AQ94" s="3">
        <v>245.70634999999999</v>
      </c>
      <c r="AR94" s="3">
        <v>343.66867999999999</v>
      </c>
      <c r="AS94">
        <f t="shared" si="8"/>
        <v>0.92003604377620196</v>
      </c>
      <c r="AT94">
        <v>5.532</v>
      </c>
      <c r="AU94">
        <v>5.6509999999999998</v>
      </c>
      <c r="AV94">
        <v>15.888</v>
      </c>
      <c r="AW94">
        <v>496.726</v>
      </c>
      <c r="AZ94">
        <f t="shared" si="9"/>
        <v>1.96516228308239E-2</v>
      </c>
      <c r="BA94">
        <v>0.44403999999999999</v>
      </c>
      <c r="BB94">
        <v>4.9362199999999996</v>
      </c>
      <c r="BC94" s="4">
        <v>251.18638000000001</v>
      </c>
      <c r="BD94" t="s">
        <v>91</v>
      </c>
    </row>
    <row r="95" spans="1:56" x14ac:dyDescent="0.25">
      <c r="A95" t="s">
        <v>90</v>
      </c>
      <c r="B95" t="str">
        <f>掺杂元素表!A$18</f>
        <v>Nd</v>
      </c>
      <c r="C95">
        <v>2</v>
      </c>
      <c r="D95">
        <f>0.01*$C95*掺杂元素表!C$18+(1-0.01*$C95*掺杂元素表!$B$18)*掺杂元素表!C$2</f>
        <v>1.2285999999999999</v>
      </c>
      <c r="E95">
        <f>0.01*$C95*掺杂元素表!D$18+(1-0.01*$C95*掺杂元素表!$B$18)*掺杂元素表!D$2</f>
        <v>139</v>
      </c>
      <c r="F95">
        <f>0.01*$C95*掺杂元素表!E$18+(1-0.01*$C95*掺杂元素表!$B$18)*掺杂元素表!E$2</f>
        <v>2.6135491110685498</v>
      </c>
      <c r="G95">
        <f>0.01*$C95*掺杂元素表!F$18+(1-0.01*$C95*掺杂元素表!$B$18)*掺杂元素表!F$2</f>
        <v>233.88</v>
      </c>
      <c r="H95">
        <f>0.01*$C95*掺杂元素表!G$18+(1-0.01*$C95*掺杂元素表!$B$18)*掺杂元素表!G$2</f>
        <v>4.82</v>
      </c>
      <c r="I95">
        <f>0.01*$C95*掺杂元素表!H$18+(1-0.01*$C95*掺杂元素表!$B$18)*掺杂元素表!H$2</f>
        <v>147.1</v>
      </c>
      <c r="J95">
        <f>0.01*$C95*掺杂元素表!I$18+(1-0.01*$C95*掺杂元素表!$B$18)*掺杂元素表!I$2</f>
        <v>2.7734000000000001</v>
      </c>
      <c r="K95">
        <f>0.01*$C95*掺杂元素表!J$18+(1-0.01*$C95*掺杂元素表!$B$18)*掺杂元素表!J$2</f>
        <v>1.7709999999999999</v>
      </c>
      <c r="L95">
        <f>0.01*$C95*掺杂元素表!K$18+(1-0.01*$C95*掺杂元素表!$B$18)*掺杂元素表!K$2</f>
        <v>1.837</v>
      </c>
      <c r="M95">
        <f>0.01*$C95*掺杂元素表!L$18+(1-0.01*$C95*掺杂元素表!$B$18)*掺杂元素表!L$2</f>
        <v>697.80200000000002</v>
      </c>
      <c r="N95">
        <f>0.01*$C95*掺杂元素表!M$18+(1-0.01*$C95*掺杂元素表!$B$18)*掺杂元素表!M$2</f>
        <v>119.06399999999999</v>
      </c>
      <c r="O95">
        <f>0.01*$C95*掺杂元素表!N$18+(1-0.01*$C95*掺杂元素表!$B$18)*掺杂元素表!N$2</f>
        <v>104.28076</v>
      </c>
      <c r="P95">
        <f>0.01*$C95*掺杂元素表!O$18+(1-0.01*$C95*掺杂元素表!$B$18)*掺杂元素表!O$2</f>
        <v>3.5289999999999999</v>
      </c>
      <c r="Q95">
        <f>0.01*$C95*掺杂元素表!P$18+(1-0.01*$C95*掺杂元素表!$B$18)*掺杂元素表!P$2</f>
        <v>45.38</v>
      </c>
      <c r="R95">
        <f>0.01*$C95*掺杂元素表!Q$18+(1-0.01*$C95*掺杂元素表!$B$18)*掺杂元素表!Q$2</f>
        <v>0.82886318897637801</v>
      </c>
      <c r="S95">
        <f t="shared" si="6"/>
        <v>12.859166902805301</v>
      </c>
      <c r="T95">
        <f>0.01*$C95*掺杂元素表!S$18+(1-0.01*$C95*掺杂元素表!$B$18)*掺杂元素表!S$2</f>
        <v>2.3123</v>
      </c>
      <c r="U95">
        <v>0</v>
      </c>
      <c r="V95" t="s">
        <v>56</v>
      </c>
      <c r="W95">
        <f>0.01*$U95*掺杂元素表!C$20+(1-0.01*$U95*掺杂元素表!$B$20/5)*掺杂元素表!C$3</f>
        <v>0.64</v>
      </c>
      <c r="X95">
        <f>0.01*$U95*掺杂元素表!D$20+(1-0.01*$U95*掺杂元素表!$B$20/5)*掺杂元素表!D$3</f>
        <v>146</v>
      </c>
      <c r="Y95">
        <f>0.01*$U95*掺杂元素表!E$20+(1-0.01*$U95*掺杂元素表!$B$20/5)*掺杂元素表!E$3</f>
        <v>2.2349234328209402</v>
      </c>
      <c r="Z95">
        <f>0.01*$U95*掺杂元素表!F$20+(1-0.01*$U95*掺杂元素表!$B$20/5)*掺杂元素表!F$3</f>
        <v>243</v>
      </c>
      <c r="AA95">
        <f>0.01*$U95*掺杂元素表!G$20+(1-0.01*$U95*掺杂元素表!$B$20/5)*掺杂元素表!G$3</f>
        <v>5</v>
      </c>
      <c r="AB95">
        <f>0.01*$U95*掺杂元素表!H$20+(1-0.01*$U95*掺杂元素表!$B$20/5)*掺杂元素表!H$3</f>
        <v>137</v>
      </c>
      <c r="AC95">
        <f>0.01*$U95*掺杂元素表!I$20+(1-0.01*$U95*掺杂元素表!$B$20/5)*掺杂元素表!I$3</f>
        <v>1.75</v>
      </c>
      <c r="AD95">
        <f>0.01*$U95*掺杂元素表!J$20+(1-0.01*$U95*掺杂元素表!$B$20/5)*掺杂元素表!J$3</f>
        <v>1.76</v>
      </c>
      <c r="AE95">
        <f>0.01*$U95*掺杂元素表!K$20+(1-0.01*$U95*掺杂元素表!$B$20/5)*掺杂元素表!K$3</f>
        <v>1.6</v>
      </c>
      <c r="AF95">
        <f>0.01*$U95*掺杂元素表!L$20+(1-0.01*$U95*掺杂元素表!$B$20/5)*掺杂元素表!L$3</f>
        <v>652.1</v>
      </c>
      <c r="AG95">
        <f>0.01*$U95*掺杂元素表!M$20+(1-0.01*$U95*掺杂元素表!$B$20/5)*掺杂元素表!M$3</f>
        <v>86.1</v>
      </c>
      <c r="AH95">
        <f>0.01*$U95*掺杂元素表!N$20+(1-0.01*$U95*掺杂元素表!$B$20/5)*掺杂元素表!N$3</f>
        <v>92.906000000000006</v>
      </c>
      <c r="AI95">
        <f>0.01*$U95*掺杂元素表!O$20+(1-0.01*$U95*掺杂元素表!$B$20/5)*掺杂元素表!O$3</f>
        <v>4.45</v>
      </c>
      <c r="AJ95">
        <f>0.01*$U95*掺杂元素表!P$20+(1-0.01*$U95*掺杂元素表!$B$20/5)*掺杂元素表!P$3</f>
        <v>41</v>
      </c>
      <c r="AK95">
        <f>0.01*$U95*掺杂元素表!Q$20+(1-0.01*$U95*掺杂元素表!$B$20/5)*掺杂元素表!Q$3</f>
        <v>7.8125</v>
      </c>
      <c r="AL95">
        <f t="shared" si="7"/>
        <v>9.2134831460674196</v>
      </c>
      <c r="AM95">
        <f>0.01*$U95*掺杂元素表!S$20+(1-0.01*$U95*掺杂元素表!$B$20/5)*掺杂元素表!S$3</f>
        <v>2.76</v>
      </c>
      <c r="AN95">
        <v>296.43</v>
      </c>
      <c r="AO95" t="e">
        <f t="shared" si="5"/>
        <v>#VALUE!</v>
      </c>
      <c r="AP95" s="3">
        <v>25.190329999999999</v>
      </c>
      <c r="AQ95" s="3">
        <v>230.79028</v>
      </c>
      <c r="AR95" s="3">
        <v>348.50632000000002</v>
      </c>
      <c r="AS95">
        <f t="shared" si="8"/>
        <v>0.91112788481713702</v>
      </c>
      <c r="AT95" t="s">
        <v>61</v>
      </c>
      <c r="AU95" t="s">
        <v>61</v>
      </c>
      <c r="AV95" t="s">
        <v>61</v>
      </c>
      <c r="AW95" t="s">
        <v>61</v>
      </c>
      <c r="AZ95">
        <f t="shared" si="9"/>
        <v>1.3894668633784199E-2</v>
      </c>
      <c r="BA95">
        <v>0.55574000000000001</v>
      </c>
      <c r="BB95">
        <v>4.1479499999999998</v>
      </c>
      <c r="BC95" s="4">
        <v>298.52816999999999</v>
      </c>
    </row>
    <row r="96" spans="1:56" x14ac:dyDescent="0.25">
      <c r="A96" t="s">
        <v>90</v>
      </c>
      <c r="B96" t="str">
        <f>掺杂元素表!A$18</f>
        <v>Nd</v>
      </c>
      <c r="C96">
        <v>3</v>
      </c>
      <c r="D96">
        <f>0.01*$C96*掺杂元素表!C$18+(1-0.01*$C96*掺杂元素表!$B$18)*掺杂元素表!C$2</f>
        <v>1.2029000000000001</v>
      </c>
      <c r="E96">
        <f>0.01*$C96*掺杂元素表!D$18+(1-0.01*$C96*掺杂元素表!$B$18)*掺杂元素表!D$2</f>
        <v>136.5</v>
      </c>
      <c r="F96">
        <f>0.01*$C96*掺杂元素表!E$18+(1-0.01*$C96*掺杂元素表!$B$18)*掺杂元素表!E$2</f>
        <v>2.55811593639205</v>
      </c>
      <c r="G96">
        <f>0.01*$C96*掺杂元素表!F$18+(1-0.01*$C96*掺杂元素表!$B$18)*掺杂元素表!F$2</f>
        <v>229.32</v>
      </c>
      <c r="H96">
        <f>0.01*$C96*掺杂元素表!G$18+(1-0.01*$C96*掺杂元素表!$B$18)*掺杂元素表!G$2</f>
        <v>4.7300000000000004</v>
      </c>
      <c r="I96">
        <f>0.01*$C96*掺杂元素表!H$18+(1-0.01*$C96*掺杂元素表!$B$18)*掺杂元素表!H$2</f>
        <v>144.15</v>
      </c>
      <c r="J96">
        <f>0.01*$C96*掺杂元素表!I$18+(1-0.01*$C96*掺杂元素表!$B$18)*掺杂元素表!I$2</f>
        <v>2.7101000000000002</v>
      </c>
      <c r="K96">
        <f>0.01*$C96*掺杂元素表!J$18+(1-0.01*$C96*掺杂元素表!$B$18)*掺杂元素表!J$2</f>
        <v>1.7264999999999999</v>
      </c>
      <c r="L96">
        <f>0.01*$C96*掺杂元素表!K$18+(1-0.01*$C96*掺杂元素表!$B$18)*掺杂元素表!K$2</f>
        <v>1.7905</v>
      </c>
      <c r="M96">
        <f>0.01*$C96*掺杂元素表!L$18+(1-0.01*$C96*掺杂元素表!$B$18)*掺杂元素表!L$2</f>
        <v>681.20299999999997</v>
      </c>
      <c r="N96">
        <f>0.01*$C96*掺杂元素表!M$18+(1-0.01*$C96*掺杂元素表!$B$18)*掺杂元素表!M$2</f>
        <v>115.79600000000001</v>
      </c>
      <c r="O96">
        <f>0.01*$C96*掺杂元素表!N$18+(1-0.01*$C96*掺杂元素表!$B$18)*掺杂元素表!N$2</f>
        <v>102.48714</v>
      </c>
      <c r="P96">
        <f>0.01*$C96*掺杂元素表!O$18+(1-0.01*$C96*掺杂元素表!$B$18)*掺杂元素表!O$2</f>
        <v>3.4434999999999998</v>
      </c>
      <c r="Q96">
        <f>0.01*$C96*掺杂元素表!P$18+(1-0.01*$C96*掺杂元素表!$B$18)*掺杂元素表!P$2</f>
        <v>44.57</v>
      </c>
      <c r="R96">
        <f>0.01*$C96*掺杂元素表!Q$18+(1-0.01*$C96*掺杂元素表!$B$18)*掺杂元素表!Q$2</f>
        <v>0.85266978346456701</v>
      </c>
      <c r="S96">
        <f t="shared" si="6"/>
        <v>12.943226368520399</v>
      </c>
      <c r="T96">
        <f>0.01*$C96*掺杂元素表!S$18+(1-0.01*$C96*掺杂元素表!$B$18)*掺杂元素表!S$2</f>
        <v>2.2809499999999998</v>
      </c>
      <c r="U96">
        <v>0</v>
      </c>
      <c r="V96" t="s">
        <v>56</v>
      </c>
      <c r="W96">
        <f>0.01*$U96*掺杂元素表!C$20+(1-0.01*$U96*掺杂元素表!$B$20/5)*掺杂元素表!C$3</f>
        <v>0.64</v>
      </c>
      <c r="X96">
        <f>0.01*$U96*掺杂元素表!D$20+(1-0.01*$U96*掺杂元素表!$B$20/5)*掺杂元素表!D$3</f>
        <v>146</v>
      </c>
      <c r="Y96">
        <f>0.01*$U96*掺杂元素表!E$20+(1-0.01*$U96*掺杂元素表!$B$20/5)*掺杂元素表!E$3</f>
        <v>2.2349234328209402</v>
      </c>
      <c r="Z96">
        <f>0.01*$U96*掺杂元素表!F$20+(1-0.01*$U96*掺杂元素表!$B$20/5)*掺杂元素表!F$3</f>
        <v>243</v>
      </c>
      <c r="AA96">
        <f>0.01*$U96*掺杂元素表!G$20+(1-0.01*$U96*掺杂元素表!$B$20/5)*掺杂元素表!G$3</f>
        <v>5</v>
      </c>
      <c r="AB96">
        <f>0.01*$U96*掺杂元素表!H$20+(1-0.01*$U96*掺杂元素表!$B$20/5)*掺杂元素表!H$3</f>
        <v>137</v>
      </c>
      <c r="AC96">
        <f>0.01*$U96*掺杂元素表!I$20+(1-0.01*$U96*掺杂元素表!$B$20/5)*掺杂元素表!I$3</f>
        <v>1.75</v>
      </c>
      <c r="AD96">
        <f>0.01*$U96*掺杂元素表!J$20+(1-0.01*$U96*掺杂元素表!$B$20/5)*掺杂元素表!J$3</f>
        <v>1.76</v>
      </c>
      <c r="AE96">
        <f>0.01*$U96*掺杂元素表!K$20+(1-0.01*$U96*掺杂元素表!$B$20/5)*掺杂元素表!K$3</f>
        <v>1.6</v>
      </c>
      <c r="AF96">
        <f>0.01*$U96*掺杂元素表!L$20+(1-0.01*$U96*掺杂元素表!$B$20/5)*掺杂元素表!L$3</f>
        <v>652.1</v>
      </c>
      <c r="AG96">
        <f>0.01*$U96*掺杂元素表!M$20+(1-0.01*$U96*掺杂元素表!$B$20/5)*掺杂元素表!M$3</f>
        <v>86.1</v>
      </c>
      <c r="AH96">
        <f>0.01*$U96*掺杂元素表!N$20+(1-0.01*$U96*掺杂元素表!$B$20/5)*掺杂元素表!N$3</f>
        <v>92.906000000000006</v>
      </c>
      <c r="AI96">
        <f>0.01*$U96*掺杂元素表!O$20+(1-0.01*$U96*掺杂元素表!$B$20/5)*掺杂元素表!O$3</f>
        <v>4.45</v>
      </c>
      <c r="AJ96">
        <f>0.01*$U96*掺杂元素表!P$20+(1-0.01*$U96*掺杂元素表!$B$20/5)*掺杂元素表!P$3</f>
        <v>41</v>
      </c>
      <c r="AK96">
        <f>0.01*$U96*掺杂元素表!Q$20+(1-0.01*$U96*掺杂元素表!$B$20/5)*掺杂元素表!Q$3</f>
        <v>7.8125</v>
      </c>
      <c r="AL96">
        <f t="shared" si="7"/>
        <v>9.2134831460674196</v>
      </c>
      <c r="AM96">
        <f>0.01*$U96*掺杂元素表!S$20+(1-0.01*$U96*掺杂元素表!$B$20/5)*掺杂元素表!S$3</f>
        <v>2.76</v>
      </c>
      <c r="AN96">
        <v>321.43</v>
      </c>
      <c r="AO96" t="e">
        <f t="shared" si="5"/>
        <v>#VALUE!</v>
      </c>
      <c r="AP96" s="3" t="s">
        <v>92</v>
      </c>
      <c r="AQ96" s="3">
        <v>221.11498</v>
      </c>
      <c r="AR96" s="3">
        <v>348.50632000000002</v>
      </c>
      <c r="AS96">
        <f t="shared" si="8"/>
        <v>0.90221972585807098</v>
      </c>
      <c r="AT96" t="s">
        <v>61</v>
      </c>
      <c r="AU96" t="s">
        <v>61</v>
      </c>
      <c r="AV96" t="s">
        <v>61</v>
      </c>
      <c r="AW96" t="s">
        <v>61</v>
      </c>
      <c r="AZ96">
        <f t="shared" si="9"/>
        <v>1.4907291107512301E-2</v>
      </c>
      <c r="BA96">
        <v>0.59499000000000002</v>
      </c>
      <c r="BB96">
        <v>3.5441699999999998</v>
      </c>
      <c r="BC96" s="4">
        <v>237.74742000000001</v>
      </c>
    </row>
    <row r="97" spans="1:56" x14ac:dyDescent="0.25">
      <c r="A97" t="s">
        <v>90</v>
      </c>
      <c r="B97" t="str">
        <f>掺杂元素表!A$18</f>
        <v>Nd</v>
      </c>
      <c r="C97">
        <v>1</v>
      </c>
      <c r="D97">
        <f>0.01*$C97*掺杂元素表!C$18+(1-0.01*$C97*掺杂元素表!$B$18)*掺杂元素表!C$2</f>
        <v>1.2543</v>
      </c>
      <c r="E97">
        <f>0.01*$C97*掺杂元素表!D$18+(1-0.01*$C97*掺杂元素表!$B$18)*掺杂元素表!D$2</f>
        <v>141.5</v>
      </c>
      <c r="F97">
        <f>0.01*$C97*掺杂元素表!E$18+(1-0.01*$C97*掺杂元素表!$B$18)*掺杂元素表!E$2</f>
        <v>2.6689822857450598</v>
      </c>
      <c r="G97">
        <f>0.01*$C97*掺杂元素表!F$18+(1-0.01*$C97*掺杂元素表!$B$18)*掺杂元素表!F$2</f>
        <v>238.44</v>
      </c>
      <c r="H97">
        <f>0.01*$C97*掺杂元素表!G$18+(1-0.01*$C97*掺杂元素表!$B$18)*掺杂元素表!G$2</f>
        <v>4.91</v>
      </c>
      <c r="I97">
        <f>0.01*$C97*掺杂元素表!H$18+(1-0.01*$C97*掺杂元素表!$B$18)*掺杂元素表!H$2</f>
        <v>150.05000000000001</v>
      </c>
      <c r="J97">
        <f>0.01*$C97*掺杂元素表!I$18+(1-0.01*$C97*掺杂元素表!$B$18)*掺杂元素表!I$2</f>
        <v>2.8367</v>
      </c>
      <c r="K97">
        <f>0.01*$C97*掺杂元素表!J$18+(1-0.01*$C97*掺杂元素表!$B$18)*掺杂元素表!J$2</f>
        <v>1.8154999999999999</v>
      </c>
      <c r="L97">
        <f>0.01*$C97*掺杂元素表!K$18+(1-0.01*$C97*掺杂元素表!$B$18)*掺杂元素表!K$2</f>
        <v>1.8835</v>
      </c>
      <c r="M97">
        <f>0.01*$C97*掺杂元素表!L$18+(1-0.01*$C97*掺杂元素表!$B$18)*掺杂元素表!L$2</f>
        <v>714.40099999999995</v>
      </c>
      <c r="N97">
        <f>0.01*$C97*掺杂元素表!M$18+(1-0.01*$C97*掺杂元素表!$B$18)*掺杂元素表!M$2</f>
        <v>122.33199999999999</v>
      </c>
      <c r="O97">
        <f>0.01*$C97*掺杂元素表!N$18+(1-0.01*$C97*掺杂元素表!$B$18)*掺杂元素表!N$2</f>
        <v>106.07438</v>
      </c>
      <c r="P97">
        <f>0.01*$C97*掺杂元素表!O$18+(1-0.01*$C97*掺杂元素表!$B$18)*掺杂元素表!O$2</f>
        <v>3.6145</v>
      </c>
      <c r="Q97">
        <f>0.01*$C97*掺杂元素表!P$18+(1-0.01*$C97*掺杂元素表!$B$18)*掺杂元素表!P$2</f>
        <v>46.19</v>
      </c>
      <c r="R97">
        <f>0.01*$C97*掺杂元素表!Q$18+(1-0.01*$C97*掺杂元素表!$B$18)*掺杂元素表!Q$2</f>
        <v>0.805056594488189</v>
      </c>
      <c r="S97">
        <f t="shared" si="6"/>
        <v>12.7790842440172</v>
      </c>
      <c r="T97">
        <f>0.01*$C97*掺杂元素表!S$18+(1-0.01*$C97*掺杂元素表!$B$18)*掺杂元素表!S$2</f>
        <v>2.3436499999999998</v>
      </c>
      <c r="U97">
        <v>10</v>
      </c>
      <c r="V97" t="str">
        <f>掺杂元素表!A$6</f>
        <v>Ta</v>
      </c>
      <c r="W97">
        <f>0.01*$U97*掺杂元素表!C$6+(1-0.01*$U97*掺杂元素表!$B$6/5)*掺杂元素表!C$3</f>
        <v>0.64</v>
      </c>
      <c r="X97">
        <f>0.01*$U97*掺杂元素表!D$6+(1-0.01*$U97*掺杂元素表!$B$6/5)*掺杂元素表!D$3</f>
        <v>146.30000000000001</v>
      </c>
      <c r="Y97">
        <f>0.01*$U97*掺杂元素表!E$6+(1-0.01*$U97*掺杂元素表!$B$6/5)*掺杂元素表!E$3</f>
        <v>2.2358234328209399</v>
      </c>
      <c r="Z97">
        <f>0.01*$U97*掺杂元素表!F$6+(1-0.01*$U97*掺杂元素表!$B$6/5)*掺杂元素表!F$3</f>
        <v>243</v>
      </c>
      <c r="AA97">
        <f>0.01*$U97*掺杂元素表!G$6+(1-0.01*$U97*掺杂元素表!$B$6/5)*掺杂元素表!G$3</f>
        <v>5</v>
      </c>
      <c r="AB97">
        <f>0.01*$U97*掺杂元素表!H$6+(1-0.01*$U97*掺杂元素表!$B$6/5)*掺杂元素表!H$3</f>
        <v>137.1</v>
      </c>
      <c r="AC97">
        <f>0.01*$U97*掺杂元素表!I$6+(1-0.01*$U97*掺杂元素表!$B$6/5)*掺杂元素表!I$3</f>
        <v>1.7450000000000001</v>
      </c>
      <c r="AD97">
        <f>0.01*$U97*掺杂元素表!J$6+(1-0.01*$U97*掺杂元素表!$B$6/5)*掺杂元素表!J$3</f>
        <v>1.7350000000000001</v>
      </c>
      <c r="AE97">
        <f>0.01*$U97*掺杂元素表!K$6+(1-0.01*$U97*掺杂元素表!$B$6/5)*掺杂元素表!K$3</f>
        <v>1.59</v>
      </c>
      <c r="AF97">
        <f>0.01*$U97*掺杂元素表!L$6+(1-0.01*$U97*掺杂元素表!$B$6/5)*掺杂元素表!L$3</f>
        <v>662.99</v>
      </c>
      <c r="AG97">
        <f>0.01*$U97*掺杂元素表!M$6+(1-0.01*$U97*掺杂元素表!$B$6/5)*掺杂元素表!M$3</f>
        <v>80.59</v>
      </c>
      <c r="AH97">
        <f>0.01*$U97*掺杂元素表!N$6+(1-0.01*$U97*掺杂元素表!$B$6/5)*掺杂元素表!N$3</f>
        <v>101.7101</v>
      </c>
      <c r="AI97">
        <f>0.01*$U97*掺杂元素表!O$6+(1-0.01*$U97*掺杂元素表!$B$6/5)*掺杂元素表!O$3</f>
        <v>4.3499999999999996</v>
      </c>
      <c r="AJ97">
        <f>0.01*$U97*掺杂元素表!P$6+(1-0.01*$U97*掺杂元素表!$B$6/5)*掺杂元素表!P$3</f>
        <v>44.2</v>
      </c>
      <c r="AK97">
        <f>0.01*$U97*掺杂元素表!Q$6+(1-0.01*$U97*掺杂元素表!$B$6/5)*掺杂元素表!Q$3</f>
        <v>7.8125</v>
      </c>
      <c r="AL97">
        <f t="shared" si="7"/>
        <v>10.1609195402299</v>
      </c>
      <c r="AM97">
        <f>0.01*$U97*掺杂元素表!S$6+(1-0.01*$U97*掺杂元素表!$B$6/5)*掺杂元素表!S$3</f>
        <v>2.7629999999999999</v>
      </c>
      <c r="AN97">
        <v>467.86</v>
      </c>
      <c r="AO97" t="e">
        <f t="shared" si="5"/>
        <v>#VALUE!</v>
      </c>
      <c r="AP97" s="3">
        <v>19.99539</v>
      </c>
      <c r="AQ97" s="3">
        <v>210.36939000000001</v>
      </c>
      <c r="AR97" s="3">
        <v>351.74417</v>
      </c>
      <c r="AS97">
        <f t="shared" si="8"/>
        <v>0.92003604377620196</v>
      </c>
      <c r="AT97" t="s">
        <v>61</v>
      </c>
      <c r="AU97" t="s">
        <v>61</v>
      </c>
      <c r="AV97" t="s">
        <v>61</v>
      </c>
      <c r="AW97" t="s">
        <v>61</v>
      </c>
      <c r="AZ97">
        <f t="shared" si="9"/>
        <v>1.4973390753112799E-2</v>
      </c>
      <c r="BA97">
        <v>0.58445000000000003</v>
      </c>
      <c r="BB97">
        <v>4.89682</v>
      </c>
      <c r="BC97" s="4">
        <v>327.03480999999999</v>
      </c>
    </row>
    <row r="98" spans="1:56" x14ac:dyDescent="0.25">
      <c r="A98" t="s">
        <v>90</v>
      </c>
      <c r="B98" t="str">
        <f>掺杂元素表!A$18</f>
        <v>Nd</v>
      </c>
      <c r="C98">
        <v>1</v>
      </c>
      <c r="D98">
        <f>0.01*$C98*掺杂元素表!C$18+(1-0.01*$C98*掺杂元素表!$B$18)*掺杂元素表!C$2</f>
        <v>1.2543</v>
      </c>
      <c r="E98">
        <f>0.01*$C98*掺杂元素表!D$18+(1-0.01*$C98*掺杂元素表!$B$18)*掺杂元素表!D$2</f>
        <v>141.5</v>
      </c>
      <c r="F98">
        <f>0.01*$C98*掺杂元素表!E$18+(1-0.01*$C98*掺杂元素表!$B$18)*掺杂元素表!E$2</f>
        <v>2.6689822857450598</v>
      </c>
      <c r="G98">
        <f>0.01*$C98*掺杂元素表!F$18+(1-0.01*$C98*掺杂元素表!$B$18)*掺杂元素表!F$2</f>
        <v>238.44</v>
      </c>
      <c r="H98">
        <f>0.01*$C98*掺杂元素表!G$18+(1-0.01*$C98*掺杂元素表!$B$18)*掺杂元素表!G$2</f>
        <v>4.91</v>
      </c>
      <c r="I98">
        <f>0.01*$C98*掺杂元素表!H$18+(1-0.01*$C98*掺杂元素表!$B$18)*掺杂元素表!H$2</f>
        <v>150.05000000000001</v>
      </c>
      <c r="J98">
        <f>0.01*$C98*掺杂元素表!I$18+(1-0.01*$C98*掺杂元素表!$B$18)*掺杂元素表!I$2</f>
        <v>2.8367</v>
      </c>
      <c r="K98">
        <f>0.01*$C98*掺杂元素表!J$18+(1-0.01*$C98*掺杂元素表!$B$18)*掺杂元素表!J$2</f>
        <v>1.8154999999999999</v>
      </c>
      <c r="L98">
        <f>0.01*$C98*掺杂元素表!K$18+(1-0.01*$C98*掺杂元素表!$B$18)*掺杂元素表!K$2</f>
        <v>1.8835</v>
      </c>
      <c r="M98">
        <f>0.01*$C98*掺杂元素表!L$18+(1-0.01*$C98*掺杂元素表!$B$18)*掺杂元素表!L$2</f>
        <v>714.40099999999995</v>
      </c>
      <c r="N98">
        <f>0.01*$C98*掺杂元素表!M$18+(1-0.01*$C98*掺杂元素表!$B$18)*掺杂元素表!M$2</f>
        <v>122.33199999999999</v>
      </c>
      <c r="O98">
        <f>0.01*$C98*掺杂元素表!N$18+(1-0.01*$C98*掺杂元素表!$B$18)*掺杂元素表!N$2</f>
        <v>106.07438</v>
      </c>
      <c r="P98">
        <f>0.01*$C98*掺杂元素表!O$18+(1-0.01*$C98*掺杂元素表!$B$18)*掺杂元素表!O$2</f>
        <v>3.6145</v>
      </c>
      <c r="Q98">
        <f>0.01*$C98*掺杂元素表!P$18+(1-0.01*$C98*掺杂元素表!$B$18)*掺杂元素表!P$2</f>
        <v>46.19</v>
      </c>
      <c r="R98">
        <f>0.01*$C98*掺杂元素表!Q$18+(1-0.01*$C98*掺杂元素表!$B$18)*掺杂元素表!Q$2</f>
        <v>0.805056594488189</v>
      </c>
      <c r="S98">
        <f t="shared" si="6"/>
        <v>12.7790842440172</v>
      </c>
      <c r="T98">
        <f>0.01*$C98*掺杂元素表!S$18+(1-0.01*$C98*掺杂元素表!$B$18)*掺杂元素表!S$2</f>
        <v>2.3436499999999998</v>
      </c>
      <c r="U98">
        <v>15</v>
      </c>
      <c r="V98" t="str">
        <f>掺杂元素表!A$6</f>
        <v>Ta</v>
      </c>
      <c r="W98">
        <f>0.01*$U98*掺杂元素表!C$6+(1-0.01*$U98*掺杂元素表!$B$6/5)*掺杂元素表!C$3</f>
        <v>0.64</v>
      </c>
      <c r="X98">
        <f>0.01*$U98*掺杂元素表!D$6+(1-0.01*$U98*掺杂元素表!$B$6/5)*掺杂元素表!D$3</f>
        <v>146.44999999999999</v>
      </c>
      <c r="Y98">
        <f>0.01*$U98*掺杂元素表!E$6+(1-0.01*$U98*掺杂元素表!$B$6/5)*掺杂元素表!E$3</f>
        <v>2.2362734328209402</v>
      </c>
      <c r="Z98">
        <f>0.01*$U98*掺杂元素表!F$6+(1-0.01*$U98*掺杂元素表!$B$6/5)*掺杂元素表!F$3</f>
        <v>243</v>
      </c>
      <c r="AA98">
        <f>0.01*$U98*掺杂元素表!G$6+(1-0.01*$U98*掺杂元素表!$B$6/5)*掺杂元素表!G$3</f>
        <v>5</v>
      </c>
      <c r="AB98">
        <f>0.01*$U98*掺杂元素表!H$6+(1-0.01*$U98*掺杂元素表!$B$6/5)*掺杂元素表!H$3</f>
        <v>137.15</v>
      </c>
      <c r="AC98">
        <f>0.01*$U98*掺杂元素表!I$6+(1-0.01*$U98*掺杂元素表!$B$6/5)*掺杂元素表!I$3</f>
        <v>1.7424999999999999</v>
      </c>
      <c r="AD98">
        <f>0.01*$U98*掺杂元素表!J$6+(1-0.01*$U98*掺杂元素表!$B$6/5)*掺杂元素表!J$3</f>
        <v>1.7224999999999999</v>
      </c>
      <c r="AE98">
        <f>0.01*$U98*掺杂元素表!K$6+(1-0.01*$U98*掺杂元素表!$B$6/5)*掺杂元素表!K$3</f>
        <v>1.585</v>
      </c>
      <c r="AF98">
        <f>0.01*$U98*掺杂元素表!L$6+(1-0.01*$U98*掺杂元素表!$B$6/5)*掺杂元素表!L$3</f>
        <v>668.43499999999995</v>
      </c>
      <c r="AG98">
        <f>0.01*$U98*掺杂元素表!M$6+(1-0.01*$U98*掺杂元素表!$B$6/5)*掺杂元素表!M$3</f>
        <v>77.834999999999994</v>
      </c>
      <c r="AH98">
        <f>0.01*$U98*掺杂元素表!N$6+(1-0.01*$U98*掺杂元素表!$B$6/5)*掺杂元素表!N$3</f>
        <v>106.11215</v>
      </c>
      <c r="AI98">
        <f>0.01*$U98*掺杂元素表!O$6+(1-0.01*$U98*掺杂元素表!$B$6/5)*掺杂元素表!O$3</f>
        <v>4.3</v>
      </c>
      <c r="AJ98">
        <f>0.01*$U98*掺杂元素表!P$6+(1-0.01*$U98*掺杂元素表!$B$6/5)*掺杂元素表!P$3</f>
        <v>45.8</v>
      </c>
      <c r="AK98">
        <f>0.01*$U98*掺杂元素表!Q$6+(1-0.01*$U98*掺杂元素表!$B$6/5)*掺杂元素表!Q$3</f>
        <v>7.8125</v>
      </c>
      <c r="AL98">
        <f t="shared" si="7"/>
        <v>10.6511627906977</v>
      </c>
      <c r="AM98">
        <f>0.01*$U98*掺杂元素表!S$6+(1-0.01*$U98*掺杂元素表!$B$6/5)*掺杂元素表!S$3</f>
        <v>2.7645</v>
      </c>
      <c r="AN98">
        <v>467.86</v>
      </c>
      <c r="AO98" t="e">
        <f>(AN98-1)*3/((AN98+2)*4*PI()*AW98)</f>
        <v>#VALUE!</v>
      </c>
      <c r="AP98" s="3">
        <v>-4.5042200000000001</v>
      </c>
      <c r="AQ98" s="3">
        <v>200.32857000000001</v>
      </c>
      <c r="AR98" s="3">
        <v>346.92457999999999</v>
      </c>
      <c r="AS98">
        <f t="shared" si="8"/>
        <v>0.92003604377620196</v>
      </c>
      <c r="AT98" t="s">
        <v>61</v>
      </c>
      <c r="AU98" t="s">
        <v>61</v>
      </c>
      <c r="AV98" t="s">
        <v>61</v>
      </c>
      <c r="AW98" t="s">
        <v>61</v>
      </c>
      <c r="AZ98">
        <f t="shared" si="9"/>
        <v>1.71523532723966E-2</v>
      </c>
      <c r="BA98">
        <v>0.61028000000000004</v>
      </c>
      <c r="BB98">
        <v>5.9845600000000001</v>
      </c>
      <c r="BC98" s="4">
        <v>348.90606000000002</v>
      </c>
    </row>
    <row r="99" spans="1:56" x14ac:dyDescent="0.25">
      <c r="A99" t="s">
        <v>90</v>
      </c>
      <c r="B99" t="str">
        <f>掺杂元素表!A$18</f>
        <v>Nd</v>
      </c>
      <c r="C99">
        <v>1</v>
      </c>
      <c r="D99">
        <f>0.01*$C99*掺杂元素表!C$18+(1-0.01*$C99*掺杂元素表!$B$18)*掺杂元素表!C$2</f>
        <v>1.2543</v>
      </c>
      <c r="E99">
        <f>0.01*$C99*掺杂元素表!D$18+(1-0.01*$C99*掺杂元素表!$B$18)*掺杂元素表!D$2</f>
        <v>141.5</v>
      </c>
      <c r="F99">
        <f>0.01*$C99*掺杂元素表!E$18+(1-0.01*$C99*掺杂元素表!$B$18)*掺杂元素表!E$2</f>
        <v>2.6689822857450598</v>
      </c>
      <c r="G99">
        <f>0.01*$C99*掺杂元素表!F$18+(1-0.01*$C99*掺杂元素表!$B$18)*掺杂元素表!F$2</f>
        <v>238.44</v>
      </c>
      <c r="H99">
        <f>0.01*$C99*掺杂元素表!G$18+(1-0.01*$C99*掺杂元素表!$B$18)*掺杂元素表!G$2</f>
        <v>4.91</v>
      </c>
      <c r="I99">
        <f>0.01*$C99*掺杂元素表!H$18+(1-0.01*$C99*掺杂元素表!$B$18)*掺杂元素表!H$2</f>
        <v>150.05000000000001</v>
      </c>
      <c r="J99">
        <f>0.01*$C99*掺杂元素表!I$18+(1-0.01*$C99*掺杂元素表!$B$18)*掺杂元素表!I$2</f>
        <v>2.8367</v>
      </c>
      <c r="K99">
        <f>0.01*$C99*掺杂元素表!J$18+(1-0.01*$C99*掺杂元素表!$B$18)*掺杂元素表!J$2</f>
        <v>1.8154999999999999</v>
      </c>
      <c r="L99">
        <f>0.01*$C99*掺杂元素表!K$18+(1-0.01*$C99*掺杂元素表!$B$18)*掺杂元素表!K$2</f>
        <v>1.8835</v>
      </c>
      <c r="M99">
        <f>0.01*$C99*掺杂元素表!L$18+(1-0.01*$C99*掺杂元素表!$B$18)*掺杂元素表!L$2</f>
        <v>714.40099999999995</v>
      </c>
      <c r="N99">
        <f>0.01*$C99*掺杂元素表!M$18+(1-0.01*$C99*掺杂元素表!$B$18)*掺杂元素表!M$2</f>
        <v>122.33199999999999</v>
      </c>
      <c r="O99">
        <f>0.01*$C99*掺杂元素表!N$18+(1-0.01*$C99*掺杂元素表!$B$18)*掺杂元素表!N$2</f>
        <v>106.07438</v>
      </c>
      <c r="P99">
        <f>0.01*$C99*掺杂元素表!O$18+(1-0.01*$C99*掺杂元素表!$B$18)*掺杂元素表!O$2</f>
        <v>3.6145</v>
      </c>
      <c r="Q99">
        <f>0.01*$C99*掺杂元素表!P$18+(1-0.01*$C99*掺杂元素表!$B$18)*掺杂元素表!P$2</f>
        <v>46.19</v>
      </c>
      <c r="R99">
        <f>0.01*$C99*掺杂元素表!Q$18+(1-0.01*$C99*掺杂元素表!$B$18)*掺杂元素表!Q$2</f>
        <v>0.805056594488189</v>
      </c>
      <c r="S99">
        <f t="shared" si="6"/>
        <v>12.7790842440172</v>
      </c>
      <c r="T99">
        <f>0.01*$C99*掺杂元素表!S$18+(1-0.01*$C99*掺杂元素表!$B$18)*掺杂元素表!S$2</f>
        <v>2.3436499999999998</v>
      </c>
      <c r="U99">
        <v>20</v>
      </c>
      <c r="V99" t="str">
        <f>掺杂元素表!A$6</f>
        <v>Ta</v>
      </c>
      <c r="W99">
        <f>0.01*$U99*掺杂元素表!C$6+(1-0.01*$U99*掺杂元素表!$B$6/5)*掺杂元素表!C$3</f>
        <v>0.64</v>
      </c>
      <c r="X99">
        <f>0.01*$U99*掺杂元素表!D$6+(1-0.01*$U99*掺杂元素表!$B$6/5)*掺杂元素表!D$3</f>
        <v>146.6</v>
      </c>
      <c r="Y99">
        <f>0.01*$U99*掺杂元素表!E$6+(1-0.01*$U99*掺杂元素表!$B$6/5)*掺杂元素表!E$3</f>
        <v>2.23672343282094</v>
      </c>
      <c r="Z99">
        <f>0.01*$U99*掺杂元素表!F$6+(1-0.01*$U99*掺杂元素表!$B$6/5)*掺杂元素表!F$3</f>
        <v>243</v>
      </c>
      <c r="AA99">
        <f>0.01*$U99*掺杂元素表!G$6+(1-0.01*$U99*掺杂元素表!$B$6/5)*掺杂元素表!G$3</f>
        <v>5</v>
      </c>
      <c r="AB99">
        <f>0.01*$U99*掺杂元素表!H$6+(1-0.01*$U99*掺杂元素表!$B$6/5)*掺杂元素表!H$3</f>
        <v>137.19999999999999</v>
      </c>
      <c r="AC99">
        <f>0.01*$U99*掺杂元素表!I$6+(1-0.01*$U99*掺杂元素表!$B$6/5)*掺杂元素表!I$3</f>
        <v>1.74</v>
      </c>
      <c r="AD99">
        <f>0.01*$U99*掺杂元素表!J$6+(1-0.01*$U99*掺杂元素表!$B$6/5)*掺杂元素表!J$3</f>
        <v>1.71</v>
      </c>
      <c r="AE99">
        <f>0.01*$U99*掺杂元素表!K$6+(1-0.01*$U99*掺杂元素表!$B$6/5)*掺杂元素表!K$3</f>
        <v>1.58</v>
      </c>
      <c r="AF99">
        <f>0.01*$U99*掺杂元素表!L$6+(1-0.01*$U99*掺杂元素表!$B$6/5)*掺杂元素表!L$3</f>
        <v>673.88</v>
      </c>
      <c r="AG99">
        <f>0.01*$U99*掺杂元素表!M$6+(1-0.01*$U99*掺杂元素表!$B$6/5)*掺杂元素表!M$3</f>
        <v>75.08</v>
      </c>
      <c r="AH99">
        <f>0.01*$U99*掺杂元素表!N$6+(1-0.01*$U99*掺杂元素表!$B$6/5)*掺杂元素表!N$3</f>
        <v>110.5142</v>
      </c>
      <c r="AI99">
        <f>0.01*$U99*掺杂元素表!O$6+(1-0.01*$U99*掺杂元素表!$B$6/5)*掺杂元素表!O$3</f>
        <v>4.25</v>
      </c>
      <c r="AJ99">
        <f>0.01*$U99*掺杂元素表!P$6+(1-0.01*$U99*掺杂元素表!$B$6/5)*掺杂元素表!P$3</f>
        <v>47.4</v>
      </c>
      <c r="AK99">
        <f>0.01*$U99*掺杂元素表!Q$6+(1-0.01*$U99*掺杂元素表!$B$6/5)*掺杂元素表!Q$3</f>
        <v>7.8125</v>
      </c>
      <c r="AL99">
        <f t="shared" si="7"/>
        <v>11.1529411764706</v>
      </c>
      <c r="AM99">
        <f>0.01*$U99*掺杂元素表!S$6+(1-0.01*$U99*掺杂元素表!$B$6/5)*掺杂元素表!S$3</f>
        <v>2.766</v>
      </c>
      <c r="AN99">
        <v>510.71</v>
      </c>
      <c r="AO99">
        <f>(AN99-1)*3/((AN99+2)*4*PI()*AW99)</f>
        <v>4.6839457071907098E-4</v>
      </c>
      <c r="AP99" s="3">
        <v>-48.683839999999996</v>
      </c>
      <c r="AQ99" s="3">
        <v>171.00936999999999</v>
      </c>
      <c r="AR99" s="3">
        <v>356.56376999999998</v>
      </c>
      <c r="AS99">
        <f t="shared" si="8"/>
        <v>0.92003604377620196</v>
      </c>
      <c r="AT99">
        <v>5.5609999999999999</v>
      </c>
      <c r="AU99">
        <v>5.6989999999999998</v>
      </c>
      <c r="AV99">
        <v>15.988</v>
      </c>
      <c r="AW99">
        <v>506.7</v>
      </c>
      <c r="AZ99">
        <f t="shared" si="9"/>
        <v>1.75885243555081E-2</v>
      </c>
      <c r="BA99">
        <v>0.70352999999999999</v>
      </c>
      <c r="BB99">
        <v>6.5284199999999997</v>
      </c>
      <c r="BC99" s="4">
        <v>371.17496999999997</v>
      </c>
      <c r="BD99" t="s">
        <v>91</v>
      </c>
    </row>
    <row r="100" spans="1:56" ht="13.05" customHeight="1" x14ac:dyDescent="0.25">
      <c r="A100" t="s">
        <v>90</v>
      </c>
      <c r="B100" t="str">
        <f>掺杂元素表!A$18</f>
        <v>Nd</v>
      </c>
      <c r="C100">
        <v>1</v>
      </c>
      <c r="D100">
        <f>0.01*$C100*掺杂元素表!C$18+(1-0.01*$C100*掺杂元素表!$B$18)*掺杂元素表!C$2</f>
        <v>1.2543</v>
      </c>
      <c r="E100">
        <f>0.01*$C100*掺杂元素表!D$18+(1-0.01*$C100*掺杂元素表!$B$18)*掺杂元素表!D$2</f>
        <v>141.5</v>
      </c>
      <c r="F100">
        <f>0.01*$C100*掺杂元素表!E$18+(1-0.01*$C100*掺杂元素表!$B$18)*掺杂元素表!E$2</f>
        <v>2.6689822857450598</v>
      </c>
      <c r="G100">
        <f>0.01*$C100*掺杂元素表!F$18+(1-0.01*$C100*掺杂元素表!$B$18)*掺杂元素表!F$2</f>
        <v>238.44</v>
      </c>
      <c r="H100">
        <f>0.01*$C100*掺杂元素表!G$18+(1-0.01*$C100*掺杂元素表!$B$18)*掺杂元素表!G$2</f>
        <v>4.91</v>
      </c>
      <c r="I100">
        <f>0.01*$C100*掺杂元素表!H$18+(1-0.01*$C100*掺杂元素表!$B$18)*掺杂元素表!H$2</f>
        <v>150.05000000000001</v>
      </c>
      <c r="J100">
        <f>0.01*$C100*掺杂元素表!I$18+(1-0.01*$C100*掺杂元素表!$B$18)*掺杂元素表!I$2</f>
        <v>2.8367</v>
      </c>
      <c r="K100">
        <f>0.01*$C100*掺杂元素表!J$18+(1-0.01*$C100*掺杂元素表!$B$18)*掺杂元素表!J$2</f>
        <v>1.8154999999999999</v>
      </c>
      <c r="L100">
        <f>0.01*$C100*掺杂元素表!K$18+(1-0.01*$C100*掺杂元素表!$B$18)*掺杂元素表!K$2</f>
        <v>1.8835</v>
      </c>
      <c r="M100">
        <f>0.01*$C100*掺杂元素表!L$18+(1-0.01*$C100*掺杂元素表!$B$18)*掺杂元素表!L$2</f>
        <v>714.40099999999995</v>
      </c>
      <c r="N100">
        <f>0.01*$C100*掺杂元素表!M$18+(1-0.01*$C100*掺杂元素表!$B$18)*掺杂元素表!M$2</f>
        <v>122.33199999999999</v>
      </c>
      <c r="O100">
        <f>0.01*$C100*掺杂元素表!N$18+(1-0.01*$C100*掺杂元素表!$B$18)*掺杂元素表!N$2</f>
        <v>106.07438</v>
      </c>
      <c r="P100">
        <f>0.01*$C100*掺杂元素表!O$18+(1-0.01*$C100*掺杂元素表!$B$18)*掺杂元素表!O$2</f>
        <v>3.6145</v>
      </c>
      <c r="Q100">
        <f>0.01*$C100*掺杂元素表!P$18+(1-0.01*$C100*掺杂元素表!$B$18)*掺杂元素表!P$2</f>
        <v>46.19</v>
      </c>
      <c r="R100">
        <f>0.01*$C100*掺杂元素表!Q$18+(1-0.01*$C100*掺杂元素表!$B$18)*掺杂元素表!Q$2</f>
        <v>0.805056594488189</v>
      </c>
      <c r="S100">
        <f t="shared" si="6"/>
        <v>12.7790842440172</v>
      </c>
      <c r="T100">
        <f>0.01*$C100*掺杂元素表!S$18+(1-0.01*$C100*掺杂元素表!$B$18)*掺杂元素表!S$2</f>
        <v>2.3436499999999998</v>
      </c>
      <c r="U100">
        <v>25</v>
      </c>
      <c r="V100" t="str">
        <f>掺杂元素表!A$6</f>
        <v>Ta</v>
      </c>
      <c r="W100">
        <f>0.01*$U100*掺杂元素表!C$6+(1-0.01*$U100*掺杂元素表!$B$6/5)*掺杂元素表!C$3</f>
        <v>0.64</v>
      </c>
      <c r="X100">
        <f>0.01*$U100*掺杂元素表!D$6+(1-0.01*$U100*掺杂元素表!$B$6/5)*掺杂元素表!D$3</f>
        <v>146.75</v>
      </c>
      <c r="Y100">
        <f>0.01*$U100*掺杂元素表!E$6+(1-0.01*$U100*掺杂元素表!$B$6/5)*掺杂元素表!E$3</f>
        <v>2.2371734328209398</v>
      </c>
      <c r="Z100">
        <f>0.01*$U100*掺杂元素表!F$6+(1-0.01*$U100*掺杂元素表!$B$6/5)*掺杂元素表!F$3</f>
        <v>243</v>
      </c>
      <c r="AA100">
        <f>0.01*$U100*掺杂元素表!G$6+(1-0.01*$U100*掺杂元素表!$B$6/5)*掺杂元素表!G$3</f>
        <v>5</v>
      </c>
      <c r="AB100">
        <f>0.01*$U100*掺杂元素表!H$6+(1-0.01*$U100*掺杂元素表!$B$6/5)*掺杂元素表!H$3</f>
        <v>137.25</v>
      </c>
      <c r="AC100">
        <f>0.01*$U100*掺杂元素表!I$6+(1-0.01*$U100*掺杂元素表!$B$6/5)*掺杂元素表!I$3</f>
        <v>1.7375</v>
      </c>
      <c r="AD100">
        <f>0.01*$U100*掺杂元素表!J$6+(1-0.01*$U100*掺杂元素表!$B$6/5)*掺杂元素表!J$3</f>
        <v>1.6975</v>
      </c>
      <c r="AE100">
        <f>0.01*$U100*掺杂元素表!K$6+(1-0.01*$U100*掺杂元素表!$B$6/5)*掺杂元素表!K$3</f>
        <v>1.575</v>
      </c>
      <c r="AF100">
        <f>0.01*$U100*掺杂元素表!L$6+(1-0.01*$U100*掺杂元素表!$B$6/5)*掺杂元素表!L$3</f>
        <v>679.32500000000005</v>
      </c>
      <c r="AG100">
        <f>0.01*$U100*掺杂元素表!M$6+(1-0.01*$U100*掺杂元素表!$B$6/5)*掺杂元素表!M$3</f>
        <v>72.325000000000003</v>
      </c>
      <c r="AH100">
        <f>0.01*$U100*掺杂元素表!N$6+(1-0.01*$U100*掺杂元素表!$B$6/5)*掺杂元素表!N$3</f>
        <v>114.91625000000001</v>
      </c>
      <c r="AI100">
        <f>0.01*$U100*掺杂元素表!O$6+(1-0.01*$U100*掺杂元素表!$B$6/5)*掺杂元素表!O$3</f>
        <v>4.2</v>
      </c>
      <c r="AJ100">
        <f>0.01*$U100*掺杂元素表!P$6+(1-0.01*$U100*掺杂元素表!$B$6/5)*掺杂元素表!P$3</f>
        <v>49</v>
      </c>
      <c r="AK100">
        <f>0.01*$U100*掺杂元素表!Q$6+(1-0.01*$U100*掺杂元素表!$B$6/5)*掺杂元素表!Q$3</f>
        <v>7.8125</v>
      </c>
      <c r="AL100">
        <f t="shared" si="7"/>
        <v>11.6666666666667</v>
      </c>
      <c r="AM100">
        <f>0.01*$U100*掺杂元素表!S$6+(1-0.01*$U100*掺杂元素表!$B$6/5)*掺杂元素表!S$3</f>
        <v>2.7675000000000001</v>
      </c>
      <c r="AN100">
        <v>517.86</v>
      </c>
      <c r="AO100">
        <f>(AN100-1)*3/((AN100+2)*4*PI()*AW100)</f>
        <v>4.8977496045078195E-4</v>
      </c>
      <c r="AP100" s="3">
        <v>-67.962220000000002</v>
      </c>
      <c r="AQ100" s="3">
        <v>146.91139000000001</v>
      </c>
      <c r="AR100" s="3">
        <v>356.56376999999998</v>
      </c>
      <c r="AS100">
        <f t="shared" si="8"/>
        <v>0.92003604377620196</v>
      </c>
      <c r="AT100">
        <v>5.5358999999999998</v>
      </c>
      <c r="AU100">
        <v>5.5815999999999999</v>
      </c>
      <c r="AV100">
        <v>15.6839</v>
      </c>
      <c r="AW100">
        <v>484.62</v>
      </c>
      <c r="AZ100">
        <f t="shared" si="9"/>
        <v>1.6351072808862901E-2</v>
      </c>
      <c r="BA100">
        <v>0.74814999999999998</v>
      </c>
      <c r="BB100">
        <v>6.2836800000000004</v>
      </c>
      <c r="BC100" s="4">
        <v>384.29772000000003</v>
      </c>
    </row>
    <row r="101" spans="1:56" x14ac:dyDescent="0.25">
      <c r="A101"/>
    </row>
    <row r="102" spans="1:56" x14ac:dyDescent="0.25">
      <c r="A102"/>
    </row>
    <row r="124" spans="1:45" x14ac:dyDescent="0.25">
      <c r="A124" s="3"/>
      <c r="B124" t="s">
        <v>93</v>
      </c>
      <c r="C124" t="s">
        <v>94</v>
      </c>
      <c r="D124" t="s">
        <v>95</v>
      </c>
      <c r="E124" t="s">
        <v>96</v>
      </c>
      <c r="F124" t="s">
        <v>97</v>
      </c>
      <c r="G124" t="s">
        <v>98</v>
      </c>
      <c r="H124" t="s">
        <v>99</v>
      </c>
      <c r="I124" t="s">
        <v>100</v>
      </c>
      <c r="J124" t="s">
        <v>101</v>
      </c>
      <c r="K124" t="s">
        <v>102</v>
      </c>
      <c r="L124" t="s">
        <v>103</v>
      </c>
      <c r="M124" t="s">
        <v>104</v>
      </c>
      <c r="N124" t="s">
        <v>105</v>
      </c>
      <c r="O124" t="s">
        <v>106</v>
      </c>
      <c r="P124" t="s">
        <v>107</v>
      </c>
      <c r="Q124" t="s">
        <v>108</v>
      </c>
      <c r="R124" t="s">
        <v>109</v>
      </c>
      <c r="S124" t="s">
        <v>110</v>
      </c>
      <c r="T124" t="s">
        <v>111</v>
      </c>
      <c r="U124" t="s">
        <v>112</v>
      </c>
      <c r="V124" t="s">
        <v>113</v>
      </c>
      <c r="W124" t="s">
        <v>114</v>
      </c>
      <c r="X124" t="s">
        <v>115</v>
      </c>
      <c r="Y124" t="s">
        <v>116</v>
      </c>
      <c r="Z124" t="s">
        <v>117</v>
      </c>
      <c r="AA124" t="s">
        <v>118</v>
      </c>
      <c r="AB124" t="s">
        <v>119</v>
      </c>
      <c r="AC124" t="s">
        <v>120</v>
      </c>
      <c r="AD124" t="s">
        <v>121</v>
      </c>
      <c r="AE124" t="s">
        <v>122</v>
      </c>
      <c r="AF124" t="s">
        <v>123</v>
      </c>
      <c r="AG124" t="s">
        <v>124</v>
      </c>
      <c r="AH124" t="s">
        <v>125</v>
      </c>
      <c r="AI124" t="s">
        <v>126</v>
      </c>
      <c r="AJ124" t="s">
        <v>127</v>
      </c>
      <c r="AK124" t="s">
        <v>128</v>
      </c>
      <c r="AL124" t="s">
        <v>129</v>
      </c>
      <c r="AM124" t="s">
        <v>130</v>
      </c>
      <c r="AN124" t="s">
        <v>131</v>
      </c>
      <c r="AO124" t="s">
        <v>132</v>
      </c>
      <c r="AP124" t="s">
        <v>133</v>
      </c>
      <c r="AQ124" t="s">
        <v>134</v>
      </c>
      <c r="AR124" t="s">
        <v>135</v>
      </c>
      <c r="AS124" t="s">
        <v>136</v>
      </c>
    </row>
    <row r="125" spans="1:45" x14ac:dyDescent="0.25">
      <c r="A125" s="3" t="s">
        <v>137</v>
      </c>
      <c r="B125">
        <v>1.22</v>
      </c>
      <c r="C125">
        <v>1.06</v>
      </c>
      <c r="D125">
        <v>1.1000000000000001</v>
      </c>
      <c r="E125">
        <v>1.02</v>
      </c>
      <c r="F125">
        <v>1.03</v>
      </c>
      <c r="G125">
        <v>1.1499999999999999</v>
      </c>
      <c r="H125">
        <v>1.21</v>
      </c>
      <c r="I125">
        <v>1.03</v>
      </c>
      <c r="J125">
        <v>1.03</v>
      </c>
      <c r="K125">
        <v>1.01</v>
      </c>
      <c r="L125">
        <v>1.03</v>
      </c>
      <c r="M125">
        <v>1.01</v>
      </c>
      <c r="N125">
        <v>1.03</v>
      </c>
      <c r="O125">
        <v>1.04</v>
      </c>
      <c r="P125">
        <v>1.0900000000000001</v>
      </c>
      <c r="Q125">
        <v>1.22</v>
      </c>
      <c r="R125">
        <v>1.1100000000000001</v>
      </c>
      <c r="S125">
        <v>1.06</v>
      </c>
      <c r="T125">
        <v>1.02</v>
      </c>
      <c r="U125">
        <v>1.1000000000000001</v>
      </c>
      <c r="V125">
        <v>1.07</v>
      </c>
      <c r="W125">
        <v>1.17</v>
      </c>
      <c r="X125">
        <v>1.22</v>
      </c>
      <c r="Y125">
        <v>1.33</v>
      </c>
      <c r="Z125">
        <v>1</v>
      </c>
      <c r="AA125">
        <v>1.29</v>
      </c>
      <c r="AB125">
        <v>1.25</v>
      </c>
      <c r="AC125">
        <v>1.1200000000000001</v>
      </c>
      <c r="AD125">
        <v>1.02</v>
      </c>
      <c r="AE125">
        <v>1.1100000000000001</v>
      </c>
      <c r="AF125">
        <v>1.05</v>
      </c>
      <c r="AG125">
        <v>1.18</v>
      </c>
      <c r="AH125">
        <v>1.1299999999999999</v>
      </c>
      <c r="AI125">
        <v>1.0900000000000001</v>
      </c>
      <c r="AJ125">
        <v>1.21</v>
      </c>
      <c r="AK125">
        <v>1.1000000000000001</v>
      </c>
      <c r="AL125">
        <v>1.05</v>
      </c>
      <c r="AM125">
        <v>1.89</v>
      </c>
      <c r="AN125">
        <v>1.95</v>
      </c>
      <c r="AO125">
        <v>1.04</v>
      </c>
      <c r="AP125">
        <v>1.1499999999999999</v>
      </c>
      <c r="AQ125">
        <v>1.01</v>
      </c>
      <c r="AR125">
        <v>1.18</v>
      </c>
      <c r="AS125">
        <v>1.02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"/>
  <sheetViews>
    <sheetView workbookViewId="0">
      <selection activeCell="C9" sqref="C9"/>
    </sheetView>
  </sheetViews>
  <sheetFormatPr defaultColWidth="8.88671875" defaultRowHeight="13.8" x14ac:dyDescent="0.25"/>
  <cols>
    <col min="1" max="3" width="12.44140625" style="2" customWidth="1"/>
    <col min="4" max="4" width="12.6640625" style="2" customWidth="1"/>
    <col min="5" max="5" width="12.109375" style="2" customWidth="1"/>
    <col min="6" max="6" width="16.5546875" style="2" customWidth="1"/>
    <col min="7" max="7" width="20" style="2" customWidth="1"/>
    <col min="8" max="8" width="20.88671875" style="2" customWidth="1"/>
    <col min="9" max="9" width="14.6640625" style="2" customWidth="1"/>
    <col min="10" max="10" width="13.109375" style="2" customWidth="1"/>
    <col min="11" max="11" width="13.21875" style="2" customWidth="1"/>
    <col min="12" max="12" width="14.44140625" style="2" customWidth="1"/>
    <col min="13" max="13" width="18.33203125" style="2" customWidth="1"/>
    <col min="14" max="14" width="15.33203125" style="2" customWidth="1"/>
    <col min="15" max="15" width="13.88671875" style="2" customWidth="1"/>
    <col min="16" max="16" width="16.21875" style="2" customWidth="1"/>
    <col min="17" max="17" width="15.21875" style="2" customWidth="1"/>
    <col min="18" max="18" width="25.88671875" style="2" customWidth="1"/>
    <col min="19" max="19" width="16.88671875" style="2" customWidth="1"/>
    <col min="20" max="20" width="15.21875" style="2" customWidth="1"/>
    <col min="21" max="21" width="16.109375" style="2" customWidth="1"/>
    <col min="22" max="22" width="9" style="2" customWidth="1"/>
    <col min="23" max="23" width="8.44140625" style="2" customWidth="1"/>
  </cols>
  <sheetData>
    <row r="1" spans="1:23" ht="14.4" customHeight="1" x14ac:dyDescent="0.25">
      <c r="A1" t="s">
        <v>138</v>
      </c>
      <c r="B1" t="s">
        <v>139</v>
      </c>
      <c r="C1" t="s">
        <v>140</v>
      </c>
      <c r="D1" t="s">
        <v>141</v>
      </c>
      <c r="E1" t="s">
        <v>5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24</v>
      </c>
      <c r="W1" s="7"/>
    </row>
    <row r="2" spans="1:23" x14ac:dyDescent="0.25">
      <c r="A2" t="s">
        <v>156</v>
      </c>
      <c r="B2">
        <v>1</v>
      </c>
      <c r="C2">
        <v>1.28</v>
      </c>
      <c r="D2">
        <v>144</v>
      </c>
      <c r="E2">
        <v>2.72441546042156</v>
      </c>
      <c r="F2">
        <v>243</v>
      </c>
      <c r="G2">
        <v>5</v>
      </c>
      <c r="H2">
        <v>153</v>
      </c>
      <c r="I2">
        <v>2.9</v>
      </c>
      <c r="J2">
        <v>1.86</v>
      </c>
      <c r="K2">
        <v>1.93</v>
      </c>
      <c r="L2">
        <v>731</v>
      </c>
      <c r="M2">
        <v>125.6</v>
      </c>
      <c r="N2">
        <v>107.86799999999999</v>
      </c>
      <c r="O2">
        <v>3.7</v>
      </c>
      <c r="P2">
        <v>47</v>
      </c>
      <c r="Q2">
        <f>1/C2</f>
        <v>0.78125</v>
      </c>
      <c r="R2">
        <f t="shared" ref="R2:R20" si="0">P2/O2</f>
        <v>12.7027027027027</v>
      </c>
      <c r="S2">
        <v>2.375</v>
      </c>
      <c r="T2">
        <v>2.4679510036143801</v>
      </c>
    </row>
    <row r="3" spans="1:23" x14ac:dyDescent="0.25">
      <c r="A3" t="s">
        <v>157</v>
      </c>
      <c r="B3">
        <v>5</v>
      </c>
      <c r="C3">
        <v>0.64</v>
      </c>
      <c r="D3">
        <v>146</v>
      </c>
      <c r="E3">
        <v>2.2349234328209402</v>
      </c>
      <c r="F3">
        <v>243</v>
      </c>
      <c r="G3">
        <v>5</v>
      </c>
      <c r="H3">
        <v>137</v>
      </c>
      <c r="I3">
        <v>1.75</v>
      </c>
      <c r="J3">
        <v>1.76</v>
      </c>
      <c r="K3">
        <v>1.6</v>
      </c>
      <c r="L3">
        <v>652.1</v>
      </c>
      <c r="M3">
        <v>86.1</v>
      </c>
      <c r="N3">
        <v>92.906000000000006</v>
      </c>
      <c r="O3">
        <v>4.45</v>
      </c>
      <c r="P3">
        <v>41</v>
      </c>
      <c r="Q3">
        <f>5/C3</f>
        <v>7.8125</v>
      </c>
      <c r="R3">
        <f t="shared" si="0"/>
        <v>9.2134831460674196</v>
      </c>
      <c r="S3">
        <v>2.76</v>
      </c>
      <c r="T3">
        <v>1.9784589760137601</v>
      </c>
    </row>
    <row r="4" spans="1:23" x14ac:dyDescent="0.25">
      <c r="A4" t="s">
        <v>158</v>
      </c>
      <c r="B4">
        <v>3</v>
      </c>
      <c r="C4">
        <v>1.36</v>
      </c>
      <c r="D4">
        <v>187</v>
      </c>
      <c r="E4">
        <v>2.6849289136143599</v>
      </c>
      <c r="F4">
        <v>278</v>
      </c>
      <c r="G4">
        <v>6</v>
      </c>
      <c r="H4">
        <v>169</v>
      </c>
      <c r="I4">
        <v>2.42</v>
      </c>
      <c r="J4">
        <v>3.06</v>
      </c>
      <c r="K4">
        <v>1.1000000000000001</v>
      </c>
      <c r="L4">
        <v>538.1</v>
      </c>
      <c r="M4">
        <v>48</v>
      </c>
      <c r="N4">
        <v>138.905</v>
      </c>
      <c r="O4">
        <v>3</v>
      </c>
      <c r="P4">
        <v>57</v>
      </c>
      <c r="Q4">
        <f>3/C4</f>
        <v>2.2058823529411802</v>
      </c>
      <c r="R4">
        <f t="shared" si="0"/>
        <v>19</v>
      </c>
      <c r="S4">
        <v>3.08</v>
      </c>
      <c r="T4">
        <v>2.42846445680718</v>
      </c>
    </row>
    <row r="5" spans="1:23" x14ac:dyDescent="0.25">
      <c r="A5" t="s">
        <v>159</v>
      </c>
      <c r="B5">
        <v>4</v>
      </c>
      <c r="C5">
        <v>1.1399999999999999</v>
      </c>
      <c r="D5">
        <v>181</v>
      </c>
      <c r="E5">
        <v>2.5574865468071999</v>
      </c>
      <c r="F5">
        <v>274</v>
      </c>
      <c r="G5">
        <v>6</v>
      </c>
      <c r="H5">
        <v>165</v>
      </c>
      <c r="I5">
        <v>2.4</v>
      </c>
      <c r="J5">
        <v>1.8</v>
      </c>
      <c r="K5">
        <v>1.1200000000000001</v>
      </c>
      <c r="L5">
        <v>534.4</v>
      </c>
      <c r="M5">
        <v>50</v>
      </c>
      <c r="N5">
        <v>140.11600000000001</v>
      </c>
      <c r="O5">
        <v>3</v>
      </c>
      <c r="P5">
        <v>58</v>
      </c>
      <c r="Q5">
        <f>4/C5</f>
        <v>3.5087719298245599</v>
      </c>
      <c r="R5">
        <f t="shared" si="0"/>
        <v>19.3333333333333</v>
      </c>
      <c r="S5">
        <v>4.5</v>
      </c>
      <c r="T5">
        <v>2.30102209000002</v>
      </c>
    </row>
    <row r="6" spans="1:23" x14ac:dyDescent="0.25">
      <c r="A6" t="s">
        <v>160</v>
      </c>
      <c r="B6">
        <v>5</v>
      </c>
      <c r="C6">
        <v>0.64</v>
      </c>
      <c r="D6">
        <v>149</v>
      </c>
      <c r="E6">
        <v>2.2439234328209401</v>
      </c>
      <c r="F6">
        <v>243</v>
      </c>
      <c r="G6">
        <v>5</v>
      </c>
      <c r="H6">
        <v>138</v>
      </c>
      <c r="I6">
        <v>1.7</v>
      </c>
      <c r="J6">
        <v>1.51</v>
      </c>
      <c r="K6">
        <v>1.5</v>
      </c>
      <c r="L6">
        <v>761</v>
      </c>
      <c r="M6">
        <v>31</v>
      </c>
      <c r="N6">
        <v>180.947</v>
      </c>
      <c r="O6">
        <v>3.45</v>
      </c>
      <c r="P6">
        <v>73</v>
      </c>
      <c r="Q6">
        <f>5/C6</f>
        <v>7.8125</v>
      </c>
      <c r="R6">
        <f t="shared" si="0"/>
        <v>21.159420289855099</v>
      </c>
      <c r="S6">
        <v>2.79</v>
      </c>
      <c r="T6">
        <v>1.98745897601376</v>
      </c>
    </row>
    <row r="7" spans="1:23" x14ac:dyDescent="0.25">
      <c r="A7" t="s">
        <v>161</v>
      </c>
      <c r="B7">
        <v>1</v>
      </c>
      <c r="C7">
        <v>1.39</v>
      </c>
      <c r="D7">
        <v>190</v>
      </c>
      <c r="E7">
        <v>2.7194154604215601</v>
      </c>
      <c r="F7">
        <v>270</v>
      </c>
      <c r="G7">
        <v>3</v>
      </c>
      <c r="H7">
        <v>154</v>
      </c>
      <c r="I7">
        <v>3.73</v>
      </c>
      <c r="J7">
        <v>1.41</v>
      </c>
      <c r="K7">
        <v>0.93</v>
      </c>
      <c r="L7">
        <v>495.8</v>
      </c>
      <c r="M7">
        <v>52.8</v>
      </c>
      <c r="N7">
        <v>22.989699999999999</v>
      </c>
      <c r="O7">
        <v>2.2000000000000002</v>
      </c>
      <c r="P7">
        <v>11</v>
      </c>
      <c r="Q7">
        <f>1/C7</f>
        <v>0.71942446043165498</v>
      </c>
      <c r="R7">
        <f t="shared" si="0"/>
        <v>5</v>
      </c>
      <c r="S7">
        <v>2.65</v>
      </c>
      <c r="T7">
        <v>2.4629510036143798</v>
      </c>
    </row>
    <row r="8" spans="1:23" x14ac:dyDescent="0.25">
      <c r="A8" t="s">
        <v>162</v>
      </c>
      <c r="B8">
        <v>2</v>
      </c>
      <c r="C8">
        <v>1.61</v>
      </c>
      <c r="D8">
        <v>222</v>
      </c>
      <c r="E8">
        <v>2.95295100361438</v>
      </c>
      <c r="F8">
        <v>307</v>
      </c>
      <c r="G8">
        <v>5</v>
      </c>
      <c r="H8">
        <v>198</v>
      </c>
      <c r="I8">
        <v>3.35</v>
      </c>
      <c r="J8">
        <v>1.33</v>
      </c>
      <c r="K8">
        <v>0.89</v>
      </c>
      <c r="L8">
        <v>502.9</v>
      </c>
      <c r="M8">
        <v>13.95</v>
      </c>
      <c r="N8">
        <v>137.327</v>
      </c>
      <c r="O8">
        <v>2.85</v>
      </c>
      <c r="P8">
        <v>56</v>
      </c>
      <c r="Q8">
        <f>2/C8</f>
        <v>1.24223602484472</v>
      </c>
      <c r="R8">
        <f t="shared" si="0"/>
        <v>19.649122807017498</v>
      </c>
      <c r="S8">
        <v>3.4020000000000001</v>
      </c>
      <c r="T8">
        <v>2.6964865468072001</v>
      </c>
    </row>
    <row r="9" spans="1:23" x14ac:dyDescent="0.25">
      <c r="A9" t="s">
        <v>163</v>
      </c>
      <c r="B9">
        <v>1</v>
      </c>
      <c r="C9">
        <v>0.92</v>
      </c>
      <c r="D9">
        <v>145</v>
      </c>
      <c r="E9">
        <v>2.3854154604215601</v>
      </c>
      <c r="F9">
        <v>255</v>
      </c>
      <c r="G9">
        <v>2</v>
      </c>
      <c r="H9">
        <v>134</v>
      </c>
      <c r="I9">
        <v>3.06</v>
      </c>
      <c r="J9">
        <v>1.2</v>
      </c>
      <c r="K9">
        <v>0.98</v>
      </c>
      <c r="L9">
        <v>520.9</v>
      </c>
      <c r="M9">
        <v>59.6</v>
      </c>
      <c r="N9">
        <v>6.9409999999999998</v>
      </c>
      <c r="O9">
        <v>1.3</v>
      </c>
      <c r="P9">
        <v>3</v>
      </c>
      <c r="Q9">
        <f>1/C9</f>
        <v>1.0869565217391304</v>
      </c>
      <c r="R9">
        <f t="shared" si="0"/>
        <v>2.3076923076923102</v>
      </c>
      <c r="S9">
        <v>1.61</v>
      </c>
      <c r="T9">
        <v>2.1289510036143802</v>
      </c>
    </row>
    <row r="10" spans="1:23" x14ac:dyDescent="0.25">
      <c r="A10" t="s">
        <v>164</v>
      </c>
      <c r="B10">
        <v>3</v>
      </c>
      <c r="C10">
        <v>1.24</v>
      </c>
      <c r="D10">
        <v>181</v>
      </c>
      <c r="E10">
        <v>2.6009289136143598</v>
      </c>
      <c r="F10">
        <v>271</v>
      </c>
      <c r="G10">
        <v>6</v>
      </c>
      <c r="H10">
        <v>166</v>
      </c>
      <c r="I10">
        <v>2.33</v>
      </c>
      <c r="J10">
        <v>1.1599999999999999</v>
      </c>
      <c r="K10">
        <v>1.1000000000000001</v>
      </c>
      <c r="L10">
        <v>544.5</v>
      </c>
      <c r="M10">
        <v>50</v>
      </c>
      <c r="N10">
        <v>150.36000000000001</v>
      </c>
      <c r="O10">
        <v>2.85</v>
      </c>
      <c r="P10">
        <v>62</v>
      </c>
      <c r="Q10">
        <f>8/C10</f>
        <v>6.4516129032258096</v>
      </c>
      <c r="R10">
        <f t="shared" si="0"/>
        <v>21.754385964912299</v>
      </c>
      <c r="S10">
        <v>4.1399999999999997</v>
      </c>
      <c r="T10">
        <v>2.34446445680718</v>
      </c>
    </row>
    <row r="11" spans="1:23" x14ac:dyDescent="0.25">
      <c r="A11" t="s">
        <v>165</v>
      </c>
      <c r="B11">
        <v>2</v>
      </c>
      <c r="C11">
        <v>1.34</v>
      </c>
      <c r="D11">
        <v>197</v>
      </c>
      <c r="E11">
        <v>2.6299510036143801</v>
      </c>
      <c r="F11">
        <v>281</v>
      </c>
      <c r="G11">
        <v>3</v>
      </c>
      <c r="H11">
        <v>174</v>
      </c>
      <c r="I11">
        <v>2.7</v>
      </c>
      <c r="J11">
        <v>1.1000000000000001</v>
      </c>
      <c r="K11">
        <v>1</v>
      </c>
      <c r="L11">
        <v>589.79999999999995</v>
      </c>
      <c r="M11">
        <v>2.37</v>
      </c>
      <c r="N11">
        <v>40.078000000000003</v>
      </c>
      <c r="O11">
        <v>2.85</v>
      </c>
      <c r="P11">
        <v>20</v>
      </c>
      <c r="Q11">
        <f>2/C11</f>
        <v>1.4925373134328399</v>
      </c>
      <c r="R11">
        <f t="shared" si="0"/>
        <v>7.0175438596491198</v>
      </c>
      <c r="S11">
        <v>3</v>
      </c>
      <c r="T11">
        <v>2.3734865468072002</v>
      </c>
    </row>
    <row r="12" spans="1:23" x14ac:dyDescent="0.25">
      <c r="A12" t="s">
        <v>166</v>
      </c>
      <c r="B12">
        <v>4</v>
      </c>
      <c r="C12">
        <v>0.72</v>
      </c>
      <c r="D12">
        <v>160</v>
      </c>
      <c r="E12">
        <v>2.3434865468071999</v>
      </c>
      <c r="F12">
        <v>254</v>
      </c>
      <c r="G12">
        <v>4</v>
      </c>
      <c r="H12">
        <v>148</v>
      </c>
      <c r="I12">
        <v>1.96</v>
      </c>
      <c r="J12">
        <v>3.73</v>
      </c>
      <c r="K12">
        <v>1.33</v>
      </c>
      <c r="L12">
        <v>640.1</v>
      </c>
      <c r="M12">
        <v>41.1</v>
      </c>
      <c r="N12">
        <v>91.224000000000004</v>
      </c>
      <c r="O12">
        <v>3.15</v>
      </c>
      <c r="P12">
        <v>40</v>
      </c>
      <c r="Q12">
        <f>4/C12</f>
        <v>5.5555555555555598</v>
      </c>
      <c r="R12">
        <f t="shared" si="0"/>
        <v>12.698412698412699</v>
      </c>
      <c r="S12">
        <v>2.8250000000000002</v>
      </c>
      <c r="T12">
        <v>2.08702209000002</v>
      </c>
    </row>
    <row r="13" spans="1:23" x14ac:dyDescent="0.25">
      <c r="A13" t="s">
        <v>167</v>
      </c>
      <c r="B13">
        <v>2</v>
      </c>
      <c r="C13">
        <v>0.83</v>
      </c>
      <c r="D13">
        <v>127</v>
      </c>
      <c r="E13">
        <v>2.45295100361438</v>
      </c>
      <c r="F13">
        <v>224</v>
      </c>
      <c r="G13">
        <v>4</v>
      </c>
      <c r="H13">
        <v>139</v>
      </c>
      <c r="I13">
        <v>1.26</v>
      </c>
      <c r="J13">
        <v>0.79</v>
      </c>
      <c r="K13">
        <v>1.55</v>
      </c>
      <c r="L13">
        <v>717.3</v>
      </c>
      <c r="M13">
        <v>0</v>
      </c>
      <c r="N13">
        <v>54.938000000000002</v>
      </c>
      <c r="O13">
        <v>3.6</v>
      </c>
      <c r="P13">
        <v>25</v>
      </c>
      <c r="Q13">
        <f>7/C13</f>
        <v>8.4337349397590398</v>
      </c>
      <c r="R13">
        <f t="shared" si="0"/>
        <v>6.9444444444444402</v>
      </c>
      <c r="S13">
        <v>2.2200000000000002</v>
      </c>
      <c r="T13">
        <v>2.1964865468072001</v>
      </c>
    </row>
    <row r="14" spans="1:23" x14ac:dyDescent="0.25">
      <c r="A14" t="s">
        <v>168</v>
      </c>
      <c r="B14">
        <v>4</v>
      </c>
      <c r="C14">
        <v>0.60499999999999998</v>
      </c>
      <c r="D14">
        <v>147</v>
      </c>
      <c r="E14">
        <v>2.2214865468072</v>
      </c>
      <c r="F14">
        <v>239</v>
      </c>
      <c r="G14">
        <v>4</v>
      </c>
      <c r="H14">
        <v>136</v>
      </c>
      <c r="I14">
        <v>1.81</v>
      </c>
      <c r="J14">
        <v>0.91</v>
      </c>
      <c r="K14">
        <v>1.54</v>
      </c>
      <c r="L14">
        <v>658.8</v>
      </c>
      <c r="M14">
        <v>7.6</v>
      </c>
      <c r="N14">
        <v>47.866999999999997</v>
      </c>
      <c r="O14">
        <v>3.15</v>
      </c>
      <c r="P14">
        <v>22</v>
      </c>
      <c r="Q14">
        <f>4/C14</f>
        <v>6.61157024793388</v>
      </c>
      <c r="R14">
        <f t="shared" si="0"/>
        <v>6.9841269841269797</v>
      </c>
      <c r="S14">
        <v>2.58</v>
      </c>
      <c r="T14">
        <v>1.9650220900000199</v>
      </c>
    </row>
    <row r="15" spans="1:23" ht="13.05" customHeight="1" x14ac:dyDescent="0.25">
      <c r="A15" t="s">
        <v>169</v>
      </c>
      <c r="B15">
        <v>2</v>
      </c>
      <c r="C15">
        <v>1.44</v>
      </c>
      <c r="D15">
        <v>215</v>
      </c>
      <c r="E15">
        <v>2.7809510036143799</v>
      </c>
      <c r="F15">
        <v>300</v>
      </c>
      <c r="G15">
        <v>5</v>
      </c>
      <c r="H15">
        <v>192</v>
      </c>
      <c r="I15">
        <v>2.92</v>
      </c>
      <c r="J15">
        <v>1.39</v>
      </c>
      <c r="K15">
        <v>0.95</v>
      </c>
      <c r="L15">
        <v>549.5</v>
      </c>
      <c r="M15">
        <v>5.03</v>
      </c>
      <c r="N15">
        <v>87.62</v>
      </c>
      <c r="O15">
        <v>2.85</v>
      </c>
      <c r="P15">
        <v>38</v>
      </c>
      <c r="Q15">
        <f>2/C15</f>
        <v>1.3888888888888899</v>
      </c>
      <c r="R15">
        <f t="shared" si="0"/>
        <v>13.3333333333333</v>
      </c>
      <c r="S15">
        <v>3.21</v>
      </c>
      <c r="T15">
        <v>2.5244865468072</v>
      </c>
    </row>
    <row r="16" spans="1:23" x14ac:dyDescent="0.25">
      <c r="A16" t="s">
        <v>170</v>
      </c>
      <c r="B16">
        <v>3</v>
      </c>
      <c r="C16">
        <v>1.17</v>
      </c>
      <c r="D16">
        <v>170</v>
      </c>
      <c r="E16">
        <v>2.5729289136143598</v>
      </c>
      <c r="F16">
        <v>266</v>
      </c>
      <c r="G16">
        <v>6</v>
      </c>
      <c r="H16">
        <v>146</v>
      </c>
      <c r="I16">
        <v>2.25</v>
      </c>
      <c r="J16">
        <v>1.38</v>
      </c>
      <c r="K16">
        <v>2.02</v>
      </c>
      <c r="L16">
        <v>703</v>
      </c>
      <c r="M16">
        <v>91.2</v>
      </c>
      <c r="N16">
        <v>208.9804</v>
      </c>
      <c r="O16">
        <v>5</v>
      </c>
      <c r="P16">
        <v>83</v>
      </c>
      <c r="Q16">
        <f>5/C16</f>
        <v>4.2735042735042699</v>
      </c>
      <c r="R16">
        <f t="shared" si="0"/>
        <v>16.600000000000001</v>
      </c>
      <c r="S16">
        <v>1.9970000000000001</v>
      </c>
      <c r="T16">
        <v>2.3164644568071799</v>
      </c>
    </row>
    <row r="17" spans="1:20" x14ac:dyDescent="0.25">
      <c r="A17" t="s">
        <v>171</v>
      </c>
      <c r="B17">
        <v>4</v>
      </c>
      <c r="C17">
        <v>0.71</v>
      </c>
      <c r="D17">
        <v>167</v>
      </c>
      <c r="E17">
        <v>2.3294865468072001</v>
      </c>
      <c r="F17">
        <v>253</v>
      </c>
      <c r="G17">
        <v>6</v>
      </c>
      <c r="H17">
        <v>150</v>
      </c>
      <c r="I17">
        <v>1.88</v>
      </c>
      <c r="J17">
        <v>0.97</v>
      </c>
      <c r="K17">
        <v>1.3</v>
      </c>
      <c r="L17">
        <v>658.5</v>
      </c>
      <c r="M17">
        <v>0</v>
      </c>
      <c r="N17">
        <v>178.49</v>
      </c>
      <c r="O17">
        <v>2.85</v>
      </c>
      <c r="P17">
        <v>72</v>
      </c>
      <c r="Q17">
        <f>4/C17</f>
        <v>5.6338028169014098</v>
      </c>
      <c r="R17">
        <f t="shared" si="0"/>
        <v>25.2631578947368</v>
      </c>
      <c r="S17">
        <v>2.91</v>
      </c>
      <c r="T17">
        <v>2.0730220900000198</v>
      </c>
    </row>
    <row r="18" spans="1:20" x14ac:dyDescent="0.25">
      <c r="A18" t="s">
        <v>172</v>
      </c>
      <c r="B18">
        <v>3</v>
      </c>
      <c r="C18">
        <v>1.27</v>
      </c>
      <c r="D18">
        <v>182</v>
      </c>
      <c r="E18">
        <v>2.6299289136143602</v>
      </c>
      <c r="F18">
        <v>273</v>
      </c>
      <c r="G18">
        <v>6</v>
      </c>
      <c r="H18">
        <v>164</v>
      </c>
      <c r="I18">
        <v>2.37</v>
      </c>
      <c r="J18">
        <v>1.1299999999999999</v>
      </c>
      <c r="K18">
        <v>1.1399999999999999</v>
      </c>
      <c r="L18">
        <v>533.1</v>
      </c>
      <c r="M18">
        <v>50</v>
      </c>
      <c r="N18">
        <v>144.24199999999999</v>
      </c>
      <c r="O18">
        <v>2.5499999999999998</v>
      </c>
      <c r="P18">
        <v>60</v>
      </c>
      <c r="Q18">
        <f>6/C18</f>
        <v>4.7244094488188999</v>
      </c>
      <c r="R18">
        <f t="shared" si="0"/>
        <v>23.529411764705898</v>
      </c>
      <c r="S18">
        <v>3.99</v>
      </c>
      <c r="T18">
        <v>2.3734644568071799</v>
      </c>
    </row>
    <row r="19" spans="1:20" x14ac:dyDescent="0.25">
      <c r="A19" t="s">
        <v>173</v>
      </c>
      <c r="B19">
        <v>2</v>
      </c>
      <c r="C19">
        <v>0.74</v>
      </c>
      <c r="D19">
        <v>138</v>
      </c>
      <c r="E19">
        <v>2.3669510036143802</v>
      </c>
      <c r="F19">
        <v>139</v>
      </c>
      <c r="G19">
        <v>4</v>
      </c>
      <c r="H19">
        <v>131</v>
      </c>
      <c r="I19">
        <v>2.21</v>
      </c>
      <c r="J19">
        <v>1.25</v>
      </c>
      <c r="K19">
        <v>1.65</v>
      </c>
      <c r="L19">
        <v>906.4</v>
      </c>
      <c r="M19">
        <v>0</v>
      </c>
      <c r="N19">
        <v>65.38</v>
      </c>
      <c r="O19">
        <v>4.3499999999999996</v>
      </c>
      <c r="P19">
        <v>30</v>
      </c>
      <c r="Q19">
        <f>2/C19</f>
        <v>2.7027027027027</v>
      </c>
      <c r="R19">
        <f t="shared" si="0"/>
        <v>6.8965517241379297</v>
      </c>
      <c r="S19">
        <v>1.88</v>
      </c>
      <c r="T19">
        <v>2.1104865468071998</v>
      </c>
    </row>
    <row r="20" spans="1:20" x14ac:dyDescent="0.25">
      <c r="A20" t="s">
        <v>167</v>
      </c>
      <c r="B20">
        <v>3</v>
      </c>
      <c r="C20">
        <v>0.64500000000000002</v>
      </c>
      <c r="D20">
        <v>127</v>
      </c>
      <c r="E20">
        <v>2.27292891361436</v>
      </c>
      <c r="F20">
        <v>224</v>
      </c>
      <c r="G20">
        <v>4</v>
      </c>
      <c r="H20">
        <v>139</v>
      </c>
      <c r="I20">
        <v>1.26</v>
      </c>
      <c r="J20">
        <v>0.79</v>
      </c>
      <c r="K20">
        <v>1.55</v>
      </c>
      <c r="L20">
        <v>717.3</v>
      </c>
      <c r="M20">
        <v>0</v>
      </c>
      <c r="N20">
        <v>54.938000000000002</v>
      </c>
      <c r="O20">
        <v>3.6</v>
      </c>
      <c r="P20">
        <v>25</v>
      </c>
      <c r="Q20">
        <f>7/C20</f>
        <v>10.8527131782946</v>
      </c>
      <c r="R20">
        <f t="shared" si="0"/>
        <v>6.9444444444444402</v>
      </c>
      <c r="S20">
        <v>2.2200000000000002</v>
      </c>
      <c r="T20">
        <v>2.0164644568071801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L126"/>
  <sheetViews>
    <sheetView tabSelected="1" workbookViewId="0">
      <selection activeCell="AW15" sqref="AW15"/>
    </sheetView>
  </sheetViews>
  <sheetFormatPr defaultColWidth="8.88671875" defaultRowHeight="13.8" x14ac:dyDescent="0.25"/>
  <cols>
    <col min="1" max="1" width="15.5546875" style="2" customWidth="1"/>
    <col min="2" max="2" width="14.77734375" style="2" customWidth="1"/>
    <col min="3" max="3" width="20.6640625" style="2" customWidth="1"/>
    <col min="4" max="4" width="17.44140625" style="2" customWidth="1"/>
    <col min="5" max="5" width="16" style="2" customWidth="1"/>
    <col min="6" max="6" width="18" style="2" customWidth="1"/>
    <col min="7" max="7" width="18.77734375" style="2" customWidth="1"/>
    <col min="8" max="8" width="20.88671875" style="2" customWidth="1"/>
    <col min="9" max="9" width="13.109375" style="2" customWidth="1"/>
    <col min="10" max="10" width="16.5546875" style="2" customWidth="1"/>
    <col min="11" max="11" width="12.21875" style="2" customWidth="1"/>
    <col min="12" max="12" width="20.77734375" style="2" customWidth="1"/>
    <col min="13" max="13" width="22.6640625" style="2" customWidth="1"/>
    <col min="14" max="14" width="20.88671875" style="2" customWidth="1"/>
    <col min="15" max="15" width="15" style="2" customWidth="1"/>
    <col min="16" max="17" width="14.109375" style="2" customWidth="1"/>
    <col min="44" max="44" width="12.88671875" style="2" customWidth="1"/>
    <col min="45" max="45" width="14.109375" style="2" customWidth="1"/>
    <col min="46" max="46" width="22.5546875" style="2" customWidth="1"/>
    <col min="47" max="90" width="14.109375" style="2" customWidth="1"/>
  </cols>
  <sheetData>
    <row r="1" spans="1:4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16</v>
      </c>
      <c r="O1" t="s">
        <v>17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35</v>
      </c>
      <c r="AE1" t="s">
        <v>36</v>
      </c>
      <c r="AF1" t="s">
        <v>38</v>
      </c>
      <c r="AG1" t="s">
        <v>44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147</v>
      </c>
      <c r="AR1" t="s">
        <v>183</v>
      </c>
      <c r="AS1" s="2" t="s">
        <v>184</v>
      </c>
      <c r="AT1" s="2" t="s">
        <v>155</v>
      </c>
      <c r="AU1" s="9" t="s">
        <v>185</v>
      </c>
    </row>
    <row r="2" spans="1:47" x14ac:dyDescent="0.25">
      <c r="A2">
        <v>-0.40012635627570292</v>
      </c>
      <c r="B2">
        <v>1.0670728906431308</v>
      </c>
      <c r="C2">
        <v>0.62632270108332344</v>
      </c>
      <c r="D2">
        <v>1.0320523226298801</v>
      </c>
      <c r="E2">
        <v>-6.6249995017043197</v>
      </c>
      <c r="F2">
        <v>0.89602929025715572</v>
      </c>
      <c r="G2">
        <v>0.99725687117590922</v>
      </c>
      <c r="H2">
        <v>0.7768398268688641</v>
      </c>
      <c r="I2">
        <v>1.0437232754318024</v>
      </c>
      <c r="J2">
        <v>0.90366498601578638</v>
      </c>
      <c r="K2">
        <v>1.0086603435246115</v>
      </c>
      <c r="L2">
        <v>0.92371896108528018</v>
      </c>
      <c r="M2">
        <v>0.57762447300752162</v>
      </c>
      <c r="N2">
        <v>0.61521710026938836</v>
      </c>
      <c r="O2">
        <v>-0.52538755024152406</v>
      </c>
      <c r="P2">
        <v>0.80943104683452904</v>
      </c>
      <c r="Q2">
        <v>-0.59777402220791387</v>
      </c>
      <c r="R2">
        <v>-0.19107190982230482</v>
      </c>
      <c r="S2">
        <v>-0.63741562839511223</v>
      </c>
      <c r="T2">
        <v>-0.3473693305611818</v>
      </c>
      <c r="U2">
        <v>-0.21576782983150627</v>
      </c>
      <c r="V2">
        <v>-0.15107221575124008</v>
      </c>
      <c r="W2">
        <v>-0.49124974687614809</v>
      </c>
      <c r="X2">
        <v>0.37462842264132334</v>
      </c>
      <c r="Y2">
        <v>0.56651686996406148</v>
      </c>
      <c r="Z2">
        <v>0.52754883938697972</v>
      </c>
      <c r="AA2">
        <v>-0.61738735274176404</v>
      </c>
      <c r="AB2">
        <v>0.59563998982907296</v>
      </c>
      <c r="AC2">
        <v>-0.59187412731707056</v>
      </c>
      <c r="AD2">
        <v>-0.59238081073455107</v>
      </c>
      <c r="AE2">
        <v>-4.9840787887001957E-3</v>
      </c>
      <c r="AF2">
        <v>-0.63863343737688583</v>
      </c>
      <c r="AG2">
        <v>1.0464936839014591</v>
      </c>
      <c r="AH2">
        <v>1.0470397354296708</v>
      </c>
      <c r="AI2">
        <v>-6.6201167385200934</v>
      </c>
      <c r="AJ2">
        <v>0.89802606825692455</v>
      </c>
      <c r="AK2">
        <v>1.0224838596528354</v>
      </c>
      <c r="AL2">
        <v>0.71959759114998356</v>
      </c>
      <c r="AM2">
        <v>0.60162364287169667</v>
      </c>
      <c r="AN2">
        <v>0.8895453963395179</v>
      </c>
      <c r="AO2">
        <v>0.92312247191137653</v>
      </c>
      <c r="AP2">
        <v>-0.52521149300686865</v>
      </c>
      <c r="AQ2">
        <v>-0.99230348248164879</v>
      </c>
      <c r="AR2" s="1">
        <v>-0.58205438444369406</v>
      </c>
      <c r="AS2">
        <v>-1.1525081913955095</v>
      </c>
      <c r="AT2" s="2">
        <v>0.76244099978110513</v>
      </c>
      <c r="AU2" s="2">
        <v>0.32862526363636402</v>
      </c>
    </row>
    <row r="3" spans="1:47" ht="13.05" customHeight="1" x14ac:dyDescent="0.25">
      <c r="A3">
        <v>-0.22615837528626687</v>
      </c>
      <c r="B3">
        <v>0.32183471300445737</v>
      </c>
      <c r="C3">
        <v>6.7854090235791323E-2</v>
      </c>
      <c r="D3">
        <v>0.25149909888271016</v>
      </c>
      <c r="E3">
        <v>0.2129204639800765</v>
      </c>
      <c r="F3">
        <v>0.31978797381134505</v>
      </c>
      <c r="G3">
        <v>0.22694705544892527</v>
      </c>
      <c r="H3">
        <v>0.13934555820826389</v>
      </c>
      <c r="I3">
        <v>0.57661442036535637</v>
      </c>
      <c r="J3">
        <v>0.29146460450239126</v>
      </c>
      <c r="K3">
        <v>0.29404563151171903</v>
      </c>
      <c r="L3">
        <v>0.3325305531628327</v>
      </c>
      <c r="M3">
        <v>0.22477982518490064</v>
      </c>
      <c r="N3">
        <v>0.23869820187969129</v>
      </c>
      <c r="O3">
        <v>-0.55782758559715817</v>
      </c>
      <c r="P3">
        <v>7.4377819362117223E-2</v>
      </c>
      <c r="Q3">
        <v>-0.59777402220791387</v>
      </c>
      <c r="R3">
        <v>-0.19107190982230482</v>
      </c>
      <c r="S3">
        <v>-0.63741562839511223</v>
      </c>
      <c r="T3">
        <v>-0.3473693305611818</v>
      </c>
      <c r="U3">
        <v>-0.21576782983150627</v>
      </c>
      <c r="V3">
        <v>-0.15107221575124008</v>
      </c>
      <c r="W3">
        <v>-0.49124974687614809</v>
      </c>
      <c r="X3">
        <v>0.37462842264132334</v>
      </c>
      <c r="Y3">
        <v>0.56651686996406148</v>
      </c>
      <c r="Z3">
        <v>0.52754883938697972</v>
      </c>
      <c r="AA3">
        <v>-0.61738735274176404</v>
      </c>
      <c r="AB3">
        <v>0.59563998982907296</v>
      </c>
      <c r="AC3">
        <v>-0.59187412731707056</v>
      </c>
      <c r="AD3">
        <v>-0.59238081073455107</v>
      </c>
      <c r="AE3">
        <v>-4.9840787887001957E-3</v>
      </c>
      <c r="AF3">
        <v>-0.63863343737688583</v>
      </c>
      <c r="AG3">
        <v>0.42232165743506916</v>
      </c>
      <c r="AH3">
        <v>0.27115967008798947</v>
      </c>
      <c r="AI3">
        <v>0.21530135781334675</v>
      </c>
      <c r="AJ3">
        <v>0.32344963082008532</v>
      </c>
      <c r="AK3">
        <v>0.25533191684607454</v>
      </c>
      <c r="AL3">
        <v>9.3871033493547834E-2</v>
      </c>
      <c r="AM3">
        <v>0.21581627435671849</v>
      </c>
      <c r="AN3">
        <v>0.69343186146851743</v>
      </c>
      <c r="AO3">
        <v>0.69209582367716416</v>
      </c>
      <c r="AP3">
        <v>-0.55764317442313216</v>
      </c>
      <c r="AQ3">
        <v>-0.37466312292139436</v>
      </c>
      <c r="AR3" s="1">
        <v>2.194401806468679E-2</v>
      </c>
      <c r="AS3">
        <v>-0.72023119806845692</v>
      </c>
      <c r="AT3" s="2">
        <v>3.1812295784421379E-2</v>
      </c>
      <c r="AU3" s="2">
        <v>0.51300000000000001</v>
      </c>
    </row>
    <row r="4" spans="1:47" x14ac:dyDescent="0.25">
      <c r="A4">
        <v>-5.219039429683079E-2</v>
      </c>
      <c r="B4">
        <v>-0.42340346463422274</v>
      </c>
      <c r="C4">
        <v>-0.49061452061174732</v>
      </c>
      <c r="D4">
        <v>-0.5290541248645988</v>
      </c>
      <c r="E4">
        <v>-0.25089392984210357</v>
      </c>
      <c r="F4">
        <v>-0.25645334263446568</v>
      </c>
      <c r="G4">
        <v>-0.54336276027805874</v>
      </c>
      <c r="H4">
        <v>-0.49814871045234077</v>
      </c>
      <c r="I4">
        <v>0.10950556529891461</v>
      </c>
      <c r="J4">
        <v>-0.32073577701100392</v>
      </c>
      <c r="K4">
        <v>-0.42056908050117353</v>
      </c>
      <c r="L4">
        <v>-0.25865785475961478</v>
      </c>
      <c r="M4">
        <v>-0.12806482263772304</v>
      </c>
      <c r="N4">
        <v>-0.13782069651000256</v>
      </c>
      <c r="O4">
        <v>-0.59026762095279217</v>
      </c>
      <c r="P4">
        <v>-0.66067540811030268</v>
      </c>
      <c r="Q4">
        <v>-0.59777402220791387</v>
      </c>
      <c r="R4">
        <v>-0.19107190982230482</v>
      </c>
      <c r="S4">
        <v>-0.63741562839511223</v>
      </c>
      <c r="T4">
        <v>-0.3473693305611818</v>
      </c>
      <c r="U4">
        <v>-0.21576782983150627</v>
      </c>
      <c r="V4">
        <v>-0.15107221575124008</v>
      </c>
      <c r="W4">
        <v>-0.49124974687614809</v>
      </c>
      <c r="X4">
        <v>0.37462842264132334</v>
      </c>
      <c r="Y4">
        <v>0.56651686996406148</v>
      </c>
      <c r="Z4">
        <v>0.52754883938697972</v>
      </c>
      <c r="AA4">
        <v>-0.61738735274176404</v>
      </c>
      <c r="AB4">
        <v>0.59563998982907296</v>
      </c>
      <c r="AC4">
        <v>-0.59187412731707056</v>
      </c>
      <c r="AD4">
        <v>-0.59238081073455107</v>
      </c>
      <c r="AE4">
        <v>-4.9840787887001957E-3</v>
      </c>
      <c r="AF4">
        <v>-0.63863343737688583</v>
      </c>
      <c r="AG4">
        <v>-0.20185036903131273</v>
      </c>
      <c r="AH4">
        <v>-0.50472039525401446</v>
      </c>
      <c r="AI4">
        <v>-0.24834333483913967</v>
      </c>
      <c r="AJ4">
        <v>-0.25112680661675391</v>
      </c>
      <c r="AK4">
        <v>-0.51182002596032417</v>
      </c>
      <c r="AL4">
        <v>-0.53185552416271753</v>
      </c>
      <c r="AM4">
        <v>-0.16999109415825375</v>
      </c>
      <c r="AN4">
        <v>0.49731832659741843</v>
      </c>
      <c r="AO4">
        <v>0.46106917544284154</v>
      </c>
      <c r="AP4">
        <v>-0.59007485583937536</v>
      </c>
      <c r="AQ4">
        <v>0.24297723663886001</v>
      </c>
      <c r="AR4" s="1">
        <v>0.62594242057306759</v>
      </c>
      <c r="AS4">
        <v>-0.28795420474140254</v>
      </c>
      <c r="AT4" s="2">
        <v>-0.69881640821226232</v>
      </c>
      <c r="AU4" s="2">
        <v>0.59</v>
      </c>
    </row>
    <row r="5" spans="1:47" x14ac:dyDescent="0.25">
      <c r="A5">
        <v>0.12177758669260529</v>
      </c>
      <c r="B5">
        <v>-1.1686416422728962</v>
      </c>
      <c r="C5">
        <v>-1.0490831314592794</v>
      </c>
      <c r="D5">
        <v>-1.3096073486117625</v>
      </c>
      <c r="E5">
        <v>-0.71470832366428072</v>
      </c>
      <c r="F5">
        <v>-0.8326946590802764</v>
      </c>
      <c r="G5">
        <v>-1.3136725760050352</v>
      </c>
      <c r="H5">
        <v>-1.1356429791129454</v>
      </c>
      <c r="I5">
        <v>-0.35760328976753131</v>
      </c>
      <c r="J5">
        <v>-0.93293615852440193</v>
      </c>
      <c r="K5">
        <v>-1.1351837925140711</v>
      </c>
      <c r="L5">
        <v>-0.8498462626820622</v>
      </c>
      <c r="M5">
        <v>-0.48090947046034671</v>
      </c>
      <c r="N5">
        <v>-0.5143395948996996</v>
      </c>
      <c r="O5">
        <v>-0.62270765630845237</v>
      </c>
      <c r="P5">
        <v>-1.3957286355827145</v>
      </c>
      <c r="Q5">
        <v>-0.59777402220791387</v>
      </c>
      <c r="R5">
        <v>-0.19107190982230482</v>
      </c>
      <c r="S5">
        <v>-0.63741562839511223</v>
      </c>
      <c r="T5">
        <v>-0.3473693305611818</v>
      </c>
      <c r="U5">
        <v>-0.21576782983150627</v>
      </c>
      <c r="V5">
        <v>-0.15107221575124008</v>
      </c>
      <c r="W5">
        <v>-0.49124974687614809</v>
      </c>
      <c r="X5">
        <v>0.37462842264132334</v>
      </c>
      <c r="Y5">
        <v>0.56651686996406148</v>
      </c>
      <c r="Z5">
        <v>0.52754883938697972</v>
      </c>
      <c r="AA5">
        <v>-0.61738735274176404</v>
      </c>
      <c r="AB5">
        <v>0.59563998982907296</v>
      </c>
      <c r="AC5">
        <v>-0.59187412731707056</v>
      </c>
      <c r="AD5">
        <v>-0.59238081073455107</v>
      </c>
      <c r="AE5">
        <v>-4.9840787887001957E-3</v>
      </c>
      <c r="AF5">
        <v>-0.63863343737688583</v>
      </c>
      <c r="AG5">
        <v>-0.82602239549770262</v>
      </c>
      <c r="AH5">
        <v>-1.2806004605956958</v>
      </c>
      <c r="AI5">
        <v>-0.71198802749162338</v>
      </c>
      <c r="AJ5">
        <v>-0.82570324405359319</v>
      </c>
      <c r="AK5">
        <v>-1.2789719687670849</v>
      </c>
      <c r="AL5">
        <v>-1.1575820818191571</v>
      </c>
      <c r="AM5">
        <v>-0.55579846267323196</v>
      </c>
      <c r="AN5">
        <v>0.30120479172642017</v>
      </c>
      <c r="AO5">
        <v>0.23004252720851895</v>
      </c>
      <c r="AP5">
        <v>-0.62250653725565686</v>
      </c>
      <c r="AQ5">
        <v>0.86061759619911438</v>
      </c>
      <c r="AR5" s="1">
        <v>1.2299408230814484</v>
      </c>
      <c r="AS5">
        <v>0.14432278858564998</v>
      </c>
      <c r="AT5" s="2">
        <v>-1.4294451122089622</v>
      </c>
      <c r="AU5" s="2">
        <v>0.67200000000000004</v>
      </c>
    </row>
    <row r="6" spans="1:47" x14ac:dyDescent="0.25">
      <c r="A6">
        <v>0.29574556768204135</v>
      </c>
      <c r="B6">
        <v>-1.9138798199115696</v>
      </c>
      <c r="C6">
        <v>-1.607551742306818</v>
      </c>
      <c r="D6">
        <v>-2.0901605723589323</v>
      </c>
      <c r="E6">
        <v>-1.1785227174864579</v>
      </c>
      <c r="F6">
        <v>-1.4089359755260928</v>
      </c>
      <c r="G6">
        <v>-2.083982391732019</v>
      </c>
      <c r="H6">
        <v>-1.7731372477735456</v>
      </c>
      <c r="I6">
        <v>-0.82471214483397315</v>
      </c>
      <c r="J6">
        <v>-1.545136540037797</v>
      </c>
      <c r="K6">
        <v>-1.8497985045269636</v>
      </c>
      <c r="L6">
        <v>-1.4410346706045123</v>
      </c>
      <c r="M6">
        <v>-0.83375411828296775</v>
      </c>
      <c r="N6">
        <v>-0.89085849328939348</v>
      </c>
      <c r="O6">
        <v>-0.65514769166408637</v>
      </c>
      <c r="P6">
        <v>-2.1307818630551263</v>
      </c>
      <c r="Q6">
        <v>-0.59777402220791387</v>
      </c>
      <c r="R6">
        <v>-0.19107190982230482</v>
      </c>
      <c r="S6">
        <v>-0.63741562839511223</v>
      </c>
      <c r="T6">
        <v>-0.3473693305611818</v>
      </c>
      <c r="U6">
        <v>-0.21576782983150627</v>
      </c>
      <c r="V6">
        <v>-0.15107221575124008</v>
      </c>
      <c r="W6">
        <v>-0.49124974687614809</v>
      </c>
      <c r="X6">
        <v>0.37462842264132334</v>
      </c>
      <c r="Y6">
        <v>0.56651686996406148</v>
      </c>
      <c r="Z6">
        <v>0.52754883938697972</v>
      </c>
      <c r="AA6">
        <v>-0.61738735274176404</v>
      </c>
      <c r="AB6">
        <v>0.59563998982907296</v>
      </c>
      <c r="AC6">
        <v>-0.59187412731707056</v>
      </c>
      <c r="AD6">
        <v>-0.59238081073455107</v>
      </c>
      <c r="AE6">
        <v>-4.9840787887001957E-3</v>
      </c>
      <c r="AF6">
        <v>-0.63863343737688583</v>
      </c>
      <c r="AG6">
        <v>-1.4501944219640845</v>
      </c>
      <c r="AH6">
        <v>-2.0564805259376997</v>
      </c>
      <c r="AI6">
        <v>-1.1756327201441097</v>
      </c>
      <c r="AJ6">
        <v>-1.4002796814904288</v>
      </c>
      <c r="AK6">
        <v>-2.0461239115738539</v>
      </c>
      <c r="AL6">
        <v>-1.7833086394754187</v>
      </c>
      <c r="AM6">
        <v>-0.94160583118834185</v>
      </c>
      <c r="AN6">
        <v>0.10509125685541973</v>
      </c>
      <c r="AO6">
        <v>-9.841210258061579E-4</v>
      </c>
      <c r="AP6">
        <v>-0.65493821867192048</v>
      </c>
      <c r="AQ6">
        <v>1.4782579557593687</v>
      </c>
      <c r="AR6" s="1">
        <v>1.8339392255898292</v>
      </c>
      <c r="AS6">
        <v>0.57659978191270256</v>
      </c>
      <c r="AT6" s="2">
        <v>-2.1600738162056459</v>
      </c>
      <c r="AU6" s="2">
        <v>0.73099999999999998</v>
      </c>
    </row>
    <row r="7" spans="1:47" x14ac:dyDescent="0.25">
      <c r="A7">
        <v>-0.22615837528626687</v>
      </c>
      <c r="B7">
        <v>-0.12891418476087424</v>
      </c>
      <c r="C7">
        <v>0.38242008328460575</v>
      </c>
      <c r="D7">
        <v>0.62084284259894562</v>
      </c>
      <c r="E7">
        <v>0.45871124030712734</v>
      </c>
      <c r="F7">
        <v>0.63992203850346152</v>
      </c>
      <c r="G7">
        <v>0.62272692628796356</v>
      </c>
      <c r="H7">
        <v>0.43169961772140591</v>
      </c>
      <c r="I7">
        <v>0.68783081442879557</v>
      </c>
      <c r="J7">
        <v>0.5460042087563628</v>
      </c>
      <c r="K7">
        <v>0.60810646905294763</v>
      </c>
      <c r="L7">
        <v>0.56195768470451202</v>
      </c>
      <c r="M7">
        <v>0.43316179444214514</v>
      </c>
      <c r="N7">
        <v>0.45385185810237622</v>
      </c>
      <c r="O7">
        <v>-6.7432899080609759E-2</v>
      </c>
      <c r="P7">
        <v>0.76400130471633387</v>
      </c>
      <c r="Q7">
        <v>-0.50725798552416324</v>
      </c>
      <c r="R7">
        <v>-0.19107190982230482</v>
      </c>
      <c r="S7">
        <v>-0.55556424870014365</v>
      </c>
      <c r="T7">
        <v>-0.32287527444591474</v>
      </c>
      <c r="U7">
        <v>-0.21576782983150627</v>
      </c>
      <c r="V7">
        <v>-0.15107221575124008</v>
      </c>
      <c r="W7">
        <v>-0.44328222840920506</v>
      </c>
      <c r="X7">
        <v>0.30294770483497319</v>
      </c>
      <c r="Y7">
        <v>0.47737829337655485</v>
      </c>
      <c r="Z7">
        <v>0.44136135129032605</v>
      </c>
      <c r="AA7">
        <v>-0.52666290769411739</v>
      </c>
      <c r="AB7">
        <v>0.50519799303856927</v>
      </c>
      <c r="AC7">
        <v>-0.50157449319441727</v>
      </c>
      <c r="AD7">
        <v>-0.5020624245986488</v>
      </c>
      <c r="AE7">
        <v>-4.9840787887001957E-3</v>
      </c>
      <c r="AF7">
        <v>-0.55646874482442032</v>
      </c>
      <c r="AG7">
        <v>4.4798254330416148E-2</v>
      </c>
      <c r="AH7">
        <v>0.63675769284918204</v>
      </c>
      <c r="AI7">
        <v>0.46100220380878659</v>
      </c>
      <c r="AJ7">
        <v>0.64265876272944045</v>
      </c>
      <c r="AK7">
        <v>0.64656243618650644</v>
      </c>
      <c r="AL7">
        <v>0.38898969524558835</v>
      </c>
      <c r="AM7">
        <v>0.34776380559252779</v>
      </c>
      <c r="AN7">
        <v>0.70248788686217645</v>
      </c>
      <c r="AO7">
        <v>0.72476948600053104</v>
      </c>
      <c r="AP7">
        <v>-6.7374774066277662E-2</v>
      </c>
      <c r="AQ7">
        <v>-0.61829524769462885</v>
      </c>
      <c r="AR7" s="1">
        <v>-0.28324872118089517</v>
      </c>
      <c r="AS7">
        <v>-0.81554774921265127</v>
      </c>
      <c r="AT7" s="2">
        <v>0.72270346829055243</v>
      </c>
      <c r="AU7" s="2">
        <v>0.43232500000000001</v>
      </c>
    </row>
    <row r="8" spans="1:47" x14ac:dyDescent="0.25">
      <c r="A8">
        <v>-0.22615837528626687</v>
      </c>
      <c r="B8">
        <v>-0.12891418476087424</v>
      </c>
      <c r="C8">
        <v>0.38242008328460575</v>
      </c>
      <c r="D8">
        <v>0.62084284259894562</v>
      </c>
      <c r="E8">
        <v>0.45871124030712734</v>
      </c>
      <c r="F8">
        <v>0.63992203850346152</v>
      </c>
      <c r="G8">
        <v>0.62272692628796356</v>
      </c>
      <c r="H8">
        <v>0.43169961772140591</v>
      </c>
      <c r="I8">
        <v>0.68783081442879557</v>
      </c>
      <c r="J8">
        <v>0.5460042087563628</v>
      </c>
      <c r="K8">
        <v>0.60810646905294763</v>
      </c>
      <c r="L8">
        <v>0.56195768470451202</v>
      </c>
      <c r="M8">
        <v>0.43316179444214514</v>
      </c>
      <c r="N8">
        <v>0.45385185810237622</v>
      </c>
      <c r="O8">
        <v>-6.7432899080609759E-2</v>
      </c>
      <c r="P8">
        <v>0.76400130471633387</v>
      </c>
      <c r="Q8">
        <v>-0.14519383878916062</v>
      </c>
      <c r="R8">
        <v>-0.19107190982230482</v>
      </c>
      <c r="S8">
        <v>-0.22815872992026917</v>
      </c>
      <c r="T8">
        <v>-0.22489904998448401</v>
      </c>
      <c r="U8">
        <v>-0.21576782983150627</v>
      </c>
      <c r="V8">
        <v>-0.15107221575124008</v>
      </c>
      <c r="W8">
        <v>-0.25141215454116017</v>
      </c>
      <c r="X8">
        <v>1.6224833609540846E-2</v>
      </c>
      <c r="Y8">
        <v>0.12082398702652027</v>
      </c>
      <c r="Z8">
        <v>9.6611398903749493E-2</v>
      </c>
      <c r="AA8">
        <v>-0.16376512750351158</v>
      </c>
      <c r="AB8">
        <v>0.14343000587654553</v>
      </c>
      <c r="AC8">
        <v>-0.14037595670380379</v>
      </c>
      <c r="AD8">
        <v>-0.14078888005504009</v>
      </c>
      <c r="AE8">
        <v>-4.9840787887001957E-3</v>
      </c>
      <c r="AF8">
        <v>-0.22780997461480187</v>
      </c>
      <c r="AG8">
        <v>4.4798254330416148E-2</v>
      </c>
      <c r="AH8">
        <v>0.63062106259297246</v>
      </c>
      <c r="AI8">
        <v>0.46100220380878659</v>
      </c>
      <c r="AJ8">
        <v>0.64265876272944045</v>
      </c>
      <c r="AK8">
        <v>0.6348592747307622</v>
      </c>
      <c r="AL8">
        <v>0.42168143579109602</v>
      </c>
      <c r="AM8">
        <v>0.50926536962673974</v>
      </c>
      <c r="AN8">
        <v>0.29475064577936616</v>
      </c>
      <c r="AO8">
        <v>0.34232777944663473</v>
      </c>
      <c r="AP8">
        <v>-6.7374774066277662E-2</v>
      </c>
      <c r="AQ8">
        <v>-0.56561803152744283</v>
      </c>
      <c r="AR8" s="1">
        <v>-0.44223216678646088</v>
      </c>
      <c r="AS8">
        <v>-0.52578543373429909</v>
      </c>
      <c r="AT8" s="2">
        <v>0.74437848546721319</v>
      </c>
      <c r="AU8" s="2">
        <v>0.549709</v>
      </c>
    </row>
    <row r="9" spans="1:47" x14ac:dyDescent="0.25">
      <c r="A9">
        <v>-0.22615837528626687</v>
      </c>
      <c r="B9">
        <v>-0.12891418476087424</v>
      </c>
      <c r="C9">
        <v>0.38242008328460575</v>
      </c>
      <c r="D9">
        <v>0.62084284259894562</v>
      </c>
      <c r="E9">
        <v>0.45871124030712734</v>
      </c>
      <c r="F9">
        <v>0.63992203850346152</v>
      </c>
      <c r="G9">
        <v>0.62272692628796356</v>
      </c>
      <c r="H9">
        <v>0.43169961772140591</v>
      </c>
      <c r="I9">
        <v>0.68783081442879557</v>
      </c>
      <c r="J9">
        <v>0.5460042087563628</v>
      </c>
      <c r="K9">
        <v>0.60810646905294763</v>
      </c>
      <c r="L9">
        <v>0.56195768470451202</v>
      </c>
      <c r="M9">
        <v>0.43316179444214514</v>
      </c>
      <c r="N9">
        <v>0.45385185810237622</v>
      </c>
      <c r="O9">
        <v>-6.7432899080609759E-2</v>
      </c>
      <c r="P9">
        <v>0.76400130471633387</v>
      </c>
      <c r="Q9">
        <v>0.30738634462959258</v>
      </c>
      <c r="R9">
        <v>-0.19107190982230482</v>
      </c>
      <c r="S9">
        <v>0.18109816855457395</v>
      </c>
      <c r="T9">
        <v>-0.10242876940778622</v>
      </c>
      <c r="U9">
        <v>-0.21576782983150627</v>
      </c>
      <c r="V9">
        <v>-0.15107221575124008</v>
      </c>
      <c r="W9">
        <v>-1.1574562206308613E-2</v>
      </c>
      <c r="X9">
        <v>-0.34217875542224163</v>
      </c>
      <c r="Y9">
        <v>-0.32486889591102097</v>
      </c>
      <c r="Z9">
        <v>-0.33432604157946161</v>
      </c>
      <c r="AA9">
        <v>0.28985709773475044</v>
      </c>
      <c r="AB9">
        <v>-0.30877997807598184</v>
      </c>
      <c r="AC9">
        <v>0.31112221390946448</v>
      </c>
      <c r="AD9">
        <v>0.31080305062447083</v>
      </c>
      <c r="AE9">
        <v>-4.9840787887001957E-3</v>
      </c>
      <c r="AF9">
        <v>0.18301348814728202</v>
      </c>
      <c r="AG9">
        <v>4.4798254330416148E-2</v>
      </c>
      <c r="AH9">
        <v>0.62295305376577736</v>
      </c>
      <c r="AI9">
        <v>0.46100220380878659</v>
      </c>
      <c r="AJ9">
        <v>0.64265876272944045</v>
      </c>
      <c r="AK9">
        <v>0.62023992616124213</v>
      </c>
      <c r="AL9">
        <v>0.46265149315806492</v>
      </c>
      <c r="AM9">
        <v>0.71376032552789492</v>
      </c>
      <c r="AN9">
        <v>-0.17521512045796023</v>
      </c>
      <c r="AO9">
        <v>-0.10457525547436534</v>
      </c>
      <c r="AP9">
        <v>-6.7374774066277662E-2</v>
      </c>
      <c r="AQ9">
        <v>-0.49977151131846181</v>
      </c>
      <c r="AR9" s="1">
        <v>-0.64096147379341595</v>
      </c>
      <c r="AS9">
        <v>-0.16358253938635656</v>
      </c>
      <c r="AT9" s="2">
        <v>0.77147225693804311</v>
      </c>
      <c r="AU9" s="2">
        <v>0.61980999999999997</v>
      </c>
    </row>
    <row r="10" spans="1:47" x14ac:dyDescent="0.25">
      <c r="A10">
        <v>-0.22615837528626687</v>
      </c>
      <c r="B10">
        <v>-0.12891418476087424</v>
      </c>
      <c r="C10">
        <v>0.38242008328460575</v>
      </c>
      <c r="D10">
        <v>0.62084284259894562</v>
      </c>
      <c r="E10">
        <v>0.45871124030712734</v>
      </c>
      <c r="F10">
        <v>0.63992203850346152</v>
      </c>
      <c r="G10">
        <v>0.62272692628796356</v>
      </c>
      <c r="H10">
        <v>0.43169961772140591</v>
      </c>
      <c r="I10">
        <v>0.68783081442879557</v>
      </c>
      <c r="J10">
        <v>0.5460042087563628</v>
      </c>
      <c r="K10">
        <v>0.60810646905294763</v>
      </c>
      <c r="L10">
        <v>0.56195768470451202</v>
      </c>
      <c r="M10">
        <v>0.43316179444214514</v>
      </c>
      <c r="N10">
        <v>0.45385185810237622</v>
      </c>
      <c r="O10">
        <v>-6.7432899080609759E-2</v>
      </c>
      <c r="P10">
        <v>0.76400130471633387</v>
      </c>
      <c r="Q10">
        <v>0.75996652804834575</v>
      </c>
      <c r="R10">
        <v>-0.19107190982230482</v>
      </c>
      <c r="S10">
        <v>0.59035506702933949</v>
      </c>
      <c r="T10">
        <v>2.0041511169032425E-2</v>
      </c>
      <c r="U10">
        <v>-0.21576782983150627</v>
      </c>
      <c r="V10">
        <v>-0.15107221575124008</v>
      </c>
      <c r="W10">
        <v>0.2282630301286793</v>
      </c>
      <c r="X10">
        <v>-0.70058234445405598</v>
      </c>
      <c r="Y10">
        <v>-0.77056177884857013</v>
      </c>
      <c r="Z10">
        <v>-0.7652634820626919</v>
      </c>
      <c r="AA10">
        <v>0.7434793229730029</v>
      </c>
      <c r="AB10">
        <v>-0.76098996202851155</v>
      </c>
      <c r="AC10">
        <v>0.76262038452273273</v>
      </c>
      <c r="AD10">
        <v>0.76239498130397976</v>
      </c>
      <c r="AE10">
        <v>-4.9840787887001957E-3</v>
      </c>
      <c r="AF10">
        <v>0.59383695090936595</v>
      </c>
      <c r="AG10">
        <v>4.4798254330416148E-2</v>
      </c>
      <c r="AH10">
        <v>0.61528813096924329</v>
      </c>
      <c r="AI10">
        <v>0.46100220380878659</v>
      </c>
      <c r="AJ10">
        <v>0.64265876272944045</v>
      </c>
      <c r="AK10">
        <v>0.60563123697853827</v>
      </c>
      <c r="AL10">
        <v>0.50373911166521801</v>
      </c>
      <c r="AM10">
        <v>0.92122327788601754</v>
      </c>
      <c r="AN10">
        <v>-0.60618793817303906</v>
      </c>
      <c r="AO10">
        <v>-0.52025362420002308</v>
      </c>
      <c r="AP10">
        <v>-6.7374774066277662E-2</v>
      </c>
      <c r="AQ10">
        <v>-0.4339249911094808</v>
      </c>
      <c r="AR10" s="1">
        <v>-0.83969078080037096</v>
      </c>
      <c r="AS10">
        <v>0.19862035496158412</v>
      </c>
      <c r="AT10" s="2">
        <v>0.79856602840887303</v>
      </c>
      <c r="AU10" s="2">
        <v>0.65722499999999995</v>
      </c>
    </row>
    <row r="11" spans="1:47" x14ac:dyDescent="0.25">
      <c r="A11">
        <v>-0.22615837528626687</v>
      </c>
      <c r="B11">
        <v>-0.12891418476087424</v>
      </c>
      <c r="C11">
        <v>0.38242008328460575</v>
      </c>
      <c r="D11">
        <v>0.62084284259894562</v>
      </c>
      <c r="E11">
        <v>0.45871124030712734</v>
      </c>
      <c r="F11">
        <v>0.63992203850346152</v>
      </c>
      <c r="G11">
        <v>0.62272692628796356</v>
      </c>
      <c r="H11">
        <v>0.43169961772140591</v>
      </c>
      <c r="I11">
        <v>0.68783081442879557</v>
      </c>
      <c r="J11">
        <v>0.5460042087563628</v>
      </c>
      <c r="K11">
        <v>0.60810646905294763</v>
      </c>
      <c r="L11">
        <v>0.56195768470451202</v>
      </c>
      <c r="M11">
        <v>0.43316179444214514</v>
      </c>
      <c r="N11">
        <v>0.45385185810237622</v>
      </c>
      <c r="O11">
        <v>-6.7432899080609759E-2</v>
      </c>
      <c r="P11">
        <v>0.76400130471633387</v>
      </c>
      <c r="Q11">
        <v>1.2125467114670989</v>
      </c>
      <c r="R11">
        <v>-0.19107190982230482</v>
      </c>
      <c r="S11">
        <v>0.99961196550418263</v>
      </c>
      <c r="T11">
        <v>0.1425117917457302</v>
      </c>
      <c r="U11">
        <v>-0.21576782983150627</v>
      </c>
      <c r="V11">
        <v>-0.15107221575124008</v>
      </c>
      <c r="W11">
        <v>0.4681006224635309</v>
      </c>
      <c r="X11">
        <v>-1.0589859334858385</v>
      </c>
      <c r="Y11">
        <v>-1.2162546617861114</v>
      </c>
      <c r="Z11">
        <v>-1.1962009225459029</v>
      </c>
      <c r="AA11">
        <v>1.197101548211265</v>
      </c>
      <c r="AB11">
        <v>-1.213199945981039</v>
      </c>
      <c r="AC11">
        <v>1.214118555136001</v>
      </c>
      <c r="AD11">
        <v>1.2139869119834907</v>
      </c>
      <c r="AE11">
        <v>-4.9840787887001957E-3</v>
      </c>
      <c r="AF11">
        <v>1.0046604136714499</v>
      </c>
      <c r="AG11">
        <v>4.4798254330416148E-2</v>
      </c>
      <c r="AH11">
        <v>0.607626292340532</v>
      </c>
      <c r="AI11">
        <v>0.46100220380878659</v>
      </c>
      <c r="AJ11">
        <v>0.64265876272944045</v>
      </c>
      <c r="AK11">
        <v>0.59103319552851086</v>
      </c>
      <c r="AL11">
        <v>0.54494479804175888</v>
      </c>
      <c r="AM11">
        <v>1.1317193143430779</v>
      </c>
      <c r="AN11">
        <v>-1.0028273599584789</v>
      </c>
      <c r="AO11">
        <v>-0.90786931824376604</v>
      </c>
      <c r="AP11">
        <v>-6.7374774066277662E-2</v>
      </c>
      <c r="AQ11">
        <v>-0.36807847090049395</v>
      </c>
      <c r="AR11" s="1">
        <v>-1.0384200878073344</v>
      </c>
      <c r="AS11">
        <v>0.56082324930952476</v>
      </c>
      <c r="AT11" s="2">
        <v>0.82565979987970295</v>
      </c>
      <c r="AU11" s="2">
        <v>0.71972000000000003</v>
      </c>
    </row>
    <row r="12" spans="1:47" x14ac:dyDescent="0.25">
      <c r="A12">
        <v>-0.22615837528626687</v>
      </c>
      <c r="B12">
        <v>-0.12891418476087424</v>
      </c>
      <c r="C12">
        <v>0.38242008328460575</v>
      </c>
      <c r="D12">
        <v>0.62084284259894562</v>
      </c>
      <c r="E12">
        <v>0.45871124030712734</v>
      </c>
      <c r="F12">
        <v>0.63992203850346152</v>
      </c>
      <c r="G12">
        <v>0.62272692628796356</v>
      </c>
      <c r="H12">
        <v>0.43169961772140591</v>
      </c>
      <c r="I12">
        <v>0.68783081442879557</v>
      </c>
      <c r="J12">
        <v>0.5460042087563628</v>
      </c>
      <c r="K12">
        <v>0.60810646905294763</v>
      </c>
      <c r="L12">
        <v>0.56195768470451202</v>
      </c>
      <c r="M12">
        <v>0.43316179444214514</v>
      </c>
      <c r="N12">
        <v>0.45385185810237622</v>
      </c>
      <c r="O12">
        <v>-6.7432899080609759E-2</v>
      </c>
      <c r="P12">
        <v>0.76400130471633387</v>
      </c>
      <c r="Q12">
        <v>1.6651268948858522</v>
      </c>
      <c r="R12">
        <v>-0.19107190982230482</v>
      </c>
      <c r="S12">
        <v>1.4088688639790259</v>
      </c>
      <c r="T12">
        <v>0.26498207232242799</v>
      </c>
      <c r="U12">
        <v>-0.21576782983150627</v>
      </c>
      <c r="V12">
        <v>-0.15107221575124008</v>
      </c>
      <c r="W12">
        <v>0.70793821479851882</v>
      </c>
      <c r="X12">
        <v>-1.417389522517621</v>
      </c>
      <c r="Y12">
        <v>-1.6619475447236527</v>
      </c>
      <c r="Z12">
        <v>-1.6271383630291332</v>
      </c>
      <c r="AA12">
        <v>1.6507237734495268</v>
      </c>
      <c r="AB12">
        <v>-1.6654099299335663</v>
      </c>
      <c r="AC12">
        <v>1.6656167257492693</v>
      </c>
      <c r="AD12">
        <v>1.6655788426630016</v>
      </c>
      <c r="AE12">
        <v>-4.9840787887001957E-3</v>
      </c>
      <c r="AF12">
        <v>1.4154838764335338</v>
      </c>
      <c r="AG12">
        <v>4.4798254330416148E-2</v>
      </c>
      <c r="AH12">
        <v>0.59996753601870678</v>
      </c>
      <c r="AI12">
        <v>0.46100220380878659</v>
      </c>
      <c r="AJ12">
        <v>0.64265876272944045</v>
      </c>
      <c r="AK12">
        <v>0.57644579017408026</v>
      </c>
      <c r="AL12">
        <v>0.5862690619330001</v>
      </c>
      <c r="AM12">
        <v>1.3453154397020697</v>
      </c>
      <c r="AN12">
        <v>-1.3690789720708976</v>
      </c>
      <c r="AO12">
        <v>-1.270171334309149</v>
      </c>
      <c r="AP12">
        <v>-6.7374774066277662E-2</v>
      </c>
      <c r="AQ12">
        <v>-0.30223195069151293</v>
      </c>
      <c r="AR12" s="1">
        <v>-1.2371493948142895</v>
      </c>
      <c r="AS12">
        <v>0.92302614365746738</v>
      </c>
      <c r="AT12" s="2">
        <v>0.85275357135053287</v>
      </c>
      <c r="AU12" s="2">
        <v>0.74212800000000001</v>
      </c>
    </row>
    <row r="13" spans="1:47" x14ac:dyDescent="0.25">
      <c r="A13">
        <v>-0.22615837528626687</v>
      </c>
      <c r="B13">
        <v>-0.12891418476087424</v>
      </c>
      <c r="C13">
        <v>0.38242008328460575</v>
      </c>
      <c r="D13">
        <v>0.62084284259894562</v>
      </c>
      <c r="E13">
        <v>0.45871124030712734</v>
      </c>
      <c r="F13">
        <v>0.63992203850346152</v>
      </c>
      <c r="G13">
        <v>0.62272692628796356</v>
      </c>
      <c r="H13">
        <v>0.43169961772140591</v>
      </c>
      <c r="I13">
        <v>0.68783081442879557</v>
      </c>
      <c r="J13">
        <v>0.5460042087563628</v>
      </c>
      <c r="K13">
        <v>0.60810646905294763</v>
      </c>
      <c r="L13">
        <v>0.56195768470451202</v>
      </c>
      <c r="M13">
        <v>0.43316179444214514</v>
      </c>
      <c r="N13">
        <v>0.45385185810237622</v>
      </c>
      <c r="O13">
        <v>-6.7432899080609759E-2</v>
      </c>
      <c r="P13">
        <v>0.76400130471633387</v>
      </c>
      <c r="Q13">
        <v>2.1177070783046053</v>
      </c>
      <c r="R13">
        <v>-0.19107190982230482</v>
      </c>
      <c r="S13">
        <v>1.8181257624538689</v>
      </c>
      <c r="T13">
        <v>0.38745235289924662</v>
      </c>
      <c r="U13">
        <v>-0.21576782983150627</v>
      </c>
      <c r="V13">
        <v>-0.15107221575124008</v>
      </c>
      <c r="W13">
        <v>0.94777580713350673</v>
      </c>
      <c r="X13">
        <v>-1.7757931115494034</v>
      </c>
      <c r="Y13">
        <v>-2.107640427661194</v>
      </c>
      <c r="Z13">
        <v>-2.0580758035123443</v>
      </c>
      <c r="AA13">
        <v>2.1043459986877795</v>
      </c>
      <c r="AB13">
        <v>-2.1176199138860961</v>
      </c>
      <c r="AC13">
        <v>2.1171148963625361</v>
      </c>
      <c r="AD13">
        <v>2.1171707733425125</v>
      </c>
      <c r="AE13">
        <v>-4.9840787887001957E-3</v>
      </c>
      <c r="AF13">
        <v>1.8263073391956177</v>
      </c>
      <c r="AG13">
        <v>4.4798254330416148E-2</v>
      </c>
      <c r="AH13">
        <v>0.59231186014407944</v>
      </c>
      <c r="AI13">
        <v>0.46100220380878659</v>
      </c>
      <c r="AJ13">
        <v>0.64265876272944045</v>
      </c>
      <c r="AK13">
        <v>0.56186900929555661</v>
      </c>
      <c r="AL13">
        <v>0.62771241592181204</v>
      </c>
      <c r="AM13">
        <v>1.5620806470398638</v>
      </c>
      <c r="AN13">
        <v>-1.7083060974264697</v>
      </c>
      <c r="AO13">
        <v>-1.6095609699119084</v>
      </c>
      <c r="AP13">
        <v>-6.7374774066277662E-2</v>
      </c>
      <c r="AQ13">
        <v>-0.23638543048253188</v>
      </c>
      <c r="AR13" s="1">
        <v>-1.4358787018212444</v>
      </c>
      <c r="AS13">
        <v>1.2852290380054081</v>
      </c>
      <c r="AT13" s="2">
        <v>0.87984734282136279</v>
      </c>
      <c r="AU13" s="2">
        <v>0.767208</v>
      </c>
    </row>
    <row r="14" spans="1:47" x14ac:dyDescent="0.25">
      <c r="A14">
        <v>-0.22615837528626687</v>
      </c>
      <c r="B14">
        <v>-0.12891418476087424</v>
      </c>
      <c r="C14">
        <v>0.38242008328460575</v>
      </c>
      <c r="D14">
        <v>0.62084284259894562</v>
      </c>
      <c r="E14">
        <v>0.45871124030712734</v>
      </c>
      <c r="F14">
        <v>0.63992203850346152</v>
      </c>
      <c r="G14">
        <v>0.62272692628796356</v>
      </c>
      <c r="H14">
        <v>0.43169961772140591</v>
      </c>
      <c r="I14">
        <v>0.68783081442879557</v>
      </c>
      <c r="J14">
        <v>0.5460042087563628</v>
      </c>
      <c r="K14">
        <v>0.60810646905294763</v>
      </c>
      <c r="L14">
        <v>0.56195768470451202</v>
      </c>
      <c r="M14">
        <v>0.43316179444214514</v>
      </c>
      <c r="N14">
        <v>0.45385185810237622</v>
      </c>
      <c r="O14">
        <v>-6.7432899080609759E-2</v>
      </c>
      <c r="P14">
        <v>0.76400130471633387</v>
      </c>
      <c r="Q14">
        <v>2.5702872617233585</v>
      </c>
      <c r="R14">
        <v>-0.19107190982230482</v>
      </c>
      <c r="S14">
        <v>2.2273826609287122</v>
      </c>
      <c r="T14">
        <v>0.50992263347594446</v>
      </c>
      <c r="U14">
        <v>-0.21576782983150627</v>
      </c>
      <c r="V14">
        <v>-0.15107221575124008</v>
      </c>
      <c r="W14">
        <v>1.1876133994683582</v>
      </c>
      <c r="X14">
        <v>-2.1341967005812177</v>
      </c>
      <c r="Y14">
        <v>-2.553333310598735</v>
      </c>
      <c r="Z14">
        <v>-2.4890132439955748</v>
      </c>
      <c r="AA14">
        <v>2.5579682239260415</v>
      </c>
      <c r="AB14">
        <v>-2.5698298978386234</v>
      </c>
      <c r="AC14">
        <v>2.5686130669758045</v>
      </c>
      <c r="AD14">
        <v>2.5687627040220233</v>
      </c>
      <c r="AE14">
        <v>-4.9840787887001957E-3</v>
      </c>
      <c r="AF14">
        <v>2.2371308019577016</v>
      </c>
      <c r="AG14">
        <v>4.4798254330416148E-2</v>
      </c>
      <c r="AH14">
        <v>0.58465926285824565</v>
      </c>
      <c r="AI14">
        <v>0.46100220380878659</v>
      </c>
      <c r="AJ14">
        <v>0.64265876272944045</v>
      </c>
      <c r="AK14">
        <v>0.54730284128991569</v>
      </c>
      <c r="AL14">
        <v>0.66927537554988692</v>
      </c>
      <c r="AM14">
        <v>1.7820859920058956</v>
      </c>
      <c r="AN14">
        <v>-2.023393382130581</v>
      </c>
      <c r="AO14">
        <v>-1.9281451106118217</v>
      </c>
      <c r="AP14">
        <v>-6.7374774066277662E-2</v>
      </c>
      <c r="AQ14">
        <v>-0.17053891027355086</v>
      </c>
      <c r="AR14" s="1">
        <v>-1.6346080088281996</v>
      </c>
      <c r="AS14">
        <v>1.6474319323533486</v>
      </c>
      <c r="AT14" s="2">
        <v>0.90694111429219271</v>
      </c>
      <c r="AU14" s="2">
        <v>0.779748</v>
      </c>
    </row>
    <row r="15" spans="1:47" x14ac:dyDescent="0.25">
      <c r="A15">
        <v>-0.22615837528626687</v>
      </c>
      <c r="B15">
        <v>-0.12891418476087424</v>
      </c>
      <c r="C15">
        <v>0.38242008328460575</v>
      </c>
      <c r="D15">
        <v>0.62084284259894562</v>
      </c>
      <c r="E15">
        <v>0.45871124030712734</v>
      </c>
      <c r="F15">
        <v>0.63992203850346152</v>
      </c>
      <c r="G15">
        <v>0.62272692628796356</v>
      </c>
      <c r="H15">
        <v>0.43169961772140591</v>
      </c>
      <c r="I15">
        <v>0.68783081442879557</v>
      </c>
      <c r="J15">
        <v>0.5460042087563628</v>
      </c>
      <c r="K15">
        <v>0.60810646905294763</v>
      </c>
      <c r="L15">
        <v>0.56195768470451202</v>
      </c>
      <c r="M15">
        <v>0.43316179444214514</v>
      </c>
      <c r="N15">
        <v>0.45385185810237622</v>
      </c>
      <c r="O15">
        <v>-6.7432899080609759E-2</v>
      </c>
      <c r="P15">
        <v>0.76400130471633387</v>
      </c>
      <c r="Q15">
        <v>3.0228674451421118</v>
      </c>
      <c r="R15">
        <v>-0.19107190982230482</v>
      </c>
      <c r="S15">
        <v>2.6366395594034775</v>
      </c>
      <c r="T15">
        <v>0.6323929140526422</v>
      </c>
      <c r="U15">
        <v>-0.21576782983150627</v>
      </c>
      <c r="V15">
        <v>-0.15107221575124008</v>
      </c>
      <c r="W15">
        <v>1.4274509918033462</v>
      </c>
      <c r="X15">
        <v>-2.4926002896130002</v>
      </c>
      <c r="Y15">
        <v>-2.9990261935362845</v>
      </c>
      <c r="Z15">
        <v>-2.9199506844787857</v>
      </c>
      <c r="AA15">
        <v>3.0115904491642937</v>
      </c>
      <c r="AB15">
        <v>-3.0220398817911507</v>
      </c>
      <c r="AC15">
        <v>3.0201112375890724</v>
      </c>
      <c r="AD15">
        <v>3.0203546347015324</v>
      </c>
      <c r="AE15">
        <v>-4.9840787887001957E-3</v>
      </c>
      <c r="AF15">
        <v>2.6479542647196639</v>
      </c>
      <c r="AG15">
        <v>4.4798254330416148E-2</v>
      </c>
      <c r="AH15">
        <v>0.57700974230466728</v>
      </c>
      <c r="AI15">
        <v>0.46100220380878659</v>
      </c>
      <c r="AJ15">
        <v>0.64265876272944045</v>
      </c>
      <c r="AK15">
        <v>0.53274727457117754</v>
      </c>
      <c r="AL15">
        <v>0.71095845933883151</v>
      </c>
      <c r="AM15">
        <v>2.0054046704805617</v>
      </c>
      <c r="AN15">
        <v>-2.3168290277515728</v>
      </c>
      <c r="AO15">
        <v>-2.2277800087422155</v>
      </c>
      <c r="AP15">
        <v>-6.7374774066277662E-2</v>
      </c>
      <c r="AQ15">
        <v>-0.10469239006456399</v>
      </c>
      <c r="AR15" s="1">
        <v>-1.8333373158351629</v>
      </c>
      <c r="AS15">
        <v>2.0096348267012911</v>
      </c>
      <c r="AT15" s="2">
        <v>0.93403488576302263</v>
      </c>
      <c r="AU15" s="2">
        <v>0.80462299999999998</v>
      </c>
    </row>
    <row r="16" spans="1:47" x14ac:dyDescent="0.25">
      <c r="A16">
        <v>8.2982726931961004</v>
      </c>
      <c r="B16">
        <v>2.719818849115998</v>
      </c>
      <c r="C16">
        <v>5.8690892518969147</v>
      </c>
      <c r="D16">
        <v>0.99649710792391621</v>
      </c>
      <c r="E16">
        <v>2.0650927993985739</v>
      </c>
      <c r="F16">
        <v>-5.506652003585196</v>
      </c>
      <c r="G16">
        <v>1.1300689083702167</v>
      </c>
      <c r="H16">
        <v>4.9895806149922741</v>
      </c>
      <c r="I16">
        <v>-3.1268915019471626</v>
      </c>
      <c r="J16">
        <v>-5.6229915333167924</v>
      </c>
      <c r="K16">
        <v>-4.0695129680178557</v>
      </c>
      <c r="L16">
        <v>-5.6210675499783163</v>
      </c>
      <c r="M16">
        <v>-7.529851439499561</v>
      </c>
      <c r="N16">
        <v>-7.4530450080812294</v>
      </c>
      <c r="O16">
        <v>-1.2527600456257635</v>
      </c>
      <c r="P16">
        <v>3.3080668633353221</v>
      </c>
      <c r="Q16">
        <v>-0.59777402220791387</v>
      </c>
      <c r="R16">
        <v>-0.19107190982230482</v>
      </c>
      <c r="S16">
        <v>-0.63741562839511223</v>
      </c>
      <c r="T16">
        <v>-0.3473693305611818</v>
      </c>
      <c r="U16">
        <v>-0.21576782983150627</v>
      </c>
      <c r="V16">
        <v>-0.15107221575124008</v>
      </c>
      <c r="W16">
        <v>-0.49124974687614809</v>
      </c>
      <c r="X16">
        <v>0.37462842264132334</v>
      </c>
      <c r="Y16">
        <v>0.56651686996406148</v>
      </c>
      <c r="Z16">
        <v>0.52754883938697972</v>
      </c>
      <c r="AA16">
        <v>-0.61738735274176404</v>
      </c>
      <c r="AB16">
        <v>0.59563998982907296</v>
      </c>
      <c r="AC16">
        <v>-0.59187412731707056</v>
      </c>
      <c r="AD16">
        <v>-0.59238081073455107</v>
      </c>
      <c r="AE16">
        <v>-4.9840787887001957E-3</v>
      </c>
      <c r="AF16">
        <v>-0.63863343737688583</v>
      </c>
      <c r="AG16">
        <v>2.4307461619518858</v>
      </c>
      <c r="AH16">
        <v>1.0116973891680503</v>
      </c>
      <c r="AI16">
        <v>2.0667960173858031</v>
      </c>
      <c r="AJ16">
        <v>-5.4861565699301709</v>
      </c>
      <c r="AK16">
        <v>1.1547514359989561</v>
      </c>
      <c r="AL16">
        <v>4.8545740469998684</v>
      </c>
      <c r="AM16">
        <v>-2.8430850045838199</v>
      </c>
      <c r="AN16">
        <v>-3.6166466910144646</v>
      </c>
      <c r="AO16">
        <v>-4.0274485616809281</v>
      </c>
      <c r="AP16">
        <v>-1.2523966758414919</v>
      </c>
      <c r="AQ16">
        <v>5.5923485384165934</v>
      </c>
      <c r="AR16" s="1">
        <v>3.7100606759820489</v>
      </c>
      <c r="AS16">
        <v>3.6330400315682163</v>
      </c>
      <c r="AT16" s="2">
        <v>3.2460367179404241</v>
      </c>
      <c r="AU16" s="2">
        <v>0.53535999999999995</v>
      </c>
    </row>
    <row r="17" spans="1:47" x14ac:dyDescent="0.25">
      <c r="A17">
        <v>-0.40012635627570292</v>
      </c>
      <c r="B17">
        <v>1.0670728906431308</v>
      </c>
      <c r="C17">
        <v>0.62632270108332344</v>
      </c>
      <c r="D17">
        <v>1.0320523226298801</v>
      </c>
      <c r="E17">
        <v>0.67673485780225362</v>
      </c>
      <c r="F17">
        <v>0.89602929025715572</v>
      </c>
      <c r="G17">
        <v>0.99725687117590922</v>
      </c>
      <c r="H17">
        <v>0.7768398268688641</v>
      </c>
      <c r="I17">
        <v>1.0437232754318024</v>
      </c>
      <c r="J17">
        <v>0.90366498601578638</v>
      </c>
      <c r="K17">
        <v>1.0086603435246115</v>
      </c>
      <c r="L17">
        <v>0.92371896108528018</v>
      </c>
      <c r="M17">
        <v>0.57762447300752162</v>
      </c>
      <c r="N17">
        <v>0.61521710026938836</v>
      </c>
      <c r="O17">
        <v>-0.52538755024152406</v>
      </c>
      <c r="P17">
        <v>0.80943104683452904</v>
      </c>
      <c r="Q17">
        <v>3.9280278119796184</v>
      </c>
      <c r="R17">
        <v>-0.19107190982230482</v>
      </c>
      <c r="S17">
        <v>3.455153356353164</v>
      </c>
      <c r="T17">
        <v>0.87733347520615867</v>
      </c>
      <c r="U17">
        <v>-0.21576782983150627</v>
      </c>
      <c r="V17">
        <v>-0.15107221575124008</v>
      </c>
      <c r="W17">
        <v>1.9071261764731857</v>
      </c>
      <c r="X17">
        <v>-3.2094074676765652</v>
      </c>
      <c r="Y17">
        <v>-3.8904119594113671</v>
      </c>
      <c r="Z17">
        <v>-3.7818255654452271</v>
      </c>
      <c r="AA17">
        <v>3.9188348996408084</v>
      </c>
      <c r="AB17">
        <v>-3.926459849696208</v>
      </c>
      <c r="AC17">
        <v>3.9231075788156091</v>
      </c>
      <c r="AD17">
        <v>3.9235384960605542</v>
      </c>
      <c r="AE17">
        <v>-4.9840787887001957E-3</v>
      </c>
      <c r="AF17">
        <v>3.4696011902438317</v>
      </c>
      <c r="AG17">
        <v>1.0464936839014591</v>
      </c>
      <c r="AH17">
        <v>0.96964614399339566</v>
      </c>
      <c r="AI17">
        <v>0.67894605046583323</v>
      </c>
      <c r="AJ17">
        <v>0.89802606825692455</v>
      </c>
      <c r="AK17">
        <v>0.87530612015513509</v>
      </c>
      <c r="AL17">
        <v>1.1383659418383427</v>
      </c>
      <c r="AM17">
        <v>2.7787075994694854</v>
      </c>
      <c r="AN17">
        <v>-2.792618488100314</v>
      </c>
      <c r="AO17">
        <v>-2.7053662388697166</v>
      </c>
      <c r="AP17">
        <v>-0.52521149300686865</v>
      </c>
      <c r="AQ17">
        <v>-0.33383828039182684</v>
      </c>
      <c r="AR17" s="1">
        <v>-2.5693474545132697</v>
      </c>
      <c r="AS17">
        <v>2.4695207520839029</v>
      </c>
      <c r="AT17" s="2">
        <v>1.0333787144893882</v>
      </c>
      <c r="AU17" s="2">
        <v>0.87966</v>
      </c>
    </row>
    <row r="18" spans="1:47" x14ac:dyDescent="0.25">
      <c r="A18">
        <v>-0.31314236578098492</v>
      </c>
      <c r="B18">
        <v>0.92433573968410931</v>
      </c>
      <c r="C18">
        <v>0.55110039839773428</v>
      </c>
      <c r="D18">
        <v>0.85456922995518536</v>
      </c>
      <c r="E18">
        <v>0.58469186834086695</v>
      </c>
      <c r="F18">
        <v>0.73596225791109471</v>
      </c>
      <c r="G18">
        <v>0.85381987100605949</v>
      </c>
      <c r="H18">
        <v>0.65248783974955993</v>
      </c>
      <c r="I18">
        <v>0.8222172905887839</v>
      </c>
      <c r="J18">
        <v>0.70982328739160838</v>
      </c>
      <c r="K18">
        <v>0.80158228131796505</v>
      </c>
      <c r="L18">
        <v>0.71042904353722525</v>
      </c>
      <c r="M18">
        <v>0.50272911355478034</v>
      </c>
      <c r="N18">
        <v>0.53005211134791064</v>
      </c>
      <c r="O18">
        <v>-0.5630663490707376</v>
      </c>
      <c r="P18">
        <v>0.68695246208386873</v>
      </c>
      <c r="Q18">
        <v>-0.59777402220791387</v>
      </c>
      <c r="R18">
        <v>-0.19107190982230482</v>
      </c>
      <c r="S18">
        <v>-0.63741562839511223</v>
      </c>
      <c r="T18">
        <v>-0.3473693305611818</v>
      </c>
      <c r="U18">
        <v>-0.21576782983150627</v>
      </c>
      <c r="V18">
        <v>-0.15107221575124008</v>
      </c>
      <c r="W18">
        <v>-0.49124974687614809</v>
      </c>
      <c r="X18">
        <v>0.37462842264132334</v>
      </c>
      <c r="Y18">
        <v>0.56651686996406148</v>
      </c>
      <c r="Z18">
        <v>0.52754883938697972</v>
      </c>
      <c r="AA18">
        <v>-0.61738735274176404</v>
      </c>
      <c r="AB18">
        <v>0.59563998982907296</v>
      </c>
      <c r="AC18">
        <v>-0.59187412731707056</v>
      </c>
      <c r="AD18">
        <v>-0.59238081073455107</v>
      </c>
      <c r="AE18">
        <v>-4.9840787887001957E-3</v>
      </c>
      <c r="AF18">
        <v>-0.63863343737688583</v>
      </c>
      <c r="AG18">
        <v>0.92694460625163855</v>
      </c>
      <c r="AH18">
        <v>0.87061923090563365</v>
      </c>
      <c r="AI18">
        <v>0.58693673784411937</v>
      </c>
      <c r="AJ18">
        <v>0.7384215023022469</v>
      </c>
      <c r="AK18">
        <v>0.87963487719939171</v>
      </c>
      <c r="AL18">
        <v>0.59754105721224415</v>
      </c>
      <c r="AM18">
        <v>0.41867133915134924</v>
      </c>
      <c r="AN18">
        <v>0.84791802922954818</v>
      </c>
      <c r="AO18">
        <v>0.87086644433460592</v>
      </c>
      <c r="AP18">
        <v>-0.56288058881332159</v>
      </c>
      <c r="AQ18">
        <v>-0.7967393174609706</v>
      </c>
      <c r="AR18" s="1">
        <v>-0.40703025372710017</v>
      </c>
      <c r="AS18">
        <v>-0.99655059305785221</v>
      </c>
      <c r="AT18" s="2">
        <v>0.64069965330551848</v>
      </c>
      <c r="AU18" s="2">
        <v>0.4199524</v>
      </c>
    </row>
    <row r="19" spans="1:47" x14ac:dyDescent="0.25">
      <c r="A19">
        <v>-0.22615837528626687</v>
      </c>
      <c r="B19">
        <v>0.78159858872508792</v>
      </c>
      <c r="C19">
        <v>0.47587809571215162</v>
      </c>
      <c r="D19">
        <v>0.67708613728035161</v>
      </c>
      <c r="E19">
        <v>0.49264887887948311</v>
      </c>
      <c r="F19">
        <v>0.57589522556503936</v>
      </c>
      <c r="G19">
        <v>0.71038287083620211</v>
      </c>
      <c r="H19">
        <v>0.52813585263025575</v>
      </c>
      <c r="I19">
        <v>0.6007113057457697</v>
      </c>
      <c r="J19">
        <v>0.51598158876743327</v>
      </c>
      <c r="K19">
        <v>0.59450421911131368</v>
      </c>
      <c r="L19">
        <v>0.49713912598917281</v>
      </c>
      <c r="M19">
        <v>0.427833754102039</v>
      </c>
      <c r="N19">
        <v>0.44488712242642969</v>
      </c>
      <c r="O19">
        <v>-0.60074514789997202</v>
      </c>
      <c r="P19">
        <v>0.56447387733321641</v>
      </c>
      <c r="Q19">
        <v>-0.59777402220791387</v>
      </c>
      <c r="R19">
        <v>-0.19107190982230482</v>
      </c>
      <c r="S19">
        <v>-0.63741562839511223</v>
      </c>
      <c r="T19">
        <v>-0.3473693305611818</v>
      </c>
      <c r="U19">
        <v>-0.21576782983150627</v>
      </c>
      <c r="V19">
        <v>-0.15107221575124008</v>
      </c>
      <c r="W19">
        <v>-0.49124974687614809</v>
      </c>
      <c r="X19">
        <v>0.37462842264132334</v>
      </c>
      <c r="Y19">
        <v>0.56651686996406148</v>
      </c>
      <c r="Z19">
        <v>0.52754883938697972</v>
      </c>
      <c r="AA19">
        <v>-0.61738735274176404</v>
      </c>
      <c r="AB19">
        <v>0.59563998982907296</v>
      </c>
      <c r="AC19">
        <v>-0.59187412731707056</v>
      </c>
      <c r="AD19">
        <v>-0.59238081073455107</v>
      </c>
      <c r="AE19">
        <v>-4.9840787887001957E-3</v>
      </c>
      <c r="AF19">
        <v>-0.63863343737688583</v>
      </c>
      <c r="AG19">
        <v>0.80739552860182617</v>
      </c>
      <c r="AH19">
        <v>0.69419872638096514</v>
      </c>
      <c r="AI19">
        <v>0.49492742522238348</v>
      </c>
      <c r="AJ19">
        <v>0.57881693634756937</v>
      </c>
      <c r="AK19">
        <v>0.73678589474558598</v>
      </c>
      <c r="AL19">
        <v>0.47548452327450091</v>
      </c>
      <c r="AM19">
        <v>0.23571903543100181</v>
      </c>
      <c r="AN19">
        <v>0.80629066211947764</v>
      </c>
      <c r="AO19">
        <v>0.81861041675783774</v>
      </c>
      <c r="AP19">
        <v>-0.60054968461980773</v>
      </c>
      <c r="AQ19">
        <v>-0.6011751524402924</v>
      </c>
      <c r="AR19" s="1">
        <v>-0.23200612301050627</v>
      </c>
      <c r="AS19">
        <v>-0.840592994720195</v>
      </c>
      <c r="AT19" s="2">
        <v>0.51895830682991584</v>
      </c>
      <c r="AU19" s="2">
        <v>0.44390580000000002</v>
      </c>
    </row>
    <row r="20" spans="1:47" x14ac:dyDescent="0.25">
      <c r="A20">
        <v>-5.219039429683079E-2</v>
      </c>
      <c r="B20">
        <v>0.49612428680704496</v>
      </c>
      <c r="C20">
        <v>0.32543349034097979</v>
      </c>
      <c r="D20">
        <v>0.3221199519309621</v>
      </c>
      <c r="E20">
        <v>0.30856289995670966</v>
      </c>
      <c r="F20">
        <v>0.25576116087292289</v>
      </c>
      <c r="G20">
        <v>0.42350887049650254</v>
      </c>
      <c r="H20">
        <v>0.27943187839164285</v>
      </c>
      <c r="I20">
        <v>0.15769933605973699</v>
      </c>
      <c r="J20">
        <v>0.12829819151907734</v>
      </c>
      <c r="K20">
        <v>0.18034809469801574</v>
      </c>
      <c r="L20">
        <v>7.0559290893062912E-2</v>
      </c>
      <c r="M20">
        <v>0.2780430351965536</v>
      </c>
      <c r="N20">
        <v>0.27455714458347424</v>
      </c>
      <c r="O20">
        <v>-0.67610274555842009</v>
      </c>
      <c r="P20">
        <v>0.31951670783190383</v>
      </c>
      <c r="Q20">
        <v>-0.59777402220791387</v>
      </c>
      <c r="R20">
        <v>-0.19107190982230482</v>
      </c>
      <c r="S20">
        <v>-0.63741562839511223</v>
      </c>
      <c r="T20">
        <v>-0.3473693305611818</v>
      </c>
      <c r="U20">
        <v>-0.21576782983150627</v>
      </c>
      <c r="V20">
        <v>-0.15107221575124008</v>
      </c>
      <c r="W20">
        <v>-0.49124974687614809</v>
      </c>
      <c r="X20">
        <v>0.37462842264132334</v>
      </c>
      <c r="Y20">
        <v>0.56651686996406148</v>
      </c>
      <c r="Z20">
        <v>0.52754883938697972</v>
      </c>
      <c r="AA20">
        <v>-0.61738735274176404</v>
      </c>
      <c r="AB20">
        <v>0.59563998982907296</v>
      </c>
      <c r="AC20">
        <v>-0.59187412731707056</v>
      </c>
      <c r="AD20">
        <v>-0.59238081073455107</v>
      </c>
      <c r="AE20">
        <v>-4.9840787887001957E-3</v>
      </c>
      <c r="AF20">
        <v>-0.63863343737688583</v>
      </c>
      <c r="AG20">
        <v>0.56829737330218522</v>
      </c>
      <c r="AH20">
        <v>0.34135771733257531</v>
      </c>
      <c r="AI20">
        <v>0.31090879997893373</v>
      </c>
      <c r="AJ20">
        <v>0.2596078044382143</v>
      </c>
      <c r="AK20">
        <v>0.45108792983832863</v>
      </c>
      <c r="AL20">
        <v>0.23137145539901821</v>
      </c>
      <c r="AM20">
        <v>-0.13018557200995634</v>
      </c>
      <c r="AN20">
        <v>0.7230359278994396</v>
      </c>
      <c r="AO20">
        <v>0.71409836160418372</v>
      </c>
      <c r="AP20">
        <v>-0.67588787623274682</v>
      </c>
      <c r="AQ20">
        <v>-0.21004682239893596</v>
      </c>
      <c r="AR20" s="1">
        <v>0.1180421384226898</v>
      </c>
      <c r="AS20">
        <v>-0.52867779804488046</v>
      </c>
      <c r="AT20" s="2">
        <v>0.27547561387874264</v>
      </c>
      <c r="AU20" s="2">
        <v>0.46440199999999998</v>
      </c>
    </row>
    <row r="21" spans="1:47" x14ac:dyDescent="0.25">
      <c r="A21">
        <v>0.12177758669260529</v>
      </c>
      <c r="B21">
        <v>0.21064998488900874</v>
      </c>
      <c r="C21">
        <v>0.17498888496980794</v>
      </c>
      <c r="D21">
        <v>-3.2846233418566413E-2</v>
      </c>
      <c r="E21">
        <v>0.12447692103393912</v>
      </c>
      <c r="F21">
        <v>-6.4372903819199245E-2</v>
      </c>
      <c r="G21">
        <v>0.13663487015679537</v>
      </c>
      <c r="H21">
        <v>3.0727904153029995E-2</v>
      </c>
      <c r="I21">
        <v>-0.28531263362629566</v>
      </c>
      <c r="J21">
        <v>-0.25938520572927865</v>
      </c>
      <c r="K21">
        <v>-0.2338080297152822</v>
      </c>
      <c r="L21">
        <v>-0.35602054420304696</v>
      </c>
      <c r="M21">
        <v>0.12825231629107098</v>
      </c>
      <c r="N21">
        <v>0.1042271667405156</v>
      </c>
      <c r="O21">
        <v>-0.75146034321684452</v>
      </c>
      <c r="P21">
        <v>7.4559538330591202E-2</v>
      </c>
      <c r="Q21">
        <v>-0.59777402220791387</v>
      </c>
      <c r="R21">
        <v>-0.19107190982230482</v>
      </c>
      <c r="S21">
        <v>-0.63741562839511223</v>
      </c>
      <c r="T21">
        <v>-0.3473693305611818</v>
      </c>
      <c r="U21">
        <v>-0.21576782983150627</v>
      </c>
      <c r="V21">
        <v>-0.15107221575124008</v>
      </c>
      <c r="W21">
        <v>-0.49124974687614809</v>
      </c>
      <c r="X21">
        <v>0.37462842264132334</v>
      </c>
      <c r="Y21">
        <v>0.56651686996406148</v>
      </c>
      <c r="Z21">
        <v>0.52754883938697972</v>
      </c>
      <c r="AA21">
        <v>-0.61738735274176404</v>
      </c>
      <c r="AB21">
        <v>0.59563998982907296</v>
      </c>
      <c r="AC21">
        <v>-0.59187412731707056</v>
      </c>
      <c r="AD21">
        <v>-0.59238081073455107</v>
      </c>
      <c r="AE21">
        <v>-4.9840787887001957E-3</v>
      </c>
      <c r="AF21">
        <v>-0.63863343737688583</v>
      </c>
      <c r="AG21">
        <v>0.3291992180026248</v>
      </c>
      <c r="AH21">
        <v>-1.1483291716130257E-2</v>
      </c>
      <c r="AI21">
        <v>0.12689017473548403</v>
      </c>
      <c r="AJ21">
        <v>-5.9601327471140851E-2</v>
      </c>
      <c r="AK21">
        <v>0.1653899649310793</v>
      </c>
      <c r="AL21">
        <v>-1.2741612476460591E-2</v>
      </c>
      <c r="AM21">
        <v>-0.49609017945064526</v>
      </c>
      <c r="AN21">
        <v>0.63978119367950004</v>
      </c>
      <c r="AO21">
        <v>0.60958630645053213</v>
      </c>
      <c r="AP21">
        <v>-0.75122606784564772</v>
      </c>
      <c r="AQ21">
        <v>0.18108150764241457</v>
      </c>
      <c r="AR21" s="1">
        <v>0.46809039985587758</v>
      </c>
      <c r="AS21">
        <v>-0.2167626013695659</v>
      </c>
      <c r="AT21" s="2">
        <v>3.1992920927553396E-2</v>
      </c>
      <c r="AU21" s="2">
        <v>0.51224709999999996</v>
      </c>
    </row>
    <row r="22" spans="1:47" x14ac:dyDescent="0.25">
      <c r="A22">
        <v>-0.40012635627570292</v>
      </c>
      <c r="B22">
        <v>1.0670728906431308</v>
      </c>
      <c r="C22">
        <v>0.62632270108332344</v>
      </c>
      <c r="D22">
        <v>1.0320523226298801</v>
      </c>
      <c r="E22">
        <v>0.67673485780225362</v>
      </c>
      <c r="F22">
        <v>0.89602929025715572</v>
      </c>
      <c r="G22">
        <v>0.99725687117590922</v>
      </c>
      <c r="H22">
        <v>0.7768398268688641</v>
      </c>
      <c r="I22">
        <v>1.0437232754318024</v>
      </c>
      <c r="J22">
        <v>0.90366498601578638</v>
      </c>
      <c r="K22">
        <v>1.0086603435246115</v>
      </c>
      <c r="L22">
        <v>0.92371896108528018</v>
      </c>
      <c r="M22">
        <v>0.57762447300752162</v>
      </c>
      <c r="N22">
        <v>0.61521710026938836</v>
      </c>
      <c r="O22">
        <v>-0.52538755024152406</v>
      </c>
      <c r="P22">
        <v>0.80943104683452904</v>
      </c>
      <c r="Q22">
        <v>-0.14519383878916062</v>
      </c>
      <c r="R22">
        <v>-0.19107190982230482</v>
      </c>
      <c r="S22">
        <v>-0.22815872992026917</v>
      </c>
      <c r="T22">
        <v>-0.22489904998448401</v>
      </c>
      <c r="U22">
        <v>-0.21576782983150627</v>
      </c>
      <c r="V22">
        <v>-0.15107221575124008</v>
      </c>
      <c r="W22">
        <v>-0.25141215454116017</v>
      </c>
      <c r="X22">
        <v>1.6224833609540846E-2</v>
      </c>
      <c r="Y22">
        <v>0.12082398702652027</v>
      </c>
      <c r="Z22">
        <v>9.6611398903749493E-2</v>
      </c>
      <c r="AA22">
        <v>-0.16376512750351158</v>
      </c>
      <c r="AB22">
        <v>0.14343000587654553</v>
      </c>
      <c r="AC22">
        <v>-0.14037595670380379</v>
      </c>
      <c r="AD22">
        <v>-0.14078888005504009</v>
      </c>
      <c r="AE22">
        <v>-4.9840787887001957E-3</v>
      </c>
      <c r="AF22">
        <v>-0.22780997461480187</v>
      </c>
      <c r="AG22">
        <v>1.0464936839014591</v>
      </c>
      <c r="AH22">
        <v>1.0392863542868278</v>
      </c>
      <c r="AI22">
        <v>0.67894605046583323</v>
      </c>
      <c r="AJ22">
        <v>0.89802606825692455</v>
      </c>
      <c r="AK22">
        <v>1.0077177602872023</v>
      </c>
      <c r="AL22">
        <v>0.76093523950110709</v>
      </c>
      <c r="AM22">
        <v>0.80531647657908112</v>
      </c>
      <c r="AN22">
        <v>0.37141168271283348</v>
      </c>
      <c r="AO22">
        <v>0.4376204613139929</v>
      </c>
      <c r="AP22">
        <v>-0.52521149300686865</v>
      </c>
      <c r="AQ22">
        <v>-0.92645696227266772</v>
      </c>
      <c r="AR22" s="1">
        <v>-0.78078369145064908</v>
      </c>
      <c r="AS22">
        <v>-0.79030529704756691</v>
      </c>
      <c r="AT22" s="2">
        <v>0.78953477125193505</v>
      </c>
      <c r="AU22" s="2">
        <v>0.41582999999999998</v>
      </c>
    </row>
    <row r="23" spans="1:47" x14ac:dyDescent="0.25">
      <c r="A23">
        <v>-0.31314236578098492</v>
      </c>
      <c r="B23">
        <v>0.92433573968410931</v>
      </c>
      <c r="C23">
        <v>0.55110039839774083</v>
      </c>
      <c r="D23">
        <v>0.85456922995513485</v>
      </c>
      <c r="E23">
        <v>0.58469186834086695</v>
      </c>
      <c r="F23">
        <v>0.73596225791110037</v>
      </c>
      <c r="G23">
        <v>0.85381987100605949</v>
      </c>
      <c r="H23">
        <v>0.65248783974955993</v>
      </c>
      <c r="I23">
        <v>0.82221729058878812</v>
      </c>
      <c r="J23">
        <v>0.70982328739160838</v>
      </c>
      <c r="K23">
        <v>0.80158228131796017</v>
      </c>
      <c r="L23">
        <v>0.71042904353722525</v>
      </c>
      <c r="M23">
        <v>0.50272911355477756</v>
      </c>
      <c r="N23">
        <v>0.47738428925173626</v>
      </c>
      <c r="O23">
        <v>-0.56306634907074549</v>
      </c>
      <c r="P23">
        <v>0.68695246208386873</v>
      </c>
      <c r="Q23">
        <v>-0.14519383878916062</v>
      </c>
      <c r="R23">
        <v>-0.19107190982230482</v>
      </c>
      <c r="S23">
        <v>-0.22815872992026917</v>
      </c>
      <c r="T23">
        <v>-0.22489904998448401</v>
      </c>
      <c r="U23">
        <v>-0.21576782983150627</v>
      </c>
      <c r="V23">
        <v>-0.15107221575124008</v>
      </c>
      <c r="W23">
        <v>-0.25141215454116017</v>
      </c>
      <c r="X23">
        <v>1.6224833609540846E-2</v>
      </c>
      <c r="Y23">
        <v>0.12082398702652027</v>
      </c>
      <c r="Z23">
        <v>9.6611398903749493E-2</v>
      </c>
      <c r="AA23">
        <v>-0.16376512750351158</v>
      </c>
      <c r="AB23">
        <v>0.14343000587654553</v>
      </c>
      <c r="AC23">
        <v>-0.14037595670380379</v>
      </c>
      <c r="AD23">
        <v>-0.14078888005504009</v>
      </c>
      <c r="AE23">
        <v>-4.9840787887001957E-3</v>
      </c>
      <c r="AF23">
        <v>-0.22780997461480187</v>
      </c>
      <c r="AG23">
        <v>-0.14899709259664098</v>
      </c>
      <c r="AH23">
        <v>0.8629013647355509</v>
      </c>
      <c r="AI23">
        <v>0.58693673784410838</v>
      </c>
      <c r="AJ23">
        <v>0.73842150230225045</v>
      </c>
      <c r="AK23">
        <v>0.86492089347822776</v>
      </c>
      <c r="AL23">
        <v>0.63870408963503755</v>
      </c>
      <c r="AM23">
        <v>0.62105550115833175</v>
      </c>
      <c r="AN23">
        <v>0.33166746659990926</v>
      </c>
      <c r="AO23">
        <v>0.35622462888565398</v>
      </c>
      <c r="AP23">
        <v>-0.56288058881333436</v>
      </c>
      <c r="AQ23">
        <v>-0.73089279725198952</v>
      </c>
      <c r="AR23" s="1">
        <v>-0.60575956073404691</v>
      </c>
      <c r="AS23">
        <v>-0.6343476987099097</v>
      </c>
      <c r="AT23" s="2">
        <v>0.66779342477633241</v>
      </c>
      <c r="AU23" s="2">
        <v>0.55471999999999999</v>
      </c>
    </row>
    <row r="24" spans="1:47" x14ac:dyDescent="0.25">
      <c r="A24">
        <v>-0.22615837528626687</v>
      </c>
      <c r="B24">
        <v>0.78159858872508792</v>
      </c>
      <c r="C24">
        <v>0.47587809571215162</v>
      </c>
      <c r="D24">
        <v>0.67708613728038325</v>
      </c>
      <c r="E24">
        <v>0.49264887887948017</v>
      </c>
      <c r="F24">
        <v>0.57589522556503936</v>
      </c>
      <c r="G24">
        <v>0.71038287083620211</v>
      </c>
      <c r="H24">
        <v>0.52813585263025575</v>
      </c>
      <c r="I24">
        <v>0.6007113057457697</v>
      </c>
      <c r="J24">
        <v>0.51598158876743039</v>
      </c>
      <c r="K24">
        <v>0.59450421911131368</v>
      </c>
      <c r="L24">
        <v>0.49713912598917026</v>
      </c>
      <c r="M24">
        <v>0.427833754102039</v>
      </c>
      <c r="N24">
        <v>0.33955147823407783</v>
      </c>
      <c r="O24">
        <v>-0.6007451478999668</v>
      </c>
      <c r="P24">
        <v>0.56447387733321641</v>
      </c>
      <c r="Q24">
        <v>-0.14519383878916062</v>
      </c>
      <c r="R24">
        <v>-0.19107190982230482</v>
      </c>
      <c r="S24">
        <v>-0.22815872992026917</v>
      </c>
      <c r="T24">
        <v>-0.22489904998448401</v>
      </c>
      <c r="U24">
        <v>-0.21576782983150627</v>
      </c>
      <c r="V24">
        <v>-0.15107221575124008</v>
      </c>
      <c r="W24">
        <v>-0.25141215454116017</v>
      </c>
      <c r="X24">
        <v>1.6224833609540846E-2</v>
      </c>
      <c r="Y24">
        <v>0.12082398702652027</v>
      </c>
      <c r="Z24">
        <v>9.6611398903749493E-2</v>
      </c>
      <c r="AA24">
        <v>-0.16376512750351158</v>
      </c>
      <c r="AB24">
        <v>0.14343000587654553</v>
      </c>
      <c r="AC24">
        <v>-0.14037595670380379</v>
      </c>
      <c r="AD24">
        <v>-0.14078888005504009</v>
      </c>
      <c r="AE24">
        <v>-4.9840787887001957E-3</v>
      </c>
      <c r="AF24">
        <v>-0.22780997461480187</v>
      </c>
      <c r="AG24">
        <v>-1.3444878690947411</v>
      </c>
      <c r="AH24">
        <v>0.68651637518420372</v>
      </c>
      <c r="AI24">
        <v>0.49492742522238348</v>
      </c>
      <c r="AJ24">
        <v>0.57881693634756937</v>
      </c>
      <c r="AK24">
        <v>0.72212402666938202</v>
      </c>
      <c r="AL24">
        <v>0.51647293976891773</v>
      </c>
      <c r="AM24">
        <v>0.43679452573747457</v>
      </c>
      <c r="AN24">
        <v>0.29192325048703538</v>
      </c>
      <c r="AO24">
        <v>0.27482879645736008</v>
      </c>
      <c r="AP24">
        <v>-0.60054968461980007</v>
      </c>
      <c r="AQ24">
        <v>-0.53532863223131133</v>
      </c>
      <c r="AR24" s="1">
        <v>-0.43073543001745301</v>
      </c>
      <c r="AS24">
        <v>-0.47839010037225238</v>
      </c>
      <c r="AT24" s="2">
        <v>0.54605207830074576</v>
      </c>
      <c r="AU24" s="2">
        <v>0.65954000000000002</v>
      </c>
    </row>
    <row r="25" spans="1:47" x14ac:dyDescent="0.25">
      <c r="A25">
        <v>-0.13917438479154884</v>
      </c>
      <c r="B25">
        <v>0.63886143776606641</v>
      </c>
      <c r="C25">
        <v>0.40065579302656895</v>
      </c>
      <c r="D25">
        <v>0.49960304460563792</v>
      </c>
      <c r="E25">
        <v>0.40060588941809344</v>
      </c>
      <c r="F25">
        <v>0.41582819321897824</v>
      </c>
      <c r="G25">
        <v>0.56694587066635238</v>
      </c>
      <c r="H25">
        <v>0.40378386551094703</v>
      </c>
      <c r="I25">
        <v>0.37920532090275128</v>
      </c>
      <c r="J25">
        <v>0.32213989014325245</v>
      </c>
      <c r="K25">
        <v>0.38742615690466226</v>
      </c>
      <c r="L25">
        <v>0.28384920844111533</v>
      </c>
      <c r="M25">
        <v>0.35293839464929494</v>
      </c>
      <c r="N25">
        <v>0.20171866721641943</v>
      </c>
      <c r="O25">
        <v>-0.63842394672918823</v>
      </c>
      <c r="P25">
        <v>0.4419952925825561</v>
      </c>
      <c r="Q25">
        <v>-0.14519383878916062</v>
      </c>
      <c r="R25">
        <v>-0.19107190982230482</v>
      </c>
      <c r="S25">
        <v>-0.22815872992026917</v>
      </c>
      <c r="T25">
        <v>-0.22489904998448401</v>
      </c>
      <c r="U25">
        <v>-0.21576782983150627</v>
      </c>
      <c r="V25">
        <v>-0.15107221575124008</v>
      </c>
      <c r="W25">
        <v>-0.25141215454116017</v>
      </c>
      <c r="X25">
        <v>1.6224833609540846E-2</v>
      </c>
      <c r="Y25">
        <v>0.12082398702652027</v>
      </c>
      <c r="Z25">
        <v>9.6611398903749493E-2</v>
      </c>
      <c r="AA25">
        <v>-0.16376512750351158</v>
      </c>
      <c r="AB25">
        <v>0.14343000587654553</v>
      </c>
      <c r="AC25">
        <v>-0.14037595670380379</v>
      </c>
      <c r="AD25">
        <v>-0.14078888005504009</v>
      </c>
      <c r="AE25">
        <v>-4.9840787887001957E-3</v>
      </c>
      <c r="AF25">
        <v>-0.22780997461480187</v>
      </c>
      <c r="AG25">
        <v>-2.539978645592841</v>
      </c>
      <c r="AH25">
        <v>0.51013138563287064</v>
      </c>
      <c r="AI25">
        <v>0.40291811260065863</v>
      </c>
      <c r="AJ25">
        <v>0.41921237039289183</v>
      </c>
      <c r="AK25">
        <v>0.57932715986053618</v>
      </c>
      <c r="AL25">
        <v>0.39424178990279396</v>
      </c>
      <c r="AM25">
        <v>0.25253355031662339</v>
      </c>
      <c r="AN25">
        <v>0.2521790343741615</v>
      </c>
      <c r="AO25">
        <v>0.19343296402906365</v>
      </c>
      <c r="AP25">
        <v>-0.63821878042626323</v>
      </c>
      <c r="AQ25">
        <v>-0.33976446721063314</v>
      </c>
      <c r="AR25" s="1">
        <v>-0.25571129930085917</v>
      </c>
      <c r="AS25">
        <v>-0.32243250203459517</v>
      </c>
      <c r="AT25" s="2">
        <v>0.42431073182515916</v>
      </c>
      <c r="AU25" s="2">
        <v>0.72282999999999997</v>
      </c>
    </row>
    <row r="26" spans="1:47" x14ac:dyDescent="0.25">
      <c r="A26">
        <v>-5.219039429683079E-2</v>
      </c>
      <c r="B26">
        <v>0.49612428680704496</v>
      </c>
      <c r="C26">
        <v>0.32543349034097979</v>
      </c>
      <c r="D26">
        <v>0.32211995193089893</v>
      </c>
      <c r="E26">
        <v>0.3085628999567126</v>
      </c>
      <c r="F26">
        <v>0.25576116087291723</v>
      </c>
      <c r="G26">
        <v>0.42350887049650254</v>
      </c>
      <c r="H26">
        <v>0.27943187839164285</v>
      </c>
      <c r="I26">
        <v>0.15769933605973699</v>
      </c>
      <c r="J26">
        <v>0.12829819151907446</v>
      </c>
      <c r="K26">
        <v>0.18034809469801574</v>
      </c>
      <c r="L26">
        <v>7.0559290893060359E-2</v>
      </c>
      <c r="M26">
        <v>0.27804303519655088</v>
      </c>
      <c r="N26">
        <v>6.3885856198760985E-2</v>
      </c>
      <c r="O26">
        <v>-0.67610274555840955</v>
      </c>
      <c r="P26">
        <v>0.31951670783189579</v>
      </c>
      <c r="Q26">
        <v>-0.14519383878916062</v>
      </c>
      <c r="R26">
        <v>-0.19107190982230482</v>
      </c>
      <c r="S26">
        <v>-0.22815872992026917</v>
      </c>
      <c r="T26">
        <v>-0.22489904998448401</v>
      </c>
      <c r="U26">
        <v>-0.21576782983150627</v>
      </c>
      <c r="V26">
        <v>-0.15107221575124008</v>
      </c>
      <c r="W26">
        <v>-0.25141215454116017</v>
      </c>
      <c r="X26">
        <v>1.6224833609540846E-2</v>
      </c>
      <c r="Y26">
        <v>0.12082398702652027</v>
      </c>
      <c r="Z26">
        <v>9.6611398903749493E-2</v>
      </c>
      <c r="AA26">
        <v>-0.16376512750351158</v>
      </c>
      <c r="AB26">
        <v>0.14343000587654553</v>
      </c>
      <c r="AC26">
        <v>-0.14037595670380379</v>
      </c>
      <c r="AD26">
        <v>-0.14078888005504009</v>
      </c>
      <c r="AE26">
        <v>-4.9840787887001957E-3</v>
      </c>
      <c r="AF26">
        <v>-0.22780997461480187</v>
      </c>
      <c r="AG26">
        <v>-3.735469422090941</v>
      </c>
      <c r="AH26">
        <v>0.33374639608153761</v>
      </c>
      <c r="AI26">
        <v>0.31090879997893928</v>
      </c>
      <c r="AJ26">
        <v>0.25960780443821074</v>
      </c>
      <c r="AK26">
        <v>0.43653029305169844</v>
      </c>
      <c r="AL26">
        <v>0.27201064003667408</v>
      </c>
      <c r="AM26">
        <v>6.8272574895778163E-2</v>
      </c>
      <c r="AN26">
        <v>0.21243481826128544</v>
      </c>
      <c r="AO26">
        <v>0.11203713160076975</v>
      </c>
      <c r="AP26">
        <v>-0.67588787623272895</v>
      </c>
      <c r="AQ26">
        <v>-0.14420030218995494</v>
      </c>
      <c r="AR26" s="1">
        <v>-8.0687168584256966E-2</v>
      </c>
      <c r="AS26">
        <v>-0.16647490369693788</v>
      </c>
      <c r="AT26" s="2">
        <v>0.30256938534955652</v>
      </c>
      <c r="AU26" s="2">
        <v>0.74722999999999995</v>
      </c>
    </row>
    <row r="27" spans="1:47" x14ac:dyDescent="0.25">
      <c r="A27">
        <v>-0.3827295581767593</v>
      </c>
      <c r="B27">
        <v>1.0688758862341905</v>
      </c>
      <c r="C27">
        <v>0.6384038587873716</v>
      </c>
      <c r="D27">
        <v>1.0307088410122931</v>
      </c>
      <c r="E27">
        <v>0.68064282830452594</v>
      </c>
      <c r="F27">
        <v>0.88322392766947244</v>
      </c>
      <c r="G27">
        <v>1.0028349767380667</v>
      </c>
      <c r="H27">
        <v>0.7748095903444675</v>
      </c>
      <c r="I27">
        <v>1.0296358655170983</v>
      </c>
      <c r="J27">
        <v>0.89152540488982945</v>
      </c>
      <c r="K27">
        <v>1.0025630810110917</v>
      </c>
      <c r="L27">
        <v>0.9015619819160956</v>
      </c>
      <c r="M27">
        <v>0.56467403002954586</v>
      </c>
      <c r="N27">
        <v>0.60311470710686199</v>
      </c>
      <c r="O27">
        <v>-0.50865107428938272</v>
      </c>
      <c r="P27">
        <v>0.82078848236407587</v>
      </c>
      <c r="Q27">
        <v>-0.58872241853953888</v>
      </c>
      <c r="R27">
        <v>-0.12410391378742691</v>
      </c>
      <c r="S27">
        <v>-0.59921831787076774</v>
      </c>
      <c r="T27">
        <v>-0.31782320827096389</v>
      </c>
      <c r="U27">
        <v>-0.11998178634661522</v>
      </c>
      <c r="V27">
        <v>-0.35063208661111683</v>
      </c>
      <c r="W27">
        <v>-0.43848547656248349</v>
      </c>
      <c r="X27">
        <v>0.40473432411999993</v>
      </c>
      <c r="Y27">
        <v>0.63675806831501924</v>
      </c>
      <c r="Z27">
        <v>0.50427821760088654</v>
      </c>
      <c r="AA27">
        <v>-0.61838707114449776</v>
      </c>
      <c r="AB27">
        <v>0.5882536198552587</v>
      </c>
      <c r="AC27">
        <v>-0.59204664237777471</v>
      </c>
      <c r="AD27">
        <v>-0.59266305569122502</v>
      </c>
      <c r="AE27">
        <v>-0.48100274412819849</v>
      </c>
      <c r="AF27">
        <v>-0.62083108732380698</v>
      </c>
      <c r="AG27">
        <v>1.0453586907284704</v>
      </c>
      <c r="AH27">
        <v>1.0438335625490867</v>
      </c>
      <c r="AI27">
        <v>0.68172162475644726</v>
      </c>
      <c r="AJ27">
        <v>0.89164060852681049</v>
      </c>
      <c r="AK27">
        <v>1.0247891853005207</v>
      </c>
      <c r="AL27">
        <v>0.71413808460928618</v>
      </c>
      <c r="AM27">
        <v>0.55816283552316814</v>
      </c>
      <c r="AN27">
        <v>0.88255467916878705</v>
      </c>
      <c r="AO27">
        <v>0.91601172219715077</v>
      </c>
      <c r="AP27">
        <v>-0.50316377131540069</v>
      </c>
      <c r="AQ27">
        <v>-0.9765003176314947</v>
      </c>
      <c r="AR27" s="1">
        <v>-0.57646295564048744</v>
      </c>
      <c r="AS27">
        <v>-1.1303908073969042</v>
      </c>
      <c r="AT27" s="2">
        <v>0.77490413465767982</v>
      </c>
      <c r="AU27" s="2">
        <v>0.53200000000000003</v>
      </c>
    </row>
    <row r="28" spans="1:47" x14ac:dyDescent="0.25">
      <c r="A28">
        <v>-0.33053916387992854</v>
      </c>
      <c r="B28">
        <v>1.0742848730073766</v>
      </c>
      <c r="C28">
        <v>0.67464733189951587</v>
      </c>
      <c r="D28">
        <v>1.0266783961596835</v>
      </c>
      <c r="E28">
        <v>0.69236673981133678</v>
      </c>
      <c r="F28">
        <v>0.84480783990641695</v>
      </c>
      <c r="G28">
        <v>1.0195692934245537</v>
      </c>
      <c r="H28">
        <v>0.7687188807712777</v>
      </c>
      <c r="I28">
        <v>0.98737363577299042</v>
      </c>
      <c r="J28">
        <v>0.85510666151195269</v>
      </c>
      <c r="K28">
        <v>0.98427129347053732</v>
      </c>
      <c r="L28">
        <v>0.83509104440853688</v>
      </c>
      <c r="M28">
        <v>0.52582270109561058</v>
      </c>
      <c r="N28">
        <v>0.56680752761928599</v>
      </c>
      <c r="O28">
        <v>-0.45844164643297691</v>
      </c>
      <c r="P28">
        <v>0.85486078895272433</v>
      </c>
      <c r="Q28">
        <v>-0.56156760753441359</v>
      </c>
      <c r="R28">
        <v>7.6800074317299766E-2</v>
      </c>
      <c r="S28">
        <v>-0.48462638629781168</v>
      </c>
      <c r="T28">
        <v>-0.22918484140538631</v>
      </c>
      <c r="U28">
        <v>0.16737634410830551</v>
      </c>
      <c r="V28">
        <v>-0.9493116991903926</v>
      </c>
      <c r="W28">
        <v>-0.28019266562135331</v>
      </c>
      <c r="X28">
        <v>0.49505202855599795</v>
      </c>
      <c r="Y28">
        <v>0.84748166336788455</v>
      </c>
      <c r="Z28">
        <v>0.43446635224258762</v>
      </c>
      <c r="AA28">
        <v>-0.62138622635268004</v>
      </c>
      <c r="AB28">
        <v>0.56609450993380916</v>
      </c>
      <c r="AC28">
        <v>-0.59256418755988716</v>
      </c>
      <c r="AD28">
        <v>-0.5935097905612492</v>
      </c>
      <c r="AE28">
        <v>-1.9090587401508146</v>
      </c>
      <c r="AF28">
        <v>-0.56742403716469236</v>
      </c>
      <c r="AG28">
        <v>1.0419542452401267</v>
      </c>
      <c r="AH28">
        <v>1.0342169124528042</v>
      </c>
      <c r="AI28">
        <v>0.69004684018174667</v>
      </c>
      <c r="AJ28">
        <v>0.87246889196313804</v>
      </c>
      <c r="AK28">
        <v>1.0317029417671377</v>
      </c>
      <c r="AL28">
        <v>0.6977674229048999</v>
      </c>
      <c r="AM28">
        <v>0.4283615691479295</v>
      </c>
      <c r="AN28">
        <v>0.8615810088005823</v>
      </c>
      <c r="AO28">
        <v>0.89467739165640192</v>
      </c>
      <c r="AP28">
        <v>-0.43694408571558319</v>
      </c>
      <c r="AQ28">
        <v>-0.92909082308102675</v>
      </c>
      <c r="AR28" s="1">
        <v>-0.55968866923086769</v>
      </c>
      <c r="AS28">
        <v>-1.0640386554010925</v>
      </c>
      <c r="AT28" s="2">
        <v>0.81229353928743597</v>
      </c>
      <c r="AU28" s="2">
        <v>0.33529999999999999</v>
      </c>
    </row>
    <row r="29" spans="1:47" x14ac:dyDescent="0.25">
      <c r="A29">
        <v>-0.31314236578098492</v>
      </c>
      <c r="B29">
        <v>1.0760878685984363</v>
      </c>
      <c r="C29">
        <v>0.68672848960356392</v>
      </c>
      <c r="D29">
        <v>1.0253349145420965</v>
      </c>
      <c r="E29">
        <v>0.69627471031360899</v>
      </c>
      <c r="F29">
        <v>0.83200247731873367</v>
      </c>
      <c r="G29">
        <v>1.025147398986711</v>
      </c>
      <c r="H29">
        <v>0.7666886442468811</v>
      </c>
      <c r="I29">
        <v>0.9732862258582905</v>
      </c>
      <c r="J29">
        <v>0.84296708038599288</v>
      </c>
      <c r="K29">
        <v>0.97817403095701749</v>
      </c>
      <c r="L29">
        <v>0.8129340652393523</v>
      </c>
      <c r="M29">
        <v>0.51287225811763215</v>
      </c>
      <c r="N29">
        <v>0.55470513445675962</v>
      </c>
      <c r="O29">
        <v>-0.44170517048083552</v>
      </c>
      <c r="P29">
        <v>0.86621822448227104</v>
      </c>
      <c r="Q29">
        <v>-0.5525160038660385</v>
      </c>
      <c r="R29">
        <v>0.14376807035217767</v>
      </c>
      <c r="S29">
        <v>-0.44642907577354468</v>
      </c>
      <c r="T29">
        <v>-0.19963871911516839</v>
      </c>
      <c r="U29">
        <v>0.2631623875931966</v>
      </c>
      <c r="V29">
        <v>-1.1488715700502694</v>
      </c>
      <c r="W29">
        <v>-0.22742839530768866</v>
      </c>
      <c r="X29">
        <v>0.52515793003467448</v>
      </c>
      <c r="Y29">
        <v>0.91772286171884221</v>
      </c>
      <c r="Z29">
        <v>0.41119573045649438</v>
      </c>
      <c r="AA29">
        <v>-0.62238594475541376</v>
      </c>
      <c r="AB29">
        <v>0.55870813995999258</v>
      </c>
      <c r="AC29">
        <v>-0.59273670262059119</v>
      </c>
      <c r="AD29">
        <v>-0.59379203551792525</v>
      </c>
      <c r="AE29">
        <v>-2.3850774054903128</v>
      </c>
      <c r="AF29">
        <v>-0.5496216871117352</v>
      </c>
      <c r="AG29">
        <v>1.0408196080527119</v>
      </c>
      <c r="AH29">
        <v>1.0310119851172257</v>
      </c>
      <c r="AI29">
        <v>0.69282140962158045</v>
      </c>
      <c r="AJ29">
        <v>0.86607320219993278</v>
      </c>
      <c r="AK29">
        <v>1.0340067873941328</v>
      </c>
      <c r="AL29">
        <v>0.69231315340536714</v>
      </c>
      <c r="AM29">
        <v>0.38528712078304611</v>
      </c>
      <c r="AN29">
        <v>0.85458927901320714</v>
      </c>
      <c r="AO29">
        <v>0.88756525425885047</v>
      </c>
      <c r="AP29">
        <v>-0.41484531344395109</v>
      </c>
      <c r="AQ29">
        <v>-0.91328765823087266</v>
      </c>
      <c r="AR29" s="1">
        <v>-0.55409724042766106</v>
      </c>
      <c r="AS29">
        <v>-1.0419212714024892</v>
      </c>
      <c r="AT29" s="2">
        <v>0.82475667416401077</v>
      </c>
      <c r="AU29" s="2">
        <v>0.31019999999999998</v>
      </c>
    </row>
    <row r="30" spans="1:47" x14ac:dyDescent="0.25">
      <c r="A30">
        <v>-0.40012635627570292</v>
      </c>
      <c r="B30">
        <v>1.0670728906431308</v>
      </c>
      <c r="C30">
        <v>0.62632270108332344</v>
      </c>
      <c r="D30">
        <v>1.0320523226298801</v>
      </c>
      <c r="E30">
        <v>0.67673485780225362</v>
      </c>
      <c r="F30">
        <v>0.89602929025715572</v>
      </c>
      <c r="G30">
        <v>0.99725687117590922</v>
      </c>
      <c r="H30">
        <v>0.7768398268688641</v>
      </c>
      <c r="I30">
        <v>1.0437232754318024</v>
      </c>
      <c r="J30">
        <v>0.90366498601578638</v>
      </c>
      <c r="K30">
        <v>1.0086603435246115</v>
      </c>
      <c r="L30">
        <v>0.92371896108528018</v>
      </c>
      <c r="M30">
        <v>0.57762447300752162</v>
      </c>
      <c r="N30">
        <v>0.61521710026938836</v>
      </c>
      <c r="O30">
        <v>-0.52538755024152406</v>
      </c>
      <c r="P30">
        <v>0.80943104683452904</v>
      </c>
      <c r="Q30">
        <v>1.2125467114670989</v>
      </c>
      <c r="R30">
        <v>-0.19107190982230482</v>
      </c>
      <c r="S30">
        <v>0.99961196550418263</v>
      </c>
      <c r="T30">
        <v>0.1425117917457302</v>
      </c>
      <c r="U30">
        <v>-0.21576782983150627</v>
      </c>
      <c r="V30">
        <v>-0.15107221575124008</v>
      </c>
      <c r="W30">
        <v>0.4681006224635309</v>
      </c>
      <c r="X30">
        <v>-1.0589859334858385</v>
      </c>
      <c r="Y30">
        <v>-1.2162546617861114</v>
      </c>
      <c r="Z30">
        <v>-1.1962009225459029</v>
      </c>
      <c r="AA30">
        <v>1.197101548211265</v>
      </c>
      <c r="AB30">
        <v>-1.213199945981039</v>
      </c>
      <c r="AC30">
        <v>1.214118555136001</v>
      </c>
      <c r="AD30">
        <v>1.2139869119834907</v>
      </c>
      <c r="AE30">
        <v>-4.9840787887001957E-3</v>
      </c>
      <c r="AF30">
        <v>1.0046604136714499</v>
      </c>
      <c r="AG30">
        <v>1.0464936839014591</v>
      </c>
      <c r="AH30">
        <v>1.016044929425475</v>
      </c>
      <c r="AI30">
        <v>0.67894605046583323</v>
      </c>
      <c r="AJ30">
        <v>0.89802606825692455</v>
      </c>
      <c r="AK30">
        <v>0.96348403696810148</v>
      </c>
      <c r="AL30">
        <v>0.8856609026299147</v>
      </c>
      <c r="AM30">
        <v>1.4342627701318527</v>
      </c>
      <c r="AN30">
        <v>-0.93532711098624477</v>
      </c>
      <c r="AO30">
        <v>-0.82222652821115272</v>
      </c>
      <c r="AP30">
        <v>-0.52521149300686865</v>
      </c>
      <c r="AQ30">
        <v>-0.72891740164571883</v>
      </c>
      <c r="AR30" s="1">
        <v>-1.3769716124715226</v>
      </c>
      <c r="AS30">
        <v>0.29630338599625511</v>
      </c>
      <c r="AT30" s="2">
        <v>0.87081608566442481</v>
      </c>
      <c r="AU30" s="2">
        <v>0.62011000000000005</v>
      </c>
    </row>
    <row r="31" spans="1:47" x14ac:dyDescent="0.25">
      <c r="A31">
        <v>0.12177758669260529</v>
      </c>
      <c r="B31">
        <v>-1.2768213777365762</v>
      </c>
      <c r="C31">
        <v>-1.0901134783786917</v>
      </c>
      <c r="D31">
        <v>-1.345447005035376</v>
      </c>
      <c r="E31">
        <v>-0.73630500275577992</v>
      </c>
      <c r="F31">
        <v>-0.8326946590802764</v>
      </c>
      <c r="G31">
        <v>-1.3375787427000114</v>
      </c>
      <c r="H31">
        <v>-1.1630511721923018</v>
      </c>
      <c r="I31">
        <v>-1.4141590333702008</v>
      </c>
      <c r="J31">
        <v>-0.93293615852440193</v>
      </c>
      <c r="K31">
        <v>-1.1268928973115524</v>
      </c>
      <c r="L31">
        <v>-0.83905815304844045</v>
      </c>
      <c r="M31">
        <v>-0.41525937856799855</v>
      </c>
      <c r="N31">
        <v>-0.44710407733010854</v>
      </c>
      <c r="O31">
        <v>2.3743330294513272</v>
      </c>
      <c r="P31">
        <v>-0.81786231583925828</v>
      </c>
      <c r="Q31">
        <v>-0.59777402220791387</v>
      </c>
      <c r="R31">
        <v>-0.19107190982230482</v>
      </c>
      <c r="S31">
        <v>-0.63741562839511223</v>
      </c>
      <c r="T31">
        <v>-0.3473693305611818</v>
      </c>
      <c r="U31">
        <v>-0.21576782983150627</v>
      </c>
      <c r="V31">
        <v>-0.15107221575124008</v>
      </c>
      <c r="W31">
        <v>-0.49124974687614809</v>
      </c>
      <c r="X31">
        <v>0.37462842264132334</v>
      </c>
      <c r="Y31">
        <v>0.56651686996406148</v>
      </c>
      <c r="Z31">
        <v>0.52754883938697972</v>
      </c>
      <c r="AA31">
        <v>-0.61738735274176404</v>
      </c>
      <c r="AB31">
        <v>0.59563998982907296</v>
      </c>
      <c r="AC31">
        <v>-0.59187412731707056</v>
      </c>
      <c r="AD31">
        <v>-0.59238081073455107</v>
      </c>
      <c r="AE31">
        <v>-4.9840787887001957E-3</v>
      </c>
      <c r="AF31">
        <v>-0.63863343737688583</v>
      </c>
      <c r="AG31">
        <v>-0.91662801224278168</v>
      </c>
      <c r="AH31">
        <v>-1.3162255456276273</v>
      </c>
      <c r="AI31">
        <v>-0.73357680475481835</v>
      </c>
      <c r="AJ31">
        <v>-0.82570324405359319</v>
      </c>
      <c r="AK31">
        <v>-1.30278013250939</v>
      </c>
      <c r="AL31">
        <v>-1.1844843382787791</v>
      </c>
      <c r="AM31">
        <v>-1.4284579866953988</v>
      </c>
      <c r="AN31">
        <v>0.33769357415532308</v>
      </c>
      <c r="AO31">
        <v>0.27129728582172097</v>
      </c>
      <c r="AP31">
        <v>2.3737623522982911</v>
      </c>
      <c r="AQ31">
        <v>0.86061759619911438</v>
      </c>
      <c r="AR31" s="1">
        <v>1.2229332882889163</v>
      </c>
      <c r="AS31">
        <v>0.13643452228406114</v>
      </c>
      <c r="AT31" s="2">
        <v>-0.8550571570273805</v>
      </c>
      <c r="AU31" s="2">
        <v>0.71582000000000001</v>
      </c>
    </row>
    <row r="32" spans="1:47" x14ac:dyDescent="0.25">
      <c r="A32">
        <v>0.12177758669260529</v>
      </c>
      <c r="B32">
        <v>-1.2768213777365762</v>
      </c>
      <c r="C32">
        <v>-1.0901134783786917</v>
      </c>
      <c r="D32">
        <v>-1.345447005035376</v>
      </c>
      <c r="E32">
        <v>-0.73630500275577992</v>
      </c>
      <c r="F32">
        <v>-0.8326946590802764</v>
      </c>
      <c r="G32">
        <v>-1.3375787427000114</v>
      </c>
      <c r="H32">
        <v>-1.1630511721923018</v>
      </c>
      <c r="I32">
        <v>-1.4141590333702008</v>
      </c>
      <c r="J32">
        <v>-0.93293615852440193</v>
      </c>
      <c r="K32">
        <v>-1.1268928973115524</v>
      </c>
      <c r="L32">
        <v>-0.83905815304844045</v>
      </c>
      <c r="M32">
        <v>-0.41525937856799855</v>
      </c>
      <c r="N32">
        <v>-0.44710407733010854</v>
      </c>
      <c r="O32">
        <v>2.3743330294513272</v>
      </c>
      <c r="P32">
        <v>-0.81786231583925828</v>
      </c>
      <c r="Q32">
        <v>1.2125467114670989</v>
      </c>
      <c r="R32">
        <v>-0.19107190982230482</v>
      </c>
      <c r="S32">
        <v>0.99961196550418263</v>
      </c>
      <c r="T32">
        <v>0.1425117917457302</v>
      </c>
      <c r="U32">
        <v>-0.21576782983150627</v>
      </c>
      <c r="V32">
        <v>-0.15107221575124008</v>
      </c>
      <c r="W32">
        <v>0.4681006224635309</v>
      </c>
      <c r="X32">
        <v>-1.0589859334858385</v>
      </c>
      <c r="Y32">
        <v>-1.2162546617861114</v>
      </c>
      <c r="Z32">
        <v>-1.1962009225459029</v>
      </c>
      <c r="AA32">
        <v>1.197101548211265</v>
      </c>
      <c r="AB32">
        <v>-1.213199945981039</v>
      </c>
      <c r="AC32">
        <v>1.214118555136001</v>
      </c>
      <c r="AD32">
        <v>1.2139869119834907</v>
      </c>
      <c r="AE32">
        <v>-4.9840787887001957E-3</v>
      </c>
      <c r="AF32">
        <v>1.0046604136714499</v>
      </c>
      <c r="AG32">
        <v>-0.91662801224278168</v>
      </c>
      <c r="AH32">
        <v>-1.3453185172593358</v>
      </c>
      <c r="AI32">
        <v>-0.73357680475481835</v>
      </c>
      <c r="AJ32">
        <v>-0.82570324405359319</v>
      </c>
      <c r="AK32">
        <v>-1.3583903575382694</v>
      </c>
      <c r="AL32">
        <v>-1.0293640263933275</v>
      </c>
      <c r="AM32">
        <v>-0.65517797141087009</v>
      </c>
      <c r="AN32">
        <v>-1.3992525195929306</v>
      </c>
      <c r="AO32">
        <v>-1.3860415625925047</v>
      </c>
      <c r="AP32">
        <v>2.3737623522982911</v>
      </c>
      <c r="AQ32">
        <v>1.1240036770350443</v>
      </c>
      <c r="AR32" s="1">
        <v>0.42801606026108774</v>
      </c>
      <c r="AS32">
        <v>1.5852460996758257</v>
      </c>
      <c r="AT32" s="2">
        <v>-0.74668207114406082</v>
      </c>
      <c r="AU32" s="2">
        <v>0.84289999999999998</v>
      </c>
    </row>
    <row r="33" spans="1:47" x14ac:dyDescent="0.25">
      <c r="A33">
        <v>-0.31314236578098492</v>
      </c>
      <c r="B33">
        <v>0.69445380182379413</v>
      </c>
      <c r="C33">
        <v>0.3470883956595574</v>
      </c>
      <c r="D33">
        <v>0.64177571075629514</v>
      </c>
      <c r="E33">
        <v>0.44482766089116504</v>
      </c>
      <c r="F33">
        <v>0.60790863203425038</v>
      </c>
      <c r="G33">
        <v>0.61210196331242106</v>
      </c>
      <c r="H33">
        <v>0.45809269253856172</v>
      </c>
      <c r="I33">
        <v>0.81016884789857735</v>
      </c>
      <c r="J33">
        <v>0.59756479525908879</v>
      </c>
      <c r="K33">
        <v>0.65135298751816528</v>
      </c>
      <c r="L33">
        <v>0.62812475712405769</v>
      </c>
      <c r="M33">
        <v>0.40120214909621249</v>
      </c>
      <c r="N33">
        <v>0.42695765107453981</v>
      </c>
      <c r="O33">
        <v>-0.54160756791934239</v>
      </c>
      <c r="P33">
        <v>0.44190443309832317</v>
      </c>
      <c r="Q33">
        <v>-0.59777402220791387</v>
      </c>
      <c r="R33">
        <v>-0.19107190982230482</v>
      </c>
      <c r="S33">
        <v>-0.63741562839511223</v>
      </c>
      <c r="T33">
        <v>-0.3473693305611818</v>
      </c>
      <c r="U33">
        <v>-0.21576782983150627</v>
      </c>
      <c r="V33">
        <v>-0.15107221575124008</v>
      </c>
      <c r="W33">
        <v>-0.49124974687614809</v>
      </c>
      <c r="X33">
        <v>0.37462842264132334</v>
      </c>
      <c r="Y33">
        <v>0.56651686996406148</v>
      </c>
      <c r="Z33">
        <v>0.52754883938697972</v>
      </c>
      <c r="AA33">
        <v>-0.61738735274176404</v>
      </c>
      <c r="AB33">
        <v>0.59563998982907296</v>
      </c>
      <c r="AC33">
        <v>-0.59187412731707056</v>
      </c>
      <c r="AD33">
        <v>-0.59238081073455107</v>
      </c>
      <c r="AE33">
        <v>-4.9840787887001957E-3</v>
      </c>
      <c r="AF33">
        <v>-0.63863343737688583</v>
      </c>
      <c r="AG33">
        <v>0.73440767066830437</v>
      </c>
      <c r="AH33">
        <v>0.65909970275883367</v>
      </c>
      <c r="AI33">
        <v>0.44712370413960245</v>
      </c>
      <c r="AJ33">
        <v>0.61073784953850485</v>
      </c>
      <c r="AK33">
        <v>0.63890788824945499</v>
      </c>
      <c r="AL33">
        <v>0.40673431232176571</v>
      </c>
      <c r="AM33">
        <v>0.40871995861420457</v>
      </c>
      <c r="AN33">
        <v>0.79148862890401661</v>
      </c>
      <c r="AO33">
        <v>0.80760914779427162</v>
      </c>
      <c r="AP33">
        <v>-0.54142733371499274</v>
      </c>
      <c r="AQ33">
        <v>-0.68348330270152158</v>
      </c>
      <c r="AR33" s="1">
        <v>-0.28005518318950362</v>
      </c>
      <c r="AS33">
        <v>-0.93636969473198228</v>
      </c>
      <c r="AT33" s="2">
        <v>0.39712664778276324</v>
      </c>
      <c r="AU33" s="2">
        <v>0.47105000000000002</v>
      </c>
    </row>
    <row r="34" spans="1:47" x14ac:dyDescent="0.25">
      <c r="A34">
        <v>-0.22615837528626687</v>
      </c>
      <c r="B34">
        <v>0.32183471300445737</v>
      </c>
      <c r="C34">
        <v>6.7854090235791323E-2</v>
      </c>
      <c r="D34">
        <v>0.25149909888271016</v>
      </c>
      <c r="E34">
        <v>0.2129204639800765</v>
      </c>
      <c r="F34">
        <v>0.31978797381134505</v>
      </c>
      <c r="G34">
        <v>0.22694705544892527</v>
      </c>
      <c r="H34">
        <v>0.13934555820826389</v>
      </c>
      <c r="I34">
        <v>0.57661442036535637</v>
      </c>
      <c r="J34">
        <v>0.29146460450239126</v>
      </c>
      <c r="K34">
        <v>0.29404563151171903</v>
      </c>
      <c r="L34">
        <v>0.3325305531628327</v>
      </c>
      <c r="M34">
        <v>0.22477982518490064</v>
      </c>
      <c r="N34">
        <v>0.23869820187969129</v>
      </c>
      <c r="O34">
        <v>-0.55782758559715817</v>
      </c>
      <c r="P34">
        <v>7.4377819362117223E-2</v>
      </c>
      <c r="Q34">
        <v>-0.59777402220791387</v>
      </c>
      <c r="R34">
        <v>-0.19107190982230482</v>
      </c>
      <c r="S34">
        <v>-0.63741562839511223</v>
      </c>
      <c r="T34">
        <v>-0.3473693305611818</v>
      </c>
      <c r="U34">
        <v>-0.21576782983150627</v>
      </c>
      <c r="V34">
        <v>-0.15107221575124008</v>
      </c>
      <c r="W34">
        <v>-0.49124974687614809</v>
      </c>
      <c r="X34">
        <v>0.37462842264132334</v>
      </c>
      <c r="Y34">
        <v>0.56651686996406148</v>
      </c>
      <c r="Z34">
        <v>0.52754883938697972</v>
      </c>
      <c r="AA34">
        <v>-0.61738735274176404</v>
      </c>
      <c r="AB34">
        <v>0.59563998982907296</v>
      </c>
      <c r="AC34">
        <v>-0.59187412731707056</v>
      </c>
      <c r="AD34">
        <v>-0.59238081073455107</v>
      </c>
      <c r="AE34">
        <v>-4.9840787887001957E-3</v>
      </c>
      <c r="AF34">
        <v>-0.63863343737688583</v>
      </c>
      <c r="AG34">
        <v>0.42232165743506916</v>
      </c>
      <c r="AH34">
        <v>0.27115967008798947</v>
      </c>
      <c r="AI34">
        <v>0.21530135781334675</v>
      </c>
      <c r="AJ34">
        <v>0.32344963082008532</v>
      </c>
      <c r="AK34">
        <v>0.25533191684607454</v>
      </c>
      <c r="AL34">
        <v>9.3871033493547834E-2</v>
      </c>
      <c r="AM34">
        <v>0.21581627435671849</v>
      </c>
      <c r="AN34">
        <v>0.69343186146851743</v>
      </c>
      <c r="AO34">
        <v>0.69209582367716416</v>
      </c>
      <c r="AP34">
        <v>-0.55764317442313216</v>
      </c>
      <c r="AQ34">
        <v>-0.37466312292139436</v>
      </c>
      <c r="AR34" s="1">
        <v>2.194401806468679E-2</v>
      </c>
      <c r="AS34">
        <v>-0.72023119806845692</v>
      </c>
      <c r="AT34" s="2">
        <v>3.1812295784421379E-2</v>
      </c>
      <c r="AU34" s="2">
        <v>0.55310000000000004</v>
      </c>
    </row>
    <row r="35" spans="1:47" x14ac:dyDescent="0.25">
      <c r="A35">
        <v>-5.219039429683079E-2</v>
      </c>
      <c r="B35">
        <v>-0.42340346463422274</v>
      </c>
      <c r="C35">
        <v>-0.49061452061174732</v>
      </c>
      <c r="D35">
        <v>-0.5290541248645988</v>
      </c>
      <c r="E35">
        <v>-0.25089392984210357</v>
      </c>
      <c r="F35">
        <v>-0.25645334263446568</v>
      </c>
      <c r="G35">
        <v>-0.54336276027805874</v>
      </c>
      <c r="H35">
        <v>-0.49814871045234077</v>
      </c>
      <c r="I35">
        <v>0.10950556529891461</v>
      </c>
      <c r="J35">
        <v>-0.32073577701100392</v>
      </c>
      <c r="K35">
        <v>-0.42056908050117353</v>
      </c>
      <c r="L35">
        <v>-0.25865785475961478</v>
      </c>
      <c r="M35">
        <v>-0.12806482263772304</v>
      </c>
      <c r="N35">
        <v>-0.13782069651000256</v>
      </c>
      <c r="O35">
        <v>-0.59026762095279217</v>
      </c>
      <c r="P35">
        <v>-0.66067540811030268</v>
      </c>
      <c r="Q35">
        <v>-0.59777402220791387</v>
      </c>
      <c r="R35">
        <v>-0.19107190982230482</v>
      </c>
      <c r="S35">
        <v>-0.63741562839511223</v>
      </c>
      <c r="T35">
        <v>-0.3473693305611818</v>
      </c>
      <c r="U35">
        <v>-0.21576782983150627</v>
      </c>
      <c r="V35">
        <v>-0.15107221575124008</v>
      </c>
      <c r="W35">
        <v>-0.49124974687614809</v>
      </c>
      <c r="X35">
        <v>0.37462842264132334</v>
      </c>
      <c r="Y35">
        <v>0.56651686996406148</v>
      </c>
      <c r="Z35">
        <v>0.52754883938697972</v>
      </c>
      <c r="AA35">
        <v>-0.61738735274176404</v>
      </c>
      <c r="AB35">
        <v>0.59563998982907296</v>
      </c>
      <c r="AC35">
        <v>-0.59187412731707056</v>
      </c>
      <c r="AD35">
        <v>-0.59238081073455107</v>
      </c>
      <c r="AE35">
        <v>-4.9840787887001957E-3</v>
      </c>
      <c r="AF35">
        <v>-0.63863343737688583</v>
      </c>
      <c r="AG35">
        <v>-0.20185036903131273</v>
      </c>
      <c r="AH35">
        <v>-0.50472039525401446</v>
      </c>
      <c r="AI35">
        <v>-0.24834333483913967</v>
      </c>
      <c r="AJ35">
        <v>-0.25112680661675391</v>
      </c>
      <c r="AK35">
        <v>-0.51182002596032417</v>
      </c>
      <c r="AL35">
        <v>-0.53185552416271753</v>
      </c>
      <c r="AM35">
        <v>-0.16999109415825375</v>
      </c>
      <c r="AN35">
        <v>0.49731832659741843</v>
      </c>
      <c r="AO35">
        <v>0.46106917544284154</v>
      </c>
      <c r="AP35">
        <v>-0.59007485583937536</v>
      </c>
      <c r="AQ35">
        <v>0.24297723663886001</v>
      </c>
      <c r="AR35" s="1">
        <v>0.62594242057306759</v>
      </c>
      <c r="AS35">
        <v>-0.28795420474140254</v>
      </c>
      <c r="AT35" s="2">
        <v>-0.69881640821226232</v>
      </c>
      <c r="AU35" s="2">
        <v>0.62143999999999999</v>
      </c>
    </row>
    <row r="36" spans="1:47" x14ac:dyDescent="0.25">
      <c r="A36">
        <v>0.12177758669260529</v>
      </c>
      <c r="B36">
        <v>-1.1686416422728962</v>
      </c>
      <c r="C36">
        <v>-1.0490831314592794</v>
      </c>
      <c r="D36">
        <v>-1.3096073486117625</v>
      </c>
      <c r="E36">
        <v>-0.71470832366428072</v>
      </c>
      <c r="F36">
        <v>-0.8326946590802764</v>
      </c>
      <c r="G36">
        <v>-1.3136725760050352</v>
      </c>
      <c r="H36">
        <v>-1.1356429791129454</v>
      </c>
      <c r="I36">
        <v>-0.35760328976753131</v>
      </c>
      <c r="J36">
        <v>-0.93293615852440193</v>
      </c>
      <c r="K36">
        <v>-1.1351837925140711</v>
      </c>
      <c r="L36">
        <v>-0.8498462626820622</v>
      </c>
      <c r="M36">
        <v>-0.48090947046034671</v>
      </c>
      <c r="N36">
        <v>-0.5143395948996996</v>
      </c>
      <c r="O36">
        <v>-0.62270765630845237</v>
      </c>
      <c r="P36">
        <v>-1.3957286355827145</v>
      </c>
      <c r="Q36">
        <v>-0.59777402220791387</v>
      </c>
      <c r="R36">
        <v>-0.19107190982230482</v>
      </c>
      <c r="S36">
        <v>-0.63741562839511223</v>
      </c>
      <c r="T36">
        <v>-0.3473693305611818</v>
      </c>
      <c r="U36">
        <v>-0.21576782983150627</v>
      </c>
      <c r="V36">
        <v>-0.15107221575124008</v>
      </c>
      <c r="W36">
        <v>-0.49124974687614809</v>
      </c>
      <c r="X36">
        <v>0.37462842264132334</v>
      </c>
      <c r="Y36">
        <v>0.56651686996406148</v>
      </c>
      <c r="Z36">
        <v>0.52754883938697972</v>
      </c>
      <c r="AA36">
        <v>-0.61738735274176404</v>
      </c>
      <c r="AB36">
        <v>0.59563998982907296</v>
      </c>
      <c r="AC36">
        <v>-0.59187412731707056</v>
      </c>
      <c r="AD36">
        <v>-0.59238081073455107</v>
      </c>
      <c r="AE36">
        <v>-4.9840787887001957E-3</v>
      </c>
      <c r="AF36">
        <v>-0.63863343737688583</v>
      </c>
      <c r="AG36">
        <v>-0.82602239549770262</v>
      </c>
      <c r="AH36">
        <v>-1.2806004605956958</v>
      </c>
      <c r="AI36">
        <v>-0.71198802749162338</v>
      </c>
      <c r="AJ36">
        <v>-0.82570324405359319</v>
      </c>
      <c r="AK36">
        <v>-1.2789719687670849</v>
      </c>
      <c r="AL36">
        <v>-1.1575820818191571</v>
      </c>
      <c r="AM36">
        <v>-0.55579846267323196</v>
      </c>
      <c r="AN36">
        <v>0.30120479172642017</v>
      </c>
      <c r="AO36">
        <v>0.23004252720851895</v>
      </c>
      <c r="AP36">
        <v>-0.62250653725565686</v>
      </c>
      <c r="AQ36">
        <v>0.86061759619911438</v>
      </c>
      <c r="AR36" s="1">
        <v>1.2299408230814484</v>
      </c>
      <c r="AS36">
        <v>0.14432278858564998</v>
      </c>
      <c r="AT36" s="2">
        <v>-1.4294451122089622</v>
      </c>
      <c r="AU36" s="2">
        <v>0.65561000000000003</v>
      </c>
    </row>
    <row r="37" spans="1:47" x14ac:dyDescent="0.25">
      <c r="A37">
        <v>0.46971354867147741</v>
      </c>
      <c r="B37">
        <v>-2.6591179975502497</v>
      </c>
      <c r="C37">
        <v>-2.1660203531543503</v>
      </c>
      <c r="D37">
        <v>-2.8707137961062412</v>
      </c>
      <c r="E37">
        <v>-1.642337111308638</v>
      </c>
      <c r="F37">
        <v>-1.9851772919719035</v>
      </c>
      <c r="G37">
        <v>-2.8542922074590034</v>
      </c>
      <c r="H37">
        <v>-2.4106315164341505</v>
      </c>
      <c r="I37">
        <v>-1.2918209999004191</v>
      </c>
      <c r="J37">
        <v>-2.1573369215511922</v>
      </c>
      <c r="K37">
        <v>-2.5644132165398559</v>
      </c>
      <c r="L37">
        <v>-2.0322230785269597</v>
      </c>
      <c r="M37">
        <v>-1.1865987661055915</v>
      </c>
      <c r="N37">
        <v>-1.2673773916790905</v>
      </c>
      <c r="O37">
        <v>-0.68758772701972037</v>
      </c>
      <c r="P37">
        <v>-2.8658350905275385</v>
      </c>
      <c r="Q37">
        <v>-0.59777402220791387</v>
      </c>
      <c r="R37">
        <v>-0.19107190982230482</v>
      </c>
      <c r="S37">
        <v>-0.63741562839511223</v>
      </c>
      <c r="T37">
        <v>-0.3473693305611818</v>
      </c>
      <c r="U37">
        <v>-0.21576782983150627</v>
      </c>
      <c r="V37">
        <v>-0.15107221575124008</v>
      </c>
      <c r="W37">
        <v>-0.49124974687614809</v>
      </c>
      <c r="X37">
        <v>0.37462842264132334</v>
      </c>
      <c r="Y37">
        <v>0.56651686996406148</v>
      </c>
      <c r="Z37">
        <v>0.52754883938697972</v>
      </c>
      <c r="AA37">
        <v>-0.61738735274176404</v>
      </c>
      <c r="AB37">
        <v>0.59563998982907296</v>
      </c>
      <c r="AC37">
        <v>-0.59187412731707056</v>
      </c>
      <c r="AD37">
        <v>-0.59238081073455107</v>
      </c>
      <c r="AE37">
        <v>-4.9840787887001957E-3</v>
      </c>
      <c r="AF37">
        <v>-0.63863343737688583</v>
      </c>
      <c r="AG37">
        <v>-2.0743664484304021</v>
      </c>
      <c r="AH37">
        <v>-2.8323605912793881</v>
      </c>
      <c r="AI37">
        <v>-1.6392774127965961</v>
      </c>
      <c r="AJ37">
        <v>-1.974856118927268</v>
      </c>
      <c r="AK37">
        <v>-2.8132758543806147</v>
      </c>
      <c r="AL37">
        <v>-2.4090351971316841</v>
      </c>
      <c r="AM37">
        <v>-1.3274131997033709</v>
      </c>
      <c r="AN37">
        <v>-9.1022278015679303E-2</v>
      </c>
      <c r="AO37">
        <v>-0.23201076926012876</v>
      </c>
      <c r="AP37">
        <v>-0.68736990008818155</v>
      </c>
      <c r="AQ37">
        <v>2.0958983153196233</v>
      </c>
      <c r="AR37" s="1">
        <v>2.4379376280982101</v>
      </c>
      <c r="AS37">
        <v>1.0088767752397549</v>
      </c>
      <c r="AT37" s="2">
        <v>-2.8907025202023298</v>
      </c>
      <c r="AU37" s="2">
        <v>0.86399000000000004</v>
      </c>
    </row>
    <row r="38" spans="1:47" x14ac:dyDescent="0.25">
      <c r="A38">
        <v>-0.3827295581767593</v>
      </c>
      <c r="B38">
        <v>1.0304119802915508</v>
      </c>
      <c r="C38">
        <v>0.60557958125184175</v>
      </c>
      <c r="D38">
        <v>0.99196197035489986</v>
      </c>
      <c r="E38">
        <v>0.65565238535578974</v>
      </c>
      <c r="F38">
        <v>0.85121052120026142</v>
      </c>
      <c r="G38">
        <v>0.96219449335661078</v>
      </c>
      <c r="H38">
        <v>0.74537116074071452</v>
      </c>
      <c r="I38">
        <v>0.9951587833574328</v>
      </c>
      <c r="J38">
        <v>0.86633251072520578</v>
      </c>
      <c r="K38">
        <v>0.97099722479733741</v>
      </c>
      <c r="L38">
        <v>0.87897887241638062</v>
      </c>
      <c r="M38">
        <v>0.54406717971019691</v>
      </c>
      <c r="N38">
        <v>0.58204757826839226</v>
      </c>
      <c r="O38">
        <v>-0.52703376099091104</v>
      </c>
      <c r="P38">
        <v>0.77763022735179321</v>
      </c>
      <c r="Q38">
        <v>-0.58872241853953888</v>
      </c>
      <c r="R38">
        <v>-0.19107190982230482</v>
      </c>
      <c r="S38">
        <v>-0.62923049042565415</v>
      </c>
      <c r="T38">
        <v>-0.34491992494966717</v>
      </c>
      <c r="U38">
        <v>-0.21576782983150627</v>
      </c>
      <c r="V38">
        <v>-0.15107221575124008</v>
      </c>
      <c r="W38">
        <v>-0.48645299502942652</v>
      </c>
      <c r="X38">
        <v>0.36746035086067241</v>
      </c>
      <c r="Y38">
        <v>0.55760301230530773</v>
      </c>
      <c r="Z38">
        <v>0.51893009057731632</v>
      </c>
      <c r="AA38">
        <v>-0.60831490823700318</v>
      </c>
      <c r="AB38">
        <v>0.58659579015002306</v>
      </c>
      <c r="AC38">
        <v>-0.58284416390480631</v>
      </c>
      <c r="AD38">
        <v>-0.58334897212096182</v>
      </c>
      <c r="AE38">
        <v>-4.9840787887001957E-3</v>
      </c>
      <c r="AF38">
        <v>-0.63041696812159065</v>
      </c>
      <c r="AG38">
        <v>1.0157884471156264</v>
      </c>
      <c r="AH38">
        <v>1.0070344656426793</v>
      </c>
      <c r="AI38">
        <v>0.6578712917088998</v>
      </c>
      <c r="AJ38">
        <v>0.85333678978961625</v>
      </c>
      <c r="AK38">
        <v>0.98727004676364261</v>
      </c>
      <c r="AL38">
        <v>0.6895345281613473</v>
      </c>
      <c r="AM38">
        <v>0.56555172357996508</v>
      </c>
      <c r="AN38">
        <v>0.86006827442022393</v>
      </c>
      <c r="AO38">
        <v>0.89270489626529337</v>
      </c>
      <c r="AP38">
        <v>-0.52685727982500774</v>
      </c>
      <c r="AQ38">
        <v>-0.95332234251793313</v>
      </c>
      <c r="AR38" s="1">
        <v>-0.55419578388568125</v>
      </c>
      <c r="AS38">
        <v>-1.1125501784448115</v>
      </c>
      <c r="AT38" s="2">
        <v>0.73137347516122631</v>
      </c>
      <c r="AU38" s="2">
        <v>0.2492</v>
      </c>
    </row>
    <row r="39" spans="1:47" x14ac:dyDescent="0.25">
      <c r="A39">
        <v>-0.22615837528626687</v>
      </c>
      <c r="B39">
        <v>0.70046378712733115</v>
      </c>
      <c r="C39">
        <v>0.4188915027685256</v>
      </c>
      <c r="D39">
        <v>0.6311487998802412</v>
      </c>
      <c r="E39">
        <v>0.46591013333762604</v>
      </c>
      <c r="F39">
        <v>0.44784159968818932</v>
      </c>
      <c r="G39">
        <v>0.64663309298293969</v>
      </c>
      <c r="H39">
        <v>0.46215316558735947</v>
      </c>
      <c r="I39">
        <v>0.55807835468811862</v>
      </c>
      <c r="J39">
        <v>0.53034023310996337</v>
      </c>
      <c r="K39">
        <v>0.6320291562518795</v>
      </c>
      <c r="L39">
        <v>0.47631807439628238</v>
      </c>
      <c r="M39">
        <v>0.24205154003427196</v>
      </c>
      <c r="N39">
        <v>0.2835218802594176</v>
      </c>
      <c r="O39">
        <v>-0.54184965773544047</v>
      </c>
      <c r="P39">
        <v>0.49142285200715458</v>
      </c>
      <c r="Q39">
        <v>-0.50725798552416324</v>
      </c>
      <c r="R39">
        <v>-0.19107190982230482</v>
      </c>
      <c r="S39">
        <v>-0.55556424870014365</v>
      </c>
      <c r="T39">
        <v>-0.32287527444591474</v>
      </c>
      <c r="U39">
        <v>-0.21576782983150627</v>
      </c>
      <c r="V39">
        <v>-0.15107221575124008</v>
      </c>
      <c r="W39">
        <v>-0.44328222840920506</v>
      </c>
      <c r="X39">
        <v>0.30294770483497319</v>
      </c>
      <c r="Y39">
        <v>0.47737829337655485</v>
      </c>
      <c r="Z39">
        <v>0.44136135129032605</v>
      </c>
      <c r="AA39">
        <v>-0.52666290769411739</v>
      </c>
      <c r="AB39">
        <v>0.50519799303856927</v>
      </c>
      <c r="AC39">
        <v>-0.50157449319441727</v>
      </c>
      <c r="AD39">
        <v>-0.5020624245986488</v>
      </c>
      <c r="AE39">
        <v>-4.9840787887001957E-3</v>
      </c>
      <c r="AF39">
        <v>-0.55646874482442032</v>
      </c>
      <c r="AG39">
        <v>0.73944131604303509</v>
      </c>
      <c r="AH39">
        <v>0.64700153602776378</v>
      </c>
      <c r="AI39">
        <v>0.46819846289651085</v>
      </c>
      <c r="AJ39">
        <v>0.45113328358382732</v>
      </c>
      <c r="AK39">
        <v>0.67036886223345438</v>
      </c>
      <c r="AL39">
        <v>0.41888963415173647</v>
      </c>
      <c r="AM39">
        <v>0.24044264728899073</v>
      </c>
      <c r="AN39">
        <v>0.59726459741333604</v>
      </c>
      <c r="AO39">
        <v>0.621066817527683</v>
      </c>
      <c r="AP39">
        <v>-0.54166936118826225</v>
      </c>
      <c r="AQ39">
        <v>-0.60249208284447475</v>
      </c>
      <c r="AR39" s="1">
        <v>-0.30346837886350791</v>
      </c>
      <c r="AS39">
        <v>-0.75292806188854144</v>
      </c>
      <c r="AT39" s="2">
        <v>0.45176575358226917</v>
      </c>
      <c r="AU39" s="2">
        <v>0.34958</v>
      </c>
    </row>
    <row r="40" spans="1:47" x14ac:dyDescent="0.25">
      <c r="A40">
        <v>0.12177758669260529</v>
      </c>
      <c r="B40">
        <v>-3.2754419904268209E-2</v>
      </c>
      <c r="C40">
        <v>4.0291061389299502E-3</v>
      </c>
      <c r="D40">
        <v>-0.17065824561888504</v>
      </c>
      <c r="E40">
        <v>4.4260684408373836E-2</v>
      </c>
      <c r="F40">
        <v>-0.44853378144973782</v>
      </c>
      <c r="G40">
        <v>-5.4614463403006873E-2</v>
      </c>
      <c r="H40">
        <v>-0.16722015697565884</v>
      </c>
      <c r="I40">
        <v>-0.41321148679924879</v>
      </c>
      <c r="J40">
        <v>-0.21630927270168254</v>
      </c>
      <c r="K40">
        <v>-0.12123321829358948</v>
      </c>
      <c r="L40">
        <v>-0.41848369898171572</v>
      </c>
      <c r="M40">
        <v>-0.4290943259122274</v>
      </c>
      <c r="N40">
        <v>-0.3798685597605207</v>
      </c>
      <c r="O40">
        <v>-0.57477387272324698</v>
      </c>
      <c r="P40">
        <v>-0.1445935376475945</v>
      </c>
      <c r="Q40">
        <v>-0.23570987547291128</v>
      </c>
      <c r="R40">
        <v>-0.19107190982230482</v>
      </c>
      <c r="S40">
        <v>-0.31001010961523778</v>
      </c>
      <c r="T40">
        <v>-0.24939310609987189</v>
      </c>
      <c r="U40">
        <v>-0.21576782983150627</v>
      </c>
      <c r="V40">
        <v>-0.15107221575124008</v>
      </c>
      <c r="W40">
        <v>-0.29937967300823959</v>
      </c>
      <c r="X40">
        <v>8.7905551415890973E-2</v>
      </c>
      <c r="Y40">
        <v>0.20996256361402693</v>
      </c>
      <c r="Z40">
        <v>0.1827988870004032</v>
      </c>
      <c r="AA40">
        <v>-0.25448957255115828</v>
      </c>
      <c r="AB40">
        <v>0.23387200266705147</v>
      </c>
      <c r="AC40">
        <v>-0.23067559082645717</v>
      </c>
      <c r="AD40">
        <v>-0.23110726619094227</v>
      </c>
      <c r="AE40">
        <v>-4.9840787887001957E-3</v>
      </c>
      <c r="AF40">
        <v>-0.30997466716714567</v>
      </c>
      <c r="AG40">
        <v>0.12533658032610639</v>
      </c>
      <c r="AH40">
        <v>-0.15448063953627764</v>
      </c>
      <c r="AI40">
        <v>4.6703287757888318E-2</v>
      </c>
      <c r="AJ40">
        <v>-0.44265228576236698</v>
      </c>
      <c r="AK40">
        <v>-3.6583319075390919E-2</v>
      </c>
      <c r="AL40">
        <v>-0.17503524878507409</v>
      </c>
      <c r="AM40">
        <v>-0.44588273074530027</v>
      </c>
      <c r="AN40">
        <v>-6.7852469999493875E-2</v>
      </c>
      <c r="AO40">
        <v>-6.0304586927181519E-2</v>
      </c>
      <c r="AP40">
        <v>-0.57458509755102649</v>
      </c>
      <c r="AQ40">
        <v>0.19030002047167402</v>
      </c>
      <c r="AR40" s="1">
        <v>0.21395777089546666</v>
      </c>
      <c r="AS40">
        <v>0.11867277599498499</v>
      </c>
      <c r="AT40" s="2">
        <v>-0.1641659845212495</v>
      </c>
      <c r="AU40" s="2">
        <v>0.52041000000000004</v>
      </c>
    </row>
    <row r="41" spans="1:47" x14ac:dyDescent="0.25">
      <c r="A41">
        <v>0.46971354867147741</v>
      </c>
      <c r="B41">
        <v>-0.76597262693586754</v>
      </c>
      <c r="C41">
        <v>-0.41083329049067219</v>
      </c>
      <c r="D41">
        <v>-0.97246529111815649</v>
      </c>
      <c r="E41">
        <v>-0.37738876452087838</v>
      </c>
      <c r="F41">
        <v>-1.344909162587665</v>
      </c>
      <c r="G41">
        <v>-0.75586201978894596</v>
      </c>
      <c r="H41">
        <v>-0.79659347953867266</v>
      </c>
      <c r="I41">
        <v>-1.3845013282866163</v>
      </c>
      <c r="J41">
        <v>-0.96295877851333145</v>
      </c>
      <c r="K41">
        <v>-0.87449559283905365</v>
      </c>
      <c r="L41">
        <v>-1.3132854723597114</v>
      </c>
      <c r="M41">
        <v>-1.1002401918587268</v>
      </c>
      <c r="N41">
        <v>-1.0432589997804622</v>
      </c>
      <c r="O41">
        <v>-0.60769808771105349</v>
      </c>
      <c r="P41">
        <v>-0.78060992730233547</v>
      </c>
      <c r="Q41">
        <v>-0.14519383878916062</v>
      </c>
      <c r="R41">
        <v>-0.19107190982230482</v>
      </c>
      <c r="S41">
        <v>-0.22815872992026917</v>
      </c>
      <c r="T41">
        <v>-0.22489904998448401</v>
      </c>
      <c r="U41">
        <v>-0.21576782983150627</v>
      </c>
      <c r="V41">
        <v>-0.15107221575124008</v>
      </c>
      <c r="W41">
        <v>-0.25141215454116017</v>
      </c>
      <c r="X41">
        <v>1.6224833609540846E-2</v>
      </c>
      <c r="Y41">
        <v>0.12082398702652027</v>
      </c>
      <c r="Z41">
        <v>9.6611398903749493E-2</v>
      </c>
      <c r="AA41">
        <v>-0.16376512750351158</v>
      </c>
      <c r="AB41">
        <v>0.14343000587654553</v>
      </c>
      <c r="AC41">
        <v>-0.14037595670380379</v>
      </c>
      <c r="AD41">
        <v>-0.14078888005504009</v>
      </c>
      <c r="AE41">
        <v>-4.9840787887001957E-3</v>
      </c>
      <c r="AF41">
        <v>-0.22780997461480187</v>
      </c>
      <c r="AG41">
        <v>-0.4887681553908142</v>
      </c>
      <c r="AH41">
        <v>-0.95282913698623239</v>
      </c>
      <c r="AI41">
        <v>-0.37479188738073144</v>
      </c>
      <c r="AJ41">
        <v>-1.3364378551085578</v>
      </c>
      <c r="AK41">
        <v>-0.73757727848761445</v>
      </c>
      <c r="AL41">
        <v>-0.78566298329460793</v>
      </c>
      <c r="AM41">
        <v>-1.2146155552309927</v>
      </c>
      <c r="AN41">
        <v>-0.51896946153791346</v>
      </c>
      <c r="AO41">
        <v>-0.54177654676632692</v>
      </c>
      <c r="AP41">
        <v>-0.60750083391379339</v>
      </c>
      <c r="AQ41">
        <v>0.95675351570423273</v>
      </c>
      <c r="AR41" s="1">
        <v>0.81087564345722818</v>
      </c>
      <c r="AS41">
        <v>0.84539245613933256</v>
      </c>
      <c r="AT41" s="2">
        <v>-0.79093523121309051</v>
      </c>
      <c r="AU41" s="2">
        <v>0.58645999999999998</v>
      </c>
    </row>
    <row r="42" spans="1:47" x14ac:dyDescent="0.25">
      <c r="A42">
        <v>-0.31314236578098492</v>
      </c>
      <c r="B42">
        <v>0.68093133489083246</v>
      </c>
      <c r="C42">
        <v>0.34138973636519349</v>
      </c>
      <c r="D42">
        <v>0.63786463713864183</v>
      </c>
      <c r="E42">
        <v>0.44225662766598611</v>
      </c>
      <c r="F42">
        <v>0.60790863203425038</v>
      </c>
      <c r="G42">
        <v>0.60546136145270413</v>
      </c>
      <c r="H42">
        <v>0.45555489688306711</v>
      </c>
      <c r="I42">
        <v>0.63129581411321412</v>
      </c>
      <c r="J42">
        <v>0.60017545786682158</v>
      </c>
      <c r="K42">
        <v>0.65027344387200503</v>
      </c>
      <c r="L42">
        <v>0.62992277539632624</v>
      </c>
      <c r="M42">
        <v>0.40629998905590198</v>
      </c>
      <c r="N42">
        <v>0.43368120283149891</v>
      </c>
      <c r="O42">
        <v>-0.2453048827812262</v>
      </c>
      <c r="P42">
        <v>0.52458656375344115</v>
      </c>
      <c r="Q42">
        <v>-0.59777402220791387</v>
      </c>
      <c r="R42">
        <v>-0.19107190982230482</v>
      </c>
      <c r="S42">
        <v>-0.63741562839511223</v>
      </c>
      <c r="T42">
        <v>-0.3473693305611818</v>
      </c>
      <c r="U42">
        <v>-0.21576782983150627</v>
      </c>
      <c r="V42">
        <v>-0.15107221575124008</v>
      </c>
      <c r="W42">
        <v>-0.49124974687614809</v>
      </c>
      <c r="X42">
        <v>0.37462842264132334</v>
      </c>
      <c r="Y42">
        <v>0.56651686996406148</v>
      </c>
      <c r="Z42">
        <v>0.52754883938697972</v>
      </c>
      <c r="AA42">
        <v>-0.61738735274176404</v>
      </c>
      <c r="AB42">
        <v>0.59563998982907296</v>
      </c>
      <c r="AC42">
        <v>-0.59187412731707056</v>
      </c>
      <c r="AD42">
        <v>-0.59238081073455107</v>
      </c>
      <c r="AE42">
        <v>-4.9840787887001957E-3</v>
      </c>
      <c r="AF42">
        <v>-0.63863343737688583</v>
      </c>
      <c r="AG42">
        <v>0.72308196857512019</v>
      </c>
      <c r="AH42">
        <v>0.65521204466997673</v>
      </c>
      <c r="AI42">
        <v>0.4445536116082498</v>
      </c>
      <c r="AJ42">
        <v>0.61073784953850485</v>
      </c>
      <c r="AK42">
        <v>0.63229450943233401</v>
      </c>
      <c r="AL42">
        <v>0.40424336264951904</v>
      </c>
      <c r="AM42">
        <v>0.26098023217901029</v>
      </c>
      <c r="AN42">
        <v>0.79432204417863239</v>
      </c>
      <c r="AO42">
        <v>0.81173462365563487</v>
      </c>
      <c r="AP42">
        <v>-0.24520095227515024</v>
      </c>
      <c r="AQ42">
        <v>-0.68611716350988061</v>
      </c>
      <c r="AR42" s="1">
        <v>-0.2791427437633977</v>
      </c>
      <c r="AS42">
        <v>-0.93768440578224765</v>
      </c>
      <c r="AT42" s="2">
        <v>0.47931108791094523</v>
      </c>
      <c r="AU42" s="2">
        <v>0.44</v>
      </c>
    </row>
    <row r="43" spans="1:47" x14ac:dyDescent="0.25">
      <c r="A43">
        <v>-0.22615837528626687</v>
      </c>
      <c r="B43">
        <v>0.29478977913853399</v>
      </c>
      <c r="C43">
        <v>5.6456771647063531E-2</v>
      </c>
      <c r="D43">
        <v>0.24367695164739719</v>
      </c>
      <c r="E43">
        <v>0.20777839752971858</v>
      </c>
      <c r="F43">
        <v>0.31978797381134505</v>
      </c>
      <c r="G43">
        <v>0.21366585172949906</v>
      </c>
      <c r="H43">
        <v>0.13426996689727014</v>
      </c>
      <c r="I43">
        <v>0.21886835279462583</v>
      </c>
      <c r="J43">
        <v>0.29668592971785673</v>
      </c>
      <c r="K43">
        <v>0.29188654421939364</v>
      </c>
      <c r="L43">
        <v>0.33612658970737241</v>
      </c>
      <c r="M43">
        <v>0.23497550510427961</v>
      </c>
      <c r="N43">
        <v>0.25214530539360952</v>
      </c>
      <c r="O43">
        <v>3.4777784679095231E-2</v>
      </c>
      <c r="P43">
        <v>0.2397420806723452</v>
      </c>
      <c r="Q43">
        <v>-0.59777402220791387</v>
      </c>
      <c r="R43">
        <v>-0.19107190982230482</v>
      </c>
      <c r="S43">
        <v>-0.63741562839511223</v>
      </c>
      <c r="T43">
        <v>-0.3473693305611818</v>
      </c>
      <c r="U43">
        <v>-0.21576782983150627</v>
      </c>
      <c r="V43">
        <v>-0.15107221575124008</v>
      </c>
      <c r="W43">
        <v>-0.49124974687614809</v>
      </c>
      <c r="X43">
        <v>0.37462842264132334</v>
      </c>
      <c r="Y43">
        <v>0.56651686996406148</v>
      </c>
      <c r="Z43">
        <v>0.52754883938697972</v>
      </c>
      <c r="AA43">
        <v>-0.61738735274176404</v>
      </c>
      <c r="AB43">
        <v>0.59563998982907296</v>
      </c>
      <c r="AC43">
        <v>-0.59187412731707056</v>
      </c>
      <c r="AD43">
        <v>-0.59238081073455107</v>
      </c>
      <c r="AE43">
        <v>-4.9840787887001957E-3</v>
      </c>
      <c r="AF43">
        <v>-0.63863343737688583</v>
      </c>
      <c r="AG43">
        <v>0.39967025324878125</v>
      </c>
      <c r="AH43">
        <v>0.2633843539102827</v>
      </c>
      <c r="AI43">
        <v>0.21016117275069132</v>
      </c>
      <c r="AJ43">
        <v>0.32344963082008532</v>
      </c>
      <c r="AK43">
        <v>0.24210515921146247</v>
      </c>
      <c r="AL43">
        <v>8.8889134149224905E-2</v>
      </c>
      <c r="AM43">
        <v>-7.9663178513939392E-2</v>
      </c>
      <c r="AN43">
        <v>0.69909869201764829</v>
      </c>
      <c r="AO43">
        <v>0.70034677539978296</v>
      </c>
      <c r="AP43">
        <v>3.4809588456570666E-2</v>
      </c>
      <c r="AQ43">
        <v>-0.37993084453811238</v>
      </c>
      <c r="AR43" s="1">
        <v>2.3768896916906961E-2</v>
      </c>
      <c r="AS43">
        <v>-0.72286062016898589</v>
      </c>
      <c r="AT43" s="2">
        <v>0.1961811760407853</v>
      </c>
      <c r="AU43" s="2">
        <v>0.51</v>
      </c>
    </row>
    <row r="44" spans="1:47" x14ac:dyDescent="0.25">
      <c r="A44">
        <v>-0.13917438479154884</v>
      </c>
      <c r="B44">
        <v>-9.1351776613764396E-2</v>
      </c>
      <c r="C44">
        <v>-0.22847619307106642</v>
      </c>
      <c r="D44">
        <v>-0.15051073384398006</v>
      </c>
      <c r="E44">
        <v>-2.669983260654896E-2</v>
      </c>
      <c r="F44">
        <v>3.1667315588439673E-2</v>
      </c>
      <c r="G44">
        <v>-0.17812965799371361</v>
      </c>
      <c r="H44">
        <v>-0.18701496308852683</v>
      </c>
      <c r="I44">
        <v>-0.19355910852395833</v>
      </c>
      <c r="J44">
        <v>-6.8035984311080955E-3</v>
      </c>
      <c r="K44">
        <v>-6.6500355433212921E-2</v>
      </c>
      <c r="L44">
        <v>4.2330404018418546E-2</v>
      </c>
      <c r="M44">
        <v>6.3651021152657236E-2</v>
      </c>
      <c r="N44">
        <v>7.0609407955720085E-2</v>
      </c>
      <c r="O44">
        <v>0.31486045213939312</v>
      </c>
      <c r="P44">
        <v>-4.5102402408742713E-2</v>
      </c>
      <c r="Q44">
        <v>-0.59777402220791387</v>
      </c>
      <c r="R44">
        <v>-0.19107190982230482</v>
      </c>
      <c r="S44">
        <v>-0.63741562839511223</v>
      </c>
      <c r="T44">
        <v>-0.3473693305611818</v>
      </c>
      <c r="U44">
        <v>-0.21576782983150627</v>
      </c>
      <c r="V44">
        <v>-0.15107221575124008</v>
      </c>
      <c r="W44">
        <v>-0.49124974687614809</v>
      </c>
      <c r="X44">
        <v>0.37462842264132334</v>
      </c>
      <c r="Y44">
        <v>0.56651686996406148</v>
      </c>
      <c r="Z44">
        <v>0.52754883938697972</v>
      </c>
      <c r="AA44">
        <v>-0.61738735274176404</v>
      </c>
      <c r="AB44">
        <v>0.59563998982907296</v>
      </c>
      <c r="AC44">
        <v>-0.59187412731707056</v>
      </c>
      <c r="AD44">
        <v>-0.59238081073455107</v>
      </c>
      <c r="AE44">
        <v>-4.9840787887001957E-3</v>
      </c>
      <c r="AF44">
        <v>-0.63863343737688583</v>
      </c>
      <c r="AG44">
        <v>7.6258537922450409E-2</v>
      </c>
      <c r="AH44">
        <v>-0.12844333684941833</v>
      </c>
      <c r="AI44">
        <v>-2.4231266106892104E-2</v>
      </c>
      <c r="AJ44">
        <v>3.6161412101665687E-2</v>
      </c>
      <c r="AK44">
        <v>-0.14808419100904693</v>
      </c>
      <c r="AL44">
        <v>-0.22646509435124348</v>
      </c>
      <c r="AM44">
        <v>-0.42030658920661984</v>
      </c>
      <c r="AN44">
        <v>0.60387533985676267</v>
      </c>
      <c r="AO44">
        <v>0.58895892714393117</v>
      </c>
      <c r="AP44">
        <v>0.31482012918829161</v>
      </c>
      <c r="AQ44">
        <v>-7.3744525566344199E-2</v>
      </c>
      <c r="AR44" s="1">
        <v>0.32668053759721161</v>
      </c>
      <c r="AS44">
        <v>-0.50803683455572413</v>
      </c>
      <c r="AT44" s="2">
        <v>-8.6948735829374582E-2</v>
      </c>
      <c r="AU44" s="2">
        <v>0.56000000000000005</v>
      </c>
    </row>
    <row r="45" spans="1:47" x14ac:dyDescent="0.25">
      <c r="A45">
        <v>-0.40012635627570292</v>
      </c>
      <c r="B45">
        <v>1.0670728906431308</v>
      </c>
      <c r="C45">
        <v>0.62632270108332344</v>
      </c>
      <c r="D45">
        <v>1.0320523226298801</v>
      </c>
      <c r="E45">
        <v>0.67673485780225362</v>
      </c>
      <c r="F45">
        <v>0.89602929025715572</v>
      </c>
      <c r="G45">
        <v>0.99725687117590922</v>
      </c>
      <c r="H45">
        <v>0.7768398268688641</v>
      </c>
      <c r="I45">
        <v>1.0437232754318024</v>
      </c>
      <c r="J45">
        <v>0.90366498601578638</v>
      </c>
      <c r="K45">
        <v>1.0086603435246115</v>
      </c>
      <c r="L45">
        <v>0.92371896108528018</v>
      </c>
      <c r="M45">
        <v>0.57762447300752162</v>
      </c>
      <c r="N45">
        <v>0.61521710026938836</v>
      </c>
      <c r="O45">
        <v>-0.52538755024152406</v>
      </c>
      <c r="P45">
        <v>0.80943104683452904</v>
      </c>
      <c r="Q45">
        <v>1.3935787848346002</v>
      </c>
      <c r="R45">
        <v>-0.19107190982230482</v>
      </c>
      <c r="S45">
        <v>1.1633147248941198</v>
      </c>
      <c r="T45">
        <v>0.19149990397638514</v>
      </c>
      <c r="U45">
        <v>-0.21576782983150627</v>
      </c>
      <c r="V45">
        <v>-0.15107221575124008</v>
      </c>
      <c r="W45">
        <v>0.56403565939755329</v>
      </c>
      <c r="X45">
        <v>-1.2023473690985387</v>
      </c>
      <c r="Y45">
        <v>-1.3945318149611248</v>
      </c>
      <c r="Z45">
        <v>-1.3685758987391912</v>
      </c>
      <c r="AA45">
        <v>1.3785504383065679</v>
      </c>
      <c r="AB45">
        <v>-1.3940839395620508</v>
      </c>
      <c r="AC45">
        <v>1.3947178233813078</v>
      </c>
      <c r="AD45">
        <v>1.394623684255295</v>
      </c>
      <c r="AE45">
        <v>-4.9840787887001957E-3</v>
      </c>
      <c r="AF45">
        <v>1.168989798776259</v>
      </c>
      <c r="AG45">
        <v>1.0464936839014591</v>
      </c>
      <c r="AH45">
        <v>1.0129481923373456</v>
      </c>
      <c r="AI45">
        <v>0.67894605046583323</v>
      </c>
      <c r="AJ45">
        <v>0.89802606825692455</v>
      </c>
      <c r="AK45">
        <v>0.95759351393369374</v>
      </c>
      <c r="AL45">
        <v>0.90237227670055953</v>
      </c>
      <c r="AM45">
        <v>1.5202126155265359</v>
      </c>
      <c r="AN45">
        <v>-1.0863327444438111</v>
      </c>
      <c r="AO45">
        <v>-0.97118429050304111</v>
      </c>
      <c r="AP45">
        <v>-0.52521149300686865</v>
      </c>
      <c r="AQ45">
        <v>-0.70257879356212871</v>
      </c>
      <c r="AR45" s="1">
        <v>-1.4564633352743097</v>
      </c>
      <c r="AS45">
        <v>0.44118454373543214</v>
      </c>
      <c r="AT45" s="2">
        <v>0.88165359425274714</v>
      </c>
      <c r="AU45" s="2">
        <v>0.66544000000000003</v>
      </c>
    </row>
    <row r="46" spans="1:47" x14ac:dyDescent="0.25">
      <c r="A46">
        <v>-5.219039429683079E-2</v>
      </c>
      <c r="B46">
        <v>-0.49552328827667391</v>
      </c>
      <c r="C46">
        <v>-0.51796808522468885</v>
      </c>
      <c r="D46">
        <v>-0.55294722914700567</v>
      </c>
      <c r="E46">
        <v>-0.26529171590310108</v>
      </c>
      <c r="F46">
        <v>-0.25645334263446568</v>
      </c>
      <c r="G46">
        <v>-0.55930020474137621</v>
      </c>
      <c r="H46">
        <v>-0.51642083917191017</v>
      </c>
      <c r="I46">
        <v>-0.59486493043619981</v>
      </c>
      <c r="J46">
        <v>-0.32073577701100392</v>
      </c>
      <c r="K46">
        <v>-0.41504181703283105</v>
      </c>
      <c r="L46">
        <v>-0.25146578167053529</v>
      </c>
      <c r="M46">
        <v>-8.4298094709491844E-2</v>
      </c>
      <c r="N46">
        <v>-9.2997018130276263E-2</v>
      </c>
      <c r="O46">
        <v>1.4077595028870433</v>
      </c>
      <c r="P46">
        <v>-0.27543119494799317</v>
      </c>
      <c r="Q46">
        <v>1.3935787848346002</v>
      </c>
      <c r="R46">
        <v>-0.19107190982230482</v>
      </c>
      <c r="S46">
        <v>1.1633147248941198</v>
      </c>
      <c r="T46">
        <v>0.19149990397638514</v>
      </c>
      <c r="U46">
        <v>-0.21576782983150627</v>
      </c>
      <c r="V46">
        <v>-0.15107221575124008</v>
      </c>
      <c r="W46">
        <v>0.56403565939755329</v>
      </c>
      <c r="X46">
        <v>-1.2023473690985387</v>
      </c>
      <c r="Y46">
        <v>-1.3945318149611248</v>
      </c>
      <c r="Z46">
        <v>-1.3685758987391912</v>
      </c>
      <c r="AA46">
        <v>1.3785504383065679</v>
      </c>
      <c r="AB46">
        <v>-1.3940839395620508</v>
      </c>
      <c r="AC46">
        <v>1.3947178233813078</v>
      </c>
      <c r="AD46">
        <v>1.394623684255295</v>
      </c>
      <c r="AE46">
        <v>-4.9840787887001957E-3</v>
      </c>
      <c r="AF46">
        <v>1.168989798776259</v>
      </c>
      <c r="AG46">
        <v>-0.26225411352800787</v>
      </c>
      <c r="AH46">
        <v>-0.56116742872194492</v>
      </c>
      <c r="AI46">
        <v>-0.26273585301460767</v>
      </c>
      <c r="AJ46">
        <v>-0.25112680661675391</v>
      </c>
      <c r="AK46">
        <v>-0.59009713818816734</v>
      </c>
      <c r="AL46">
        <v>-0.37504515726544585</v>
      </c>
      <c r="AM46">
        <v>0.12316719302866652</v>
      </c>
      <c r="AN46">
        <v>-1.3907658254731163</v>
      </c>
      <c r="AO46">
        <v>-1.3420534638263366</v>
      </c>
      <c r="AP46">
        <v>1.4074377371965718</v>
      </c>
      <c r="AQ46">
        <v>0.53270192555838591</v>
      </c>
      <c r="AR46" s="1">
        <v>-0.25313822011923326</v>
      </c>
      <c r="AS46">
        <v>1.3004796861884791</v>
      </c>
      <c r="AT46" s="2">
        <v>-0.19667851028623257</v>
      </c>
      <c r="AU46" s="2">
        <v>0.66544000000000003</v>
      </c>
    </row>
    <row r="47" spans="1:47" x14ac:dyDescent="0.25">
      <c r="A47">
        <v>0.29574556768204135</v>
      </c>
      <c r="B47">
        <v>-2.0581194671964789</v>
      </c>
      <c r="C47">
        <v>-1.6622588715326947</v>
      </c>
      <c r="D47">
        <v>-2.137946780923746</v>
      </c>
      <c r="E47">
        <v>-1.2073182896084558</v>
      </c>
      <c r="F47">
        <v>-1.4089359755260928</v>
      </c>
      <c r="G47">
        <v>-2.1158572806586542</v>
      </c>
      <c r="H47">
        <v>-1.8096815052126889</v>
      </c>
      <c r="I47">
        <v>-2.2334531363042021</v>
      </c>
      <c r="J47">
        <v>-1.545136540037797</v>
      </c>
      <c r="K47">
        <v>-1.8387439775902736</v>
      </c>
      <c r="L47">
        <v>-1.4266505244263483</v>
      </c>
      <c r="M47">
        <v>-0.74622066242650797</v>
      </c>
      <c r="N47">
        <v>-0.8012111365299408</v>
      </c>
      <c r="O47">
        <v>3.3409065560156108</v>
      </c>
      <c r="P47">
        <v>-1.3602934367305235</v>
      </c>
      <c r="Q47">
        <v>1.3935787848346002</v>
      </c>
      <c r="R47">
        <v>-0.19107190982230482</v>
      </c>
      <c r="S47">
        <v>1.1633147248941198</v>
      </c>
      <c r="T47">
        <v>0.19149990397638514</v>
      </c>
      <c r="U47">
        <v>-0.21576782983150627</v>
      </c>
      <c r="V47">
        <v>-0.15107221575124008</v>
      </c>
      <c r="W47">
        <v>0.56403565939755329</v>
      </c>
      <c r="X47">
        <v>-1.2023473690985387</v>
      </c>
      <c r="Y47">
        <v>-1.3945318149611248</v>
      </c>
      <c r="Z47">
        <v>-1.3685758987391912</v>
      </c>
      <c r="AA47">
        <v>1.3785504383065679</v>
      </c>
      <c r="AB47">
        <v>-1.3940839395620508</v>
      </c>
      <c r="AC47">
        <v>1.3947178233813078</v>
      </c>
      <c r="AD47">
        <v>1.394623684255295</v>
      </c>
      <c r="AE47">
        <v>-4.9840787887001957E-3</v>
      </c>
      <c r="AF47">
        <v>1.168989798776259</v>
      </c>
      <c r="AG47">
        <v>-1.5710019109575475</v>
      </c>
      <c r="AH47">
        <v>-2.1352830497812354</v>
      </c>
      <c r="AI47">
        <v>-1.2044177564950513</v>
      </c>
      <c r="AJ47">
        <v>-1.4002796814904288</v>
      </c>
      <c r="AK47">
        <v>-2.1377877903103983</v>
      </c>
      <c r="AL47">
        <v>-1.6524625912314512</v>
      </c>
      <c r="AM47">
        <v>-1.2738782294690951</v>
      </c>
      <c r="AN47">
        <v>-1.6951989065024229</v>
      </c>
      <c r="AO47">
        <v>-1.7129226371496207</v>
      </c>
      <c r="AP47">
        <v>3.3400869674000098</v>
      </c>
      <c r="AQ47">
        <v>1.7679826446788947</v>
      </c>
      <c r="AR47" s="1">
        <v>0.95018689503584308</v>
      </c>
      <c r="AS47">
        <v>2.1597748286415261</v>
      </c>
      <c r="AT47" s="2">
        <v>-1.2750106148252283</v>
      </c>
      <c r="AU47" s="2">
        <v>0.69638999999999995</v>
      </c>
    </row>
    <row r="48" spans="1:47" x14ac:dyDescent="0.25">
      <c r="A48">
        <v>0.64368152966091352</v>
      </c>
      <c r="B48">
        <v>-3.6207156461162766</v>
      </c>
      <c r="C48">
        <v>-2.8065496578407068</v>
      </c>
      <c r="D48">
        <v>-3.7229463327006318</v>
      </c>
      <c r="E48">
        <v>-2.1493448633138104</v>
      </c>
      <c r="F48">
        <v>-2.5614186084177142</v>
      </c>
      <c r="G48">
        <v>-3.6724143565759397</v>
      </c>
      <c r="H48">
        <v>-3.1029421712534679</v>
      </c>
      <c r="I48">
        <v>-3.8720413421722042</v>
      </c>
      <c r="J48">
        <v>-2.7695373030645873</v>
      </c>
      <c r="K48">
        <v>-3.2624461381477112</v>
      </c>
      <c r="L48">
        <v>-2.6018352671821638</v>
      </c>
      <c r="M48">
        <v>-1.4081432301435215</v>
      </c>
      <c r="N48">
        <v>-1.5094252549296086</v>
      </c>
      <c r="O48">
        <v>5.2740536091442252</v>
      </c>
      <c r="P48">
        <v>-2.4451556785130455</v>
      </c>
      <c r="Q48">
        <v>1.3935787848346002</v>
      </c>
      <c r="R48">
        <v>-0.19107190982230482</v>
      </c>
      <c r="S48">
        <v>1.1633147248941198</v>
      </c>
      <c r="T48">
        <v>0.19149990397638514</v>
      </c>
      <c r="U48">
        <v>-0.21576782983150627</v>
      </c>
      <c r="V48">
        <v>-0.15107221575124008</v>
      </c>
      <c r="W48">
        <v>0.56403565939755329</v>
      </c>
      <c r="X48">
        <v>-1.2023473690985387</v>
      </c>
      <c r="Y48">
        <v>-1.3945318149611248</v>
      </c>
      <c r="Z48">
        <v>-1.3685758987391912</v>
      </c>
      <c r="AA48">
        <v>1.3785504383065679</v>
      </c>
      <c r="AB48">
        <v>-1.3940839395620508</v>
      </c>
      <c r="AC48">
        <v>1.3947178233813078</v>
      </c>
      <c r="AD48">
        <v>1.394623684255295</v>
      </c>
      <c r="AE48">
        <v>-4.9840787887001957E-3</v>
      </c>
      <c r="AF48">
        <v>1.168989798776259</v>
      </c>
      <c r="AG48">
        <v>-2.8797497083870223</v>
      </c>
      <c r="AH48">
        <v>-3.7093986708408417</v>
      </c>
      <c r="AI48">
        <v>-2.1460996599754671</v>
      </c>
      <c r="AJ48">
        <v>-2.5494325563641071</v>
      </c>
      <c r="AK48">
        <v>-3.6854784424321507</v>
      </c>
      <c r="AL48">
        <v>-2.9298800251974528</v>
      </c>
      <c r="AM48">
        <v>-2.6709236519669104</v>
      </c>
      <c r="AN48">
        <v>-1.9996319875317381</v>
      </c>
      <c r="AO48">
        <v>-2.083791810472905</v>
      </c>
      <c r="AP48">
        <v>5.2727361976034501</v>
      </c>
      <c r="AQ48">
        <v>3.0032633637994035</v>
      </c>
      <c r="AR48" s="1">
        <v>2.1535120101909193</v>
      </c>
      <c r="AS48">
        <v>3.0190699710945732</v>
      </c>
      <c r="AT48" s="2">
        <v>-2.3533427193642242</v>
      </c>
      <c r="AU48" s="2">
        <v>0.60045000000000004</v>
      </c>
    </row>
    <row r="49" spans="1:47" x14ac:dyDescent="0.25">
      <c r="A49">
        <v>-0.31314236578098492</v>
      </c>
      <c r="B49">
        <v>0.67642384591317628</v>
      </c>
      <c r="C49">
        <v>0.34025000450632203</v>
      </c>
      <c r="D49">
        <v>0.63580243468569186</v>
      </c>
      <c r="E49">
        <v>0.44122821437591569</v>
      </c>
      <c r="F49">
        <v>0.60790863203425038</v>
      </c>
      <c r="G49">
        <v>0.60811760219658795</v>
      </c>
      <c r="H49">
        <v>0.45352466035867051</v>
      </c>
      <c r="I49">
        <v>0.63407622396480179</v>
      </c>
      <c r="J49">
        <v>0.59756479525908879</v>
      </c>
      <c r="K49">
        <v>0.65273480338525336</v>
      </c>
      <c r="L49">
        <v>0.62992277539632624</v>
      </c>
      <c r="M49">
        <v>0.41214383107826824</v>
      </c>
      <c r="N49">
        <v>0.43816357066947059</v>
      </c>
      <c r="O49">
        <v>-4.2100786959382262E-2</v>
      </c>
      <c r="P49">
        <v>0.5382154863889006</v>
      </c>
      <c r="Q49">
        <v>-0.59777402220791387</v>
      </c>
      <c r="R49">
        <v>-0.19107190982230482</v>
      </c>
      <c r="S49">
        <v>-0.63741562839511223</v>
      </c>
      <c r="T49">
        <v>-0.3473693305611818</v>
      </c>
      <c r="U49">
        <v>-0.21576782983150627</v>
      </c>
      <c r="V49">
        <v>-0.15107221575124008</v>
      </c>
      <c r="W49">
        <v>-0.49124974687614809</v>
      </c>
      <c r="X49">
        <v>0.37462842264132334</v>
      </c>
      <c r="Y49">
        <v>0.56651686996406148</v>
      </c>
      <c r="Z49">
        <v>0.52754883938697972</v>
      </c>
      <c r="AA49">
        <v>-0.61738735274176404</v>
      </c>
      <c r="AB49">
        <v>0.59563998982907296</v>
      </c>
      <c r="AC49">
        <v>-0.59187412731707056</v>
      </c>
      <c r="AD49">
        <v>-0.59238081073455107</v>
      </c>
      <c r="AE49">
        <v>-4.9840787887001957E-3</v>
      </c>
      <c r="AF49">
        <v>-0.63863343737688583</v>
      </c>
      <c r="AG49">
        <v>0.71930673454411254</v>
      </c>
      <c r="AH49">
        <v>0.65316218858684039</v>
      </c>
      <c r="AI49">
        <v>0.44352557459572922</v>
      </c>
      <c r="AJ49">
        <v>0.61073784953850485</v>
      </c>
      <c r="AK49">
        <v>0.63493986095925314</v>
      </c>
      <c r="AL49">
        <v>0.40225060291185649</v>
      </c>
      <c r="AM49">
        <v>0.26327670461045377</v>
      </c>
      <c r="AN49">
        <v>0.79757009264213607</v>
      </c>
      <c r="AO49">
        <v>0.81448494089647194</v>
      </c>
      <c r="AP49">
        <v>-4.204918545591857E-2</v>
      </c>
      <c r="AQ49">
        <v>-0.68348330270152158</v>
      </c>
      <c r="AR49" s="1">
        <v>-0.28122310565492287</v>
      </c>
      <c r="AS49">
        <v>-0.93768440578224765</v>
      </c>
      <c r="AT49" s="2">
        <v>0.49285797364636019</v>
      </c>
      <c r="AU49" s="2">
        <v>0.38109999999999999</v>
      </c>
    </row>
    <row r="50" spans="1:47" x14ac:dyDescent="0.25">
      <c r="A50">
        <v>-0.22615837528626687</v>
      </c>
      <c r="B50">
        <v>0.28577480118322846</v>
      </c>
      <c r="C50">
        <v>5.4177307929320566E-2</v>
      </c>
      <c r="D50">
        <v>0.23955254674150986</v>
      </c>
      <c r="E50">
        <v>0.20572157094957483</v>
      </c>
      <c r="F50">
        <v>0.31978797381134505</v>
      </c>
      <c r="G50">
        <v>0.21897833321726654</v>
      </c>
      <c r="H50">
        <v>0.13020949384847694</v>
      </c>
      <c r="I50">
        <v>0.22442917249780128</v>
      </c>
      <c r="J50">
        <v>0.29146460450239126</v>
      </c>
      <c r="K50">
        <v>0.2968092632458903</v>
      </c>
      <c r="L50">
        <v>0.33612658970737241</v>
      </c>
      <c r="M50">
        <v>0.24666318914901489</v>
      </c>
      <c r="N50">
        <v>0.26111004106955604</v>
      </c>
      <c r="O50">
        <v>0.44118597632275958</v>
      </c>
      <c r="P50">
        <v>0.26699992594326394</v>
      </c>
      <c r="Q50">
        <v>-0.59777402220791387</v>
      </c>
      <c r="R50">
        <v>-0.19107190982230482</v>
      </c>
      <c r="S50">
        <v>-0.63741562839511223</v>
      </c>
      <c r="T50">
        <v>-0.3473693305611818</v>
      </c>
      <c r="U50">
        <v>-0.21576782983150627</v>
      </c>
      <c r="V50">
        <v>-0.15107221575124008</v>
      </c>
      <c r="W50">
        <v>-0.49124974687614809</v>
      </c>
      <c r="X50">
        <v>0.37462842264132334</v>
      </c>
      <c r="Y50">
        <v>0.56651686996406148</v>
      </c>
      <c r="Z50">
        <v>0.52754883938697972</v>
      </c>
      <c r="AA50">
        <v>-0.61738735274176404</v>
      </c>
      <c r="AB50">
        <v>0.59563998982907296</v>
      </c>
      <c r="AC50">
        <v>-0.59187412731707056</v>
      </c>
      <c r="AD50">
        <v>-0.59238081073455107</v>
      </c>
      <c r="AE50">
        <v>-4.9840787887001957E-3</v>
      </c>
      <c r="AF50">
        <v>-0.63863343737688583</v>
      </c>
      <c r="AG50">
        <v>0.39211978518668528</v>
      </c>
      <c r="AH50">
        <v>0.25928464174400995</v>
      </c>
      <c r="AI50">
        <v>0.20810509872562527</v>
      </c>
      <c r="AJ50">
        <v>0.32344963082008532</v>
      </c>
      <c r="AK50">
        <v>0.24739586226530891</v>
      </c>
      <c r="AL50">
        <v>8.490361467372938E-2</v>
      </c>
      <c r="AM50">
        <v>-7.5070233650519902E-2</v>
      </c>
      <c r="AN50">
        <v>0.70559478894475203</v>
      </c>
      <c r="AO50">
        <v>0.70584740988156736</v>
      </c>
      <c r="AP50">
        <v>0.44111312209485037</v>
      </c>
      <c r="AQ50">
        <v>-0.37466312292139436</v>
      </c>
      <c r="AR50" s="1">
        <v>1.9608173133839991E-2</v>
      </c>
      <c r="AS50">
        <v>-0.72286062016898589</v>
      </c>
      <c r="AT50" s="2">
        <v>0.22327494751161525</v>
      </c>
      <c r="AU50" s="2">
        <v>0.53786999999999996</v>
      </c>
    </row>
    <row r="51" spans="1:47" x14ac:dyDescent="0.25">
      <c r="A51">
        <v>-0.13917438479154884</v>
      </c>
      <c r="B51">
        <v>-0.1048742435467194</v>
      </c>
      <c r="C51">
        <v>-0.23189538864768089</v>
      </c>
      <c r="D51">
        <v>-0.15669734120281736</v>
      </c>
      <c r="E51">
        <v>-2.9785072476763125E-2</v>
      </c>
      <c r="F51">
        <v>3.1667315588439673E-2</v>
      </c>
      <c r="G51">
        <v>-0.17016093576205485</v>
      </c>
      <c r="H51">
        <v>-0.19310567266171663</v>
      </c>
      <c r="I51">
        <v>-0.18521787896919925</v>
      </c>
      <c r="J51">
        <v>-1.4635586254306329E-2</v>
      </c>
      <c r="K51">
        <v>-5.911627689346792E-2</v>
      </c>
      <c r="L51">
        <v>4.2330404018418546E-2</v>
      </c>
      <c r="M51">
        <v>8.1182547219761522E-2</v>
      </c>
      <c r="N51">
        <v>8.4056511469638301E-2</v>
      </c>
      <c r="O51">
        <v>0.92447273960490139</v>
      </c>
      <c r="P51">
        <v>-4.215634502364605E-3</v>
      </c>
      <c r="Q51">
        <v>-0.59777402220791387</v>
      </c>
      <c r="R51">
        <v>-0.19107190982230482</v>
      </c>
      <c r="S51">
        <v>-0.63741562839511223</v>
      </c>
      <c r="T51">
        <v>-0.3473693305611818</v>
      </c>
      <c r="U51">
        <v>-0.21576782983150627</v>
      </c>
      <c r="V51">
        <v>-0.15107221575124008</v>
      </c>
      <c r="W51">
        <v>-0.49124974687614809</v>
      </c>
      <c r="X51">
        <v>0.37462842264132334</v>
      </c>
      <c r="Y51">
        <v>0.56651686996406148</v>
      </c>
      <c r="Z51">
        <v>0.52754883938697972</v>
      </c>
      <c r="AA51">
        <v>-0.61738735274176404</v>
      </c>
      <c r="AB51">
        <v>0.59563998982907296</v>
      </c>
      <c r="AC51">
        <v>-0.59187412731707056</v>
      </c>
      <c r="AD51">
        <v>-0.59238081073455107</v>
      </c>
      <c r="AE51">
        <v>-4.9840787887001957E-3</v>
      </c>
      <c r="AF51">
        <v>-0.63863343737688583</v>
      </c>
      <c r="AG51">
        <v>6.4932835829338717E-2</v>
      </c>
      <c r="AH51">
        <v>-0.13459290509882044</v>
      </c>
      <c r="AI51">
        <v>-2.7315377144503671E-2</v>
      </c>
      <c r="AJ51">
        <v>3.6161412101665687E-2</v>
      </c>
      <c r="AK51">
        <v>-0.14014813642827326</v>
      </c>
      <c r="AL51">
        <v>-0.2324433735643977</v>
      </c>
      <c r="AM51">
        <v>-0.41341717191175681</v>
      </c>
      <c r="AN51">
        <v>0.61361948524746868</v>
      </c>
      <c r="AO51">
        <v>0.59720987886654753</v>
      </c>
      <c r="AP51">
        <v>0.924275429645803</v>
      </c>
      <c r="AQ51">
        <v>-6.584294314126718E-2</v>
      </c>
      <c r="AR51" s="1">
        <v>0.32043945192261114</v>
      </c>
      <c r="AS51">
        <v>-0.50803683455572413</v>
      </c>
      <c r="AT51" s="2">
        <v>-4.6308078623145732E-2</v>
      </c>
      <c r="AU51" s="2">
        <v>0.50631000000000004</v>
      </c>
    </row>
    <row r="52" spans="1:47" x14ac:dyDescent="0.25">
      <c r="A52">
        <v>-5.219039429683079E-2</v>
      </c>
      <c r="B52">
        <v>-0.49552328827667391</v>
      </c>
      <c r="C52">
        <v>-0.51796808522468885</v>
      </c>
      <c r="D52">
        <v>-0.55294722914700567</v>
      </c>
      <c r="E52">
        <v>-0.26529171590310108</v>
      </c>
      <c r="F52">
        <v>-0.25645334263446568</v>
      </c>
      <c r="G52">
        <v>-0.55930020474137621</v>
      </c>
      <c r="H52">
        <v>-0.51642083917191017</v>
      </c>
      <c r="I52">
        <v>-0.59486493043619981</v>
      </c>
      <c r="J52">
        <v>-0.32073577701100392</v>
      </c>
      <c r="K52">
        <v>-0.41504181703283105</v>
      </c>
      <c r="L52">
        <v>-0.25146578167053529</v>
      </c>
      <c r="M52">
        <v>-8.4298094709491844E-2</v>
      </c>
      <c r="N52">
        <v>-9.2997018130276263E-2</v>
      </c>
      <c r="O52">
        <v>1.4077595028870433</v>
      </c>
      <c r="P52">
        <v>-0.27543119494799317</v>
      </c>
      <c r="Q52">
        <v>-0.59777402220791387</v>
      </c>
      <c r="R52">
        <v>-0.19107190982230482</v>
      </c>
      <c r="S52">
        <v>-0.63741562839511223</v>
      </c>
      <c r="T52">
        <v>-0.3473693305611818</v>
      </c>
      <c r="U52">
        <v>-0.21576782983150627</v>
      </c>
      <c r="V52">
        <v>-0.15107221575124008</v>
      </c>
      <c r="W52">
        <v>-0.49124974687614809</v>
      </c>
      <c r="X52">
        <v>0.37462842264132334</v>
      </c>
      <c r="Y52">
        <v>0.56651686996406148</v>
      </c>
      <c r="Z52">
        <v>0.52754883938697972</v>
      </c>
      <c r="AA52">
        <v>-0.61738735274176404</v>
      </c>
      <c r="AB52">
        <v>0.59563998982907296</v>
      </c>
      <c r="AC52">
        <v>-0.59187412731707056</v>
      </c>
      <c r="AD52">
        <v>-0.59238081073455107</v>
      </c>
      <c r="AE52">
        <v>-4.9840787887001957E-3</v>
      </c>
      <c r="AF52">
        <v>-0.63863343737688583</v>
      </c>
      <c r="AG52">
        <v>-0.26225411352800787</v>
      </c>
      <c r="AH52">
        <v>-0.52847045194165088</v>
      </c>
      <c r="AI52">
        <v>-0.26273585301460767</v>
      </c>
      <c r="AJ52">
        <v>-0.25112680661675391</v>
      </c>
      <c r="AK52">
        <v>-0.52769213512186341</v>
      </c>
      <c r="AL52">
        <v>-0.54979036180252483</v>
      </c>
      <c r="AM52">
        <v>-0.75176411017299971</v>
      </c>
      <c r="AN52">
        <v>0.52164418155008685</v>
      </c>
      <c r="AO52">
        <v>0.48857234785164289</v>
      </c>
      <c r="AP52">
        <v>1.4074377371965718</v>
      </c>
      <c r="AQ52">
        <v>0.24297723663886001</v>
      </c>
      <c r="AR52" s="1">
        <v>0.62127073071138228</v>
      </c>
      <c r="AS52">
        <v>-0.29321304894246242</v>
      </c>
      <c r="AT52" s="2">
        <v>-0.31589110475789067</v>
      </c>
      <c r="AU52" s="2">
        <v>0.50183</v>
      </c>
    </row>
    <row r="53" spans="1:47" x14ac:dyDescent="0.25">
      <c r="A53">
        <v>-0.31314236578098492</v>
      </c>
      <c r="B53">
        <v>0.66590637163198985</v>
      </c>
      <c r="C53">
        <v>0.32771295405872275</v>
      </c>
      <c r="D53">
        <v>0.63381134266215744</v>
      </c>
      <c r="E53">
        <v>0.43865718115073676</v>
      </c>
      <c r="F53">
        <v>0.60790863203425038</v>
      </c>
      <c r="G53">
        <v>0.58155519475772799</v>
      </c>
      <c r="H53">
        <v>0.44946418730987731</v>
      </c>
      <c r="I53">
        <v>0.65446589620976336</v>
      </c>
      <c r="J53">
        <v>0.65761003523694772</v>
      </c>
      <c r="K53">
        <v>0.68695633696856051</v>
      </c>
      <c r="L53">
        <v>0.66696195180509332</v>
      </c>
      <c r="M53">
        <v>0.4681373513280303</v>
      </c>
      <c r="N53">
        <v>0.4852284329681843</v>
      </c>
      <c r="O53">
        <v>-0.29835351362862855</v>
      </c>
      <c r="P53">
        <v>0.34350361167030713</v>
      </c>
      <c r="Q53">
        <v>-0.59777402220791387</v>
      </c>
      <c r="R53">
        <v>-0.19107190982230482</v>
      </c>
      <c r="S53">
        <v>-0.63741562839511223</v>
      </c>
      <c r="T53">
        <v>-0.3473693305611818</v>
      </c>
      <c r="U53">
        <v>-0.21576782983150627</v>
      </c>
      <c r="V53">
        <v>-0.15107221575124008</v>
      </c>
      <c r="W53">
        <v>-0.49124974687614809</v>
      </c>
      <c r="X53">
        <v>0.37462842264132334</v>
      </c>
      <c r="Y53">
        <v>0.56651686996406148</v>
      </c>
      <c r="Z53">
        <v>0.52754883938697972</v>
      </c>
      <c r="AA53">
        <v>-0.61738735274176404</v>
      </c>
      <c r="AB53">
        <v>0.59563998982907296</v>
      </c>
      <c r="AC53">
        <v>-0.59187412731707056</v>
      </c>
      <c r="AD53">
        <v>-0.59238081073455107</v>
      </c>
      <c r="AE53">
        <v>-4.9840787887001957E-3</v>
      </c>
      <c r="AF53">
        <v>-0.63863343737688583</v>
      </c>
      <c r="AG53">
        <v>0.71049785513829355</v>
      </c>
      <c r="AH53">
        <v>0.65118301719628346</v>
      </c>
      <c r="AI53">
        <v>0.44095548206440149</v>
      </c>
      <c r="AJ53">
        <v>0.61073784953850485</v>
      </c>
      <c r="AK53">
        <v>0.60848634569002902</v>
      </c>
      <c r="AL53">
        <v>0.39826508343636485</v>
      </c>
      <c r="AM53">
        <v>0.28011750244245542</v>
      </c>
      <c r="AN53">
        <v>0.82869168469073073</v>
      </c>
      <c r="AO53">
        <v>0.84336327192580451</v>
      </c>
      <c r="AP53">
        <v>-0.29823592206936783</v>
      </c>
      <c r="AQ53">
        <v>-0.74406210129378458</v>
      </c>
      <c r="AR53" s="1">
        <v>-0.31014743546263956</v>
      </c>
      <c r="AS53">
        <v>-0.96476745341770209</v>
      </c>
      <c r="AT53" s="2">
        <v>0.29931813277306785</v>
      </c>
      <c r="AU53" s="2">
        <v>0.43867</v>
      </c>
    </row>
    <row r="54" spans="1:47" x14ac:dyDescent="0.25">
      <c r="A54">
        <v>-0.22615837528626687</v>
      </c>
      <c r="B54">
        <v>0.26473985262084881</v>
      </c>
      <c r="C54">
        <v>2.9103207034122017E-2</v>
      </c>
      <c r="D54">
        <v>0.23557036269444101</v>
      </c>
      <c r="E54">
        <v>0.20057950449921982</v>
      </c>
      <c r="F54">
        <v>0.31978797381134505</v>
      </c>
      <c r="G54">
        <v>0.16585351833954662</v>
      </c>
      <c r="H54">
        <v>0.12208854775089054</v>
      </c>
      <c r="I54">
        <v>0.26520851698772857</v>
      </c>
      <c r="J54">
        <v>0.41155508445811195</v>
      </c>
      <c r="K54">
        <v>0.36525233041251437</v>
      </c>
      <c r="L54">
        <v>0.41020494252490652</v>
      </c>
      <c r="M54">
        <v>0.35865022964853627</v>
      </c>
      <c r="N54">
        <v>0.35523976566698029</v>
      </c>
      <c r="O54">
        <v>-7.1319477015706859E-2</v>
      </c>
      <c r="P54">
        <v>-0.12242382349391479</v>
      </c>
      <c r="Q54">
        <v>-0.59777402220791387</v>
      </c>
      <c r="R54">
        <v>-0.19107190982230482</v>
      </c>
      <c r="S54">
        <v>-0.63741562839511223</v>
      </c>
      <c r="T54">
        <v>-0.3473693305611818</v>
      </c>
      <c r="U54">
        <v>-0.21576782983150627</v>
      </c>
      <c r="V54">
        <v>-0.15107221575124008</v>
      </c>
      <c r="W54">
        <v>-0.49124974687614809</v>
      </c>
      <c r="X54">
        <v>0.37462842264132334</v>
      </c>
      <c r="Y54">
        <v>0.56651686996406148</v>
      </c>
      <c r="Z54">
        <v>0.52754883938697972</v>
      </c>
      <c r="AA54">
        <v>-0.61738735274176404</v>
      </c>
      <c r="AB54">
        <v>0.59563998982907296</v>
      </c>
      <c r="AC54">
        <v>-0.59187412731707056</v>
      </c>
      <c r="AD54">
        <v>-0.59238081073455107</v>
      </c>
      <c r="AE54">
        <v>-4.9840787887001957E-3</v>
      </c>
      <c r="AF54">
        <v>-0.63863343737688583</v>
      </c>
      <c r="AG54">
        <v>0.37450202637512803</v>
      </c>
      <c r="AH54">
        <v>0.25532629896258058</v>
      </c>
      <c r="AI54">
        <v>0.20296491366294486</v>
      </c>
      <c r="AJ54">
        <v>0.32344963082008532</v>
      </c>
      <c r="AK54">
        <v>0.19448883172722267</v>
      </c>
      <c r="AL54">
        <v>7.6932575722571866E-2</v>
      </c>
      <c r="AM54">
        <v>-4.1388637986510587E-2</v>
      </c>
      <c r="AN54">
        <v>0.76783797304194368</v>
      </c>
      <c r="AO54">
        <v>0.76360407194011981</v>
      </c>
      <c r="AP54">
        <v>-7.1260351131864505E-2</v>
      </c>
      <c r="AQ54">
        <v>-0.49582072010592038</v>
      </c>
      <c r="AR54" s="1">
        <v>-3.824048648159338E-2</v>
      </c>
      <c r="AS54">
        <v>-0.77702671543989299</v>
      </c>
      <c r="AT54" s="2">
        <v>-0.16380473423496941</v>
      </c>
      <c r="AU54" s="2">
        <v>0.54967999999999995</v>
      </c>
    </row>
    <row r="55" spans="1:47" x14ac:dyDescent="0.25">
      <c r="A55">
        <v>-0.13917438479154884</v>
      </c>
      <c r="B55">
        <v>-0.13642666639029222</v>
      </c>
      <c r="C55">
        <v>-0.26950653999047869</v>
      </c>
      <c r="D55">
        <v>-0.16267061727342066</v>
      </c>
      <c r="E55">
        <v>-3.7498172152297067E-2</v>
      </c>
      <c r="F55">
        <v>3.1667315588439673E-2</v>
      </c>
      <c r="G55">
        <v>-0.24984815807863472</v>
      </c>
      <c r="H55">
        <v>-0.20528709180810073</v>
      </c>
      <c r="I55">
        <v>-0.12404886223431041</v>
      </c>
      <c r="J55">
        <v>0.1655001336792733</v>
      </c>
      <c r="K55">
        <v>4.3548323856463317E-2</v>
      </c>
      <c r="L55">
        <v>0.15344793324471975</v>
      </c>
      <c r="M55">
        <v>0.24916310796904492</v>
      </c>
      <c r="N55">
        <v>0.22525109836577628</v>
      </c>
      <c r="O55">
        <v>0.15571455959718872</v>
      </c>
      <c r="P55">
        <v>-0.58835125865812865</v>
      </c>
      <c r="Q55">
        <v>-0.59777402220791387</v>
      </c>
      <c r="R55">
        <v>-0.19107190982230482</v>
      </c>
      <c r="S55">
        <v>-0.63741562839511223</v>
      </c>
      <c r="T55">
        <v>-0.3473693305611818</v>
      </c>
      <c r="U55">
        <v>-0.21576782983150627</v>
      </c>
      <c r="V55">
        <v>-0.15107221575124008</v>
      </c>
      <c r="W55">
        <v>-0.49124974687614809</v>
      </c>
      <c r="X55">
        <v>0.37462842264132334</v>
      </c>
      <c r="Y55">
        <v>0.56651686996406148</v>
      </c>
      <c r="Z55">
        <v>0.52754883938697972</v>
      </c>
      <c r="AA55">
        <v>-0.61738735274176404</v>
      </c>
      <c r="AB55">
        <v>0.59563998982907296</v>
      </c>
      <c r="AC55">
        <v>-0.59187412731707056</v>
      </c>
      <c r="AD55">
        <v>-0.59238081073455107</v>
      </c>
      <c r="AE55">
        <v>-4.9840787887001957E-3</v>
      </c>
      <c r="AF55">
        <v>-0.63863343737688583</v>
      </c>
      <c r="AG55">
        <v>3.8506197612043151E-2</v>
      </c>
      <c r="AH55">
        <v>-0.1405304192708067</v>
      </c>
      <c r="AI55">
        <v>-3.5025654738486831E-2</v>
      </c>
      <c r="AJ55">
        <v>3.6161412101665687E-2</v>
      </c>
      <c r="AK55">
        <v>-0.21950868223594577</v>
      </c>
      <c r="AL55">
        <v>-0.24439993199105076</v>
      </c>
      <c r="AM55">
        <v>-0.36289477841574586</v>
      </c>
      <c r="AN55">
        <v>0.70698426139315651</v>
      </c>
      <c r="AO55">
        <v>0.68384487195443511</v>
      </c>
      <c r="AP55">
        <v>0.15571521980545519</v>
      </c>
      <c r="AQ55">
        <v>-0.2475793389180562</v>
      </c>
      <c r="AR55" s="1">
        <v>0.2336664624994611</v>
      </c>
      <c r="AS55">
        <v>-0.58928597746208566</v>
      </c>
      <c r="AT55" s="2">
        <v>-0.62692760124300662</v>
      </c>
      <c r="AU55" s="2">
        <v>0.49647000000000002</v>
      </c>
    </row>
    <row r="56" spans="1:47" x14ac:dyDescent="0.25">
      <c r="A56">
        <v>-5.219039429683079E-2</v>
      </c>
      <c r="B56">
        <v>-0.53759318540143985</v>
      </c>
      <c r="C56">
        <v>-0.56811628701507944</v>
      </c>
      <c r="D56">
        <v>-0.56091159724114337</v>
      </c>
      <c r="E56">
        <v>-0.27557584880381397</v>
      </c>
      <c r="F56">
        <v>-0.25645334263446568</v>
      </c>
      <c r="G56">
        <v>-0.66554983449681604</v>
      </c>
      <c r="H56">
        <v>-0.53266273136708753</v>
      </c>
      <c r="I56">
        <v>-0.51330624145634529</v>
      </c>
      <c r="J56">
        <v>-8.0554817099565357E-2</v>
      </c>
      <c r="K56">
        <v>-0.27815568269958285</v>
      </c>
      <c r="L56">
        <v>-0.10330907603546706</v>
      </c>
      <c r="M56">
        <v>0.13967598628955361</v>
      </c>
      <c r="N56">
        <v>9.5262431064572259E-2</v>
      </c>
      <c r="O56">
        <v>0.38274859621008689</v>
      </c>
      <c r="P56">
        <v>-1.0542786938223505</v>
      </c>
      <c r="Q56">
        <v>-0.59777402220791387</v>
      </c>
      <c r="R56">
        <v>-0.19107190982230482</v>
      </c>
      <c r="S56">
        <v>-0.63741562839511223</v>
      </c>
      <c r="T56">
        <v>-0.3473693305611818</v>
      </c>
      <c r="U56">
        <v>-0.21576782983150627</v>
      </c>
      <c r="V56">
        <v>-0.15107221575124008</v>
      </c>
      <c r="W56">
        <v>-0.49124974687614809</v>
      </c>
      <c r="X56">
        <v>0.37462842264132334</v>
      </c>
      <c r="Y56">
        <v>0.56651686996406148</v>
      </c>
      <c r="Z56">
        <v>0.52754883938697972</v>
      </c>
      <c r="AA56">
        <v>-0.61738735274176404</v>
      </c>
      <c r="AB56">
        <v>0.59563998982907296</v>
      </c>
      <c r="AC56">
        <v>-0.59187412731707056</v>
      </c>
      <c r="AD56">
        <v>-0.59238081073455107</v>
      </c>
      <c r="AE56">
        <v>-4.9840787887001957E-3</v>
      </c>
      <c r="AF56">
        <v>-0.63863343737688583</v>
      </c>
      <c r="AG56">
        <v>-0.29748963115112237</v>
      </c>
      <c r="AH56">
        <v>-0.53638713750450961</v>
      </c>
      <c r="AI56">
        <v>-0.2730162231399435</v>
      </c>
      <c r="AJ56">
        <v>-0.25112680661675391</v>
      </c>
      <c r="AK56">
        <v>-0.63350619619875215</v>
      </c>
      <c r="AL56">
        <v>-0.56573243970466947</v>
      </c>
      <c r="AM56">
        <v>-0.68440091884498111</v>
      </c>
      <c r="AN56">
        <v>0.64613054974427075</v>
      </c>
      <c r="AO56">
        <v>0.6040856719687504</v>
      </c>
      <c r="AP56">
        <v>0.38269079074295598</v>
      </c>
      <c r="AQ56">
        <v>6.6204226980213349E-4</v>
      </c>
      <c r="AR56" s="1">
        <v>0.5055734114805156</v>
      </c>
      <c r="AS56">
        <v>-0.40154523948427834</v>
      </c>
      <c r="AT56" s="2">
        <v>-1.0900504682510439</v>
      </c>
      <c r="AU56" s="2">
        <v>0.59119999999999995</v>
      </c>
    </row>
    <row r="57" spans="1:47" x14ac:dyDescent="0.25">
      <c r="A57">
        <v>0.12177758669260529</v>
      </c>
      <c r="B57">
        <v>-1.3399262234237219</v>
      </c>
      <c r="C57">
        <v>-1.1653357810642808</v>
      </c>
      <c r="D57">
        <v>-1.3573935571765825</v>
      </c>
      <c r="E57">
        <v>-0.75173120210684774</v>
      </c>
      <c r="F57">
        <v>-0.8326946590802764</v>
      </c>
      <c r="G57">
        <v>-1.4969531873331787</v>
      </c>
      <c r="H57">
        <v>-1.187414010485061</v>
      </c>
      <c r="I57">
        <v>-1.2918209999004191</v>
      </c>
      <c r="J57">
        <v>-0.57266471865724267</v>
      </c>
      <c r="K57">
        <v>-0.92156369581168496</v>
      </c>
      <c r="L57">
        <v>-0.61682309459584317</v>
      </c>
      <c r="M57">
        <v>-7.9298257069431763E-2</v>
      </c>
      <c r="N57">
        <v>-0.16471490353783896</v>
      </c>
      <c r="O57">
        <v>0.83681666943590149</v>
      </c>
      <c r="P57">
        <v>-1.9861335641507945</v>
      </c>
      <c r="Q57">
        <v>-0.59777402220791387</v>
      </c>
      <c r="R57">
        <v>-0.19107190982230482</v>
      </c>
      <c r="S57">
        <v>-0.63741562839511223</v>
      </c>
      <c r="T57">
        <v>-0.3473693305611818</v>
      </c>
      <c r="U57">
        <v>-0.21576782983150627</v>
      </c>
      <c r="V57">
        <v>-0.15107221575124008</v>
      </c>
      <c r="W57">
        <v>-0.49124974687614809</v>
      </c>
      <c r="X57">
        <v>0.37462842264132334</v>
      </c>
      <c r="Y57">
        <v>0.56651686996406148</v>
      </c>
      <c r="Z57">
        <v>0.52754883938697972</v>
      </c>
      <c r="AA57">
        <v>-0.61738735274176404</v>
      </c>
      <c r="AB57">
        <v>0.59563998982907296</v>
      </c>
      <c r="AC57">
        <v>-0.59187412731707056</v>
      </c>
      <c r="AD57">
        <v>-0.59238081073455107</v>
      </c>
      <c r="AE57">
        <v>-4.9840787887001957E-3</v>
      </c>
      <c r="AF57">
        <v>-0.63863343737688583</v>
      </c>
      <c r="AG57">
        <v>-0.96948128867745342</v>
      </c>
      <c r="AH57">
        <v>-1.3281005739712841</v>
      </c>
      <c r="AI57">
        <v>-0.74899735994280958</v>
      </c>
      <c r="AJ57">
        <v>-0.82570324405359319</v>
      </c>
      <c r="AK57">
        <v>-1.4615012241247349</v>
      </c>
      <c r="AL57">
        <v>-1.2083974551319108</v>
      </c>
      <c r="AM57">
        <v>-1.3274131997033709</v>
      </c>
      <c r="AN57">
        <v>0.52442312644669864</v>
      </c>
      <c r="AO57">
        <v>0.44456727199749113</v>
      </c>
      <c r="AP57">
        <v>0.83664193261777897</v>
      </c>
      <c r="AQ57">
        <v>0.49714480464553051</v>
      </c>
      <c r="AR57" s="1">
        <v>1.0493873094426245</v>
      </c>
      <c r="AS57">
        <v>-2.606376352866371E-2</v>
      </c>
      <c r="AT57" s="2">
        <v>-2.0162962022671023</v>
      </c>
      <c r="AU57" s="2">
        <v>0.84535000000000005</v>
      </c>
    </row>
    <row r="58" spans="1:47" x14ac:dyDescent="0.25">
      <c r="A58">
        <v>0.29574556768204135</v>
      </c>
      <c r="B58">
        <v>-2.1422592614460041</v>
      </c>
      <c r="C58">
        <v>-1.7625552751134759</v>
      </c>
      <c r="D58">
        <v>-2.1538755171120219</v>
      </c>
      <c r="E58">
        <v>-1.2278865554098846</v>
      </c>
      <c r="F58">
        <v>-1.4089359755260928</v>
      </c>
      <c r="G58">
        <v>-2.328356540169549</v>
      </c>
      <c r="H58">
        <v>-1.8421652896030392</v>
      </c>
      <c r="I58">
        <v>-2.070335758344493</v>
      </c>
      <c r="J58">
        <v>-1.06477462021492</v>
      </c>
      <c r="K58">
        <v>-1.5649717089237822</v>
      </c>
      <c r="L58">
        <v>-1.1303371131562168</v>
      </c>
      <c r="M58">
        <v>-0.29827250042841713</v>
      </c>
      <c r="N58">
        <v>-0.42469223814024698</v>
      </c>
      <c r="O58">
        <v>1.2908847426617187</v>
      </c>
      <c r="P58">
        <v>-2.9179884344792302</v>
      </c>
      <c r="Q58">
        <v>-0.59777402220791387</v>
      </c>
      <c r="R58">
        <v>-0.19107190982230482</v>
      </c>
      <c r="S58">
        <v>-0.63741562839511223</v>
      </c>
      <c r="T58">
        <v>-0.3473693305611818</v>
      </c>
      <c r="U58">
        <v>-0.21576782983150627</v>
      </c>
      <c r="V58">
        <v>-0.15107221575124008</v>
      </c>
      <c r="W58">
        <v>-0.49124974687614809</v>
      </c>
      <c r="X58">
        <v>0.37462842264132334</v>
      </c>
      <c r="Y58">
        <v>0.56651686996406148</v>
      </c>
      <c r="Z58">
        <v>0.52754883938697972</v>
      </c>
      <c r="AA58">
        <v>-0.61738735274176404</v>
      </c>
      <c r="AB58">
        <v>0.59563998982907296</v>
      </c>
      <c r="AC58">
        <v>-0.59187412731707056</v>
      </c>
      <c r="AD58">
        <v>-0.59238081073455107</v>
      </c>
      <c r="AE58">
        <v>-4.9840787887001957E-3</v>
      </c>
      <c r="AF58">
        <v>-0.63863343737688583</v>
      </c>
      <c r="AG58">
        <v>-1.6414729462037763</v>
      </c>
      <c r="AH58">
        <v>-2.1198140104383745</v>
      </c>
      <c r="AI58">
        <v>-1.224978496745698</v>
      </c>
      <c r="AJ58">
        <v>-1.4002796814904288</v>
      </c>
      <c r="AK58">
        <v>-2.2894962520507098</v>
      </c>
      <c r="AL58">
        <v>-1.8510624705591523</v>
      </c>
      <c r="AM58">
        <v>-1.9704254805617607</v>
      </c>
      <c r="AN58">
        <v>0.40271570314912436</v>
      </c>
      <c r="AO58">
        <v>0.28504887202623436</v>
      </c>
      <c r="AP58">
        <v>1.2905930744927832</v>
      </c>
      <c r="AQ58">
        <v>0.99362756702125887</v>
      </c>
      <c r="AR58" s="1">
        <v>1.5932012074047253</v>
      </c>
      <c r="AS58">
        <v>0.3494177124269528</v>
      </c>
      <c r="AT58" s="2">
        <v>-2.9425419362831771</v>
      </c>
      <c r="AU58" s="2">
        <v>0.69762000000000002</v>
      </c>
    </row>
    <row r="59" spans="1:47" x14ac:dyDescent="0.25">
      <c r="A59">
        <v>-0.40012635627570292</v>
      </c>
      <c r="B59">
        <v>1.0670728906431308</v>
      </c>
      <c r="C59">
        <v>0.62632270108332344</v>
      </c>
      <c r="D59">
        <v>1.0320523226298801</v>
      </c>
      <c r="E59">
        <v>0.67673485780225362</v>
      </c>
      <c r="F59">
        <v>0.89602929025715572</v>
      </c>
      <c r="G59">
        <v>0.99725687117590922</v>
      </c>
      <c r="H59">
        <v>0.7768398268688641</v>
      </c>
      <c r="I59">
        <v>1.0437232754318024</v>
      </c>
      <c r="J59">
        <v>0.90366498601578638</v>
      </c>
      <c r="K59">
        <v>1.0086603435246115</v>
      </c>
      <c r="L59">
        <v>0.92371896108528018</v>
      </c>
      <c r="M59">
        <v>0.57762447300752162</v>
      </c>
      <c r="N59">
        <v>0.61521710026938836</v>
      </c>
      <c r="O59">
        <v>-0.52538755024152406</v>
      </c>
      <c r="P59">
        <v>0.80943104683452904</v>
      </c>
      <c r="Q59">
        <v>1.2125467114670989</v>
      </c>
      <c r="R59">
        <v>-0.19107190982230482</v>
      </c>
      <c r="S59">
        <v>0.99961196550418263</v>
      </c>
      <c r="T59">
        <v>0.1425117917457302</v>
      </c>
      <c r="U59">
        <v>-0.21576782983150627</v>
      </c>
      <c r="V59">
        <v>-0.15107221575124008</v>
      </c>
      <c r="W59">
        <v>0.4681006224635309</v>
      </c>
      <c r="X59">
        <v>-1.0589859334858385</v>
      </c>
      <c r="Y59">
        <v>-1.2162546617861114</v>
      </c>
      <c r="Z59">
        <v>-1.1962009225459029</v>
      </c>
      <c r="AA59">
        <v>1.197101548211265</v>
      </c>
      <c r="AB59">
        <v>-1.213199945981039</v>
      </c>
      <c r="AC59">
        <v>1.214118555136001</v>
      </c>
      <c r="AD59">
        <v>1.2139869119834907</v>
      </c>
      <c r="AE59">
        <v>-4.9840787887001957E-3</v>
      </c>
      <c r="AF59">
        <v>1.0046604136714499</v>
      </c>
      <c r="AG59">
        <v>1.0464936839014591</v>
      </c>
      <c r="AH59">
        <v>1.016044929425475</v>
      </c>
      <c r="AI59">
        <v>0.67894605046583323</v>
      </c>
      <c r="AJ59">
        <v>0.89802606825692455</v>
      </c>
      <c r="AK59">
        <v>0.96348403696810148</v>
      </c>
      <c r="AL59">
        <v>0.8856609026299147</v>
      </c>
      <c r="AM59">
        <v>1.4342627701318527</v>
      </c>
      <c r="AN59">
        <v>-0.93532711098624477</v>
      </c>
      <c r="AO59">
        <v>-0.82222652821115272</v>
      </c>
      <c r="AP59">
        <v>-0.52521149300686865</v>
      </c>
      <c r="AQ59">
        <v>-0.72891740164571883</v>
      </c>
      <c r="AR59" s="1">
        <v>-1.3769716124715226</v>
      </c>
      <c r="AS59">
        <v>0.29630338599625511</v>
      </c>
      <c r="AT59" s="2">
        <v>0.87081608566442481</v>
      </c>
      <c r="AU59" s="2">
        <v>0.69059999999999999</v>
      </c>
    </row>
    <row r="60" spans="1:47" x14ac:dyDescent="0.25">
      <c r="A60">
        <v>-0.31314236578098492</v>
      </c>
      <c r="B60">
        <v>0.66590637163198985</v>
      </c>
      <c r="C60">
        <v>0.32771295405872275</v>
      </c>
      <c r="D60">
        <v>0.63381134266215744</v>
      </c>
      <c r="E60">
        <v>0.43865718115073676</v>
      </c>
      <c r="F60">
        <v>0.60790863203425038</v>
      </c>
      <c r="G60">
        <v>0.58155519475772799</v>
      </c>
      <c r="H60">
        <v>0.44946418730987731</v>
      </c>
      <c r="I60">
        <v>0.65446589620976336</v>
      </c>
      <c r="J60">
        <v>0.65761003523694772</v>
      </c>
      <c r="K60">
        <v>0.68695633696856051</v>
      </c>
      <c r="L60">
        <v>0.66696195180509332</v>
      </c>
      <c r="M60">
        <v>0.4681373513280303</v>
      </c>
      <c r="N60">
        <v>0.4852284329681843</v>
      </c>
      <c r="O60">
        <v>-0.29835351362862855</v>
      </c>
      <c r="P60">
        <v>0.34350361167030713</v>
      </c>
      <c r="Q60">
        <v>-0.56754166595554123</v>
      </c>
      <c r="R60">
        <v>1.1621503860549887</v>
      </c>
      <c r="S60">
        <v>8.7962211978946936E-2</v>
      </c>
      <c r="T60">
        <v>0.99157338437965858</v>
      </c>
      <c r="U60">
        <v>0.99994863407920542</v>
      </c>
      <c r="V60">
        <v>1.1819877215923396</v>
      </c>
      <c r="W60">
        <v>0.72956197212337437</v>
      </c>
      <c r="X60">
        <v>1.097657487010484</v>
      </c>
      <c r="Y60">
        <v>0.6315395394872797</v>
      </c>
      <c r="Z60">
        <v>0.81829371173218668</v>
      </c>
      <c r="AA60">
        <v>-0.43775708371681604</v>
      </c>
      <c r="AB60">
        <v>0.57675885241707092</v>
      </c>
      <c r="AC60">
        <v>-0.58220766497289456</v>
      </c>
      <c r="AD60">
        <v>-0.57956011582256051</v>
      </c>
      <c r="AE60">
        <v>-0.30247100353097733</v>
      </c>
      <c r="AF60">
        <v>7.1225685106610273E-2</v>
      </c>
      <c r="AG60">
        <v>0.6573560519289342</v>
      </c>
      <c r="AH60">
        <v>0.56745552096302709</v>
      </c>
      <c r="AI60">
        <v>0.42674774847126479</v>
      </c>
      <c r="AJ60">
        <v>0.56853171397272473</v>
      </c>
      <c r="AK60">
        <v>0.53420419420787923</v>
      </c>
      <c r="AL60">
        <v>0.31615399927666799</v>
      </c>
      <c r="AM60">
        <v>0.25097489656915256</v>
      </c>
      <c r="AN60">
        <v>0.81714640472445754</v>
      </c>
      <c r="AO60">
        <v>0.82914609763750036</v>
      </c>
      <c r="AP60">
        <v>-0.29487637170917796</v>
      </c>
      <c r="AQ60">
        <v>-0.78848743154838197</v>
      </c>
      <c r="AR60" s="1">
        <v>-0.38884243075757563</v>
      </c>
      <c r="AS60">
        <v>-0.94964438479494862</v>
      </c>
      <c r="AT60" s="2">
        <v>0.34613327987237019</v>
      </c>
      <c r="AU60" s="2">
        <v>0.312</v>
      </c>
    </row>
    <row r="61" spans="1:47" x14ac:dyDescent="0.25">
      <c r="A61">
        <v>-0.22615837528626687</v>
      </c>
      <c r="B61">
        <v>0.26473985262084881</v>
      </c>
      <c r="C61">
        <v>2.9103207034122017E-2</v>
      </c>
      <c r="D61">
        <v>0.23557036269444101</v>
      </c>
      <c r="E61">
        <v>0.20057950449921982</v>
      </c>
      <c r="F61">
        <v>0.31978797381134505</v>
      </c>
      <c r="G61">
        <v>0.16585351833954662</v>
      </c>
      <c r="H61">
        <v>0.12208854775089054</v>
      </c>
      <c r="I61">
        <v>0.26520851698772857</v>
      </c>
      <c r="J61">
        <v>0.41155508445811195</v>
      </c>
      <c r="K61">
        <v>0.36525233041251437</v>
      </c>
      <c r="L61">
        <v>0.41020494252490652</v>
      </c>
      <c r="M61">
        <v>0.35865022964853627</v>
      </c>
      <c r="N61">
        <v>0.35523976566698029</v>
      </c>
      <c r="O61">
        <v>-7.1319477015706859E-2</v>
      </c>
      <c r="P61">
        <v>-0.12242382349391479</v>
      </c>
      <c r="Q61">
        <v>-0.53739982573985223</v>
      </c>
      <c r="R61">
        <v>2.5113211181721655</v>
      </c>
      <c r="S61">
        <v>0.81116826241182149</v>
      </c>
      <c r="T61">
        <v>2.3265072887981595</v>
      </c>
      <c r="U61">
        <v>2.2120252283375224</v>
      </c>
      <c r="V61">
        <v>2.511056461518697</v>
      </c>
      <c r="W61">
        <v>1.9467185662158066</v>
      </c>
      <c r="X61">
        <v>1.818521793701902</v>
      </c>
      <c r="Y61">
        <v>0.69636753035922638</v>
      </c>
      <c r="Z61">
        <v>1.1081680904476261</v>
      </c>
      <c r="AA61">
        <v>-0.25866462986858779</v>
      </c>
      <c r="AB61">
        <v>0.5579342453566023</v>
      </c>
      <c r="AC61">
        <v>-0.57257014413274143</v>
      </c>
      <c r="AD61">
        <v>-0.56677780622467522</v>
      </c>
      <c r="AE61">
        <v>-0.59906724885839413</v>
      </c>
      <c r="AF61">
        <v>0.77895948087610789</v>
      </c>
      <c r="AG61">
        <v>0.26899210928341377</v>
      </c>
      <c r="AH61">
        <v>9.0219928964761373E-2</v>
      </c>
      <c r="AI61">
        <v>0.17488096390465402</v>
      </c>
      <c r="AJ61">
        <v>0.2400401408809224</v>
      </c>
      <c r="AK61">
        <v>4.7950873445573812E-2</v>
      </c>
      <c r="AL61">
        <v>-8.4736522985365562E-2</v>
      </c>
      <c r="AM61">
        <v>-9.886270688778849E-2</v>
      </c>
      <c r="AN61">
        <v>0.74492828116940535</v>
      </c>
      <c r="AO61">
        <v>0.7354196583575705</v>
      </c>
      <c r="AP61">
        <v>-6.4468237472009887E-2</v>
      </c>
      <c r="AQ61">
        <v>-0.58453837064429426</v>
      </c>
      <c r="AR61" s="1">
        <v>-0.19539486331308986</v>
      </c>
      <c r="AS61">
        <v>-0.74682585684295755</v>
      </c>
      <c r="AT61" s="2">
        <v>-7.0314605147438911E-2</v>
      </c>
      <c r="AU61" s="2">
        <v>0.57499999999999996</v>
      </c>
    </row>
    <row r="62" spans="1:47" x14ac:dyDescent="0.25">
      <c r="A62">
        <v>0.12177758669260529</v>
      </c>
      <c r="B62">
        <v>-1.3399262234237219</v>
      </c>
      <c r="C62">
        <v>-1.1653357810642808</v>
      </c>
      <c r="D62">
        <v>-1.3573935571765825</v>
      </c>
      <c r="E62">
        <v>-0.75173120210684774</v>
      </c>
      <c r="F62">
        <v>-0.8326946590802764</v>
      </c>
      <c r="G62">
        <v>-1.4969531873331787</v>
      </c>
      <c r="H62">
        <v>-1.187414010485061</v>
      </c>
      <c r="I62">
        <v>-1.2918209999004191</v>
      </c>
      <c r="J62">
        <v>-0.57266471865724267</v>
      </c>
      <c r="K62">
        <v>-0.92156369581168496</v>
      </c>
      <c r="L62">
        <v>-0.61682309459584317</v>
      </c>
      <c r="M62">
        <v>-7.9298257069431763E-2</v>
      </c>
      <c r="N62">
        <v>-0.16471490353783896</v>
      </c>
      <c r="O62">
        <v>0.83681666943590149</v>
      </c>
      <c r="P62">
        <v>-1.9861335641507945</v>
      </c>
      <c r="Q62">
        <v>-0.41674194884041255</v>
      </c>
      <c r="R62">
        <v>7.9120556104010822</v>
      </c>
      <c r="S62">
        <v>3.7061642540844266</v>
      </c>
      <c r="T62">
        <v>7.6702517169946232</v>
      </c>
      <c r="U62">
        <v>7.0639714750231857</v>
      </c>
      <c r="V62">
        <v>7.8313226186411713</v>
      </c>
      <c r="W62">
        <v>6.8190000674926257</v>
      </c>
      <c r="X62">
        <v>4.7041437781453483</v>
      </c>
      <c r="Y62">
        <v>0.95587417249830042</v>
      </c>
      <c r="Z62">
        <v>2.2685360989391894</v>
      </c>
      <c r="AA62">
        <v>0.45824300070106383</v>
      </c>
      <c r="AB62">
        <v>0.48257928676319212</v>
      </c>
      <c r="AC62">
        <v>-0.53399111926810727</v>
      </c>
      <c r="AD62">
        <v>-0.51561018251903468</v>
      </c>
      <c r="AE62">
        <v>-1.7863429095853567</v>
      </c>
      <c r="AF62">
        <v>3.612019990668097</v>
      </c>
      <c r="AG62">
        <v>-1.2785098058665945</v>
      </c>
      <c r="AH62">
        <v>-1.7982789097098282</v>
      </c>
      <c r="AI62">
        <v>-0.82975084019639478</v>
      </c>
      <c r="AJ62">
        <v>-1.0653634335664706</v>
      </c>
      <c r="AK62">
        <v>-1.8794547726493704</v>
      </c>
      <c r="AL62">
        <v>-1.6658764118597882</v>
      </c>
      <c r="AM62">
        <v>-1.4911109707501715</v>
      </c>
      <c r="AN62">
        <v>0.45747451906356351</v>
      </c>
      <c r="AO62">
        <v>0.36253009070337577</v>
      </c>
      <c r="AP62">
        <v>0.85800535927166921</v>
      </c>
      <c r="AQ62">
        <v>0.23112486300124155</v>
      </c>
      <c r="AR62" s="1">
        <v>0.5781597927064942</v>
      </c>
      <c r="AS62">
        <v>6.4493533613573004E-2</v>
      </c>
      <c r="AT62" s="2">
        <v>-1.7359659801156011</v>
      </c>
      <c r="AU62" s="2">
        <v>0.68100000000000005</v>
      </c>
    </row>
    <row r="63" spans="1:47" x14ac:dyDescent="0.25">
      <c r="A63">
        <v>-0.22615837528626687</v>
      </c>
      <c r="B63">
        <v>0.70046378712733115</v>
      </c>
      <c r="C63">
        <v>0.4188915027685256</v>
      </c>
      <c r="D63">
        <v>0.6311487998802412</v>
      </c>
      <c r="E63">
        <v>0.46591013333762604</v>
      </c>
      <c r="F63">
        <v>0.44784159968818932</v>
      </c>
      <c r="G63">
        <v>0.64663309298293969</v>
      </c>
      <c r="H63">
        <v>0.46215316558735947</v>
      </c>
      <c r="I63">
        <v>0.55807835468811862</v>
      </c>
      <c r="J63">
        <v>0.53034023310996337</v>
      </c>
      <c r="K63">
        <v>0.6320291562518795</v>
      </c>
      <c r="L63">
        <v>0.47631807439628238</v>
      </c>
      <c r="M63">
        <v>0.24205154003427196</v>
      </c>
      <c r="N63">
        <v>0.2835218802594176</v>
      </c>
      <c r="O63">
        <v>-0.54184965773544047</v>
      </c>
      <c r="P63">
        <v>0.49142285200715458</v>
      </c>
      <c r="Q63">
        <v>-0.59777402220791387</v>
      </c>
      <c r="R63">
        <v>-0.19107190982230482</v>
      </c>
      <c r="S63">
        <v>-0.63741562839511223</v>
      </c>
      <c r="T63">
        <v>-0.3473693305611818</v>
      </c>
      <c r="U63">
        <v>-0.21576782983150627</v>
      </c>
      <c r="V63">
        <v>-0.15107221575124008</v>
      </c>
      <c r="W63">
        <v>-0.49124974687614809</v>
      </c>
      <c r="X63">
        <v>0.37462842264132334</v>
      </c>
      <c r="Y63">
        <v>0.56651686996406148</v>
      </c>
      <c r="Z63">
        <v>0.52754883938697972</v>
      </c>
      <c r="AA63">
        <v>-0.61738735274176404</v>
      </c>
      <c r="AB63">
        <v>0.59563998982907296</v>
      </c>
      <c r="AC63">
        <v>-0.59187412731707056</v>
      </c>
      <c r="AD63">
        <v>-0.59238081073455107</v>
      </c>
      <c r="AE63">
        <v>-4.9840787887001957E-3</v>
      </c>
      <c r="AF63">
        <v>-0.63863343737688583</v>
      </c>
      <c r="AG63">
        <v>0.73944131604303509</v>
      </c>
      <c r="AH63">
        <v>0.64853641501109738</v>
      </c>
      <c r="AI63">
        <v>0.46819846289651085</v>
      </c>
      <c r="AJ63">
        <v>0.45113328358382732</v>
      </c>
      <c r="AK63">
        <v>0.67329745809944475</v>
      </c>
      <c r="AL63">
        <v>0.41071983179725735</v>
      </c>
      <c r="AM63">
        <v>0.20050645814585466</v>
      </c>
      <c r="AN63">
        <v>0.70303160195847558</v>
      </c>
      <c r="AO63">
        <v>0.719598996085968</v>
      </c>
      <c r="AP63">
        <v>-0.54166936118826225</v>
      </c>
      <c r="AQ63">
        <v>-0.61566138688626981</v>
      </c>
      <c r="AR63" s="1">
        <v>-0.26372251746211856</v>
      </c>
      <c r="AS63">
        <v>-0.8253686407581281</v>
      </c>
      <c r="AT63" s="2">
        <v>0.44634699928810001</v>
      </c>
      <c r="AU63" s="2">
        <v>0.44567000000000001</v>
      </c>
    </row>
    <row r="64" spans="1:47" x14ac:dyDescent="0.25">
      <c r="A64">
        <v>-5.219039429683079E-2</v>
      </c>
      <c r="B64">
        <v>0.33385468361153148</v>
      </c>
      <c r="C64">
        <v>0.21146030445372779</v>
      </c>
      <c r="D64">
        <v>0.23024527713074758</v>
      </c>
      <c r="E64">
        <v>0.25508540887300141</v>
      </c>
      <c r="F64">
        <v>-3.460908807714051E-4</v>
      </c>
      <c r="G64">
        <v>0.29600931478997022</v>
      </c>
      <c r="H64">
        <v>0.14746650430585032</v>
      </c>
      <c r="I64">
        <v>7.2433433944434897E-2</v>
      </c>
      <c r="J64">
        <v>0.15701548020414044</v>
      </c>
      <c r="K64">
        <v>0.25539796897914746</v>
      </c>
      <c r="L64">
        <v>2.8917187707284589E-2</v>
      </c>
      <c r="M64">
        <v>-9.3521392938977738E-2</v>
      </c>
      <c r="N64">
        <v>-4.8173339750549965E-2</v>
      </c>
      <c r="O64">
        <v>-0.55831176522933057</v>
      </c>
      <c r="P64">
        <v>0.17341465717978002</v>
      </c>
      <c r="Q64">
        <v>-0.59777402220791387</v>
      </c>
      <c r="R64">
        <v>-0.19107190982230482</v>
      </c>
      <c r="S64">
        <v>-0.63741562839511223</v>
      </c>
      <c r="T64">
        <v>-0.3473693305611818</v>
      </c>
      <c r="U64">
        <v>-0.21576782983150627</v>
      </c>
      <c r="V64">
        <v>-0.15107221575124008</v>
      </c>
      <c r="W64">
        <v>-0.49124974687614809</v>
      </c>
      <c r="X64">
        <v>0.37462842264132334</v>
      </c>
      <c r="Y64">
        <v>0.56651686996406148</v>
      </c>
      <c r="Z64">
        <v>0.52754883938697972</v>
      </c>
      <c r="AA64">
        <v>-0.61738735274176404</v>
      </c>
      <c r="AB64">
        <v>0.59563998982907296</v>
      </c>
      <c r="AC64">
        <v>-0.59187412731707056</v>
      </c>
      <c r="AD64">
        <v>-0.59238081073455107</v>
      </c>
      <c r="AE64">
        <v>-4.9840787887001957E-3</v>
      </c>
      <c r="AF64">
        <v>-0.63863343737688583</v>
      </c>
      <c r="AG64">
        <v>0.43238894818453044</v>
      </c>
      <c r="AH64">
        <v>0.25003309459252393</v>
      </c>
      <c r="AI64">
        <v>0.25745087532721067</v>
      </c>
      <c r="AJ64">
        <v>4.2404989107301741E-3</v>
      </c>
      <c r="AK64">
        <v>0.32411105654605421</v>
      </c>
      <c r="AL64">
        <v>0.10184207244470923</v>
      </c>
      <c r="AM64">
        <v>-0.20061072658025664</v>
      </c>
      <c r="AN64">
        <v>0.51651780757752974</v>
      </c>
      <c r="AO64">
        <v>0.51607552026044679</v>
      </c>
      <c r="AP64">
        <v>-0.55812722936963544</v>
      </c>
      <c r="AQ64">
        <v>-0.23901929129089089</v>
      </c>
      <c r="AR64" s="1">
        <v>5.4609349519456903E-2</v>
      </c>
      <c r="AS64">
        <v>-0.49822909012074856</v>
      </c>
      <c r="AT64" s="2">
        <v>0.13025299879509489</v>
      </c>
      <c r="AU64" s="2">
        <v>0.46284999999999998</v>
      </c>
    </row>
    <row r="65" spans="1:47" x14ac:dyDescent="0.25">
      <c r="A65">
        <v>0.12177758669260529</v>
      </c>
      <c r="B65">
        <v>-3.2754419904268209E-2</v>
      </c>
      <c r="C65">
        <v>4.0291061389299502E-3</v>
      </c>
      <c r="D65">
        <v>-0.17065824561888504</v>
      </c>
      <c r="E65">
        <v>4.4260684408373836E-2</v>
      </c>
      <c r="F65">
        <v>-0.44853378144973782</v>
      </c>
      <c r="G65">
        <v>-5.4614463403006873E-2</v>
      </c>
      <c r="H65">
        <v>-0.16722015697565884</v>
      </c>
      <c r="I65">
        <v>-0.41321148679924879</v>
      </c>
      <c r="J65">
        <v>-0.21630927270168254</v>
      </c>
      <c r="K65">
        <v>-0.12123321829358948</v>
      </c>
      <c r="L65">
        <v>-0.41848369898171572</v>
      </c>
      <c r="M65">
        <v>-0.4290943259122274</v>
      </c>
      <c r="N65">
        <v>-0.3798685597605207</v>
      </c>
      <c r="O65">
        <v>-0.57477387272324698</v>
      </c>
      <c r="P65">
        <v>-0.1445935376475945</v>
      </c>
      <c r="Q65">
        <v>-0.59777402220791387</v>
      </c>
      <c r="R65">
        <v>-0.19107190982230482</v>
      </c>
      <c r="S65">
        <v>-0.63741562839511223</v>
      </c>
      <c r="T65">
        <v>-0.3473693305611818</v>
      </c>
      <c r="U65">
        <v>-0.21576782983150627</v>
      </c>
      <c r="V65">
        <v>-0.15107221575124008</v>
      </c>
      <c r="W65">
        <v>-0.49124974687614809</v>
      </c>
      <c r="X65">
        <v>0.37462842264132334</v>
      </c>
      <c r="Y65">
        <v>0.56651686996406148</v>
      </c>
      <c r="Z65">
        <v>0.52754883938697972</v>
      </c>
      <c r="AA65">
        <v>-0.61738735274176404</v>
      </c>
      <c r="AB65">
        <v>0.59563998982907296</v>
      </c>
      <c r="AC65">
        <v>-0.59187412731707056</v>
      </c>
      <c r="AD65">
        <v>-0.59238081073455107</v>
      </c>
      <c r="AE65">
        <v>-4.9840787887001957E-3</v>
      </c>
      <c r="AF65">
        <v>-0.63863343737688583</v>
      </c>
      <c r="AG65">
        <v>0.12533658032610639</v>
      </c>
      <c r="AH65">
        <v>-0.14847022582604952</v>
      </c>
      <c r="AI65">
        <v>4.6703287757888318E-2</v>
      </c>
      <c r="AJ65">
        <v>-0.44265228576236698</v>
      </c>
      <c r="AK65">
        <v>-2.5075345007336384E-2</v>
      </c>
      <c r="AL65">
        <v>-0.20703568690801699</v>
      </c>
      <c r="AM65">
        <v>-0.60172791130609271</v>
      </c>
      <c r="AN65">
        <v>0.33000401319648742</v>
      </c>
      <c r="AO65">
        <v>0.3125520444350382</v>
      </c>
      <c r="AP65">
        <v>-0.57458509755102649</v>
      </c>
      <c r="AQ65">
        <v>0.13762280430448803</v>
      </c>
      <c r="AR65" s="1">
        <v>0.37294121650103235</v>
      </c>
      <c r="AS65">
        <v>-0.17108953948336905</v>
      </c>
      <c r="AT65" s="2">
        <v>-0.18584100169791024</v>
      </c>
      <c r="AU65" s="2">
        <v>0.50012000000000001</v>
      </c>
    </row>
    <row r="66" spans="1:47" x14ac:dyDescent="0.25">
      <c r="A66">
        <v>0.29574556768204135</v>
      </c>
      <c r="B66">
        <v>-0.39936352342006787</v>
      </c>
      <c r="C66">
        <v>-0.20340209217586788</v>
      </c>
      <c r="D66">
        <v>-0.5715617683685239</v>
      </c>
      <c r="E66">
        <v>-0.16656404005625081</v>
      </c>
      <c r="F66">
        <v>-0.89672147201870422</v>
      </c>
      <c r="G66">
        <v>-0.40523824159597643</v>
      </c>
      <c r="H66">
        <v>-0.48190681825716797</v>
      </c>
      <c r="I66">
        <v>-0.8988564075429325</v>
      </c>
      <c r="J66">
        <v>-0.58963402560750555</v>
      </c>
      <c r="K66">
        <v>-0.49786440556632156</v>
      </c>
      <c r="L66">
        <v>-0.86588458567071347</v>
      </c>
      <c r="M66">
        <v>-0.76466725888547704</v>
      </c>
      <c r="N66">
        <v>-0.71156377977049146</v>
      </c>
      <c r="O66">
        <v>-0.59123598021713708</v>
      </c>
      <c r="P66">
        <v>-0.46260173247496095</v>
      </c>
      <c r="Q66">
        <v>-0.59777402220791387</v>
      </c>
      <c r="R66">
        <v>-0.19107190982230482</v>
      </c>
      <c r="S66">
        <v>-0.63741562839511223</v>
      </c>
      <c r="T66">
        <v>-0.3473693305611818</v>
      </c>
      <c r="U66">
        <v>-0.21576782983150627</v>
      </c>
      <c r="V66">
        <v>-0.15107221575124008</v>
      </c>
      <c r="W66">
        <v>-0.49124974687614809</v>
      </c>
      <c r="X66">
        <v>0.37462842264132334</v>
      </c>
      <c r="Y66">
        <v>0.56651686996406148</v>
      </c>
      <c r="Z66">
        <v>0.52754883938697972</v>
      </c>
      <c r="AA66">
        <v>-0.61738735274176404</v>
      </c>
      <c r="AB66">
        <v>0.59563998982907296</v>
      </c>
      <c r="AC66">
        <v>-0.59187412731707056</v>
      </c>
      <c r="AD66">
        <v>-0.59238081073455107</v>
      </c>
      <c r="AE66">
        <v>-4.9840787887001957E-3</v>
      </c>
      <c r="AF66">
        <v>-0.63863343737688583</v>
      </c>
      <c r="AG66">
        <v>-0.18171578753239018</v>
      </c>
      <c r="AH66">
        <v>-0.54697354624493866</v>
      </c>
      <c r="AI66">
        <v>-0.16404429981140908</v>
      </c>
      <c r="AJ66">
        <v>-0.88954507043546416</v>
      </c>
      <c r="AK66">
        <v>-0.37426174656072697</v>
      </c>
      <c r="AL66">
        <v>-0.5159134462607432</v>
      </c>
      <c r="AM66">
        <v>-1.0028450960320154</v>
      </c>
      <c r="AN66">
        <v>0.14349021881554369</v>
      </c>
      <c r="AO66">
        <v>0.109028568609517</v>
      </c>
      <c r="AP66">
        <v>-0.59104296573239978</v>
      </c>
      <c r="AQ66">
        <v>0.51426489989986701</v>
      </c>
      <c r="AR66" s="1">
        <v>0.69127308348260785</v>
      </c>
      <c r="AS66">
        <v>0.15605001115401235</v>
      </c>
      <c r="AT66" s="2">
        <v>-0.50193500219091536</v>
      </c>
      <c r="AU66" s="2">
        <v>0.55947999999999998</v>
      </c>
    </row>
    <row r="67" spans="1:47" x14ac:dyDescent="0.25">
      <c r="A67">
        <v>0.46971354867147741</v>
      </c>
      <c r="B67">
        <v>-0.76597262693586754</v>
      </c>
      <c r="C67">
        <v>-0.41083329049067219</v>
      </c>
      <c r="D67">
        <v>-0.97246529111815649</v>
      </c>
      <c r="E67">
        <v>-0.37738876452087838</v>
      </c>
      <c r="F67">
        <v>-1.344909162587665</v>
      </c>
      <c r="G67">
        <v>-0.75586201978894596</v>
      </c>
      <c r="H67">
        <v>-0.79659347953867266</v>
      </c>
      <c r="I67">
        <v>-1.3845013282866163</v>
      </c>
      <c r="J67">
        <v>-0.96295877851333145</v>
      </c>
      <c r="K67">
        <v>-0.87449559283905365</v>
      </c>
      <c r="L67">
        <v>-1.3132854723597114</v>
      </c>
      <c r="M67">
        <v>-1.1002401918587268</v>
      </c>
      <c r="N67">
        <v>-1.0432589997804622</v>
      </c>
      <c r="O67">
        <v>-0.60769808771105349</v>
      </c>
      <c r="P67">
        <v>-0.78060992730233547</v>
      </c>
      <c r="Q67">
        <v>-0.59777402220791387</v>
      </c>
      <c r="R67">
        <v>-0.19107190982230482</v>
      </c>
      <c r="S67">
        <v>-0.63741562839511223</v>
      </c>
      <c r="T67">
        <v>-0.3473693305611818</v>
      </c>
      <c r="U67">
        <v>-0.21576782983150627</v>
      </c>
      <c r="V67">
        <v>-0.15107221575124008</v>
      </c>
      <c r="W67">
        <v>-0.49124974687614809</v>
      </c>
      <c r="X67">
        <v>0.37462842264132334</v>
      </c>
      <c r="Y67">
        <v>0.56651686996406148</v>
      </c>
      <c r="Z67">
        <v>0.52754883938697972</v>
      </c>
      <c r="AA67">
        <v>-0.61738735274176404</v>
      </c>
      <c r="AB67">
        <v>0.59563998982907296</v>
      </c>
      <c r="AC67">
        <v>-0.59187412731707056</v>
      </c>
      <c r="AD67">
        <v>-0.59238081073455107</v>
      </c>
      <c r="AE67">
        <v>-4.9840787887001957E-3</v>
      </c>
      <c r="AF67">
        <v>-0.63863343737688583</v>
      </c>
      <c r="AG67">
        <v>-0.4887681553908142</v>
      </c>
      <c r="AH67">
        <v>-0.94547686666351205</v>
      </c>
      <c r="AI67">
        <v>-0.37479188738073144</v>
      </c>
      <c r="AJ67">
        <v>-1.3364378551085578</v>
      </c>
      <c r="AK67">
        <v>-0.72344814811411751</v>
      </c>
      <c r="AL67">
        <v>-0.82479120561329522</v>
      </c>
      <c r="AM67">
        <v>-1.4039622807579353</v>
      </c>
      <c r="AN67">
        <v>-4.3023575565498601E-2</v>
      </c>
      <c r="AO67">
        <v>-9.4494907215891558E-2</v>
      </c>
      <c r="AP67">
        <v>-0.60750083391379339</v>
      </c>
      <c r="AQ67">
        <v>0.89090699549524588</v>
      </c>
      <c r="AR67" s="1">
        <v>1.0096049504641833</v>
      </c>
      <c r="AS67">
        <v>0.48318956179139183</v>
      </c>
      <c r="AT67" s="2">
        <v>-0.81802900268392043</v>
      </c>
      <c r="AU67" s="2">
        <v>0.65097000000000005</v>
      </c>
    </row>
    <row r="68" spans="1:47" x14ac:dyDescent="0.25">
      <c r="A68">
        <v>-0.2957455676820413</v>
      </c>
      <c r="B68">
        <v>0.58567306782976292</v>
      </c>
      <c r="C68">
        <v>0.2679910046538026</v>
      </c>
      <c r="D68">
        <v>0.55416314666861666</v>
      </c>
      <c r="E68">
        <v>0.39104164582043394</v>
      </c>
      <c r="F68">
        <v>0.55028450038966703</v>
      </c>
      <c r="G68">
        <v>0.4984148594740947</v>
      </c>
      <c r="H68">
        <v>0.38398905939807904</v>
      </c>
      <c r="I68">
        <v>0.57661442036535637</v>
      </c>
      <c r="J68">
        <v>0.60839904508118237</v>
      </c>
      <c r="K68">
        <v>0.62261553565735028</v>
      </c>
      <c r="L68">
        <v>0.61561054994905551</v>
      </c>
      <c r="M68">
        <v>0.4462399269921315</v>
      </c>
      <c r="N68">
        <v>0.45923069950794349</v>
      </c>
      <c r="O68">
        <v>-0.25294670630602906</v>
      </c>
      <c r="P68">
        <v>0.25031812463746278</v>
      </c>
      <c r="Q68">
        <v>-0.54346440019766351</v>
      </c>
      <c r="R68">
        <v>1.119826612560902</v>
      </c>
      <c r="S68">
        <v>7.5732436012249651E-3</v>
      </c>
      <c r="T68">
        <v>1.1744869607754354</v>
      </c>
      <c r="U68">
        <v>3.8699423159074589</v>
      </c>
      <c r="V68">
        <v>1.0462870094076659</v>
      </c>
      <c r="W68">
        <v>1.1434832824787653</v>
      </c>
      <c r="X68">
        <v>0.55526383151335112</v>
      </c>
      <c r="Y68">
        <v>0.50961080267059855</v>
      </c>
      <c r="Z68">
        <v>0.8326525472490891</v>
      </c>
      <c r="AA68">
        <v>-0.45441325872889349</v>
      </c>
      <c r="AB68">
        <v>0.5447626734494283</v>
      </c>
      <c r="AC68">
        <v>-0.59236988760091147</v>
      </c>
      <c r="AD68">
        <v>-0.59170342283853128</v>
      </c>
      <c r="AE68">
        <v>7.7969533306019532</v>
      </c>
      <c r="AF68">
        <v>0.28818429461435507</v>
      </c>
      <c r="AG68">
        <v>0.59186923540765946</v>
      </c>
      <c r="AH68">
        <v>0.47707226753807097</v>
      </c>
      <c r="AI68">
        <v>0.34576519873395423</v>
      </c>
      <c r="AJ68">
        <v>0.51543422018338103</v>
      </c>
      <c r="AK68">
        <v>0.42648697423190207</v>
      </c>
      <c r="AL68">
        <v>0.31348657016642612</v>
      </c>
      <c r="AM68">
        <v>0.24131232614629194</v>
      </c>
      <c r="AN68">
        <v>0.81711305913537335</v>
      </c>
      <c r="AO68">
        <v>0.82666040584279232</v>
      </c>
      <c r="AP68">
        <v>-0.34073176747993256</v>
      </c>
      <c r="AQ68">
        <v>-0.74103316136417496</v>
      </c>
      <c r="AR68" s="1">
        <v>-0.32716406578384494</v>
      </c>
      <c r="AS68">
        <v>-0.88646852210813332</v>
      </c>
      <c r="AT68" s="2">
        <v>0.26781710780965939</v>
      </c>
      <c r="AU68" s="2">
        <v>0.54</v>
      </c>
    </row>
    <row r="69" spans="1:47" x14ac:dyDescent="0.25">
      <c r="A69">
        <v>-0.22615837528626687</v>
      </c>
      <c r="B69">
        <v>0.29478977913853399</v>
      </c>
      <c r="C69">
        <v>5.6456771647063531E-2</v>
      </c>
      <c r="D69">
        <v>0.24367695164739719</v>
      </c>
      <c r="E69">
        <v>0.20777839752971858</v>
      </c>
      <c r="F69">
        <v>0.31978797381134505</v>
      </c>
      <c r="G69">
        <v>0.21366585172949906</v>
      </c>
      <c r="H69">
        <v>0.13426996689727014</v>
      </c>
      <c r="I69">
        <v>0.21886835279462583</v>
      </c>
      <c r="J69">
        <v>0.29668592971785673</v>
      </c>
      <c r="K69">
        <v>0.29188654421939364</v>
      </c>
      <c r="L69">
        <v>0.33612658970737241</v>
      </c>
      <c r="M69">
        <v>0.23497550510427961</v>
      </c>
      <c r="N69">
        <v>0.25214530539360952</v>
      </c>
      <c r="O69">
        <v>3.4777784679095231E-2</v>
      </c>
      <c r="P69">
        <v>0.2397420806723452</v>
      </c>
      <c r="Q69">
        <v>-0.59777402220791387</v>
      </c>
      <c r="R69">
        <v>-0.19107190982230482</v>
      </c>
      <c r="S69">
        <v>-0.63741562839511223</v>
      </c>
      <c r="T69">
        <v>-0.3473693305611818</v>
      </c>
      <c r="U69">
        <v>-0.21576782983150627</v>
      </c>
      <c r="V69">
        <v>-0.15107221575124008</v>
      </c>
      <c r="W69">
        <v>-0.49124974687614809</v>
      </c>
      <c r="X69">
        <v>0.37462842264132334</v>
      </c>
      <c r="Y69">
        <v>0.56651686996406148</v>
      </c>
      <c r="Z69">
        <v>0.52754883938697972</v>
      </c>
      <c r="AA69">
        <v>-0.61738735274176404</v>
      </c>
      <c r="AB69">
        <v>0.59563998982907296</v>
      </c>
      <c r="AC69">
        <v>-0.59187412731707056</v>
      </c>
      <c r="AD69">
        <v>-0.59238081073455107</v>
      </c>
      <c r="AE69">
        <v>-4.9840787887001957E-3</v>
      </c>
      <c r="AF69">
        <v>-0.63863343737688583</v>
      </c>
      <c r="AG69">
        <v>0.39967025324878125</v>
      </c>
      <c r="AH69">
        <v>0.2633843539102827</v>
      </c>
      <c r="AI69">
        <v>0.21016117275069132</v>
      </c>
      <c r="AJ69">
        <v>0.32344963082008532</v>
      </c>
      <c r="AK69">
        <v>0.24210515921146247</v>
      </c>
      <c r="AL69">
        <v>8.8889134149224905E-2</v>
      </c>
      <c r="AM69">
        <v>-7.9663178513939392E-2</v>
      </c>
      <c r="AN69">
        <v>0.69909869201764829</v>
      </c>
      <c r="AO69">
        <v>0.70034677539978296</v>
      </c>
      <c r="AP69">
        <v>3.4809588456570666E-2</v>
      </c>
      <c r="AQ69">
        <v>-0.37993084453811238</v>
      </c>
      <c r="AR69" s="1">
        <v>2.3768896916906961E-2</v>
      </c>
      <c r="AS69">
        <v>-0.72286062016898589</v>
      </c>
      <c r="AT69" s="2">
        <v>0.1961811760407853</v>
      </c>
      <c r="AU69" s="2">
        <v>0.44403999999999999</v>
      </c>
    </row>
    <row r="70" spans="1:47" x14ac:dyDescent="0.25">
      <c r="A70">
        <v>-5.219039429683079E-2</v>
      </c>
      <c r="B70">
        <v>-0.47749333236606278</v>
      </c>
      <c r="C70">
        <v>-0.51340915778919638</v>
      </c>
      <c r="D70">
        <v>-0.54469841933522467</v>
      </c>
      <c r="E70">
        <v>-0.26117806274281652</v>
      </c>
      <c r="F70">
        <v>-0.25645334263446568</v>
      </c>
      <c r="G70">
        <v>-0.5699251677169187</v>
      </c>
      <c r="H70">
        <v>-0.50829989307432377</v>
      </c>
      <c r="I70">
        <v>-0.60598656984254662</v>
      </c>
      <c r="J70">
        <v>-0.31029312658007291</v>
      </c>
      <c r="K70">
        <v>-0.42488725508581943</v>
      </c>
      <c r="L70">
        <v>-0.25146578167053529</v>
      </c>
      <c r="M70">
        <v>-0.10767346279896514</v>
      </c>
      <c r="N70">
        <v>-0.11092648948216614</v>
      </c>
      <c r="O70">
        <v>0.59494311959971458</v>
      </c>
      <c r="P70">
        <v>-0.32994688548983064</v>
      </c>
      <c r="Q70">
        <v>-0.59777402220791387</v>
      </c>
      <c r="R70">
        <v>-0.19107190982230482</v>
      </c>
      <c r="S70">
        <v>-0.63741562839511223</v>
      </c>
      <c r="T70">
        <v>-0.3473693305611818</v>
      </c>
      <c r="U70">
        <v>-0.21576782983150627</v>
      </c>
      <c r="V70">
        <v>-0.15107221575124008</v>
      </c>
      <c r="W70">
        <v>-0.49124974687614809</v>
      </c>
      <c r="X70">
        <v>0.37462842264132334</v>
      </c>
      <c r="Y70">
        <v>0.56651686996406148</v>
      </c>
      <c r="Z70">
        <v>0.52754883938697972</v>
      </c>
      <c r="AA70">
        <v>-0.61738735274176404</v>
      </c>
      <c r="AB70">
        <v>0.59563998982907296</v>
      </c>
      <c r="AC70">
        <v>-0.59187412731707056</v>
      </c>
      <c r="AD70">
        <v>-0.59238081073455107</v>
      </c>
      <c r="AE70">
        <v>-4.9840787887001957E-3</v>
      </c>
      <c r="AF70">
        <v>-0.63863343737688583</v>
      </c>
      <c r="AG70">
        <v>-0.24715317740381595</v>
      </c>
      <c r="AH70">
        <v>-0.52027102760911237</v>
      </c>
      <c r="AI70">
        <v>-0.25862370496447551</v>
      </c>
      <c r="AJ70">
        <v>-0.25112680661675391</v>
      </c>
      <c r="AK70">
        <v>-0.53827354122954829</v>
      </c>
      <c r="AL70">
        <v>-0.54181932285153767</v>
      </c>
      <c r="AM70">
        <v>-0.76094999989956946</v>
      </c>
      <c r="AN70">
        <v>0.50865198769587716</v>
      </c>
      <c r="AO70">
        <v>0.47757107888807676</v>
      </c>
      <c r="AP70">
        <v>0.59483066992001254</v>
      </c>
      <c r="AQ70">
        <v>0.23244179340542398</v>
      </c>
      <c r="AR70" s="1">
        <v>0.62959217827750791</v>
      </c>
      <c r="AS70">
        <v>-0.29321304894246242</v>
      </c>
      <c r="AT70" s="2">
        <v>-0.37007864769955051</v>
      </c>
      <c r="AU70" s="2">
        <v>0.55574000000000001</v>
      </c>
    </row>
    <row r="71" spans="1:47" x14ac:dyDescent="0.25">
      <c r="A71">
        <v>0.12177758669260529</v>
      </c>
      <c r="B71">
        <v>-1.2497764438706529</v>
      </c>
      <c r="C71">
        <v>-1.0832750872254564</v>
      </c>
      <c r="D71">
        <v>-1.3330737903177012</v>
      </c>
      <c r="E71">
        <v>-0.73013452301535153</v>
      </c>
      <c r="F71">
        <v>-0.8326946590802764</v>
      </c>
      <c r="G71">
        <v>-1.353516187163329</v>
      </c>
      <c r="H71">
        <v>-1.1508697530459178</v>
      </c>
      <c r="I71">
        <v>-1.430841492479719</v>
      </c>
      <c r="J71">
        <v>-0.91727218287800261</v>
      </c>
      <c r="K71">
        <v>-1.1416610543910375</v>
      </c>
      <c r="L71">
        <v>-0.83905815304844045</v>
      </c>
      <c r="M71">
        <v>-0.4503224307022099</v>
      </c>
      <c r="N71">
        <v>-0.47399828435794494</v>
      </c>
      <c r="O71">
        <v>1.1551084545203338</v>
      </c>
      <c r="P71">
        <v>-0.89963585165201454</v>
      </c>
      <c r="Q71">
        <v>-0.59777402220791387</v>
      </c>
      <c r="R71">
        <v>-0.19107190982230482</v>
      </c>
      <c r="S71">
        <v>-0.63741562839511223</v>
      </c>
      <c r="T71">
        <v>-0.3473693305611818</v>
      </c>
      <c r="U71">
        <v>-0.21576782983150627</v>
      </c>
      <c r="V71">
        <v>-0.15107221575124008</v>
      </c>
      <c r="W71">
        <v>-0.49124974687614809</v>
      </c>
      <c r="X71">
        <v>0.37462842264132334</v>
      </c>
      <c r="Y71">
        <v>0.56651686996406148</v>
      </c>
      <c r="Z71">
        <v>0.52754883938697972</v>
      </c>
      <c r="AA71">
        <v>-0.61738735274176404</v>
      </c>
      <c r="AB71">
        <v>0.59563998982907296</v>
      </c>
      <c r="AC71">
        <v>-0.59187412731707056</v>
      </c>
      <c r="AD71">
        <v>-0.59238081073455107</v>
      </c>
      <c r="AE71">
        <v>-4.9840787887001957E-3</v>
      </c>
      <c r="AF71">
        <v>-0.63863343737688583</v>
      </c>
      <c r="AG71">
        <v>-0.89397660805649382</v>
      </c>
      <c r="AH71">
        <v>-1.3039264091285074</v>
      </c>
      <c r="AI71">
        <v>-0.72740858267961461</v>
      </c>
      <c r="AJ71">
        <v>-0.82570324405359319</v>
      </c>
      <c r="AK71">
        <v>-1.3186522416709212</v>
      </c>
      <c r="AL71">
        <v>-1.1725277798523002</v>
      </c>
      <c r="AM71">
        <v>-1.4422368212852326</v>
      </c>
      <c r="AN71">
        <v>0.31820528337400755</v>
      </c>
      <c r="AO71">
        <v>0.25479538237648575</v>
      </c>
      <c r="AP71">
        <v>1.154851751383638</v>
      </c>
      <c r="AQ71">
        <v>0.84481443134896039</v>
      </c>
      <c r="AR71" s="1">
        <v>1.2354154596381173</v>
      </c>
      <c r="AS71">
        <v>0.13643452228406114</v>
      </c>
      <c r="AT71" s="2">
        <v>-0.93633847143987026</v>
      </c>
      <c r="AU71" s="2">
        <v>0.59499000000000002</v>
      </c>
    </row>
    <row r="72" spans="1:47" x14ac:dyDescent="0.25">
      <c r="A72">
        <v>-0.22615837528626687</v>
      </c>
      <c r="B72">
        <v>0.29478977913853399</v>
      </c>
      <c r="C72">
        <v>5.6456771647063531E-2</v>
      </c>
      <c r="D72">
        <v>0.24367695164739719</v>
      </c>
      <c r="E72">
        <v>0.20777839752971858</v>
      </c>
      <c r="F72">
        <v>0.31978797381134505</v>
      </c>
      <c r="G72">
        <v>0.21366585172949906</v>
      </c>
      <c r="H72">
        <v>0.13426996689727014</v>
      </c>
      <c r="I72">
        <v>0.21886835279462583</v>
      </c>
      <c r="J72">
        <v>0.29668592971785673</v>
      </c>
      <c r="K72">
        <v>0.29188654421939364</v>
      </c>
      <c r="L72">
        <v>0.33612658970737241</v>
      </c>
      <c r="M72">
        <v>0.23497550510427961</v>
      </c>
      <c r="N72">
        <v>0.25214530539360952</v>
      </c>
      <c r="O72">
        <v>3.4777784679095231E-2</v>
      </c>
      <c r="P72">
        <v>0.2397420806723452</v>
      </c>
      <c r="Q72">
        <v>0.30738634462959258</v>
      </c>
      <c r="R72">
        <v>-0.19107190982230482</v>
      </c>
      <c r="S72">
        <v>0.18109816855457395</v>
      </c>
      <c r="T72">
        <v>-0.10242876940778622</v>
      </c>
      <c r="U72">
        <v>-0.21576782983150627</v>
      </c>
      <c r="V72">
        <v>-0.15107221575124008</v>
      </c>
      <c r="W72">
        <v>-1.1574562206308613E-2</v>
      </c>
      <c r="X72">
        <v>-0.34217875542224163</v>
      </c>
      <c r="Y72">
        <v>-0.32486889591102097</v>
      </c>
      <c r="Z72">
        <v>-0.33432604157946161</v>
      </c>
      <c r="AA72">
        <v>0.28985709773475044</v>
      </c>
      <c r="AB72">
        <v>-0.30877997807598184</v>
      </c>
      <c r="AC72">
        <v>0.31112221390946448</v>
      </c>
      <c r="AD72">
        <v>0.31080305062447083</v>
      </c>
      <c r="AE72">
        <v>-4.9840787887001957E-3</v>
      </c>
      <c r="AF72">
        <v>0.18301348814728202</v>
      </c>
      <c r="AG72">
        <v>0.39967025324878125</v>
      </c>
      <c r="AH72">
        <v>0.24819616234718675</v>
      </c>
      <c r="AI72">
        <v>0.21016117275069132</v>
      </c>
      <c r="AJ72">
        <v>0.32344963082008532</v>
      </c>
      <c r="AK72">
        <v>0.21315293480496092</v>
      </c>
      <c r="AL72">
        <v>0.16987568927954783</v>
      </c>
      <c r="AM72">
        <v>0.320840731153545</v>
      </c>
      <c r="AN72">
        <v>-0.27583350050827227</v>
      </c>
      <c r="AO72">
        <v>-0.21937922175107566</v>
      </c>
      <c r="AP72">
        <v>3.4809588456570666E-2</v>
      </c>
      <c r="AQ72">
        <v>-0.24823780412015034</v>
      </c>
      <c r="AR72" s="1">
        <v>-0.37368971709700316</v>
      </c>
      <c r="AS72">
        <v>1.5451685268972864E-3</v>
      </c>
      <c r="AT72" s="2">
        <v>0.25036871898244517</v>
      </c>
      <c r="AU72" s="2">
        <v>0.58445000000000003</v>
      </c>
    </row>
    <row r="73" spans="1:47" x14ac:dyDescent="0.25">
      <c r="A73">
        <v>-0.22615837528626687</v>
      </c>
      <c r="B73">
        <v>0.29478977913853399</v>
      </c>
      <c r="C73">
        <v>5.6456771647063531E-2</v>
      </c>
      <c r="D73">
        <v>0.24367695164739719</v>
      </c>
      <c r="E73">
        <v>0.20777839752971858</v>
      </c>
      <c r="F73">
        <v>0.31978797381134505</v>
      </c>
      <c r="G73">
        <v>0.21366585172949906</v>
      </c>
      <c r="H73">
        <v>0.13426996689727014</v>
      </c>
      <c r="I73">
        <v>0.21886835279462583</v>
      </c>
      <c r="J73">
        <v>0.29668592971785673</v>
      </c>
      <c r="K73">
        <v>0.29188654421939364</v>
      </c>
      <c r="L73">
        <v>0.33612658970737241</v>
      </c>
      <c r="M73">
        <v>0.23497550510427961</v>
      </c>
      <c r="N73">
        <v>0.25214530539360952</v>
      </c>
      <c r="O73">
        <v>3.4777784679095231E-2</v>
      </c>
      <c r="P73">
        <v>0.2397420806723452</v>
      </c>
      <c r="Q73">
        <v>0.75996652804834575</v>
      </c>
      <c r="R73">
        <v>-0.19107190982230482</v>
      </c>
      <c r="S73">
        <v>0.59035506702933949</v>
      </c>
      <c r="T73">
        <v>2.0041511169032425E-2</v>
      </c>
      <c r="U73">
        <v>-0.21576782983150627</v>
      </c>
      <c r="V73">
        <v>-0.15107221575124008</v>
      </c>
      <c r="W73">
        <v>0.2282630301286793</v>
      </c>
      <c r="X73">
        <v>-0.70058234445405598</v>
      </c>
      <c r="Y73">
        <v>-0.77056177884857013</v>
      </c>
      <c r="Z73">
        <v>-0.7652634820626919</v>
      </c>
      <c r="AA73">
        <v>0.7434793229730029</v>
      </c>
      <c r="AB73">
        <v>-0.76098996202851155</v>
      </c>
      <c r="AC73">
        <v>0.76262038452273273</v>
      </c>
      <c r="AD73">
        <v>0.76239498130397976</v>
      </c>
      <c r="AE73">
        <v>-4.9840787887001957E-3</v>
      </c>
      <c r="AF73">
        <v>0.59383695090936595</v>
      </c>
      <c r="AG73">
        <v>0.39967025324878125</v>
      </c>
      <c r="AH73">
        <v>0.24060665099115358</v>
      </c>
      <c r="AI73">
        <v>0.21016117275069132</v>
      </c>
      <c r="AJ73">
        <v>0.32344963082008532</v>
      </c>
      <c r="AK73">
        <v>0.19869265502502326</v>
      </c>
      <c r="AL73">
        <v>0.21054325641830138</v>
      </c>
      <c r="AM73">
        <v>0.52545230764528661</v>
      </c>
      <c r="AN73">
        <v>-0.70263217662031996</v>
      </c>
      <c r="AO73">
        <v>-0.63104697156757006</v>
      </c>
      <c r="AP73">
        <v>3.4809588456570666E-2</v>
      </c>
      <c r="AQ73">
        <v>-0.18239128391116347</v>
      </c>
      <c r="AR73" s="1">
        <v>-0.5724190241039665</v>
      </c>
      <c r="AS73">
        <v>0.36374806287483796</v>
      </c>
      <c r="AT73" s="2">
        <v>0.27746249045325905</v>
      </c>
      <c r="AU73" s="2">
        <v>0.61028000000000004</v>
      </c>
    </row>
    <row r="74" spans="1:47" x14ac:dyDescent="0.25">
      <c r="A74">
        <v>-0.22615837528626687</v>
      </c>
      <c r="B74">
        <v>0.29478977913853399</v>
      </c>
      <c r="C74">
        <v>5.6456771647063531E-2</v>
      </c>
      <c r="D74">
        <v>0.24367695164739719</v>
      </c>
      <c r="E74">
        <v>0.20777839752971858</v>
      </c>
      <c r="F74">
        <v>0.31978797381134505</v>
      </c>
      <c r="G74">
        <v>0.21366585172949906</v>
      </c>
      <c r="H74">
        <v>0.13426996689727014</v>
      </c>
      <c r="I74">
        <v>0.21886835279462583</v>
      </c>
      <c r="J74">
        <v>0.29668592971785673</v>
      </c>
      <c r="K74">
        <v>0.29188654421939364</v>
      </c>
      <c r="L74">
        <v>0.33612658970737241</v>
      </c>
      <c r="M74">
        <v>0.23497550510427961</v>
      </c>
      <c r="N74">
        <v>0.25214530539360952</v>
      </c>
      <c r="O74">
        <v>3.4777784679095231E-2</v>
      </c>
      <c r="P74">
        <v>0.2397420806723452</v>
      </c>
      <c r="Q74">
        <v>1.2125467114670989</v>
      </c>
      <c r="R74">
        <v>-0.19107190982230482</v>
      </c>
      <c r="S74">
        <v>0.99961196550418263</v>
      </c>
      <c r="T74">
        <v>0.1425117917457302</v>
      </c>
      <c r="U74">
        <v>-0.21576782983150627</v>
      </c>
      <c r="V74">
        <v>-0.15107221575124008</v>
      </c>
      <c r="W74">
        <v>0.4681006224635309</v>
      </c>
      <c r="X74">
        <v>-1.0589859334858385</v>
      </c>
      <c r="Y74">
        <v>-1.2162546617861114</v>
      </c>
      <c r="Z74">
        <v>-1.1962009225459029</v>
      </c>
      <c r="AA74">
        <v>1.197101548211265</v>
      </c>
      <c r="AB74">
        <v>-1.213199945981039</v>
      </c>
      <c r="AC74">
        <v>1.214118555136001</v>
      </c>
      <c r="AD74">
        <v>1.2139869119834907</v>
      </c>
      <c r="AE74">
        <v>-4.9840787887001957E-3</v>
      </c>
      <c r="AF74">
        <v>1.0046604136714499</v>
      </c>
      <c r="AG74">
        <v>0.39967025324878125</v>
      </c>
      <c r="AH74">
        <v>0.23302019345945951</v>
      </c>
      <c r="AI74">
        <v>0.21016117275069132</v>
      </c>
      <c r="AJ74">
        <v>0.32344963082008532</v>
      </c>
      <c r="AK74">
        <v>0.18424291480721855</v>
      </c>
      <c r="AL74">
        <v>0.25132768438200564</v>
      </c>
      <c r="AM74">
        <v>0.73305528145436338</v>
      </c>
      <c r="AN74">
        <v>-1.095429989274505</v>
      </c>
      <c r="AO74">
        <v>-1.0149228057845296</v>
      </c>
      <c r="AP74">
        <v>3.4809588456570666E-2</v>
      </c>
      <c r="AQ74">
        <v>-0.11654476370218245</v>
      </c>
      <c r="AR74" s="1">
        <v>-0.77114833111092163</v>
      </c>
      <c r="AS74">
        <v>0.72595095722277858</v>
      </c>
      <c r="AT74" s="2">
        <v>0.30455626192408897</v>
      </c>
      <c r="AU74" s="2">
        <v>0.70352999999999999</v>
      </c>
    </row>
    <row r="75" spans="1:47" x14ac:dyDescent="0.25">
      <c r="A75">
        <v>-0.22615837528626687</v>
      </c>
      <c r="B75">
        <v>0.29478977913853399</v>
      </c>
      <c r="C75">
        <v>5.6456771647063531E-2</v>
      </c>
      <c r="D75">
        <v>0.24367695164739719</v>
      </c>
      <c r="E75">
        <v>0.20777839752971858</v>
      </c>
      <c r="F75">
        <v>0.31978797381134505</v>
      </c>
      <c r="G75">
        <v>0.21366585172949906</v>
      </c>
      <c r="H75">
        <v>0.13426996689727014</v>
      </c>
      <c r="I75">
        <v>0.21886835279462583</v>
      </c>
      <c r="J75">
        <v>0.29668592971785673</v>
      </c>
      <c r="K75">
        <v>0.29188654421939364</v>
      </c>
      <c r="L75">
        <v>0.33612658970737241</v>
      </c>
      <c r="M75">
        <v>0.23497550510427961</v>
      </c>
      <c r="N75">
        <v>0.25214530539360952</v>
      </c>
      <c r="O75">
        <v>3.4777784679095231E-2</v>
      </c>
      <c r="P75">
        <v>0.2397420806723452</v>
      </c>
      <c r="Q75">
        <v>1.6651268948858522</v>
      </c>
      <c r="R75">
        <v>-0.19107190982230482</v>
      </c>
      <c r="S75">
        <v>1.4088688639790259</v>
      </c>
      <c r="T75">
        <v>0.26498207232242799</v>
      </c>
      <c r="U75">
        <v>-0.21576782983150627</v>
      </c>
      <c r="V75">
        <v>-0.15107221575124008</v>
      </c>
      <c r="W75">
        <v>0.70793821479851882</v>
      </c>
      <c r="X75">
        <v>-1.417389522517621</v>
      </c>
      <c r="Y75">
        <v>-1.6619475447236527</v>
      </c>
      <c r="Z75">
        <v>-1.6271383630291332</v>
      </c>
      <c r="AA75">
        <v>1.6507237734495268</v>
      </c>
      <c r="AB75">
        <v>-1.6654099299335663</v>
      </c>
      <c r="AC75">
        <v>1.6656167257492693</v>
      </c>
      <c r="AD75">
        <v>1.6655788426630016</v>
      </c>
      <c r="AE75">
        <v>-4.9840787887001957E-3</v>
      </c>
      <c r="AF75">
        <v>1.4154838764335338</v>
      </c>
      <c r="AG75">
        <v>0.39967025324878125</v>
      </c>
      <c r="AH75">
        <v>0.22543678790914831</v>
      </c>
      <c r="AI75">
        <v>0.21016117275069132</v>
      </c>
      <c r="AJ75">
        <v>0.32344963082008532</v>
      </c>
      <c r="AK75">
        <v>0.16980370263334815</v>
      </c>
      <c r="AL75">
        <v>0.29222947760607526</v>
      </c>
      <c r="AM75">
        <v>0.94371573646829465</v>
      </c>
      <c r="AN75">
        <v>-1.4581343101693498</v>
      </c>
      <c r="AO75">
        <v>-1.3737291977669508</v>
      </c>
      <c r="AP75">
        <v>3.4809588456570666E-2</v>
      </c>
      <c r="AQ75">
        <v>-5.0698243493201428E-2</v>
      </c>
      <c r="AR75" s="1">
        <v>-0.96987763811787664</v>
      </c>
      <c r="AS75">
        <v>1.0881538515707212</v>
      </c>
      <c r="AT75" s="2">
        <v>0.33165003339491889</v>
      </c>
      <c r="AU75" s="2">
        <v>0.74814999999999998</v>
      </c>
    </row>
    <row r="76" spans="1:47" x14ac:dyDescent="0.25">
      <c r="AT76"/>
    </row>
    <row r="78" spans="1:47" x14ac:dyDescent="0.25">
      <c r="AT78"/>
    </row>
    <row r="83" spans="44:44" x14ac:dyDescent="0.25">
      <c r="AR83"/>
    </row>
    <row r="84" spans="44:44" x14ac:dyDescent="0.25">
      <c r="AR84"/>
    </row>
    <row r="85" spans="44:44" x14ac:dyDescent="0.25">
      <c r="AR85"/>
    </row>
    <row r="86" spans="44:44" x14ac:dyDescent="0.25">
      <c r="AR86"/>
    </row>
    <row r="87" spans="44:44" x14ac:dyDescent="0.25">
      <c r="AR87"/>
    </row>
    <row r="88" spans="44:44" x14ac:dyDescent="0.25">
      <c r="AR88"/>
    </row>
    <row r="89" spans="44:44" x14ac:dyDescent="0.25">
      <c r="AR89"/>
    </row>
    <row r="90" spans="44:44" x14ac:dyDescent="0.25">
      <c r="AR90"/>
    </row>
    <row r="91" spans="44:44" x14ac:dyDescent="0.25">
      <c r="AR91"/>
    </row>
    <row r="92" spans="44:44" x14ac:dyDescent="0.25">
      <c r="AR92"/>
    </row>
    <row r="93" spans="44:44" x14ac:dyDescent="0.25">
      <c r="AR93"/>
    </row>
    <row r="94" spans="44:44" x14ac:dyDescent="0.25">
      <c r="AR94"/>
    </row>
    <row r="95" spans="44:44" x14ac:dyDescent="0.25">
      <c r="AR95"/>
    </row>
    <row r="96" spans="44:44" x14ac:dyDescent="0.25">
      <c r="AR96"/>
    </row>
    <row r="97" spans="44:44" x14ac:dyDescent="0.25">
      <c r="AR97"/>
    </row>
    <row r="98" spans="44:44" x14ac:dyDescent="0.25">
      <c r="AR98"/>
    </row>
    <row r="99" spans="44:44" x14ac:dyDescent="0.25">
      <c r="AR99"/>
    </row>
    <row r="100" spans="44:44" x14ac:dyDescent="0.25">
      <c r="AR100"/>
    </row>
    <row r="101" spans="44:44" x14ac:dyDescent="0.25">
      <c r="AR101"/>
    </row>
    <row r="102" spans="44:44" x14ac:dyDescent="0.25">
      <c r="AR102"/>
    </row>
    <row r="103" spans="44:44" x14ac:dyDescent="0.25">
      <c r="AR103"/>
    </row>
    <row r="104" spans="44:44" x14ac:dyDescent="0.25">
      <c r="AR104"/>
    </row>
    <row r="105" spans="44:44" x14ac:dyDescent="0.25">
      <c r="AR105"/>
    </row>
    <row r="106" spans="44:44" x14ac:dyDescent="0.25">
      <c r="AR106"/>
    </row>
    <row r="107" spans="44:44" x14ac:dyDescent="0.25">
      <c r="AR107"/>
    </row>
    <row r="108" spans="44:44" x14ac:dyDescent="0.25">
      <c r="AR108"/>
    </row>
    <row r="109" spans="44:44" x14ac:dyDescent="0.25">
      <c r="AR109"/>
    </row>
    <row r="110" spans="44:44" x14ac:dyDescent="0.25">
      <c r="AR110"/>
    </row>
    <row r="111" spans="44:44" x14ac:dyDescent="0.25">
      <c r="AR111"/>
    </row>
    <row r="112" spans="44:44" x14ac:dyDescent="0.25">
      <c r="AR112"/>
    </row>
    <row r="113" spans="44:44" x14ac:dyDescent="0.25">
      <c r="AR113"/>
    </row>
    <row r="114" spans="44:44" x14ac:dyDescent="0.25">
      <c r="AR114"/>
    </row>
    <row r="115" spans="44:44" x14ac:dyDescent="0.25">
      <c r="AR115"/>
    </row>
    <row r="116" spans="44:44" x14ac:dyDescent="0.25">
      <c r="AR116"/>
    </row>
    <row r="117" spans="44:44" x14ac:dyDescent="0.25">
      <c r="AR117"/>
    </row>
    <row r="118" spans="44:44" x14ac:dyDescent="0.25">
      <c r="AR118"/>
    </row>
    <row r="119" spans="44:44" x14ac:dyDescent="0.25">
      <c r="AR119"/>
    </row>
    <row r="120" spans="44:44" x14ac:dyDescent="0.25">
      <c r="AR120"/>
    </row>
    <row r="121" spans="44:44" x14ac:dyDescent="0.25">
      <c r="AR121"/>
    </row>
    <row r="122" spans="44:44" x14ac:dyDescent="0.25">
      <c r="AR122"/>
    </row>
    <row r="123" spans="44:44" x14ac:dyDescent="0.25">
      <c r="AR123"/>
    </row>
    <row r="124" spans="44:44" x14ac:dyDescent="0.25">
      <c r="AR124"/>
    </row>
    <row r="125" spans="44:44" x14ac:dyDescent="0.25">
      <c r="AR125"/>
    </row>
    <row r="126" spans="44:44" x14ac:dyDescent="0.25">
      <c r="AR126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掺杂元素表</vt:lpstr>
      <vt:lpstr>import2Python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strcat</dc:creator>
  <cp:lastModifiedBy>亮 孙</cp:lastModifiedBy>
  <dcterms:created xsi:type="dcterms:W3CDTF">2023-05-31T00:32:00Z</dcterms:created>
  <dcterms:modified xsi:type="dcterms:W3CDTF">2025-07-26T11:47:43Z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D118DD3D19AF44EA8A00BB0845A6C32D_13</vt:lpwstr>
  </property>
  <property fmtid="{D5CDD505-2E9C-101B-9397-08002B2CF9AE}" pid="3" name="KSOProductBuildVer">
    <vt:lpwstr>2052-12.1.0.16120</vt:lpwstr>
  </property>
</Properties>
</file>