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5.25的考勤" sheetId="1" r:id="rId1"/>
    <sheet name="5月用的" sheetId="2" r:id="rId2"/>
  </sheets>
  <calcPr calcId="144525" concurrentCalc="0"/>
</workbook>
</file>

<file path=xl/sharedStrings.xml><?xml version="1.0" encoding="utf-8"?>
<sst xmlns="http://schemas.openxmlformats.org/spreadsheetml/2006/main" count="266">
  <si>
    <t>事病假</t>
  </si>
  <si>
    <t>调休</t>
  </si>
  <si>
    <t>放假时间</t>
  </si>
  <si>
    <t>年假、陪产假</t>
  </si>
  <si>
    <t>乐捐</t>
  </si>
  <si>
    <t>单位：</t>
  </si>
  <si>
    <t>工号：00001</t>
  </si>
  <si>
    <t xml:space="preserve">姓名：刁远萍 </t>
  </si>
  <si>
    <t>日期：16.03.01～16.03.31</t>
  </si>
  <si>
    <t>1.3.8日妇女节，13：30后算加班</t>
  </si>
  <si>
    <t xml:space="preserve">工作日数：23  出勤天数：23  迟到次数：0   早退次数：0  缺勤天数：0 加班时数：4  病假时数：    事假时数：0.5
</t>
  </si>
  <si>
    <t>2.从21日开始，中午扣除1小时吃饭时间，晚上扣除0.5小时吃饭时间</t>
  </si>
  <si>
    <t xml:space="preserve">日薪工资：   加班工资：   其它津贴：  其他扣款：   实得工资： </t>
  </si>
  <si>
    <t>3.21日前周末加班中午扣除0.5</t>
  </si>
  <si>
    <t>上下班时间</t>
  </si>
  <si>
    <t>考勤统计</t>
  </si>
  <si>
    <t>日期</t>
  </si>
  <si>
    <t>星期</t>
  </si>
  <si>
    <t>上班(IN)</t>
  </si>
  <si>
    <t>下班(OUT)</t>
  </si>
  <si>
    <t>工作总时</t>
  </si>
  <si>
    <t>用餐时间</t>
  </si>
  <si>
    <t>实际工时</t>
  </si>
  <si>
    <t>餐补</t>
  </si>
  <si>
    <t>加班工时</t>
  </si>
  <si>
    <t>备注</t>
  </si>
  <si>
    <t>午餐时间</t>
  </si>
  <si>
    <t>04.01</t>
  </si>
  <si>
    <t>五</t>
  </si>
  <si>
    <t xml:space="preserve">09:42 </t>
  </si>
  <si>
    <t xml:space="preserve">16:44 </t>
  </si>
  <si>
    <t>04.17</t>
  </si>
  <si>
    <t>日</t>
  </si>
  <si>
    <t xml:space="preserve">      </t>
  </si>
  <si>
    <t>04.02</t>
  </si>
  <si>
    <t>六</t>
  </si>
  <si>
    <t>04.18</t>
  </si>
  <si>
    <t>一</t>
  </si>
  <si>
    <t xml:space="preserve">09:36 </t>
  </si>
  <si>
    <t xml:space="preserve">18:42 </t>
  </si>
  <si>
    <t>04.03</t>
  </si>
  <si>
    <t>04.19</t>
  </si>
  <si>
    <t>二</t>
  </si>
  <si>
    <t xml:space="preserve">09:35 </t>
  </si>
  <si>
    <t xml:space="preserve">18:43 </t>
  </si>
  <si>
    <t>04.04</t>
  </si>
  <si>
    <t>04.20</t>
  </si>
  <si>
    <t>三</t>
  </si>
  <si>
    <t xml:space="preserve">09:43 </t>
  </si>
  <si>
    <t xml:space="preserve">19:34 </t>
  </si>
  <si>
    <t>04.05</t>
  </si>
  <si>
    <t xml:space="preserve">09:41 </t>
  </si>
  <si>
    <t xml:space="preserve">18:54 </t>
  </si>
  <si>
    <t>04.21</t>
  </si>
  <si>
    <t>四</t>
  </si>
  <si>
    <t xml:space="preserve">09:44 </t>
  </si>
  <si>
    <t xml:space="preserve">18:49 </t>
  </si>
  <si>
    <t>04.06</t>
  </si>
  <si>
    <t xml:space="preserve">09:47 </t>
  </si>
  <si>
    <t xml:space="preserve">18:58 </t>
  </si>
  <si>
    <t>04.22</t>
  </si>
  <si>
    <t xml:space="preserve">17:00 </t>
  </si>
  <si>
    <t>04.07</t>
  </si>
  <si>
    <t xml:space="preserve">18:59 </t>
  </si>
  <si>
    <t>04.23</t>
  </si>
  <si>
    <t>04.08</t>
  </si>
  <si>
    <t xml:space="preserve">09:54 </t>
  </si>
  <si>
    <t xml:space="preserve">16:59 </t>
  </si>
  <si>
    <t>04.24</t>
  </si>
  <si>
    <t>04.09</t>
  </si>
  <si>
    <t xml:space="preserve">09:30 </t>
  </si>
  <si>
    <t xml:space="preserve">18:46 </t>
  </si>
  <si>
    <t>04.25</t>
  </si>
  <si>
    <t xml:space="preserve">19:44 </t>
  </si>
  <si>
    <t>04.10</t>
  </si>
  <si>
    <t>04.26</t>
  </si>
  <si>
    <t xml:space="preserve">09:40 </t>
  </si>
  <si>
    <t xml:space="preserve">18:52 </t>
  </si>
  <si>
    <t>04.11</t>
  </si>
  <si>
    <t xml:space="preserve">09:38 </t>
  </si>
  <si>
    <t xml:space="preserve">19:02 </t>
  </si>
  <si>
    <t>04.27</t>
  </si>
  <si>
    <t xml:space="preserve">09:45 </t>
  </si>
  <si>
    <t xml:space="preserve">23:04 </t>
  </si>
  <si>
    <t>04.12</t>
  </si>
  <si>
    <t xml:space="preserve">18:48 </t>
  </si>
  <si>
    <t>04.28</t>
  </si>
  <si>
    <t xml:space="preserve">19:16 </t>
  </si>
  <si>
    <t>04.13</t>
  </si>
  <si>
    <t xml:space="preserve">19:10 </t>
  </si>
  <si>
    <t>04.29</t>
  </si>
  <si>
    <t xml:space="preserve">17:13 </t>
  </si>
  <si>
    <t>04.14</t>
  </si>
  <si>
    <t xml:space="preserve">14:22 </t>
  </si>
  <si>
    <t>04.30</t>
  </si>
  <si>
    <t>04.15</t>
  </si>
  <si>
    <t/>
  </si>
  <si>
    <t>04.16</t>
  </si>
  <si>
    <t>总时数;</t>
  </si>
  <si>
    <t>加班时数</t>
  </si>
  <si>
    <t>加班</t>
  </si>
  <si>
    <t>年假、陪产假等</t>
  </si>
  <si>
    <t>免处罚</t>
  </si>
  <si>
    <t xml:space="preserve">姓名：刁远萍  </t>
  </si>
  <si>
    <t>日期：16.05.01～16.05.31</t>
  </si>
  <si>
    <t xml:space="preserve">工作日数：31  出勤天数：12  迟到次数：0 早退次数：0  缺勤天数：19  加班时数：2.5  病假时数：    事假时数：16h
</t>
  </si>
  <si>
    <t>1. 5.4青年节放假半天,14:00起算；</t>
  </si>
  <si>
    <t>2. 5.1劳动节放假4.30和1、2号；</t>
  </si>
  <si>
    <t>05.01</t>
  </si>
  <si>
    <t>05.17</t>
  </si>
  <si>
    <t xml:space="preserve">09:03 </t>
  </si>
  <si>
    <t xml:space="preserve">18:34 </t>
  </si>
  <si>
    <t>3. 20:00之后打卡下班的扣除晚饭时间0.5h</t>
  </si>
  <si>
    <t>05.02</t>
  </si>
  <si>
    <t>05.18</t>
  </si>
  <si>
    <t xml:space="preserve">09:04 </t>
  </si>
  <si>
    <t xml:space="preserve">18:31 </t>
  </si>
  <si>
    <t>05.03</t>
  </si>
  <si>
    <t>05.19</t>
  </si>
  <si>
    <t xml:space="preserve">09:05 </t>
  </si>
  <si>
    <t xml:space="preserve">18:39 </t>
  </si>
  <si>
    <t>05.04</t>
  </si>
  <si>
    <t xml:space="preserve">16:24 </t>
  </si>
  <si>
    <t>05.20</t>
  </si>
  <si>
    <t xml:space="preserve">09:23 </t>
  </si>
  <si>
    <t xml:space="preserve">18:23 </t>
  </si>
  <si>
    <t>05.05</t>
  </si>
  <si>
    <t xml:space="preserve">08:59 </t>
  </si>
  <si>
    <t xml:space="preserve">18:28 </t>
  </si>
  <si>
    <t>05.21</t>
  </si>
  <si>
    <t>05.06</t>
  </si>
  <si>
    <t xml:space="preserve">08:49 </t>
  </si>
  <si>
    <t xml:space="preserve">16:47 </t>
  </si>
  <si>
    <t>运动</t>
  </si>
  <si>
    <t>05.22</t>
  </si>
  <si>
    <t>05.07</t>
  </si>
  <si>
    <t>05.23</t>
  </si>
  <si>
    <t xml:space="preserve">09:07 </t>
  </si>
  <si>
    <t xml:space="preserve">18:50 </t>
  </si>
  <si>
    <t>05.08</t>
  </si>
  <si>
    <t>05.24</t>
  </si>
  <si>
    <t xml:space="preserve">08:45 </t>
  </si>
  <si>
    <t>05.09</t>
  </si>
  <si>
    <t xml:space="preserve">18:30 </t>
  </si>
  <si>
    <t>05.25</t>
  </si>
  <si>
    <t xml:space="preserve">08:58 </t>
  </si>
  <si>
    <t xml:space="preserve">18:29 </t>
  </si>
  <si>
    <t>05.10</t>
  </si>
  <si>
    <t xml:space="preserve">08:57 </t>
  </si>
  <si>
    <t>05.26</t>
  </si>
  <si>
    <t xml:space="preserve">09:26 </t>
  </si>
  <si>
    <t>05.11</t>
  </si>
  <si>
    <t xml:space="preserve">18:25 </t>
  </si>
  <si>
    <t>05.27</t>
  </si>
  <si>
    <t xml:space="preserve">09:19 </t>
  </si>
  <si>
    <t>05.12</t>
  </si>
  <si>
    <t>8h</t>
  </si>
  <si>
    <t>05.28</t>
  </si>
  <si>
    <t>05.13</t>
  </si>
  <si>
    <t>05.29</t>
  </si>
  <si>
    <t>05.14</t>
  </si>
  <si>
    <t>05.30</t>
  </si>
  <si>
    <t>05.15</t>
  </si>
  <si>
    <t>05.31</t>
  </si>
  <si>
    <t>05.16</t>
  </si>
  <si>
    <t xml:space="preserve">08:52 </t>
  </si>
  <si>
    <t xml:space="preserve">19:06 </t>
  </si>
  <si>
    <t>工号：00010</t>
  </si>
  <si>
    <t xml:space="preserve">姓名：万仕红  </t>
  </si>
  <si>
    <t xml:space="preserve">工作日数：31  出勤天数：14  迟到次数：0 早退次数：0  缺勤天数：17 加班时数：2.5  病假时数：    事假时数：3.5h
</t>
  </si>
  <si>
    <t xml:space="preserve">09:24 </t>
  </si>
  <si>
    <t xml:space="preserve">09:52 </t>
  </si>
  <si>
    <t xml:space="preserve">20:12 </t>
  </si>
  <si>
    <t xml:space="preserve">19:50 </t>
  </si>
  <si>
    <t xml:space="preserve">09:25 </t>
  </si>
  <si>
    <t xml:space="preserve">18:45 </t>
  </si>
  <si>
    <t xml:space="preserve">09:46 </t>
  </si>
  <si>
    <t xml:space="preserve">19:09 </t>
  </si>
  <si>
    <t xml:space="preserve">09:55 </t>
  </si>
  <si>
    <t xml:space="preserve">19:01 </t>
  </si>
  <si>
    <t xml:space="preserve">09:33 </t>
  </si>
  <si>
    <t xml:space="preserve">18:53 </t>
  </si>
  <si>
    <t xml:space="preserve">09:34 </t>
  </si>
  <si>
    <t xml:space="preserve">18:57 </t>
  </si>
  <si>
    <t xml:space="preserve">09:39 </t>
  </si>
  <si>
    <t xml:space="preserve">18:47 </t>
  </si>
  <si>
    <t xml:space="preserve">18:56 </t>
  </si>
  <si>
    <t>运动，事假2h</t>
  </si>
  <si>
    <t xml:space="preserve">19:07 </t>
  </si>
  <si>
    <t>事假1.5h</t>
  </si>
  <si>
    <t>工号：00011</t>
  </si>
  <si>
    <t xml:space="preserve">姓名：王松梅  </t>
  </si>
  <si>
    <t xml:space="preserve">工作日数：31  出勤天数：14  迟到次数：0 早退次数：0  缺勤天数：17 加班时数：1.5  病假时数：    事假时数：
</t>
  </si>
  <si>
    <t xml:space="preserve">09:21 </t>
  </si>
  <si>
    <t xml:space="preserve">09:10 </t>
  </si>
  <si>
    <t xml:space="preserve">19:35 </t>
  </si>
  <si>
    <t xml:space="preserve">09:09 </t>
  </si>
  <si>
    <t xml:space="preserve">18:44 </t>
  </si>
  <si>
    <t xml:space="preserve">15:36 </t>
  </si>
  <si>
    <t xml:space="preserve">09:50 </t>
  </si>
  <si>
    <t xml:space="preserve">09:08 </t>
  </si>
  <si>
    <t xml:space="preserve">21:42 </t>
  </si>
  <si>
    <t xml:space="preserve">08:56 </t>
  </si>
  <si>
    <t xml:space="preserve">16:56 </t>
  </si>
  <si>
    <t xml:space="preserve">09:27 </t>
  </si>
  <si>
    <t xml:space="preserve">19:19 </t>
  </si>
  <si>
    <t xml:space="preserve">09:18 </t>
  </si>
  <si>
    <t xml:space="preserve">18:18 </t>
  </si>
  <si>
    <t xml:space="preserve">09:53 </t>
  </si>
  <si>
    <t xml:space="preserve">18:08 </t>
  </si>
  <si>
    <t xml:space="preserve">18:36 </t>
  </si>
  <si>
    <t>工号：00013</t>
  </si>
  <si>
    <t xml:space="preserve">姓名：李娜  </t>
  </si>
  <si>
    <t xml:space="preserve">工作日数：31  出勤天数：13  迟到次数：0 早退次数：0  缺勤天数：18 加班时数：4  病假时数：    事假时数：
</t>
  </si>
  <si>
    <t>年假</t>
  </si>
  <si>
    <t xml:space="preserve">09:12 </t>
  </si>
  <si>
    <t xml:space="preserve">18:07 </t>
  </si>
  <si>
    <t xml:space="preserve">18:03 </t>
  </si>
  <si>
    <t xml:space="preserve">17:54 </t>
  </si>
  <si>
    <t xml:space="preserve">09:02 </t>
  </si>
  <si>
    <t xml:space="preserve">18:00 </t>
  </si>
  <si>
    <t xml:space="preserve">18:13 </t>
  </si>
  <si>
    <t xml:space="preserve">08:51 </t>
  </si>
  <si>
    <t xml:space="preserve">18:01 </t>
  </si>
  <si>
    <t xml:space="preserve">18:27 </t>
  </si>
  <si>
    <t xml:space="preserve">08:54 </t>
  </si>
  <si>
    <t xml:space="preserve">18:02 </t>
  </si>
  <si>
    <t xml:space="preserve">18:21 </t>
  </si>
  <si>
    <t xml:space="preserve">08:55 </t>
  </si>
  <si>
    <t xml:space="preserve">18:19 </t>
  </si>
  <si>
    <t>工号：00014</t>
  </si>
  <si>
    <t xml:space="preserve">姓名：张雪姣  </t>
  </si>
  <si>
    <t xml:space="preserve">工作日数：31  出勤天数：14  迟到次数：0 早退次数：0  缺勤天数：17 加班时数：8  病假时数：    事假时数：
</t>
  </si>
  <si>
    <t xml:space="preserve">09:31 </t>
  </si>
  <si>
    <t xml:space="preserve">18:41 </t>
  </si>
  <si>
    <t xml:space="preserve">19:13 </t>
  </si>
  <si>
    <t xml:space="preserve">09:00 </t>
  </si>
  <si>
    <t xml:space="preserve">09:58 </t>
  </si>
  <si>
    <t xml:space="preserve">09:28 </t>
  </si>
  <si>
    <t xml:space="preserve">16:39 </t>
  </si>
  <si>
    <t xml:space="preserve">09:48 </t>
  </si>
  <si>
    <t xml:space="preserve">19:25 </t>
  </si>
  <si>
    <t xml:space="preserve">12:31 </t>
  </si>
  <si>
    <t xml:space="preserve">09:22 </t>
  </si>
  <si>
    <t xml:space="preserve">20:01 </t>
  </si>
  <si>
    <t xml:space="preserve">19:54 </t>
  </si>
  <si>
    <t xml:space="preserve">10:01 </t>
  </si>
  <si>
    <t xml:space="preserve">19:11 </t>
  </si>
  <si>
    <t xml:space="preserve">20:15 </t>
  </si>
  <si>
    <t xml:space="preserve">09:59 </t>
  </si>
  <si>
    <t xml:space="preserve">16:33 </t>
  </si>
  <si>
    <t xml:space="preserve">08:48 </t>
  </si>
  <si>
    <t>工号：00015</t>
  </si>
  <si>
    <t xml:space="preserve">姓名：唐莉  </t>
  </si>
  <si>
    <t xml:space="preserve">工作日数：31  出勤天数：7  迟到次数：0 早退次数：0  缺勤天数：24 加班时数：33  病假时数：    事假时数：1
</t>
  </si>
  <si>
    <t xml:space="preserve">09:06 </t>
  </si>
  <si>
    <t xml:space="preserve">18:22 </t>
  </si>
  <si>
    <t xml:space="preserve">19:08 </t>
  </si>
  <si>
    <t>出差</t>
  </si>
  <si>
    <t xml:space="preserve">09:11 </t>
  </si>
  <si>
    <t xml:space="preserve">18:38 </t>
  </si>
  <si>
    <t xml:space="preserve">10:41 </t>
  </si>
  <si>
    <t>事假1h</t>
  </si>
  <si>
    <t xml:space="preserve">19:04 </t>
  </si>
  <si>
    <t xml:space="preserve">09:16 </t>
  </si>
  <si>
    <t xml:space="preserve">19:22 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</si>
</sst>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);[Red]\(0.0\)"/>
  </numFmts>
  <fonts count="28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B8F7B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24" fillId="33" borderId="18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24" borderId="14" applyNumberFormat="0" applyAlignment="0" applyProtection="0">
      <alignment vertical="center"/>
    </xf>
    <xf numFmtId="0" fontId="27" fillId="24" borderId="18" applyNumberFormat="0" applyAlignment="0" applyProtection="0">
      <alignment vertical="center"/>
    </xf>
    <xf numFmtId="0" fontId="9" fillId="16" borderId="12" applyNumberForma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</cellStyleXfs>
  <cellXfs count="86">
    <xf numFmtId="0" fontId="0" fillId="0" borderId="0" xfId="0"/>
    <xf numFmtId="49" fontId="1" fillId="0" borderId="0" xfId="0" applyNumberFormat="1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Border="1" applyAlignment="1" applyProtection="1"/>
    <xf numFmtId="49" fontId="1" fillId="0" borderId="0" xfId="0" applyNumberFormat="1" applyFont="1" applyFill="1" applyAlignment="1">
      <alignment horizontal="justify" vertical="top" wrapText="1"/>
    </xf>
    <xf numFmtId="0" fontId="1" fillId="0" borderId="0" xfId="0" applyFont="1" applyFill="1" applyAlignment="1">
      <alignment horizontal="center" vertical="top" wrapText="1"/>
    </xf>
    <xf numFmtId="49" fontId="2" fillId="0" borderId="1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center" vertical="top" wrapText="1"/>
    </xf>
    <xf numFmtId="49" fontId="2" fillId="0" borderId="3" xfId="0" applyNumberFormat="1" applyFont="1" applyFill="1" applyBorder="1" applyAlignment="1">
      <alignment horizontal="center" vertical="top" wrapText="1"/>
    </xf>
    <xf numFmtId="49" fontId="2" fillId="0" borderId="4" xfId="0" applyNumberFormat="1" applyFont="1" applyFill="1" applyBorder="1" applyAlignment="1">
      <alignment horizontal="center" vertical="top" wrapText="1"/>
    </xf>
    <xf numFmtId="0" fontId="2" fillId="0" borderId="5" xfId="0" applyNumberFormat="1" applyFont="1" applyFill="1" applyBorder="1" applyAlignment="1">
      <alignment horizontal="center" vertical="top" wrapText="1"/>
    </xf>
    <xf numFmtId="49" fontId="2" fillId="0" borderId="6" xfId="0" applyNumberFormat="1" applyFont="1" applyFill="1" applyBorder="1" applyAlignment="1">
      <alignment horizontal="justify" vertical="top" wrapText="1"/>
    </xf>
    <xf numFmtId="0" fontId="2" fillId="0" borderId="7" xfId="0" applyFont="1" applyFill="1" applyBorder="1" applyAlignment="1">
      <alignment horizontal="center" vertical="top" wrapText="1"/>
    </xf>
    <xf numFmtId="0" fontId="2" fillId="0" borderId="7" xfId="0" applyFont="1" applyFill="1" applyBorder="1" applyAlignment="1">
      <alignment horizontal="justify" vertical="top" wrapText="1"/>
    </xf>
    <xf numFmtId="0" fontId="2" fillId="0" borderId="7" xfId="0" applyNumberFormat="1" applyFont="1" applyFill="1" applyBorder="1" applyAlignment="1">
      <alignment horizontal="justify" vertical="top" wrapText="1"/>
    </xf>
    <xf numFmtId="49" fontId="2" fillId="0" borderId="6" xfId="0" applyNumberFormat="1" applyFont="1" applyFill="1" applyBorder="1" applyAlignment="1">
      <alignment horizontal="center" vertical="top" wrapText="1"/>
    </xf>
    <xf numFmtId="20" fontId="2" fillId="0" borderId="7" xfId="0" applyNumberFormat="1" applyFont="1" applyFill="1" applyBorder="1" applyAlignment="1">
      <alignment horizontal="center" vertical="top" wrapText="1"/>
    </xf>
    <xf numFmtId="0" fontId="2" fillId="0" borderId="7" xfId="0" applyNumberFormat="1" applyFont="1" applyFill="1" applyBorder="1" applyAlignment="1">
      <alignment horizontal="center" vertical="top" wrapText="1"/>
    </xf>
    <xf numFmtId="49" fontId="2" fillId="2" borderId="6" xfId="0" applyNumberFormat="1" applyFont="1" applyFill="1" applyBorder="1" applyAlignment="1">
      <alignment horizontal="center" vertical="top" wrapText="1"/>
    </xf>
    <xf numFmtId="0" fontId="1" fillId="3" borderId="0" xfId="0" applyNumberFormat="1" applyFont="1" applyFill="1" applyBorder="1" applyAlignment="1" applyProtection="1"/>
    <xf numFmtId="20" fontId="1" fillId="0" borderId="0" xfId="0" applyNumberFormat="1" applyFont="1" applyFill="1" applyAlignment="1">
      <alignment horizontal="justify" vertical="top" wrapText="1"/>
    </xf>
    <xf numFmtId="20" fontId="2" fillId="0" borderId="8" xfId="0" applyNumberFormat="1" applyFont="1" applyFill="1" applyBorder="1" applyAlignment="1">
      <alignment horizontal="center" vertical="top" wrapText="1"/>
    </xf>
    <xf numFmtId="0" fontId="3" fillId="0" borderId="0" xfId="0" applyNumberFormat="1" applyFont="1" applyFill="1" applyBorder="1" applyAlignment="1">
      <alignment horizontal="justify" vertical="top" wrapText="1"/>
    </xf>
    <xf numFmtId="0" fontId="3" fillId="0" borderId="0" xfId="0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center" vertical="top" wrapText="1"/>
    </xf>
    <xf numFmtId="176" fontId="2" fillId="0" borderId="7" xfId="0" applyNumberFormat="1" applyFont="1" applyFill="1" applyBorder="1" applyAlignment="1">
      <alignment horizontal="justify" vertical="top" wrapText="1"/>
    </xf>
    <xf numFmtId="49" fontId="2" fillId="0" borderId="7" xfId="0" applyNumberFormat="1" applyFont="1" applyFill="1" applyBorder="1" applyAlignment="1">
      <alignment horizontal="center" vertical="top" wrapText="1"/>
    </xf>
    <xf numFmtId="20" fontId="2" fillId="4" borderId="7" xfId="0" applyNumberFormat="1" applyFont="1" applyFill="1" applyBorder="1" applyAlignment="1">
      <alignment horizontal="center" vertical="top" wrapText="1"/>
    </xf>
    <xf numFmtId="0" fontId="2" fillId="0" borderId="8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justify" vertical="top" wrapText="1"/>
    </xf>
    <xf numFmtId="0" fontId="4" fillId="0" borderId="0" xfId="0" applyFont="1" applyFill="1" applyBorder="1" applyAlignment="1">
      <alignment vertical="center"/>
    </xf>
    <xf numFmtId="20" fontId="2" fillId="5" borderId="7" xfId="0" applyNumberFormat="1" applyFont="1" applyFill="1" applyBorder="1" applyAlignment="1">
      <alignment horizontal="center" vertical="top" wrapText="1"/>
    </xf>
    <xf numFmtId="0" fontId="1" fillId="6" borderId="0" xfId="0" applyNumberFormat="1" applyFont="1" applyFill="1" applyBorder="1" applyAlignment="1" applyProtection="1"/>
    <xf numFmtId="0" fontId="1" fillId="7" borderId="0" xfId="0" applyNumberFormat="1" applyFont="1" applyFill="1" applyBorder="1" applyAlignment="1" applyProtection="1"/>
    <xf numFmtId="0" fontId="2" fillId="0" borderId="9" xfId="0" applyNumberFormat="1" applyFont="1" applyFill="1" applyBorder="1" applyAlignment="1">
      <alignment horizontal="center" vertical="top" wrapText="1"/>
    </xf>
    <xf numFmtId="0" fontId="2" fillId="0" borderId="8" xfId="0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 applyProtection="1"/>
    <xf numFmtId="0" fontId="1" fillId="8" borderId="0" xfId="0" applyNumberFormat="1" applyFont="1" applyFill="1" applyBorder="1" applyAlignment="1" applyProtection="1"/>
    <xf numFmtId="0" fontId="1" fillId="2" borderId="0" xfId="0" applyNumberFormat="1" applyFont="1" applyFill="1" applyBorder="1" applyAlignment="1" applyProtection="1"/>
    <xf numFmtId="0" fontId="1" fillId="9" borderId="0" xfId="0" applyNumberFormat="1" applyFont="1" applyFill="1" applyBorder="1" applyAlignment="1" applyProtection="1"/>
    <xf numFmtId="0" fontId="1" fillId="10" borderId="0" xfId="0" applyNumberFormat="1" applyFont="1" applyFill="1" applyBorder="1" applyAlignment="1" applyProtection="1"/>
    <xf numFmtId="20" fontId="2" fillId="10" borderId="7" xfId="0" applyNumberFormat="1" applyFont="1" applyFill="1" applyBorder="1" applyAlignment="1">
      <alignment horizontal="center" vertical="top" wrapText="1"/>
    </xf>
    <xf numFmtId="49" fontId="2" fillId="11" borderId="6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 applyProtection="1"/>
    <xf numFmtId="49" fontId="0" fillId="0" borderId="0" xfId="0" applyNumberFormat="1" applyFont="1" applyFill="1" applyAlignment="1"/>
    <xf numFmtId="49" fontId="0" fillId="0" borderId="0" xfId="0" applyNumberFormat="1" applyFont="1" applyFill="1" applyAlignment="1">
      <alignment horizontal="justify" vertical="top" wrapText="1"/>
    </xf>
    <xf numFmtId="0" fontId="0" fillId="0" borderId="0" xfId="0" applyFont="1" applyFill="1" applyAlignment="1">
      <alignment horizontal="center" vertical="top" wrapText="1"/>
    </xf>
    <xf numFmtId="49" fontId="5" fillId="0" borderId="1" xfId="0" applyNumberFormat="1" applyFont="1" applyFill="1" applyBorder="1" applyAlignment="1">
      <alignment horizontal="left" vertical="top" wrapText="1"/>
    </xf>
    <xf numFmtId="0" fontId="5" fillId="0" borderId="1" xfId="0" applyNumberFormat="1" applyFont="1" applyFill="1" applyBorder="1" applyAlignment="1">
      <alignment horizontal="left" vertical="top" wrapText="1"/>
    </xf>
    <xf numFmtId="49" fontId="5" fillId="0" borderId="2" xfId="0" applyNumberFormat="1" applyFont="1" applyFill="1" applyBorder="1" applyAlignment="1">
      <alignment horizontal="center" vertical="top" wrapText="1"/>
    </xf>
    <xf numFmtId="49" fontId="5" fillId="0" borderId="3" xfId="0" applyNumberFormat="1" applyFont="1" applyFill="1" applyBorder="1" applyAlignment="1">
      <alignment horizontal="center" vertical="top" wrapText="1"/>
    </xf>
    <xf numFmtId="49" fontId="5" fillId="0" borderId="4" xfId="0" applyNumberFormat="1" applyFont="1" applyFill="1" applyBorder="1" applyAlignment="1">
      <alignment horizontal="center" vertical="top" wrapText="1"/>
    </xf>
    <xf numFmtId="0" fontId="5" fillId="0" borderId="5" xfId="0" applyNumberFormat="1" applyFont="1" applyFill="1" applyBorder="1" applyAlignment="1">
      <alignment horizontal="center" vertical="top" wrapText="1"/>
    </xf>
    <xf numFmtId="49" fontId="5" fillId="0" borderId="6" xfId="0" applyNumberFormat="1" applyFont="1" applyFill="1" applyBorder="1" applyAlignment="1">
      <alignment horizontal="justify" vertical="top" wrapText="1"/>
    </xf>
    <xf numFmtId="0" fontId="5" fillId="0" borderId="7" xfId="0" applyFont="1" applyFill="1" applyBorder="1" applyAlignment="1">
      <alignment horizontal="center" vertical="top" wrapText="1"/>
    </xf>
    <xf numFmtId="0" fontId="5" fillId="0" borderId="7" xfId="0" applyFont="1" applyFill="1" applyBorder="1" applyAlignment="1">
      <alignment horizontal="justify" vertical="top" wrapText="1"/>
    </xf>
    <xf numFmtId="0" fontId="5" fillId="0" borderId="7" xfId="0" applyNumberFormat="1" applyFont="1" applyFill="1" applyBorder="1" applyAlignment="1">
      <alignment horizontal="justify" vertical="top" wrapText="1"/>
    </xf>
    <xf numFmtId="49" fontId="5" fillId="0" borderId="10" xfId="0" applyNumberFormat="1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top" wrapText="1"/>
    </xf>
    <xf numFmtId="20" fontId="5" fillId="0" borderId="11" xfId="0" applyNumberFormat="1" applyFont="1" applyBorder="1" applyAlignment="1">
      <alignment horizontal="center" vertical="top" wrapText="1"/>
    </xf>
    <xf numFmtId="20" fontId="5" fillId="0" borderId="7" xfId="0" applyNumberFormat="1" applyFont="1" applyFill="1" applyBorder="1" applyAlignment="1">
      <alignment horizontal="center" vertical="top" wrapText="1"/>
    </xf>
    <xf numFmtId="0" fontId="5" fillId="0" borderId="7" xfId="0" applyNumberFormat="1" applyFont="1" applyFill="1" applyBorder="1" applyAlignment="1">
      <alignment horizontal="center" vertical="top" wrapText="1"/>
    </xf>
    <xf numFmtId="20" fontId="0" fillId="0" borderId="0" xfId="0" applyNumberFormat="1" applyFont="1" applyFill="1" applyAlignment="1">
      <alignment horizontal="justify" vertical="top" wrapText="1"/>
    </xf>
    <xf numFmtId="20" fontId="5" fillId="0" borderId="8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Alignment="1">
      <alignment horizontal="justify" vertical="top" wrapText="1"/>
    </xf>
    <xf numFmtId="0" fontId="6" fillId="0" borderId="0" xfId="0" applyFont="1" applyFill="1" applyAlignment="1">
      <alignment vertical="center"/>
    </xf>
    <xf numFmtId="176" fontId="5" fillId="0" borderId="4" xfId="0" applyNumberFormat="1" applyFont="1" applyFill="1" applyBorder="1" applyAlignment="1">
      <alignment horizontal="center" vertical="top" wrapText="1"/>
    </xf>
    <xf numFmtId="49" fontId="5" fillId="0" borderId="1" xfId="0" applyNumberFormat="1" applyFont="1" applyFill="1" applyBorder="1" applyAlignment="1">
      <alignment horizontal="center" vertical="top" wrapText="1"/>
    </xf>
    <xf numFmtId="176" fontId="5" fillId="0" borderId="7" xfId="0" applyNumberFormat="1" applyFont="1" applyFill="1" applyBorder="1" applyAlignment="1">
      <alignment horizontal="justify" vertical="top" wrapText="1"/>
    </xf>
    <xf numFmtId="49" fontId="5" fillId="0" borderId="7" xfId="0" applyNumberFormat="1" applyFont="1" applyFill="1" applyBorder="1" applyAlignment="1">
      <alignment horizontal="center" vertical="top" wrapText="1"/>
    </xf>
    <xf numFmtId="20" fontId="5" fillId="5" borderId="7" xfId="0" applyNumberFormat="1" applyFont="1" applyFill="1" applyBorder="1" applyAlignment="1">
      <alignment horizontal="center" vertical="top" wrapText="1"/>
    </xf>
    <xf numFmtId="0" fontId="5" fillId="0" borderId="0" xfId="0" applyNumberFormat="1" applyFont="1" applyFill="1" applyAlignment="1">
      <alignment horizontal="justify" vertical="top" wrapText="1"/>
    </xf>
    <xf numFmtId="0" fontId="0" fillId="0" borderId="0" xfId="0" applyFont="1" applyFill="1" applyAlignment="1">
      <alignment horizontal="justify" vertical="top" wrapText="1"/>
    </xf>
    <xf numFmtId="0" fontId="6" fillId="0" borderId="0" xfId="0" applyFont="1" applyFill="1" applyBorder="1" applyAlignment="1">
      <alignment vertical="center"/>
    </xf>
    <xf numFmtId="20" fontId="5" fillId="0" borderId="0" xfId="0" applyNumberFormat="1" applyFont="1" applyFill="1" applyBorder="1" applyAlignment="1">
      <alignment horizontal="center" vertical="top" wrapText="1"/>
    </xf>
    <xf numFmtId="0" fontId="0" fillId="5" borderId="0" xfId="0" applyNumberFormat="1" applyFont="1" applyFill="1" applyBorder="1" applyAlignment="1" applyProtection="1"/>
    <xf numFmtId="0" fontId="0" fillId="3" borderId="0" xfId="0" applyNumberFormat="1" applyFont="1" applyFill="1" applyBorder="1" applyAlignment="1" applyProtection="1"/>
    <xf numFmtId="176" fontId="5" fillId="0" borderId="5" xfId="0" applyNumberFormat="1" applyFont="1" applyFill="1" applyBorder="1" applyAlignment="1">
      <alignment horizontal="center" vertical="top" wrapText="1"/>
    </xf>
    <xf numFmtId="0" fontId="5" fillId="5" borderId="7" xfId="0" applyNumberFormat="1" applyFont="1" applyFill="1" applyBorder="1" applyAlignment="1">
      <alignment horizontal="center" vertical="top" wrapText="1"/>
    </xf>
    <xf numFmtId="0" fontId="5" fillId="0" borderId="8" xfId="0" applyNumberFormat="1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0" fontId="0" fillId="8" borderId="0" xfId="0" applyNumberFormat="1" applyFont="1" applyFill="1" applyBorder="1" applyAlignment="1" applyProtection="1"/>
    <xf numFmtId="0" fontId="0" fillId="2" borderId="0" xfId="0" applyNumberFormat="1" applyFont="1" applyFill="1" applyBorder="1" applyAlignment="1" applyProtection="1"/>
    <xf numFmtId="0" fontId="0" fillId="6" borderId="0" xfId="0" applyNumberFormat="1" applyFont="1" applyFill="1" applyBorder="1" applyAlignment="1" applyProtection="1"/>
    <xf numFmtId="0" fontId="0" fillId="1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27"/>
  <sheetViews>
    <sheetView workbookViewId="0">
      <selection activeCell="C35" sqref="C35"/>
    </sheetView>
  </sheetViews>
  <sheetFormatPr defaultColWidth="9" defaultRowHeight="13.5"/>
  <sheetData>
    <row r="1" s="43" customFormat="1" spans="1:33">
      <c r="A1" s="44"/>
      <c r="V1" s="75"/>
      <c r="W1" s="76"/>
      <c r="X1" s="43" t="s">
        <v>0</v>
      </c>
      <c r="Y1" s="81"/>
      <c r="Z1" s="43" t="s">
        <v>1</v>
      </c>
      <c r="AA1" s="82"/>
      <c r="AB1" s="43" t="s">
        <v>2</v>
      </c>
      <c r="AC1" s="83"/>
      <c r="AD1" s="43" t="s">
        <v>3</v>
      </c>
      <c r="AF1" s="84"/>
      <c r="AG1" s="43" t="s">
        <v>4</v>
      </c>
    </row>
    <row r="2" s="43" customFormat="1" spans="1:1">
      <c r="A2" s="44"/>
    </row>
    <row r="3" s="43" customFormat="1" spans="1:2">
      <c r="A3" s="45"/>
      <c r="B3" s="46"/>
    </row>
    <row r="4" s="43" customFormat="1" spans="1:24">
      <c r="A4" s="47" t="s">
        <v>5</v>
      </c>
      <c r="B4" s="47"/>
      <c r="C4" s="47"/>
      <c r="D4" s="47"/>
      <c r="E4" s="47"/>
      <c r="F4" s="48" t="s">
        <v>6</v>
      </c>
      <c r="G4" s="48"/>
      <c r="H4" s="48"/>
      <c r="I4" s="48"/>
      <c r="J4" s="48"/>
      <c r="K4" s="47"/>
      <c r="L4" s="47" t="s">
        <v>7</v>
      </c>
      <c r="M4" s="47"/>
      <c r="N4" s="47"/>
      <c r="O4" s="47"/>
      <c r="P4" s="47" t="s">
        <v>8</v>
      </c>
      <c r="Q4" s="48"/>
      <c r="R4" s="48"/>
      <c r="S4" s="48"/>
      <c r="T4" s="48"/>
      <c r="U4" s="48"/>
      <c r="V4" s="47"/>
      <c r="X4" s="43" t="s">
        <v>9</v>
      </c>
    </row>
    <row r="5" s="43" customFormat="1" spans="1:24">
      <c r="A5" s="47" t="s">
        <v>10</v>
      </c>
      <c r="B5" s="47"/>
      <c r="C5" s="47"/>
      <c r="D5" s="47"/>
      <c r="E5" s="47"/>
      <c r="F5" s="48"/>
      <c r="G5" s="48"/>
      <c r="H5" s="48"/>
      <c r="I5" s="48"/>
      <c r="J5" s="48"/>
      <c r="K5" s="47"/>
      <c r="L5" s="47"/>
      <c r="M5" s="47"/>
      <c r="N5" s="47"/>
      <c r="O5" s="47"/>
      <c r="P5" s="47"/>
      <c r="Q5" s="48"/>
      <c r="R5" s="48"/>
      <c r="S5" s="48"/>
      <c r="T5" s="48"/>
      <c r="U5" s="48"/>
      <c r="V5" s="47"/>
      <c r="X5" s="43" t="s">
        <v>11</v>
      </c>
    </row>
    <row r="6" s="43" customFormat="1" spans="1:24">
      <c r="A6" s="47" t="s">
        <v>12</v>
      </c>
      <c r="B6" s="47"/>
      <c r="C6" s="47"/>
      <c r="D6" s="47"/>
      <c r="E6" s="47"/>
      <c r="F6" s="48"/>
      <c r="G6" s="48"/>
      <c r="H6" s="48"/>
      <c r="I6" s="48"/>
      <c r="J6" s="48"/>
      <c r="K6" s="47"/>
      <c r="L6" s="47"/>
      <c r="M6" s="47"/>
      <c r="N6" s="47"/>
      <c r="O6" s="47"/>
      <c r="P6" s="47"/>
      <c r="Q6" s="48"/>
      <c r="R6" s="48"/>
      <c r="S6" s="48"/>
      <c r="T6" s="48"/>
      <c r="U6" s="48"/>
      <c r="V6" s="47"/>
      <c r="X6" s="43" t="s">
        <v>13</v>
      </c>
    </row>
    <row r="7" s="43" customFormat="1" spans="1:22">
      <c r="A7" s="47"/>
      <c r="B7" s="49"/>
      <c r="C7" s="50" t="s">
        <v>14</v>
      </c>
      <c r="D7" s="50"/>
      <c r="E7" s="51"/>
      <c r="F7" s="52" t="s">
        <v>15</v>
      </c>
      <c r="G7" s="52"/>
      <c r="H7" s="52"/>
      <c r="I7" s="52"/>
      <c r="J7" s="52"/>
      <c r="K7" s="66"/>
      <c r="L7" s="67"/>
      <c r="M7" s="49"/>
      <c r="N7" s="50" t="s">
        <v>14</v>
      </c>
      <c r="O7" s="50"/>
      <c r="P7" s="51"/>
      <c r="Q7" s="52" t="s">
        <v>15</v>
      </c>
      <c r="R7" s="52"/>
      <c r="S7" s="52"/>
      <c r="T7" s="52"/>
      <c r="U7" s="52"/>
      <c r="V7" s="77"/>
    </row>
    <row r="8" s="43" customFormat="1" spans="1:22">
      <c r="A8" s="53" t="s">
        <v>16</v>
      </c>
      <c r="B8" s="54" t="s">
        <v>17</v>
      </c>
      <c r="C8" s="55" t="s">
        <v>18</v>
      </c>
      <c r="D8" s="55" t="s">
        <v>19</v>
      </c>
      <c r="E8" s="55"/>
      <c r="F8" s="56" t="s">
        <v>20</v>
      </c>
      <c r="G8" s="56" t="s">
        <v>21</v>
      </c>
      <c r="H8" s="56" t="s">
        <v>22</v>
      </c>
      <c r="I8" s="56" t="s">
        <v>23</v>
      </c>
      <c r="J8" s="56" t="s">
        <v>24</v>
      </c>
      <c r="K8" s="68" t="s">
        <v>25</v>
      </c>
      <c r="L8" s="69" t="s">
        <v>16</v>
      </c>
      <c r="M8" s="54" t="s">
        <v>17</v>
      </c>
      <c r="N8" s="55" t="s">
        <v>18</v>
      </c>
      <c r="O8" s="55" t="s">
        <v>19</v>
      </c>
      <c r="P8" s="55"/>
      <c r="Q8" s="56" t="s">
        <v>20</v>
      </c>
      <c r="R8" s="56" t="s">
        <v>26</v>
      </c>
      <c r="S8" s="56" t="s">
        <v>22</v>
      </c>
      <c r="T8" s="56" t="s">
        <v>23</v>
      </c>
      <c r="U8" s="56" t="s">
        <v>24</v>
      </c>
      <c r="V8" s="68" t="s">
        <v>25</v>
      </c>
    </row>
    <row r="9" s="43" customFormat="1" spans="1:22">
      <c r="A9" s="57" t="s">
        <v>27</v>
      </c>
      <c r="B9" s="58" t="s">
        <v>28</v>
      </c>
      <c r="C9" s="59" t="s">
        <v>29</v>
      </c>
      <c r="D9" s="59" t="s">
        <v>30</v>
      </c>
      <c r="E9" s="60">
        <f t="shared" ref="E9:E24" si="0">IFERROR(D9-C9,"")</f>
        <v>0.293055555555556</v>
      </c>
      <c r="F9" s="61">
        <f t="shared" ref="F9:F24" si="1">IF(E9&lt;&gt;"",CEILING(E9*24-1/3.000001,0.5),"")</f>
        <v>7</v>
      </c>
      <c r="G9" s="61">
        <f>IF(C9="      ","",IF(--D9&lt;--"12:20",,IF(--C9&lt;--"12:20",IF(--D9&lt;=--"20:00",1,1.5),IF(--D9&lt;=--"20:00",0,0.5))))</f>
        <v>1</v>
      </c>
      <c r="H9" s="61">
        <f>IF(F9="","",IF(F9-G9&lt;=8,F9-G9,8))</f>
        <v>6</v>
      </c>
      <c r="I9" s="61">
        <f t="shared" ref="I9:I24" si="2">IF(G9="","",IF(F9-G9&lt;5,"",IF(AND(F9-G9&gt;=5,F9-G9&lt;10),11,22)))</f>
        <v>11</v>
      </c>
      <c r="J9" s="61" t="str">
        <f>IF(H9="","",IF(H9&lt;8,"",IF(F9-G9-H9=0,"",F9-G9-H9)))</f>
        <v/>
      </c>
      <c r="K9" s="60"/>
      <c r="L9" s="57" t="s">
        <v>31</v>
      </c>
      <c r="M9" s="58" t="s">
        <v>32</v>
      </c>
      <c r="N9" s="59" t="s">
        <v>33</v>
      </c>
      <c r="O9" s="59" t="s">
        <v>33</v>
      </c>
      <c r="P9" s="60" t="str">
        <f t="shared" ref="P9:P24" si="3">IFERROR(O9-N9,"")</f>
        <v/>
      </c>
      <c r="Q9" s="78"/>
      <c r="R9" s="61" t="str">
        <f>IF(N9="      ","",IF(--O9&lt;--"12:20",,IF(--N9&lt;--"12:20",IF(--O9&lt;=--"20:00",1,1.5),IF(--O9&lt;=--"20:00",0,0.5))))</f>
        <v/>
      </c>
      <c r="S9" s="61" t="str">
        <f>IF(Q9="","",IF(Q9-R9&lt;=8,Q9-R9,8))</f>
        <v/>
      </c>
      <c r="T9" s="61" t="str">
        <f t="shared" ref="T9:T24" si="4">IF(R9="","",IF(Q9-R9&lt;5,"",IF(AND(Q9-R9&gt;=5,Q9-R9&lt;10),11,22)))</f>
        <v/>
      </c>
      <c r="U9" s="61" t="str">
        <f>IF(S9="","",IF(S9&lt;8,"",IF(Q9-R9-S9=0,"",Q9-R9-S9)))</f>
        <v/>
      </c>
      <c r="V9" s="70"/>
    </row>
    <row r="10" s="43" customFormat="1" spans="1:22">
      <c r="A10" s="57" t="s">
        <v>34</v>
      </c>
      <c r="B10" s="58" t="s">
        <v>35</v>
      </c>
      <c r="C10" s="59" t="s">
        <v>33</v>
      </c>
      <c r="D10" s="59" t="s">
        <v>33</v>
      </c>
      <c r="E10" s="60" t="str">
        <f t="shared" si="0"/>
        <v/>
      </c>
      <c r="F10" s="61" t="str">
        <f t="shared" si="1"/>
        <v/>
      </c>
      <c r="G10" s="61" t="str">
        <f t="shared" ref="G10:G24" si="5">IF(C10="      ","",IF(--D10&lt;--"12:20",,IF(--C10&lt;--"12:20",IF(--D10&lt;=--"20:00",1,1.5),IF(--D10&lt;=--"20:00",0,0.5))))</f>
        <v/>
      </c>
      <c r="H10" s="61" t="str">
        <f t="shared" ref="H10:H24" si="6">IF(F10="","",IF(F10-G10&lt;=8,F10-G10,8))</f>
        <v/>
      </c>
      <c r="I10" s="61" t="str">
        <f t="shared" si="2"/>
        <v/>
      </c>
      <c r="J10" s="61" t="str">
        <f t="shared" ref="J10:J16" si="7">IF(H10="","",IF(H10&lt;8,"",IF(F10-G10-H10=0,"",F10-G10-H10)))</f>
        <v/>
      </c>
      <c r="K10" s="60"/>
      <c r="L10" s="57" t="s">
        <v>36</v>
      </c>
      <c r="M10" s="58" t="s">
        <v>37</v>
      </c>
      <c r="N10" s="59" t="s">
        <v>38</v>
      </c>
      <c r="O10" s="59" t="s">
        <v>39</v>
      </c>
      <c r="P10" s="60">
        <f t="shared" si="3"/>
        <v>0.379166666666667</v>
      </c>
      <c r="Q10" s="61">
        <f t="shared" ref="Q10:Q24" si="8">IF(P10&lt;&gt;"",CEILING(P10*24-1/3.000001,0.5),"")</f>
        <v>9</v>
      </c>
      <c r="R10" s="61">
        <f t="shared" ref="R10:R22" si="9">IF(N10="      ","",IF(--O10&lt;--"12:20",,IF(--N10&lt;--"12:20",IF(--O10&lt;=--"20:00",1,1.5),IF(--O10&lt;=--"20:00",0,0.5))))</f>
        <v>1</v>
      </c>
      <c r="S10" s="61">
        <f t="shared" ref="S10:S22" si="10">IF(Q10="","",IF(Q10-R10&lt;=8,Q10-R10,8))</f>
        <v>8</v>
      </c>
      <c r="T10" s="61">
        <f t="shared" si="4"/>
        <v>11</v>
      </c>
      <c r="U10" s="61" t="str">
        <f t="shared" ref="U10:U24" si="11">IF(S10="","",IF(S10&lt;8,"",IF(Q10-R10-S10=0,"",Q10-R10-S10)))</f>
        <v/>
      </c>
      <c r="V10" s="60" t="s">
        <v>33</v>
      </c>
    </row>
    <row r="11" s="43" customFormat="1" spans="1:22">
      <c r="A11" s="57" t="s">
        <v>40</v>
      </c>
      <c r="B11" s="58" t="s">
        <v>32</v>
      </c>
      <c r="C11" s="59" t="s">
        <v>33</v>
      </c>
      <c r="D11" s="59" t="s">
        <v>33</v>
      </c>
      <c r="E11" s="60" t="str">
        <f t="shared" si="0"/>
        <v/>
      </c>
      <c r="F11" s="61" t="str">
        <f t="shared" si="1"/>
        <v/>
      </c>
      <c r="G11" s="61" t="str">
        <f t="shared" si="5"/>
        <v/>
      </c>
      <c r="H11" s="61" t="str">
        <f t="shared" si="6"/>
        <v/>
      </c>
      <c r="I11" s="61" t="str">
        <f t="shared" si="2"/>
        <v/>
      </c>
      <c r="J11" s="61" t="str">
        <f t="shared" si="7"/>
        <v/>
      </c>
      <c r="K11" s="60"/>
      <c r="L11" s="57" t="s">
        <v>41</v>
      </c>
      <c r="M11" s="58" t="s">
        <v>42</v>
      </c>
      <c r="N11" s="59" t="s">
        <v>43</v>
      </c>
      <c r="O11" s="59" t="s">
        <v>44</v>
      </c>
      <c r="P11" s="60">
        <f t="shared" si="3"/>
        <v>0.380555555555555</v>
      </c>
      <c r="Q11" s="61">
        <f t="shared" si="8"/>
        <v>9</v>
      </c>
      <c r="R11" s="61">
        <f t="shared" si="9"/>
        <v>1</v>
      </c>
      <c r="S11" s="61">
        <f t="shared" si="10"/>
        <v>8</v>
      </c>
      <c r="T11" s="61">
        <f t="shared" si="4"/>
        <v>11</v>
      </c>
      <c r="U11" s="61" t="str">
        <f t="shared" si="11"/>
        <v/>
      </c>
      <c r="V11" s="60" t="s">
        <v>33</v>
      </c>
    </row>
    <row r="12" s="43" customFormat="1" spans="1:22">
      <c r="A12" s="57" t="s">
        <v>45</v>
      </c>
      <c r="B12" s="58" t="s">
        <v>37</v>
      </c>
      <c r="C12" s="59" t="s">
        <v>33</v>
      </c>
      <c r="D12" s="59" t="s">
        <v>33</v>
      </c>
      <c r="E12" s="60" t="str">
        <f t="shared" si="0"/>
        <v/>
      </c>
      <c r="F12" s="61" t="str">
        <f t="shared" si="1"/>
        <v/>
      </c>
      <c r="G12" s="61" t="str">
        <f t="shared" si="5"/>
        <v/>
      </c>
      <c r="H12" s="61" t="str">
        <f t="shared" si="6"/>
        <v/>
      </c>
      <c r="I12" s="61" t="str">
        <f t="shared" si="2"/>
        <v/>
      </c>
      <c r="J12" s="61" t="str">
        <f t="shared" si="7"/>
        <v/>
      </c>
      <c r="K12" s="60"/>
      <c r="L12" s="57" t="s">
        <v>46</v>
      </c>
      <c r="M12" s="58" t="s">
        <v>47</v>
      </c>
      <c r="N12" s="59" t="s">
        <v>48</v>
      </c>
      <c r="O12" s="59" t="s">
        <v>49</v>
      </c>
      <c r="P12" s="60">
        <f t="shared" si="3"/>
        <v>0.410416666666667</v>
      </c>
      <c r="Q12" s="61">
        <f t="shared" si="8"/>
        <v>10</v>
      </c>
      <c r="R12" s="61">
        <f t="shared" si="9"/>
        <v>1</v>
      </c>
      <c r="S12" s="61">
        <f t="shared" si="10"/>
        <v>8</v>
      </c>
      <c r="T12" s="61">
        <f t="shared" si="4"/>
        <v>11</v>
      </c>
      <c r="U12" s="61">
        <f t="shared" si="11"/>
        <v>1</v>
      </c>
      <c r="V12" s="60" t="s">
        <v>33</v>
      </c>
    </row>
    <row r="13" s="43" customFormat="1" spans="1:22">
      <c r="A13" s="57" t="s">
        <v>50</v>
      </c>
      <c r="B13" s="58" t="s">
        <v>42</v>
      </c>
      <c r="C13" s="59" t="s">
        <v>51</v>
      </c>
      <c r="D13" s="59" t="s">
        <v>52</v>
      </c>
      <c r="E13" s="60">
        <f t="shared" si="0"/>
        <v>0.384027777777778</v>
      </c>
      <c r="F13" s="61">
        <f t="shared" si="1"/>
        <v>9</v>
      </c>
      <c r="G13" s="61">
        <f t="shared" si="5"/>
        <v>1</v>
      </c>
      <c r="H13" s="61">
        <f t="shared" si="6"/>
        <v>8</v>
      </c>
      <c r="I13" s="61">
        <f t="shared" si="2"/>
        <v>11</v>
      </c>
      <c r="J13" s="61" t="str">
        <f t="shared" si="7"/>
        <v/>
      </c>
      <c r="K13" s="60"/>
      <c r="L13" s="57" t="s">
        <v>53</v>
      </c>
      <c r="M13" s="58" t="s">
        <v>54</v>
      </c>
      <c r="N13" s="59" t="s">
        <v>55</v>
      </c>
      <c r="O13" s="59" t="s">
        <v>56</v>
      </c>
      <c r="P13" s="60">
        <f t="shared" si="3"/>
        <v>0.378472222222222</v>
      </c>
      <c r="Q13" s="61">
        <f t="shared" si="8"/>
        <v>9</v>
      </c>
      <c r="R13" s="61">
        <f t="shared" si="9"/>
        <v>1</v>
      </c>
      <c r="S13" s="61">
        <f t="shared" si="10"/>
        <v>8</v>
      </c>
      <c r="T13" s="61">
        <f t="shared" si="4"/>
        <v>11</v>
      </c>
      <c r="U13" s="61" t="str">
        <f t="shared" si="11"/>
        <v/>
      </c>
      <c r="V13" s="60" t="s">
        <v>33</v>
      </c>
    </row>
    <row r="14" s="43" customFormat="1" spans="1:22">
      <c r="A14" s="57" t="s">
        <v>57</v>
      </c>
      <c r="B14" s="58" t="s">
        <v>47</v>
      </c>
      <c r="C14" s="59" t="s">
        <v>58</v>
      </c>
      <c r="D14" s="59" t="s">
        <v>59</v>
      </c>
      <c r="E14" s="60">
        <f t="shared" si="0"/>
        <v>0.382638888888889</v>
      </c>
      <c r="F14" s="61">
        <f t="shared" si="1"/>
        <v>9</v>
      </c>
      <c r="G14" s="61">
        <f t="shared" si="5"/>
        <v>1</v>
      </c>
      <c r="H14" s="61">
        <f t="shared" si="6"/>
        <v>8</v>
      </c>
      <c r="I14" s="61">
        <f t="shared" si="2"/>
        <v>11</v>
      </c>
      <c r="J14" s="61" t="str">
        <f t="shared" si="7"/>
        <v/>
      </c>
      <c r="K14" s="60"/>
      <c r="L14" s="57" t="s">
        <v>60</v>
      </c>
      <c r="M14" s="58" t="s">
        <v>28</v>
      </c>
      <c r="N14" s="59" t="s">
        <v>51</v>
      </c>
      <c r="O14" s="59" t="s">
        <v>61</v>
      </c>
      <c r="P14" s="60">
        <f t="shared" si="3"/>
        <v>0.304861111111111</v>
      </c>
      <c r="Q14" s="61">
        <f t="shared" si="8"/>
        <v>7</v>
      </c>
      <c r="R14" s="61">
        <f t="shared" si="9"/>
        <v>1</v>
      </c>
      <c r="S14" s="61">
        <f t="shared" si="10"/>
        <v>6</v>
      </c>
      <c r="T14" s="61">
        <f t="shared" si="4"/>
        <v>11</v>
      </c>
      <c r="U14" s="61" t="str">
        <f t="shared" si="11"/>
        <v/>
      </c>
      <c r="V14" s="60" t="s">
        <v>33</v>
      </c>
    </row>
    <row r="15" s="43" customFormat="1" spans="1:22">
      <c r="A15" s="57" t="s">
        <v>62</v>
      </c>
      <c r="B15" s="58" t="s">
        <v>54</v>
      </c>
      <c r="C15" s="59" t="s">
        <v>38</v>
      </c>
      <c r="D15" s="59" t="s">
        <v>63</v>
      </c>
      <c r="E15" s="60">
        <f t="shared" si="0"/>
        <v>0.390972222222222</v>
      </c>
      <c r="F15" s="61">
        <f t="shared" si="1"/>
        <v>9.5</v>
      </c>
      <c r="G15" s="61">
        <f t="shared" si="5"/>
        <v>1</v>
      </c>
      <c r="H15" s="61">
        <f t="shared" si="6"/>
        <v>8</v>
      </c>
      <c r="I15" s="61">
        <f t="shared" si="2"/>
        <v>11</v>
      </c>
      <c r="J15" s="61">
        <f t="shared" si="7"/>
        <v>0.5</v>
      </c>
      <c r="K15" s="60"/>
      <c r="L15" s="57" t="s">
        <v>64</v>
      </c>
      <c r="M15" s="58" t="s">
        <v>35</v>
      </c>
      <c r="N15" s="59" t="s">
        <v>33</v>
      </c>
      <c r="O15" s="59" t="s">
        <v>33</v>
      </c>
      <c r="P15" s="60" t="str">
        <f t="shared" si="3"/>
        <v/>
      </c>
      <c r="Q15" s="61" t="str">
        <f t="shared" si="8"/>
        <v/>
      </c>
      <c r="R15" s="61" t="str">
        <f t="shared" si="9"/>
        <v/>
      </c>
      <c r="S15" s="61" t="str">
        <f t="shared" si="10"/>
        <v/>
      </c>
      <c r="T15" s="61" t="str">
        <f t="shared" si="4"/>
        <v/>
      </c>
      <c r="U15" s="61" t="str">
        <f t="shared" si="11"/>
        <v/>
      </c>
      <c r="V15" s="60" t="s">
        <v>33</v>
      </c>
    </row>
    <row r="16" s="43" customFormat="1" spans="1:22">
      <c r="A16" s="57" t="s">
        <v>65</v>
      </c>
      <c r="B16" s="58" t="s">
        <v>28</v>
      </c>
      <c r="C16" s="59" t="s">
        <v>66</v>
      </c>
      <c r="D16" s="59" t="s">
        <v>67</v>
      </c>
      <c r="E16" s="60">
        <f t="shared" si="0"/>
        <v>0.295138888888889</v>
      </c>
      <c r="F16" s="61">
        <f t="shared" si="1"/>
        <v>7</v>
      </c>
      <c r="G16" s="61">
        <f t="shared" si="5"/>
        <v>1</v>
      </c>
      <c r="H16" s="61">
        <f t="shared" si="6"/>
        <v>6</v>
      </c>
      <c r="I16" s="61">
        <f t="shared" si="2"/>
        <v>11</v>
      </c>
      <c r="J16" s="61" t="str">
        <f t="shared" si="7"/>
        <v/>
      </c>
      <c r="K16" s="70"/>
      <c r="L16" s="57" t="s">
        <v>68</v>
      </c>
      <c r="M16" s="58" t="s">
        <v>32</v>
      </c>
      <c r="N16" s="59" t="s">
        <v>33</v>
      </c>
      <c r="O16" s="59" t="s">
        <v>33</v>
      </c>
      <c r="P16" s="60" t="str">
        <f t="shared" si="3"/>
        <v/>
      </c>
      <c r="Q16" s="61" t="str">
        <f t="shared" si="8"/>
        <v/>
      </c>
      <c r="R16" s="61" t="str">
        <f t="shared" si="9"/>
        <v/>
      </c>
      <c r="S16" s="61" t="str">
        <f t="shared" si="10"/>
        <v/>
      </c>
      <c r="T16" s="61" t="str">
        <f t="shared" si="4"/>
        <v/>
      </c>
      <c r="U16" s="61" t="str">
        <f t="shared" si="11"/>
        <v/>
      </c>
      <c r="V16" s="60" t="s">
        <v>33</v>
      </c>
    </row>
    <row r="17" s="43" customFormat="1" spans="1:22">
      <c r="A17" s="57" t="s">
        <v>69</v>
      </c>
      <c r="B17" s="58" t="s">
        <v>35</v>
      </c>
      <c r="C17" s="59" t="s">
        <v>70</v>
      </c>
      <c r="D17" s="59" t="s">
        <v>71</v>
      </c>
      <c r="E17" s="60">
        <f t="shared" si="0"/>
        <v>0.386111111111111</v>
      </c>
      <c r="F17" s="61">
        <f t="shared" si="1"/>
        <v>9</v>
      </c>
      <c r="G17" s="61">
        <f t="shared" si="5"/>
        <v>1</v>
      </c>
      <c r="H17" s="61">
        <f t="shared" si="6"/>
        <v>8</v>
      </c>
      <c r="I17" s="61">
        <f t="shared" si="2"/>
        <v>11</v>
      </c>
      <c r="J17" s="61" t="str">
        <f t="shared" ref="J17:J24" si="12">IF(H17="","",IF(H17&lt;8,"",IF(F17-G17-H17=0,"",F17-G17-H17)))</f>
        <v/>
      </c>
      <c r="K17" s="60"/>
      <c r="L17" s="57" t="s">
        <v>72</v>
      </c>
      <c r="M17" s="58" t="s">
        <v>37</v>
      </c>
      <c r="N17" s="59">
        <v>0.404166666666667</v>
      </c>
      <c r="O17" s="59" t="s">
        <v>73</v>
      </c>
      <c r="P17" s="60">
        <f t="shared" si="3"/>
        <v>0.418055555555555</v>
      </c>
      <c r="Q17" s="61">
        <f t="shared" si="8"/>
        <v>10</v>
      </c>
      <c r="R17" s="61">
        <f t="shared" si="9"/>
        <v>1</v>
      </c>
      <c r="S17" s="61">
        <f t="shared" si="10"/>
        <v>8</v>
      </c>
      <c r="T17" s="61">
        <f t="shared" si="4"/>
        <v>11</v>
      </c>
      <c r="U17" s="61">
        <f t="shared" si="11"/>
        <v>1</v>
      </c>
      <c r="V17" s="60" t="s">
        <v>33</v>
      </c>
    </row>
    <row r="18" s="43" customFormat="1" spans="1:22">
      <c r="A18" s="57" t="s">
        <v>74</v>
      </c>
      <c r="B18" s="58" t="s">
        <v>32</v>
      </c>
      <c r="C18" s="59" t="s">
        <v>33</v>
      </c>
      <c r="D18" s="59" t="s">
        <v>33</v>
      </c>
      <c r="E18" s="60" t="str">
        <f t="shared" si="0"/>
        <v/>
      </c>
      <c r="F18" s="61" t="str">
        <f t="shared" si="1"/>
        <v/>
      </c>
      <c r="G18" s="61" t="str">
        <f t="shared" si="5"/>
        <v/>
      </c>
      <c r="H18" s="61" t="str">
        <f t="shared" si="6"/>
        <v/>
      </c>
      <c r="I18" s="61" t="str">
        <f t="shared" si="2"/>
        <v/>
      </c>
      <c r="J18" s="61" t="str">
        <f t="shared" si="12"/>
        <v/>
      </c>
      <c r="K18" s="60"/>
      <c r="L18" s="57" t="s">
        <v>75</v>
      </c>
      <c r="M18" s="58" t="s">
        <v>42</v>
      </c>
      <c r="N18" s="59" t="s">
        <v>76</v>
      </c>
      <c r="O18" s="59" t="s">
        <v>77</v>
      </c>
      <c r="P18" s="60">
        <f t="shared" si="3"/>
        <v>0.383333333333333</v>
      </c>
      <c r="Q18" s="61">
        <f t="shared" si="8"/>
        <v>9</v>
      </c>
      <c r="R18" s="61">
        <f t="shared" si="9"/>
        <v>1</v>
      </c>
      <c r="S18" s="61">
        <f t="shared" si="10"/>
        <v>8</v>
      </c>
      <c r="T18" s="61">
        <f t="shared" si="4"/>
        <v>11</v>
      </c>
      <c r="U18" s="61" t="str">
        <f t="shared" si="11"/>
        <v/>
      </c>
      <c r="V18" s="60" t="s">
        <v>33</v>
      </c>
    </row>
    <row r="19" s="43" customFormat="1" spans="1:22">
      <c r="A19" s="57" t="s">
        <v>78</v>
      </c>
      <c r="B19" s="58" t="s">
        <v>37</v>
      </c>
      <c r="C19" s="59" t="s">
        <v>79</v>
      </c>
      <c r="D19" s="59" t="s">
        <v>80</v>
      </c>
      <c r="E19" s="60">
        <f t="shared" si="0"/>
        <v>0.391666666666667</v>
      </c>
      <c r="F19" s="61">
        <f t="shared" si="1"/>
        <v>9.5</v>
      </c>
      <c r="G19" s="61">
        <f t="shared" si="5"/>
        <v>1</v>
      </c>
      <c r="H19" s="61">
        <f t="shared" si="6"/>
        <v>8</v>
      </c>
      <c r="I19" s="61">
        <f t="shared" si="2"/>
        <v>11</v>
      </c>
      <c r="J19" s="61">
        <f t="shared" si="12"/>
        <v>0.5</v>
      </c>
      <c r="K19" s="60"/>
      <c r="L19" s="57" t="s">
        <v>81</v>
      </c>
      <c r="M19" s="58" t="s">
        <v>47</v>
      </c>
      <c r="N19" s="59" t="s">
        <v>82</v>
      </c>
      <c r="O19" s="59" t="s">
        <v>83</v>
      </c>
      <c r="P19" s="60">
        <f t="shared" si="3"/>
        <v>0.554861111111111</v>
      </c>
      <c r="Q19" s="61">
        <f t="shared" si="8"/>
        <v>13</v>
      </c>
      <c r="R19" s="61">
        <f t="shared" si="9"/>
        <v>1.5</v>
      </c>
      <c r="S19" s="61">
        <f t="shared" si="10"/>
        <v>8</v>
      </c>
      <c r="T19" s="61">
        <f t="shared" si="4"/>
        <v>22</v>
      </c>
      <c r="U19" s="61">
        <f t="shared" si="11"/>
        <v>3.5</v>
      </c>
      <c r="V19" s="60" t="s">
        <v>33</v>
      </c>
    </row>
    <row r="20" s="43" customFormat="1" spans="1:22">
      <c r="A20" s="57" t="s">
        <v>84</v>
      </c>
      <c r="B20" s="58" t="s">
        <v>42</v>
      </c>
      <c r="C20" s="59" t="s">
        <v>79</v>
      </c>
      <c r="D20" s="59" t="s">
        <v>85</v>
      </c>
      <c r="E20" s="60">
        <f t="shared" si="0"/>
        <v>0.381944444444444</v>
      </c>
      <c r="F20" s="61">
        <f t="shared" si="1"/>
        <v>9</v>
      </c>
      <c r="G20" s="61">
        <f t="shared" si="5"/>
        <v>1</v>
      </c>
      <c r="H20" s="61">
        <f t="shared" si="6"/>
        <v>8</v>
      </c>
      <c r="I20" s="61">
        <f t="shared" si="2"/>
        <v>11</v>
      </c>
      <c r="J20" s="61" t="str">
        <f t="shared" si="12"/>
        <v/>
      </c>
      <c r="K20" s="60"/>
      <c r="L20" s="57" t="s">
        <v>86</v>
      </c>
      <c r="M20" s="58" t="s">
        <v>54</v>
      </c>
      <c r="N20" s="59" t="s">
        <v>55</v>
      </c>
      <c r="O20" s="59" t="s">
        <v>87</v>
      </c>
      <c r="P20" s="60">
        <f t="shared" si="3"/>
        <v>0.397222222222222</v>
      </c>
      <c r="Q20" s="61">
        <f t="shared" si="8"/>
        <v>9.5</v>
      </c>
      <c r="R20" s="61">
        <f t="shared" si="9"/>
        <v>1</v>
      </c>
      <c r="S20" s="61">
        <f t="shared" si="10"/>
        <v>8</v>
      </c>
      <c r="T20" s="61">
        <f t="shared" si="4"/>
        <v>11</v>
      </c>
      <c r="U20" s="61">
        <f t="shared" si="11"/>
        <v>0.5</v>
      </c>
      <c r="V20" s="60" t="s">
        <v>33</v>
      </c>
    </row>
    <row r="21" s="43" customFormat="1" spans="1:22">
      <c r="A21" s="57" t="s">
        <v>88</v>
      </c>
      <c r="B21" s="58" t="s">
        <v>47</v>
      </c>
      <c r="C21" s="59" t="s">
        <v>82</v>
      </c>
      <c r="D21" s="59" t="s">
        <v>89</v>
      </c>
      <c r="E21" s="60">
        <f t="shared" si="0"/>
        <v>0.392361111111111</v>
      </c>
      <c r="F21" s="61">
        <f t="shared" si="1"/>
        <v>9.5</v>
      </c>
      <c r="G21" s="61">
        <f t="shared" si="5"/>
        <v>1</v>
      </c>
      <c r="H21" s="61">
        <f t="shared" si="6"/>
        <v>8</v>
      </c>
      <c r="I21" s="61">
        <f t="shared" si="2"/>
        <v>11</v>
      </c>
      <c r="J21" s="61">
        <f t="shared" si="12"/>
        <v>0.5</v>
      </c>
      <c r="K21" s="60"/>
      <c r="L21" s="57" t="s">
        <v>90</v>
      </c>
      <c r="M21" s="58" t="s">
        <v>28</v>
      </c>
      <c r="N21" s="59" t="s">
        <v>82</v>
      </c>
      <c r="O21" s="59" t="s">
        <v>91</v>
      </c>
      <c r="P21" s="60">
        <f t="shared" si="3"/>
        <v>0.311111111111111</v>
      </c>
      <c r="Q21" s="61">
        <f t="shared" si="8"/>
        <v>7.5</v>
      </c>
      <c r="R21" s="61">
        <f t="shared" si="9"/>
        <v>1</v>
      </c>
      <c r="S21" s="61">
        <f t="shared" si="10"/>
        <v>6.5</v>
      </c>
      <c r="T21" s="61">
        <f t="shared" si="4"/>
        <v>11</v>
      </c>
      <c r="U21" s="61" t="str">
        <f t="shared" si="11"/>
        <v/>
      </c>
      <c r="V21" s="60" t="s">
        <v>33</v>
      </c>
    </row>
    <row r="22" s="43" customFormat="1" spans="1:22">
      <c r="A22" s="57" t="s">
        <v>92</v>
      </c>
      <c r="B22" s="58" t="s">
        <v>54</v>
      </c>
      <c r="C22" s="59" t="s">
        <v>51</v>
      </c>
      <c r="D22" s="59" t="s">
        <v>93</v>
      </c>
      <c r="E22" s="60">
        <f t="shared" si="0"/>
        <v>0.195138888888889</v>
      </c>
      <c r="F22" s="61">
        <f t="shared" si="1"/>
        <v>4.5</v>
      </c>
      <c r="G22" s="61">
        <f t="shared" si="5"/>
        <v>1</v>
      </c>
      <c r="H22" s="61">
        <f t="shared" si="6"/>
        <v>3.5</v>
      </c>
      <c r="I22" s="61" t="str">
        <f t="shared" si="2"/>
        <v/>
      </c>
      <c r="J22" s="61" t="str">
        <f t="shared" si="12"/>
        <v/>
      </c>
      <c r="K22" s="60"/>
      <c r="L22" s="57" t="s">
        <v>94</v>
      </c>
      <c r="M22" s="58" t="s">
        <v>35</v>
      </c>
      <c r="N22" s="59" t="s">
        <v>33</v>
      </c>
      <c r="O22" s="59" t="s">
        <v>33</v>
      </c>
      <c r="P22" s="60" t="str">
        <f t="shared" si="3"/>
        <v/>
      </c>
      <c r="Q22" s="61" t="str">
        <f t="shared" si="8"/>
        <v/>
      </c>
      <c r="R22" s="61" t="str">
        <f t="shared" si="9"/>
        <v/>
      </c>
      <c r="S22" s="61" t="str">
        <f t="shared" si="10"/>
        <v/>
      </c>
      <c r="T22" s="61" t="str">
        <f t="shared" si="4"/>
        <v/>
      </c>
      <c r="U22" s="61" t="str">
        <f t="shared" si="11"/>
        <v/>
      </c>
      <c r="V22" s="60" t="s">
        <v>33</v>
      </c>
    </row>
    <row r="23" s="43" customFormat="1" spans="1:22">
      <c r="A23" s="57" t="s">
        <v>95</v>
      </c>
      <c r="B23" s="58" t="s">
        <v>28</v>
      </c>
      <c r="C23" s="59" t="s">
        <v>33</v>
      </c>
      <c r="D23" s="59" t="s">
        <v>33</v>
      </c>
      <c r="E23" s="60" t="str">
        <f t="shared" si="0"/>
        <v/>
      </c>
      <c r="F23" s="61" t="str">
        <f t="shared" si="1"/>
        <v/>
      </c>
      <c r="G23" s="61" t="str">
        <f t="shared" si="5"/>
        <v/>
      </c>
      <c r="H23" s="61" t="str">
        <f t="shared" si="6"/>
        <v/>
      </c>
      <c r="I23" s="61" t="str">
        <f t="shared" si="2"/>
        <v/>
      </c>
      <c r="J23" s="61" t="str">
        <f t="shared" si="12"/>
        <v/>
      </c>
      <c r="K23" s="60"/>
      <c r="L23" s="57" t="s">
        <v>96</v>
      </c>
      <c r="M23" s="58" t="s">
        <v>96</v>
      </c>
      <c r="N23" s="59" t="s">
        <v>96</v>
      </c>
      <c r="O23" s="59" t="s">
        <v>96</v>
      </c>
      <c r="P23" s="60" t="str">
        <f t="shared" si="3"/>
        <v/>
      </c>
      <c r="Q23" s="61" t="str">
        <f t="shared" si="8"/>
        <v/>
      </c>
      <c r="R23" s="61" t="str">
        <f t="shared" ref="R23:R24" si="13">IF(N23="","",IF(--O23&lt;--"12:20",,IF(--N23&lt;--"12:20",IF(--O23&lt;=--"20:00",1,1.5),IF(--O23&lt;=--"20:00",0,0.5))))</f>
        <v/>
      </c>
      <c r="S23" s="61" t="str">
        <f t="shared" ref="S23:S24" si="14">IFERROR(Q23-R23,"")</f>
        <v/>
      </c>
      <c r="T23" s="61" t="str">
        <f t="shared" si="4"/>
        <v/>
      </c>
      <c r="U23" s="61" t="str">
        <f t="shared" si="11"/>
        <v/>
      </c>
      <c r="V23" s="60" t="s">
        <v>33</v>
      </c>
    </row>
    <row r="24" s="43" customFormat="1" spans="1:22">
      <c r="A24" s="57" t="s">
        <v>97</v>
      </c>
      <c r="B24" s="58" t="s">
        <v>35</v>
      </c>
      <c r="C24" s="59" t="s">
        <v>33</v>
      </c>
      <c r="D24" s="59" t="s">
        <v>33</v>
      </c>
      <c r="E24" s="60" t="str">
        <f t="shared" si="0"/>
        <v/>
      </c>
      <c r="F24" s="61" t="str">
        <f t="shared" si="1"/>
        <v/>
      </c>
      <c r="G24" s="61" t="str">
        <f t="shared" si="5"/>
        <v/>
      </c>
      <c r="H24" s="61" t="str">
        <f t="shared" si="6"/>
        <v/>
      </c>
      <c r="I24" s="61" t="str">
        <f t="shared" si="2"/>
        <v/>
      </c>
      <c r="J24" s="61" t="str">
        <f t="shared" si="12"/>
        <v/>
      </c>
      <c r="K24" s="60"/>
      <c r="L24" s="57" t="s">
        <v>96</v>
      </c>
      <c r="M24" s="58" t="s">
        <v>96</v>
      </c>
      <c r="N24" s="59" t="s">
        <v>96</v>
      </c>
      <c r="O24" s="59" t="s">
        <v>96</v>
      </c>
      <c r="P24" s="60" t="str">
        <f t="shared" si="3"/>
        <v/>
      </c>
      <c r="Q24" s="61" t="str">
        <f t="shared" si="8"/>
        <v/>
      </c>
      <c r="R24" s="61" t="str">
        <f t="shared" si="13"/>
        <v/>
      </c>
      <c r="S24" s="61" t="str">
        <f t="shared" si="14"/>
        <v/>
      </c>
      <c r="T24" s="61" t="str">
        <f t="shared" si="4"/>
        <v/>
      </c>
      <c r="U24" s="61" t="str">
        <f t="shared" si="11"/>
        <v/>
      </c>
      <c r="V24" s="60" t="s">
        <v>96</v>
      </c>
    </row>
    <row r="25" s="43" customFormat="1" spans="1:23">
      <c r="A25" s="45"/>
      <c r="C25" s="62"/>
      <c r="D25" s="62"/>
      <c r="E25" s="63"/>
      <c r="F25" s="64"/>
      <c r="G25" s="64"/>
      <c r="H25" s="64"/>
      <c r="I25" s="71"/>
      <c r="J25" s="64"/>
      <c r="K25" s="72"/>
      <c r="L25" s="46"/>
      <c r="P25" s="63"/>
      <c r="Q25" s="79"/>
      <c r="R25" s="79"/>
      <c r="S25" s="79"/>
      <c r="T25" s="79">
        <f>SUM(T9:T24)</f>
        <v>121</v>
      </c>
      <c r="U25" s="79"/>
      <c r="V25" s="80" t="s">
        <v>23</v>
      </c>
      <c r="W25" s="43">
        <f>SUM(I9:I24,T9:T24)</f>
        <v>220</v>
      </c>
    </row>
    <row r="26" s="43" customFormat="1" ht="14.25" spans="1:27">
      <c r="A26" s="44"/>
      <c r="C26" s="65"/>
      <c r="D26" s="65"/>
      <c r="E26" s="65"/>
      <c r="F26" s="65"/>
      <c r="G26" s="65"/>
      <c r="H26" s="65">
        <f>SUM(H9:H25)</f>
        <v>71.5</v>
      </c>
      <c r="I26" s="65"/>
      <c r="J26" s="65"/>
      <c r="K26" s="65"/>
      <c r="L26" s="73"/>
      <c r="M26" s="65"/>
      <c r="N26" s="65"/>
      <c r="O26" s="73"/>
      <c r="P26" s="65"/>
      <c r="Q26" s="65"/>
      <c r="R26" s="65"/>
      <c r="S26" s="43">
        <f>SUM(S9:S25)</f>
        <v>76.5</v>
      </c>
      <c r="V26" s="43" t="s">
        <v>98</v>
      </c>
      <c r="W26" s="43">
        <f>SUM(H9:H24)+SUM(J9:J24)+SUM(S9:S24)+SUM(U9:U25)</f>
        <v>155.5</v>
      </c>
      <c r="AA26" s="85"/>
    </row>
    <row r="27" s="43" customFormat="1" ht="14.25" spans="1:27">
      <c r="A27" s="44"/>
      <c r="C27" s="65"/>
      <c r="D27" s="65"/>
      <c r="E27" s="65"/>
      <c r="F27" s="65"/>
      <c r="G27" s="65"/>
      <c r="H27" s="65"/>
      <c r="I27" s="65"/>
      <c r="J27" s="65"/>
      <c r="K27" s="65"/>
      <c r="L27" s="74"/>
      <c r="M27" s="65"/>
      <c r="N27" s="65"/>
      <c r="O27" s="74"/>
      <c r="P27" s="65"/>
      <c r="Q27" s="65"/>
      <c r="R27" s="65"/>
      <c r="V27" s="43" t="s">
        <v>99</v>
      </c>
      <c r="W27" s="43">
        <f>SUM(J9:J24,U9:U24)</f>
        <v>7.5</v>
      </c>
      <c r="AA27" s="85"/>
    </row>
  </sheetData>
  <mergeCells count="10">
    <mergeCell ref="A4:E4"/>
    <mergeCell ref="F4:H4"/>
    <mergeCell ref="L4:O4"/>
    <mergeCell ref="P4:V4"/>
    <mergeCell ref="A5:V5"/>
    <mergeCell ref="A6:V6"/>
    <mergeCell ref="C7:D7"/>
    <mergeCell ref="F7:J7"/>
    <mergeCell ref="N7:O7"/>
    <mergeCell ref="Q7:V7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53"/>
  <sheetViews>
    <sheetView tabSelected="1" topLeftCell="A11" workbookViewId="0">
      <selection activeCell="X37" sqref="X37"/>
    </sheetView>
  </sheetViews>
  <sheetFormatPr defaultColWidth="9" defaultRowHeight="13.5"/>
  <sheetData>
    <row r="1" ht="14.25" spans="1:32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19"/>
      <c r="Y1" s="3" t="s">
        <v>0</v>
      </c>
      <c r="Z1" s="37"/>
      <c r="AA1" s="3" t="s">
        <v>1</v>
      </c>
      <c r="AB1" s="38"/>
      <c r="AC1" s="3" t="s">
        <v>2</v>
      </c>
      <c r="AD1" s="39"/>
      <c r="AE1" s="3" t="s">
        <v>100</v>
      </c>
      <c r="AF1" s="3"/>
    </row>
    <row r="2" ht="14.25" spans="1:32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ht="14.25" spans="1:32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2"/>
      <c r="Y3" s="3" t="s">
        <v>101</v>
      </c>
      <c r="Z3" s="3"/>
      <c r="AA3" s="40"/>
      <c r="AB3" s="3" t="s">
        <v>4</v>
      </c>
      <c r="AC3" s="33"/>
      <c r="AD3" s="3" t="s">
        <v>102</v>
      </c>
      <c r="AE3" s="3"/>
      <c r="AF3" s="3"/>
    </row>
    <row r="4" ht="14.25" spans="1:32">
      <c r="A4" s="4"/>
      <c r="B4" s="5"/>
      <c r="C4" s="3"/>
      <c r="D4" s="3"/>
      <c r="E4" s="3"/>
      <c r="F4" s="3"/>
      <c r="G4" s="3"/>
      <c r="H4" s="3"/>
      <c r="I4" s="3"/>
      <c r="J4" s="3"/>
      <c r="K4" s="3"/>
      <c r="L4" s="2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ht="14.25" spans="1:32">
      <c r="A5" s="6" t="s">
        <v>5</v>
      </c>
      <c r="B5" s="6"/>
      <c r="C5" s="6"/>
      <c r="D5" s="6"/>
      <c r="E5" s="6"/>
      <c r="F5" s="6" t="s">
        <v>6</v>
      </c>
      <c r="G5" s="6"/>
      <c r="H5" s="6"/>
      <c r="I5" s="6"/>
      <c r="J5" s="6"/>
      <c r="K5" s="6"/>
      <c r="L5" s="6" t="s">
        <v>103</v>
      </c>
      <c r="M5" s="6"/>
      <c r="N5" s="6"/>
      <c r="O5" s="6"/>
      <c r="P5" s="6" t="s">
        <v>104</v>
      </c>
      <c r="Q5" s="6"/>
      <c r="R5" s="6"/>
      <c r="S5" s="6"/>
      <c r="T5" s="6"/>
      <c r="U5" s="6"/>
      <c r="V5" s="6"/>
      <c r="W5" s="33"/>
      <c r="X5" s="3" t="s">
        <v>102</v>
      </c>
      <c r="Y5" s="3"/>
      <c r="Z5" s="3"/>
      <c r="AA5" s="3"/>
      <c r="AB5" s="3"/>
      <c r="AC5" s="3"/>
      <c r="AD5" s="3"/>
      <c r="AE5" s="3"/>
      <c r="AF5" s="3"/>
    </row>
    <row r="6" ht="14.25" spans="1:32">
      <c r="A6" s="6" t="s">
        <v>105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3"/>
      <c r="X6" s="3"/>
      <c r="Y6" s="3"/>
      <c r="Z6" s="3"/>
      <c r="AA6" s="3"/>
      <c r="AB6" s="3"/>
      <c r="AC6" s="3"/>
      <c r="AD6" s="3"/>
      <c r="AE6" s="3"/>
      <c r="AF6" s="3"/>
    </row>
    <row r="7" ht="14.25" spans="1:32">
      <c r="A7" s="6" t="s">
        <v>12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3"/>
      <c r="X7" s="3"/>
      <c r="Y7" s="3"/>
      <c r="Z7" s="3"/>
      <c r="AA7" s="3"/>
      <c r="AB7" s="3"/>
      <c r="AC7" s="3"/>
      <c r="AD7" s="3"/>
      <c r="AE7" s="3"/>
      <c r="AF7" s="3"/>
    </row>
    <row r="8" ht="14.25" spans="1:32">
      <c r="A8" s="6"/>
      <c r="B8" s="7"/>
      <c r="C8" s="8" t="s">
        <v>14</v>
      </c>
      <c r="D8" s="8"/>
      <c r="E8" s="9"/>
      <c r="F8" s="10" t="s">
        <v>15</v>
      </c>
      <c r="G8" s="10"/>
      <c r="H8" s="10"/>
      <c r="I8" s="10"/>
      <c r="J8" s="10"/>
      <c r="K8" s="10"/>
      <c r="L8" s="24"/>
      <c r="M8" s="7"/>
      <c r="N8" s="8" t="s">
        <v>14</v>
      </c>
      <c r="O8" s="8"/>
      <c r="P8" s="9"/>
      <c r="Q8" s="34" t="s">
        <v>15</v>
      </c>
      <c r="R8" s="34"/>
      <c r="S8" s="34"/>
      <c r="T8" s="34"/>
      <c r="U8" s="34"/>
      <c r="V8" s="34"/>
      <c r="W8" s="3"/>
      <c r="X8" s="3" t="s">
        <v>106</v>
      </c>
      <c r="Y8" s="3"/>
      <c r="Z8" s="3"/>
      <c r="AA8" s="3"/>
      <c r="AB8" s="3"/>
      <c r="AC8" s="3"/>
      <c r="AD8" s="3"/>
      <c r="AE8" s="3"/>
      <c r="AF8" s="3"/>
    </row>
    <row r="9" ht="14.25" spans="1:32">
      <c r="A9" s="11" t="s">
        <v>16</v>
      </c>
      <c r="B9" s="12" t="s">
        <v>17</v>
      </c>
      <c r="C9" s="13" t="s">
        <v>18</v>
      </c>
      <c r="D9" s="13" t="s">
        <v>19</v>
      </c>
      <c r="E9" s="13"/>
      <c r="F9" s="14" t="s">
        <v>20</v>
      </c>
      <c r="G9" s="14" t="s">
        <v>26</v>
      </c>
      <c r="H9" s="14" t="s">
        <v>22</v>
      </c>
      <c r="I9" s="14" t="s">
        <v>23</v>
      </c>
      <c r="J9" s="14" t="s">
        <v>24</v>
      </c>
      <c r="K9" s="25" t="s">
        <v>25</v>
      </c>
      <c r="L9" s="26" t="s">
        <v>16</v>
      </c>
      <c r="M9" s="12" t="s">
        <v>17</v>
      </c>
      <c r="N9" s="13" t="s">
        <v>18</v>
      </c>
      <c r="O9" s="13" t="s">
        <v>19</v>
      </c>
      <c r="P9" s="13"/>
      <c r="Q9" s="14" t="s">
        <v>20</v>
      </c>
      <c r="R9" s="14" t="s">
        <v>26</v>
      </c>
      <c r="S9" s="14" t="s">
        <v>22</v>
      </c>
      <c r="T9" s="14" t="s">
        <v>23</v>
      </c>
      <c r="U9" s="14" t="s">
        <v>24</v>
      </c>
      <c r="V9" s="25" t="s">
        <v>25</v>
      </c>
      <c r="W9" s="3"/>
      <c r="X9" s="3" t="s">
        <v>107</v>
      </c>
      <c r="Y9" s="3"/>
      <c r="Z9" s="3"/>
      <c r="AA9" s="3"/>
      <c r="AB9" s="3"/>
      <c r="AC9" s="3"/>
      <c r="AD9" s="3"/>
      <c r="AE9" s="3"/>
      <c r="AF9" s="3"/>
    </row>
    <row r="10" ht="14.25" spans="1:32">
      <c r="A10" s="15" t="s">
        <v>108</v>
      </c>
      <c r="B10" s="12" t="s">
        <v>32</v>
      </c>
      <c r="C10" s="16" t="s">
        <v>33</v>
      </c>
      <c r="D10" s="16" t="s">
        <v>33</v>
      </c>
      <c r="E10" s="16" t="str">
        <f t="shared" ref="E10:E25" si="0">IFERROR(D10-C10,"")</f>
        <v/>
      </c>
      <c r="F10" s="17" t="str">
        <f t="shared" ref="F10:F25" si="1">IF(E10&lt;&gt;"",CEILING(E10*24-1/3.000001,0.5),"")</f>
        <v/>
      </c>
      <c r="G10" s="17" t="str">
        <f t="shared" ref="G10:G25" si="2">IF(C10="      ","",IF(--D10&lt;--"12:20",,IF(--C10&lt;--"12:20",IF(--D10&lt;=--"20:00",1,1.5),IF(--D10&lt;=--"20:00",0,0.5))))</f>
        <v/>
      </c>
      <c r="H10" s="17" t="str">
        <f t="shared" ref="H10:H12" si="3">IF(F10="","",IF(F10-G10&lt;=8,F10-G10,8))</f>
        <v/>
      </c>
      <c r="I10" s="17" t="str">
        <f t="shared" ref="I10:I25" si="4">IF(G10="","",IF(F10-G10&lt;5,"",IF(AND(F10-G10&gt;=5,F10-G10&lt;10),11,22)))</f>
        <v/>
      </c>
      <c r="J10" s="17" t="str">
        <f t="shared" ref="J10:J12" si="5">IF(H10="","",IF(H10&lt;8,"",IF(F10-G10-H10=0,"",F10-G10-H10)))</f>
        <v/>
      </c>
      <c r="K10" s="16"/>
      <c r="L10" s="15" t="s">
        <v>109</v>
      </c>
      <c r="M10" s="12" t="s">
        <v>42</v>
      </c>
      <c r="N10" s="16" t="s">
        <v>110</v>
      </c>
      <c r="O10" s="16" t="s">
        <v>111</v>
      </c>
      <c r="P10" s="16">
        <f t="shared" ref="P10:P25" si="6">IFERROR(O10-N10,"")</f>
        <v>0.396527777777778</v>
      </c>
      <c r="Q10" s="17">
        <f t="shared" ref="Q10:Q25" si="7">IF(P10&lt;&gt;"",CEILING(P10*24-1/3.000001,0.5),"")</f>
        <v>9.5</v>
      </c>
      <c r="R10" s="17">
        <f t="shared" ref="R10:R19" si="8">IF(N10="      ","",IF(--O10&lt;--"12:20",,IF(--N10&lt;--"12:20",IF(--O10&lt;=--"20:00",1,1.5),IF(--O10&lt;=--"20:00",0,0.5))))</f>
        <v>1</v>
      </c>
      <c r="S10" s="17">
        <f t="shared" ref="S10:S19" si="9">IF(Q10="","",IF(Q10-R10&lt;=8,Q10-R10,8))</f>
        <v>8</v>
      </c>
      <c r="T10" s="17">
        <f t="shared" ref="T10:T19" si="10">IF(R10="","",IF(Q10-R10&lt;5,"",IF(AND(Q10-R10&gt;=5,Q10-R10&lt;10),11,22)))</f>
        <v>11</v>
      </c>
      <c r="U10" s="17"/>
      <c r="V10" s="16"/>
      <c r="W10" s="3"/>
      <c r="X10" s="3" t="s">
        <v>112</v>
      </c>
      <c r="Y10" s="3"/>
      <c r="Z10" s="3"/>
      <c r="AA10" s="3"/>
      <c r="AB10" s="3"/>
      <c r="AC10" s="3"/>
      <c r="AD10" s="3"/>
      <c r="AE10" s="3"/>
      <c r="AF10" s="3"/>
    </row>
    <row r="11" ht="14.25" spans="1:32">
      <c r="A11" s="15" t="s">
        <v>113</v>
      </c>
      <c r="B11" s="12" t="s">
        <v>37</v>
      </c>
      <c r="C11" s="16" t="s">
        <v>33</v>
      </c>
      <c r="D11" s="16" t="s">
        <v>33</v>
      </c>
      <c r="E11" s="16" t="str">
        <f t="shared" si="0"/>
        <v/>
      </c>
      <c r="F11" s="17" t="str">
        <f t="shared" si="1"/>
        <v/>
      </c>
      <c r="G11" s="17" t="str">
        <f t="shared" si="2"/>
        <v/>
      </c>
      <c r="H11" s="17" t="str">
        <f t="shared" si="3"/>
        <v/>
      </c>
      <c r="I11" s="17" t="str">
        <f t="shared" si="4"/>
        <v/>
      </c>
      <c r="J11" s="17" t="str">
        <f t="shared" si="5"/>
        <v/>
      </c>
      <c r="K11" s="16"/>
      <c r="L11" s="15" t="s">
        <v>114</v>
      </c>
      <c r="M11" s="12" t="s">
        <v>47</v>
      </c>
      <c r="N11" s="16" t="s">
        <v>115</v>
      </c>
      <c r="O11" s="16" t="s">
        <v>116</v>
      </c>
      <c r="P11" s="16">
        <f t="shared" si="6"/>
        <v>0.39375</v>
      </c>
      <c r="Q11" s="17">
        <f t="shared" si="7"/>
        <v>9.5</v>
      </c>
      <c r="R11" s="17">
        <f t="shared" si="8"/>
        <v>1</v>
      </c>
      <c r="S11" s="17">
        <f t="shared" si="9"/>
        <v>8</v>
      </c>
      <c r="T11" s="17">
        <f t="shared" si="10"/>
        <v>11</v>
      </c>
      <c r="U11" s="17"/>
      <c r="V11" s="16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ht="14.25" spans="1:32">
      <c r="A12" s="15" t="s">
        <v>117</v>
      </c>
      <c r="B12" s="12" t="s">
        <v>42</v>
      </c>
      <c r="C12" s="16" t="s">
        <v>48</v>
      </c>
      <c r="D12" s="16" t="s">
        <v>52</v>
      </c>
      <c r="E12" s="16">
        <f t="shared" si="0"/>
        <v>0.382638888888889</v>
      </c>
      <c r="F12" s="17">
        <f t="shared" si="1"/>
        <v>9</v>
      </c>
      <c r="G12" s="17">
        <f t="shared" si="2"/>
        <v>1</v>
      </c>
      <c r="H12" s="17">
        <f t="shared" si="3"/>
        <v>8</v>
      </c>
      <c r="I12" s="17">
        <f t="shared" si="4"/>
        <v>11</v>
      </c>
      <c r="J12" s="17" t="str">
        <f t="shared" si="5"/>
        <v/>
      </c>
      <c r="K12" s="16"/>
      <c r="L12" s="15" t="s">
        <v>118</v>
      </c>
      <c r="M12" s="12" t="s">
        <v>54</v>
      </c>
      <c r="N12" s="16" t="s">
        <v>119</v>
      </c>
      <c r="O12" s="16" t="s">
        <v>120</v>
      </c>
      <c r="P12" s="16">
        <f t="shared" si="6"/>
        <v>0.398611111111111</v>
      </c>
      <c r="Q12" s="17">
        <f t="shared" si="7"/>
        <v>9.5</v>
      </c>
      <c r="R12" s="17">
        <f t="shared" si="8"/>
        <v>1</v>
      </c>
      <c r="S12" s="17">
        <f t="shared" si="9"/>
        <v>8</v>
      </c>
      <c r="T12" s="17">
        <f t="shared" si="10"/>
        <v>11</v>
      </c>
      <c r="U12" s="17"/>
      <c r="V12" s="16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ht="14.25" spans="1:32">
      <c r="A13" s="18" t="s">
        <v>121</v>
      </c>
      <c r="B13" s="12" t="s">
        <v>47</v>
      </c>
      <c r="C13" s="16" t="s">
        <v>115</v>
      </c>
      <c r="D13" s="16" t="s">
        <v>122</v>
      </c>
      <c r="E13" s="16">
        <f t="shared" si="0"/>
        <v>0.305555555555556</v>
      </c>
      <c r="F13" s="17">
        <f t="shared" si="1"/>
        <v>7.5</v>
      </c>
      <c r="G13" s="17">
        <f t="shared" si="2"/>
        <v>1</v>
      </c>
      <c r="H13" s="17">
        <v>4</v>
      </c>
      <c r="I13" s="17">
        <f t="shared" si="4"/>
        <v>11</v>
      </c>
      <c r="J13" s="17">
        <v>2.5</v>
      </c>
      <c r="K13" s="16"/>
      <c r="L13" s="15" t="s">
        <v>123</v>
      </c>
      <c r="M13" s="12" t="s">
        <v>28</v>
      </c>
      <c r="N13" s="16" t="s">
        <v>124</v>
      </c>
      <c r="O13" s="16" t="s">
        <v>125</v>
      </c>
      <c r="P13" s="16">
        <f t="shared" si="6"/>
        <v>0.375</v>
      </c>
      <c r="Q13" s="17">
        <f t="shared" si="7"/>
        <v>9</v>
      </c>
      <c r="R13" s="17">
        <f t="shared" si="8"/>
        <v>1</v>
      </c>
      <c r="S13" s="17">
        <f t="shared" si="9"/>
        <v>8</v>
      </c>
      <c r="T13" s="17">
        <f t="shared" si="10"/>
        <v>11</v>
      </c>
      <c r="U13" s="17"/>
      <c r="V13" s="16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ht="14.25" spans="1:32">
      <c r="A14" s="15" t="s">
        <v>126</v>
      </c>
      <c r="B14" s="12" t="s">
        <v>54</v>
      </c>
      <c r="C14" s="16" t="s">
        <v>127</v>
      </c>
      <c r="D14" s="16" t="s">
        <v>128</v>
      </c>
      <c r="E14" s="16">
        <f t="shared" si="0"/>
        <v>0.395138888888889</v>
      </c>
      <c r="F14" s="17">
        <f t="shared" si="1"/>
        <v>9.5</v>
      </c>
      <c r="G14" s="17">
        <f t="shared" si="2"/>
        <v>1</v>
      </c>
      <c r="H14" s="17">
        <f t="shared" ref="H14:H25" si="11">IF(F14="","",IF(F14-G14&lt;=8,F14-G14,8))</f>
        <v>8</v>
      </c>
      <c r="I14" s="17">
        <f t="shared" si="4"/>
        <v>11</v>
      </c>
      <c r="J14" s="17"/>
      <c r="K14" s="16"/>
      <c r="L14" s="15" t="s">
        <v>129</v>
      </c>
      <c r="M14" s="12" t="s">
        <v>35</v>
      </c>
      <c r="N14" s="16" t="s">
        <v>33</v>
      </c>
      <c r="O14" s="16" t="s">
        <v>33</v>
      </c>
      <c r="P14" s="16" t="str">
        <f t="shared" si="6"/>
        <v/>
      </c>
      <c r="Q14" s="17" t="str">
        <f t="shared" si="7"/>
        <v/>
      </c>
      <c r="R14" s="17" t="str">
        <f t="shared" si="8"/>
        <v/>
      </c>
      <c r="S14" s="17" t="str">
        <f t="shared" si="9"/>
        <v/>
      </c>
      <c r="T14" s="17" t="str">
        <f t="shared" si="10"/>
        <v/>
      </c>
      <c r="U14" s="17"/>
      <c r="V14" s="16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ht="14.25" spans="1:32">
      <c r="A15" s="15" t="s">
        <v>130</v>
      </c>
      <c r="B15" s="12" t="s">
        <v>28</v>
      </c>
      <c r="C15" s="16" t="s">
        <v>131</v>
      </c>
      <c r="D15" s="16" t="s">
        <v>132</v>
      </c>
      <c r="E15" s="16">
        <f t="shared" si="0"/>
        <v>0.331944444444444</v>
      </c>
      <c r="F15" s="17">
        <f t="shared" si="1"/>
        <v>8</v>
      </c>
      <c r="G15" s="17">
        <f t="shared" si="2"/>
        <v>1</v>
      </c>
      <c r="H15" s="17">
        <v>8</v>
      </c>
      <c r="I15" s="17">
        <f t="shared" si="4"/>
        <v>11</v>
      </c>
      <c r="J15" s="17"/>
      <c r="K15" s="16" t="s">
        <v>133</v>
      </c>
      <c r="L15" s="15" t="s">
        <v>134</v>
      </c>
      <c r="M15" s="12" t="s">
        <v>32</v>
      </c>
      <c r="N15" s="16" t="s">
        <v>33</v>
      </c>
      <c r="O15" s="16" t="s">
        <v>33</v>
      </c>
      <c r="P15" s="16" t="str">
        <f t="shared" si="6"/>
        <v/>
      </c>
      <c r="Q15" s="17" t="str">
        <f t="shared" si="7"/>
        <v/>
      </c>
      <c r="R15" s="17" t="str">
        <f t="shared" si="8"/>
        <v/>
      </c>
      <c r="S15" s="17" t="str">
        <f t="shared" si="9"/>
        <v/>
      </c>
      <c r="T15" s="17" t="str">
        <f t="shared" si="10"/>
        <v/>
      </c>
      <c r="U15" s="17"/>
      <c r="V15" s="16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ht="14.25" spans="1:32">
      <c r="A16" s="15" t="s">
        <v>135</v>
      </c>
      <c r="B16" s="12" t="s">
        <v>35</v>
      </c>
      <c r="C16" s="16" t="s">
        <v>33</v>
      </c>
      <c r="D16" s="16" t="s">
        <v>33</v>
      </c>
      <c r="E16" s="16" t="str">
        <f t="shared" si="0"/>
        <v/>
      </c>
      <c r="F16" s="17" t="str">
        <f t="shared" si="1"/>
        <v/>
      </c>
      <c r="G16" s="17" t="str">
        <f t="shared" si="2"/>
        <v/>
      </c>
      <c r="H16" s="17" t="str">
        <f t="shared" si="11"/>
        <v/>
      </c>
      <c r="I16" s="17" t="str">
        <f t="shared" si="4"/>
        <v/>
      </c>
      <c r="J16" s="17"/>
      <c r="K16" s="16"/>
      <c r="L16" s="15" t="s">
        <v>136</v>
      </c>
      <c r="M16" s="12" t="s">
        <v>37</v>
      </c>
      <c r="N16" s="16" t="s">
        <v>137</v>
      </c>
      <c r="O16" s="16" t="s">
        <v>138</v>
      </c>
      <c r="P16" s="16">
        <f t="shared" si="6"/>
        <v>0.404861111111111</v>
      </c>
      <c r="Q16" s="17">
        <f t="shared" si="7"/>
        <v>9.5</v>
      </c>
      <c r="R16" s="17">
        <f t="shared" si="8"/>
        <v>1</v>
      </c>
      <c r="S16" s="17">
        <f t="shared" si="9"/>
        <v>8</v>
      </c>
      <c r="T16" s="17">
        <f t="shared" si="10"/>
        <v>11</v>
      </c>
      <c r="U16" s="17"/>
      <c r="V16" s="16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ht="14.25" spans="1:32">
      <c r="A17" s="15" t="s">
        <v>139</v>
      </c>
      <c r="B17" s="12" t="s">
        <v>32</v>
      </c>
      <c r="C17" s="16" t="s">
        <v>33</v>
      </c>
      <c r="D17" s="16" t="s">
        <v>33</v>
      </c>
      <c r="E17" s="16" t="str">
        <f t="shared" si="0"/>
        <v/>
      </c>
      <c r="F17" s="17" t="str">
        <f t="shared" si="1"/>
        <v/>
      </c>
      <c r="G17" s="17" t="str">
        <f t="shared" si="2"/>
        <v/>
      </c>
      <c r="H17" s="17" t="str">
        <f t="shared" si="11"/>
        <v/>
      </c>
      <c r="I17" s="17" t="str">
        <f t="shared" si="4"/>
        <v/>
      </c>
      <c r="J17" s="17"/>
      <c r="K17" s="27"/>
      <c r="L17" s="15" t="s">
        <v>140</v>
      </c>
      <c r="M17" s="12" t="s">
        <v>42</v>
      </c>
      <c r="N17" s="16" t="s">
        <v>141</v>
      </c>
      <c r="O17" s="16" t="s">
        <v>111</v>
      </c>
      <c r="P17" s="16">
        <f t="shared" si="6"/>
        <v>0.409027777777778</v>
      </c>
      <c r="Q17" s="17">
        <f t="shared" si="7"/>
        <v>9.5</v>
      </c>
      <c r="R17" s="17">
        <f t="shared" si="8"/>
        <v>1</v>
      </c>
      <c r="S17" s="17">
        <f t="shared" si="9"/>
        <v>8</v>
      </c>
      <c r="T17" s="17">
        <f t="shared" si="10"/>
        <v>11</v>
      </c>
      <c r="U17" s="17"/>
      <c r="V17" s="27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ht="14.25" spans="1:32">
      <c r="A18" s="15" t="s">
        <v>142</v>
      </c>
      <c r="B18" s="12" t="s">
        <v>37</v>
      </c>
      <c r="C18" s="16" t="s">
        <v>119</v>
      </c>
      <c r="D18" s="16" t="s">
        <v>143</v>
      </c>
      <c r="E18" s="16">
        <f t="shared" si="0"/>
        <v>0.392361111111111</v>
      </c>
      <c r="F18" s="17">
        <f t="shared" si="1"/>
        <v>9.5</v>
      </c>
      <c r="G18" s="17">
        <f t="shared" si="2"/>
        <v>1</v>
      </c>
      <c r="H18" s="17">
        <f t="shared" si="11"/>
        <v>8</v>
      </c>
      <c r="I18" s="17">
        <f t="shared" si="4"/>
        <v>11</v>
      </c>
      <c r="J18" s="17"/>
      <c r="K18" s="16"/>
      <c r="L18" s="15" t="s">
        <v>144</v>
      </c>
      <c r="M18" s="12" t="s">
        <v>47</v>
      </c>
      <c r="N18" s="16" t="s">
        <v>145</v>
      </c>
      <c r="O18" s="16" t="s">
        <v>146</v>
      </c>
      <c r="P18" s="16">
        <f t="shared" si="6"/>
        <v>0.396527777777778</v>
      </c>
      <c r="Q18" s="17">
        <f t="shared" si="7"/>
        <v>9.5</v>
      </c>
      <c r="R18" s="17">
        <f t="shared" si="8"/>
        <v>1</v>
      </c>
      <c r="S18" s="17">
        <f t="shared" si="9"/>
        <v>8</v>
      </c>
      <c r="T18" s="17">
        <f t="shared" si="10"/>
        <v>11</v>
      </c>
      <c r="U18" s="17"/>
      <c r="V18" s="16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ht="14.25" spans="1:32">
      <c r="A19" s="15" t="s">
        <v>147</v>
      </c>
      <c r="B19" s="12" t="s">
        <v>42</v>
      </c>
      <c r="C19" s="16" t="s">
        <v>148</v>
      </c>
      <c r="D19" s="16" t="s">
        <v>138</v>
      </c>
      <c r="E19" s="16">
        <f t="shared" si="0"/>
        <v>0.411805555555556</v>
      </c>
      <c r="F19" s="17">
        <f t="shared" si="1"/>
        <v>10</v>
      </c>
      <c r="G19" s="17">
        <f t="shared" si="2"/>
        <v>1</v>
      </c>
      <c r="H19" s="17">
        <f t="shared" si="11"/>
        <v>8</v>
      </c>
      <c r="I19" s="17">
        <f t="shared" si="4"/>
        <v>11</v>
      </c>
      <c r="J19" s="17"/>
      <c r="K19" s="16"/>
      <c r="L19" s="15" t="s">
        <v>149</v>
      </c>
      <c r="M19" s="12" t="s">
        <v>54</v>
      </c>
      <c r="N19" s="16" t="s">
        <v>150</v>
      </c>
      <c r="O19" s="16" t="s">
        <v>128</v>
      </c>
      <c r="P19" s="16">
        <f t="shared" si="6"/>
        <v>0.376388888888889</v>
      </c>
      <c r="Q19" s="17">
        <f t="shared" si="7"/>
        <v>9</v>
      </c>
      <c r="R19" s="17">
        <f t="shared" si="8"/>
        <v>1</v>
      </c>
      <c r="S19" s="17">
        <f t="shared" si="9"/>
        <v>8</v>
      </c>
      <c r="T19" s="17">
        <f t="shared" si="10"/>
        <v>11</v>
      </c>
      <c r="U19" s="17"/>
      <c r="V19" s="16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ht="14.25" spans="1:32">
      <c r="A20" s="15" t="s">
        <v>151</v>
      </c>
      <c r="B20" s="12" t="s">
        <v>47</v>
      </c>
      <c r="C20" s="16" t="s">
        <v>119</v>
      </c>
      <c r="D20" s="16" t="s">
        <v>152</v>
      </c>
      <c r="E20" s="16">
        <f t="shared" si="0"/>
        <v>0.388888888888889</v>
      </c>
      <c r="F20" s="17">
        <f t="shared" si="1"/>
        <v>9.5</v>
      </c>
      <c r="G20" s="17">
        <f t="shared" si="2"/>
        <v>1</v>
      </c>
      <c r="H20" s="17">
        <f t="shared" si="11"/>
        <v>8</v>
      </c>
      <c r="I20" s="17">
        <f t="shared" si="4"/>
        <v>11</v>
      </c>
      <c r="J20" s="17"/>
      <c r="K20" s="16"/>
      <c r="L20" s="15" t="s">
        <v>153</v>
      </c>
      <c r="M20" s="12" t="s">
        <v>28</v>
      </c>
      <c r="N20" s="16" t="s">
        <v>154</v>
      </c>
      <c r="O20" s="16" t="s">
        <v>33</v>
      </c>
      <c r="P20" s="16" t="str">
        <f t="shared" si="6"/>
        <v/>
      </c>
      <c r="Q20" s="17" t="str">
        <f t="shared" si="7"/>
        <v/>
      </c>
      <c r="R20" s="17"/>
      <c r="S20" s="17">
        <v>8</v>
      </c>
      <c r="T20" s="17">
        <v>11</v>
      </c>
      <c r="U20" s="17"/>
      <c r="V20" s="16" t="s">
        <v>133</v>
      </c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ht="14.25" spans="1:32">
      <c r="A21" s="19" t="s">
        <v>155</v>
      </c>
      <c r="B21" s="12" t="s">
        <v>54</v>
      </c>
      <c r="C21" s="16" t="s">
        <v>33</v>
      </c>
      <c r="D21" s="16" t="s">
        <v>33</v>
      </c>
      <c r="E21" s="16" t="str">
        <f t="shared" si="0"/>
        <v/>
      </c>
      <c r="F21" s="17" t="str">
        <f t="shared" si="1"/>
        <v/>
      </c>
      <c r="G21" s="17" t="str">
        <f t="shared" si="2"/>
        <v/>
      </c>
      <c r="H21" s="17" t="str">
        <f t="shared" si="11"/>
        <v/>
      </c>
      <c r="I21" s="17" t="str">
        <f t="shared" si="4"/>
        <v/>
      </c>
      <c r="J21" s="17"/>
      <c r="K21" s="16" t="s">
        <v>156</v>
      </c>
      <c r="L21" s="15" t="s">
        <v>157</v>
      </c>
      <c r="M21" s="12" t="s">
        <v>35</v>
      </c>
      <c r="N21" s="16" t="s">
        <v>33</v>
      </c>
      <c r="O21" s="16" t="s">
        <v>33</v>
      </c>
      <c r="P21" s="16" t="str">
        <f t="shared" si="6"/>
        <v/>
      </c>
      <c r="Q21" s="17" t="str">
        <f t="shared" si="7"/>
        <v/>
      </c>
      <c r="R21" s="17" t="str">
        <f t="shared" ref="R21:R24" si="12">IF(N21="      ","",IF(--O21&lt;--"12:20",,IF(--N21&lt;--"12:20",IF(--O21&lt;=--"20:00",1,1.5),IF(--O21&lt;=--"20:00",0,0.5))))</f>
        <v/>
      </c>
      <c r="S21" s="17" t="str">
        <f t="shared" ref="S21:S25" si="13">IF(Q21="","",IF(Q21-R21&lt;=8,Q21-R21,8))</f>
        <v/>
      </c>
      <c r="T21" s="17" t="str">
        <f t="shared" ref="T21:T24" si="14">IF(R21="","",IF(Q21-R21&lt;5,"",IF(AND(Q21-R21&gt;=5,Q21-R21&lt;10),11,22)))</f>
        <v/>
      </c>
      <c r="U21" s="17"/>
      <c r="V21" s="16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ht="14.25" spans="1:32">
      <c r="A22" s="19" t="s">
        <v>158</v>
      </c>
      <c r="B22" s="12" t="s">
        <v>28</v>
      </c>
      <c r="C22" s="16" t="s">
        <v>33</v>
      </c>
      <c r="D22" s="16" t="s">
        <v>33</v>
      </c>
      <c r="E22" s="16" t="str">
        <f t="shared" si="0"/>
        <v/>
      </c>
      <c r="F22" s="17" t="str">
        <f t="shared" si="1"/>
        <v/>
      </c>
      <c r="G22" s="17" t="str">
        <f t="shared" si="2"/>
        <v/>
      </c>
      <c r="H22" s="17" t="str">
        <f t="shared" si="11"/>
        <v/>
      </c>
      <c r="I22" s="17" t="str">
        <f t="shared" si="4"/>
        <v/>
      </c>
      <c r="J22" s="17"/>
      <c r="K22" s="16" t="s">
        <v>156</v>
      </c>
      <c r="L22" s="15" t="s">
        <v>159</v>
      </c>
      <c r="M22" s="12" t="s">
        <v>32</v>
      </c>
      <c r="N22" s="16" t="s">
        <v>33</v>
      </c>
      <c r="O22" s="16" t="s">
        <v>33</v>
      </c>
      <c r="P22" s="16" t="str">
        <f t="shared" si="6"/>
        <v/>
      </c>
      <c r="Q22" s="17" t="str">
        <f t="shared" si="7"/>
        <v/>
      </c>
      <c r="R22" s="17" t="str">
        <f t="shared" si="12"/>
        <v/>
      </c>
      <c r="S22" s="17" t="str">
        <f t="shared" si="13"/>
        <v/>
      </c>
      <c r="T22" s="17" t="str">
        <f t="shared" si="14"/>
        <v/>
      </c>
      <c r="U22" s="17"/>
      <c r="V22" s="16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ht="14.25" spans="1:32">
      <c r="A23" s="15" t="s">
        <v>160</v>
      </c>
      <c r="B23" s="12" t="s">
        <v>35</v>
      </c>
      <c r="C23" s="16" t="s">
        <v>33</v>
      </c>
      <c r="D23" s="16" t="s">
        <v>33</v>
      </c>
      <c r="E23" s="16" t="str">
        <f t="shared" si="0"/>
        <v/>
      </c>
      <c r="F23" s="17" t="str">
        <f t="shared" si="1"/>
        <v/>
      </c>
      <c r="G23" s="17" t="str">
        <f t="shared" si="2"/>
        <v/>
      </c>
      <c r="H23" s="17" t="str">
        <f t="shared" si="11"/>
        <v/>
      </c>
      <c r="I23" s="17" t="str">
        <f t="shared" si="4"/>
        <v/>
      </c>
      <c r="J23" s="17"/>
      <c r="K23" s="16"/>
      <c r="L23" s="15" t="s">
        <v>161</v>
      </c>
      <c r="M23" s="12" t="s">
        <v>37</v>
      </c>
      <c r="N23" s="16">
        <v>0.39375</v>
      </c>
      <c r="O23" s="16">
        <v>0.805555555555556</v>
      </c>
      <c r="P23" s="16">
        <f t="shared" si="6"/>
        <v>0.411805555555556</v>
      </c>
      <c r="Q23" s="17">
        <f t="shared" si="7"/>
        <v>10</v>
      </c>
      <c r="R23" s="17">
        <f t="shared" si="12"/>
        <v>1</v>
      </c>
      <c r="S23" s="17">
        <f t="shared" si="13"/>
        <v>8</v>
      </c>
      <c r="T23" s="17">
        <f t="shared" si="14"/>
        <v>11</v>
      </c>
      <c r="U23" s="17"/>
      <c r="V23" s="16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ht="14.25" spans="1:32">
      <c r="A24" s="15" t="s">
        <v>162</v>
      </c>
      <c r="B24" s="12" t="s">
        <v>32</v>
      </c>
      <c r="C24" s="16" t="s">
        <v>33</v>
      </c>
      <c r="D24" s="16" t="s">
        <v>33</v>
      </c>
      <c r="E24" s="16" t="str">
        <f t="shared" si="0"/>
        <v/>
      </c>
      <c r="F24" s="17" t="str">
        <f t="shared" si="1"/>
        <v/>
      </c>
      <c r="G24" s="17" t="str">
        <f t="shared" si="2"/>
        <v/>
      </c>
      <c r="H24" s="17" t="str">
        <f t="shared" si="11"/>
        <v/>
      </c>
      <c r="I24" s="17" t="str">
        <f t="shared" si="4"/>
        <v/>
      </c>
      <c r="J24" s="17"/>
      <c r="K24" s="16"/>
      <c r="L24" s="15" t="s">
        <v>163</v>
      </c>
      <c r="M24" s="12" t="s">
        <v>42</v>
      </c>
      <c r="N24" s="16">
        <v>0.378472222222222</v>
      </c>
      <c r="O24" s="16">
        <v>0.775</v>
      </c>
      <c r="P24" s="16">
        <f t="shared" si="6"/>
        <v>0.396527777777778</v>
      </c>
      <c r="Q24" s="17">
        <f t="shared" si="7"/>
        <v>9.5</v>
      </c>
      <c r="R24" s="17">
        <f t="shared" si="12"/>
        <v>1</v>
      </c>
      <c r="S24" s="17">
        <f t="shared" si="13"/>
        <v>8</v>
      </c>
      <c r="T24" s="17">
        <f t="shared" si="14"/>
        <v>11</v>
      </c>
      <c r="U24" s="17"/>
      <c r="V24" s="16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ht="14.25" spans="1:32">
      <c r="A25" s="15" t="s">
        <v>164</v>
      </c>
      <c r="B25" s="12" t="s">
        <v>37</v>
      </c>
      <c r="C25" s="16" t="s">
        <v>165</v>
      </c>
      <c r="D25" s="16" t="s">
        <v>166</v>
      </c>
      <c r="E25" s="16">
        <f t="shared" si="0"/>
        <v>0.426388888888889</v>
      </c>
      <c r="F25" s="17">
        <f t="shared" si="1"/>
        <v>10</v>
      </c>
      <c r="G25" s="17">
        <f t="shared" si="2"/>
        <v>1</v>
      </c>
      <c r="H25" s="17">
        <f t="shared" si="11"/>
        <v>8</v>
      </c>
      <c r="I25" s="17">
        <f t="shared" si="4"/>
        <v>11</v>
      </c>
      <c r="J25" s="17"/>
      <c r="K25" s="16"/>
      <c r="L25" s="15" t="s">
        <v>96</v>
      </c>
      <c r="M25" s="12" t="s">
        <v>96</v>
      </c>
      <c r="N25" s="16" t="s">
        <v>96</v>
      </c>
      <c r="O25" s="16" t="s">
        <v>96</v>
      </c>
      <c r="P25" s="16" t="str">
        <f t="shared" si="6"/>
        <v/>
      </c>
      <c r="Q25" s="17" t="str">
        <f t="shared" si="7"/>
        <v/>
      </c>
      <c r="R25" s="17"/>
      <c r="S25" s="17" t="str">
        <f t="shared" si="13"/>
        <v/>
      </c>
      <c r="T25" s="17"/>
      <c r="U25" s="17"/>
      <c r="V25" s="16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ht="14.25" spans="1:32">
      <c r="A26" s="4"/>
      <c r="B26" s="2"/>
      <c r="C26" s="20"/>
      <c r="D26" s="20"/>
      <c r="E26" s="21"/>
      <c r="F26" s="22"/>
      <c r="G26" s="22"/>
      <c r="H26" s="22"/>
      <c r="I26" s="28">
        <f>SUM(I10:I25)</f>
        <v>88</v>
      </c>
      <c r="J26" s="22"/>
      <c r="K26" s="29"/>
      <c r="L26" s="5"/>
      <c r="M26" s="2"/>
      <c r="N26" s="3"/>
      <c r="O26" s="3"/>
      <c r="P26" s="21"/>
      <c r="Q26" s="22"/>
      <c r="R26" s="22"/>
      <c r="S26" s="22"/>
      <c r="T26" s="28">
        <f>SUM(T10:T25)</f>
        <v>121</v>
      </c>
      <c r="U26" s="22"/>
      <c r="V26" s="29"/>
      <c r="W26" s="35" t="s">
        <v>23</v>
      </c>
      <c r="X26" s="36">
        <f>SUM(I10:I25,T10:T25)</f>
        <v>209</v>
      </c>
      <c r="Y26" s="3"/>
      <c r="Z26" s="3"/>
      <c r="AA26" s="3"/>
      <c r="AB26" s="3"/>
      <c r="AC26" s="3"/>
      <c r="AD26" s="3"/>
      <c r="AE26" s="3"/>
      <c r="AF26" s="3"/>
    </row>
    <row r="27" ht="14.25" spans="1:32">
      <c r="A27" s="1"/>
      <c r="B27" s="2"/>
      <c r="C27" s="3"/>
      <c r="D27" s="3"/>
      <c r="E27" s="23"/>
      <c r="F27" s="23"/>
      <c r="G27" s="23"/>
      <c r="H27" s="23">
        <f>SUM(H10:H26)</f>
        <v>60</v>
      </c>
      <c r="I27" s="23"/>
      <c r="J27" s="23"/>
      <c r="K27" s="30"/>
      <c r="L27" s="2"/>
      <c r="M27" s="2"/>
      <c r="N27" s="3"/>
      <c r="O27" s="3"/>
      <c r="P27" s="23"/>
      <c r="Q27" s="23"/>
      <c r="R27" s="23"/>
      <c r="S27" s="23">
        <f>SUM(S10:S26)</f>
        <v>88</v>
      </c>
      <c r="T27" s="23"/>
      <c r="U27" s="23"/>
      <c r="V27" s="30"/>
      <c r="W27" s="36" t="s">
        <v>98</v>
      </c>
      <c r="X27" s="36">
        <f>SUM(H10:H25)+SUM(J10:J25)+SUM(S10:S25)+SUM(U10:U25)</f>
        <v>150.5</v>
      </c>
      <c r="Y27" s="3"/>
      <c r="Z27" s="3"/>
      <c r="AA27" s="3"/>
      <c r="AB27" s="3"/>
      <c r="AC27" s="3"/>
      <c r="AD27" s="3"/>
      <c r="AE27" s="3"/>
      <c r="AF27" s="3"/>
    </row>
    <row r="28" ht="14.25" spans="1:32">
      <c r="A28" s="1"/>
      <c r="B28" s="2"/>
      <c r="C28" s="3"/>
      <c r="D28" s="3"/>
      <c r="E28" s="23"/>
      <c r="F28" s="23"/>
      <c r="G28" s="23"/>
      <c r="H28" s="23"/>
      <c r="I28" s="23"/>
      <c r="J28" s="23"/>
      <c r="K28" s="30"/>
      <c r="L28" s="2"/>
      <c r="M28" s="2"/>
      <c r="N28" s="3"/>
      <c r="O28" s="3"/>
      <c r="P28" s="23"/>
      <c r="Q28" s="23"/>
      <c r="R28" s="23"/>
      <c r="S28" s="23"/>
      <c r="T28" s="23"/>
      <c r="U28" s="23"/>
      <c r="V28" s="30"/>
      <c r="W28" s="36" t="s">
        <v>99</v>
      </c>
      <c r="X28" s="36">
        <f>SUM(J10:J25,U10:U25)</f>
        <v>2.5</v>
      </c>
      <c r="Y28" s="3"/>
      <c r="Z28" s="3"/>
      <c r="AA28" s="3"/>
      <c r="AB28" s="3"/>
      <c r="AC28" s="3"/>
      <c r="AD28" s="3"/>
      <c r="AE28" s="3"/>
      <c r="AF28" s="3"/>
    </row>
    <row r="29" ht="14.25" spans="1:32">
      <c r="A29" s="4"/>
      <c r="B29" s="5"/>
      <c r="C29" s="3"/>
      <c r="D29" s="3"/>
      <c r="E29" s="3"/>
      <c r="F29" s="3"/>
      <c r="G29" s="3"/>
      <c r="H29" s="3"/>
      <c r="I29" s="3"/>
      <c r="J29" s="3"/>
      <c r="K29" s="3"/>
      <c r="L29" s="2"/>
      <c r="M29" s="2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ht="14.25" spans="1:32">
      <c r="A30" s="6" t="s">
        <v>5</v>
      </c>
      <c r="B30" s="6"/>
      <c r="C30" s="6"/>
      <c r="D30" s="6"/>
      <c r="E30" s="6"/>
      <c r="F30" s="6" t="s">
        <v>167</v>
      </c>
      <c r="G30" s="6"/>
      <c r="H30" s="6"/>
      <c r="I30" s="6"/>
      <c r="J30" s="6"/>
      <c r="K30" s="6"/>
      <c r="L30" s="6" t="s">
        <v>168</v>
      </c>
      <c r="M30" s="6"/>
      <c r="N30" s="6"/>
      <c r="O30" s="6"/>
      <c r="P30" s="6" t="s">
        <v>104</v>
      </c>
      <c r="Q30" s="6"/>
      <c r="R30" s="6"/>
      <c r="S30" s="6"/>
      <c r="T30" s="6"/>
      <c r="U30" s="6"/>
      <c r="V30" s="6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ht="14.25" spans="1:32">
      <c r="A31" s="6" t="s">
        <v>169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ht="14.25" spans="1:32">
      <c r="A32" s="6" t="s">
        <v>12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ht="14.25" spans="1:32">
      <c r="A33" s="6"/>
      <c r="B33" s="7"/>
      <c r="C33" s="8" t="s">
        <v>14</v>
      </c>
      <c r="D33" s="8"/>
      <c r="E33" s="9"/>
      <c r="F33" s="10" t="s">
        <v>15</v>
      </c>
      <c r="G33" s="10"/>
      <c r="H33" s="10"/>
      <c r="I33" s="10"/>
      <c r="J33" s="10"/>
      <c r="K33" s="10"/>
      <c r="L33" s="24"/>
      <c r="M33" s="7"/>
      <c r="N33" s="8" t="s">
        <v>14</v>
      </c>
      <c r="O33" s="8"/>
      <c r="P33" s="9"/>
      <c r="Q33" s="34" t="s">
        <v>15</v>
      </c>
      <c r="R33" s="34"/>
      <c r="S33" s="34"/>
      <c r="T33" s="34"/>
      <c r="U33" s="34"/>
      <c r="V33" s="34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ht="14.25" spans="1:32">
      <c r="A34" s="11" t="s">
        <v>16</v>
      </c>
      <c r="B34" s="12" t="s">
        <v>17</v>
      </c>
      <c r="C34" s="13" t="s">
        <v>18</v>
      </c>
      <c r="D34" s="13" t="s">
        <v>19</v>
      </c>
      <c r="E34" s="13"/>
      <c r="F34" s="14" t="s">
        <v>20</v>
      </c>
      <c r="G34" s="14" t="s">
        <v>26</v>
      </c>
      <c r="H34" s="14" t="s">
        <v>22</v>
      </c>
      <c r="I34" s="14" t="s">
        <v>23</v>
      </c>
      <c r="J34" s="14" t="s">
        <v>24</v>
      </c>
      <c r="K34" s="25" t="s">
        <v>25</v>
      </c>
      <c r="L34" s="26" t="s">
        <v>16</v>
      </c>
      <c r="M34" s="12" t="s">
        <v>17</v>
      </c>
      <c r="N34" s="13" t="s">
        <v>18</v>
      </c>
      <c r="O34" s="13" t="s">
        <v>19</v>
      </c>
      <c r="P34" s="13"/>
      <c r="Q34" s="14" t="s">
        <v>20</v>
      </c>
      <c r="R34" s="14" t="s">
        <v>26</v>
      </c>
      <c r="S34" s="14" t="s">
        <v>22</v>
      </c>
      <c r="T34" s="14" t="s">
        <v>23</v>
      </c>
      <c r="U34" s="14" t="s">
        <v>24</v>
      </c>
      <c r="V34" s="25" t="s">
        <v>25</v>
      </c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ht="14.25" spans="1:32">
      <c r="A35" s="15" t="s">
        <v>108</v>
      </c>
      <c r="B35" s="12" t="s">
        <v>32</v>
      </c>
      <c r="C35" s="16" t="s">
        <v>33</v>
      </c>
      <c r="D35" s="16" t="s">
        <v>33</v>
      </c>
      <c r="E35" s="16" t="str">
        <f t="shared" ref="E35:E50" si="15">IFERROR(D35-C35,"")</f>
        <v/>
      </c>
      <c r="F35" s="17" t="str">
        <f t="shared" ref="F35:F50" si="16">IF(E35&lt;&gt;"",CEILING(E35*24-1/3.000001,0.5),"")</f>
        <v/>
      </c>
      <c r="G35" s="17" t="str">
        <f t="shared" ref="G35:G50" si="17">IF(C35="      ","",IF(--D35&lt;--"12:20",,IF(--C35&lt;--"12:20",IF(--D35&lt;=--"20:00",1,1.5),IF(--D35&lt;=--"20:00",0,0.5))))</f>
        <v/>
      </c>
      <c r="H35" s="17" t="str">
        <f t="shared" ref="H35:H37" si="18">IF(F35="","",IF(F35-G35&lt;=8,F35-G35,8))</f>
        <v/>
      </c>
      <c r="I35" s="17" t="str">
        <f t="shared" ref="I35:I50" si="19">IF(G35="","",IF(F35-G35&lt;5,"",IF(AND(F35-G35&gt;=5,F35-G35&lt;10),11,22)))</f>
        <v/>
      </c>
      <c r="J35" s="17" t="str">
        <f t="shared" ref="J35:J39" si="20">IF(H35="","",IF(H35&lt;8,"",IF(F35-G35-H35=0,"",F35-G35-H35)))</f>
        <v/>
      </c>
      <c r="K35" s="16"/>
      <c r="L35" s="15" t="s">
        <v>109</v>
      </c>
      <c r="M35" s="12" t="s">
        <v>42</v>
      </c>
      <c r="N35" s="16" t="s">
        <v>170</v>
      </c>
      <c r="O35" s="16" t="s">
        <v>111</v>
      </c>
      <c r="P35" s="16">
        <f t="shared" ref="P35:P50" si="21">IFERROR(O35-N35,"")</f>
        <v>0.381944444444444</v>
      </c>
      <c r="Q35" s="17">
        <f t="shared" ref="Q35:Q50" si="22">IF(P35&lt;&gt;"",CEILING(P35*24-1/3.000001,0.5),"")</f>
        <v>9</v>
      </c>
      <c r="R35" s="17">
        <f t="shared" ref="R35:R44" si="23">IF(N35="      ","",IF(--O35&lt;--"12:20",,IF(--N35&lt;--"12:20",IF(--O35&lt;=--"20:00",1,1.5),IF(--O35&lt;=--"20:00",0,0.5))))</f>
        <v>1</v>
      </c>
      <c r="S35" s="17">
        <f t="shared" ref="S35:S44" si="24">IF(Q35="","",IF(Q35-R35&lt;=8,Q35-R35,8))</f>
        <v>8</v>
      </c>
      <c r="T35" s="17">
        <f t="shared" ref="T35:T44" si="25">IF(R35="","",IF(Q35-R35&lt;5,"",IF(AND(Q35-R35&gt;=5,Q35-R35&lt;10),11,22)))</f>
        <v>11</v>
      </c>
      <c r="U35" s="17" t="str">
        <f>IF(S35="","",IF(S35&lt;8,"",IF(Q35-R35-S35=0,"",Q35-R35-S35)))</f>
        <v/>
      </c>
      <c r="V35" s="16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ht="14.25" spans="1:32">
      <c r="A36" s="15" t="s">
        <v>113</v>
      </c>
      <c r="B36" s="12" t="s">
        <v>37</v>
      </c>
      <c r="C36" s="16" t="s">
        <v>33</v>
      </c>
      <c r="D36" s="16" t="s">
        <v>33</v>
      </c>
      <c r="E36" s="16" t="str">
        <f t="shared" si="15"/>
        <v/>
      </c>
      <c r="F36" s="17" t="str">
        <f t="shared" si="16"/>
        <v/>
      </c>
      <c r="G36" s="17" t="str">
        <f t="shared" si="17"/>
        <v/>
      </c>
      <c r="H36" s="17" t="str">
        <f t="shared" si="18"/>
        <v/>
      </c>
      <c r="I36" s="17" t="str">
        <f t="shared" si="19"/>
        <v/>
      </c>
      <c r="J36" s="17" t="str">
        <f t="shared" si="20"/>
        <v/>
      </c>
      <c r="K36" s="16"/>
      <c r="L36" s="15" t="s">
        <v>114</v>
      </c>
      <c r="M36" s="12" t="s">
        <v>47</v>
      </c>
      <c r="N36" s="16" t="s">
        <v>171</v>
      </c>
      <c r="O36" s="16" t="s">
        <v>172</v>
      </c>
      <c r="P36" s="16">
        <f t="shared" si="21"/>
        <v>0.430555555555556</v>
      </c>
      <c r="Q36" s="17">
        <f t="shared" si="22"/>
        <v>10.5</v>
      </c>
      <c r="R36" s="17">
        <f t="shared" si="23"/>
        <v>1.5</v>
      </c>
      <c r="S36" s="17">
        <f t="shared" si="24"/>
        <v>8</v>
      </c>
      <c r="T36" s="17">
        <f t="shared" si="25"/>
        <v>11</v>
      </c>
      <c r="U36" s="17"/>
      <c r="V36" s="16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ht="14.25" spans="1:32">
      <c r="A37" s="15" t="s">
        <v>117</v>
      </c>
      <c r="B37" s="12" t="s">
        <v>42</v>
      </c>
      <c r="C37" s="16" t="s">
        <v>171</v>
      </c>
      <c r="D37" s="16" t="s">
        <v>173</v>
      </c>
      <c r="E37" s="16">
        <f t="shared" si="15"/>
        <v>0.415277777777778</v>
      </c>
      <c r="F37" s="17">
        <f t="shared" si="16"/>
        <v>10</v>
      </c>
      <c r="G37" s="17">
        <f t="shared" si="17"/>
        <v>1</v>
      </c>
      <c r="H37" s="17">
        <f t="shared" si="18"/>
        <v>8</v>
      </c>
      <c r="I37" s="17">
        <f t="shared" si="19"/>
        <v>11</v>
      </c>
      <c r="J37" s="17"/>
      <c r="K37" s="16"/>
      <c r="L37" s="15" t="s">
        <v>118</v>
      </c>
      <c r="M37" s="12" t="s">
        <v>54</v>
      </c>
      <c r="N37" s="16" t="s">
        <v>174</v>
      </c>
      <c r="O37" s="16" t="s">
        <v>175</v>
      </c>
      <c r="P37" s="16">
        <f t="shared" si="21"/>
        <v>0.388888888888889</v>
      </c>
      <c r="Q37" s="17">
        <f t="shared" si="22"/>
        <v>9.5</v>
      </c>
      <c r="R37" s="17">
        <f t="shared" si="23"/>
        <v>1</v>
      </c>
      <c r="S37" s="17">
        <f t="shared" si="24"/>
        <v>8</v>
      </c>
      <c r="T37" s="17">
        <f t="shared" si="25"/>
        <v>11</v>
      </c>
      <c r="U37" s="17"/>
      <c r="V37" s="16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ht="14.25" spans="1:32">
      <c r="A38" s="18" t="s">
        <v>121</v>
      </c>
      <c r="B38" s="12" t="s">
        <v>47</v>
      </c>
      <c r="C38" s="16" t="s">
        <v>176</v>
      </c>
      <c r="D38" s="16" t="s">
        <v>122</v>
      </c>
      <c r="E38" s="16">
        <f t="shared" si="15"/>
        <v>0.276388888888889</v>
      </c>
      <c r="F38" s="17">
        <f t="shared" si="16"/>
        <v>6.5</v>
      </c>
      <c r="G38" s="17">
        <f t="shared" si="17"/>
        <v>1</v>
      </c>
      <c r="H38" s="17">
        <v>3</v>
      </c>
      <c r="I38" s="17">
        <f t="shared" si="19"/>
        <v>11</v>
      </c>
      <c r="J38" s="17">
        <v>2.5</v>
      </c>
      <c r="K38" s="16"/>
      <c r="L38" s="15" t="s">
        <v>123</v>
      </c>
      <c r="M38" s="12" t="s">
        <v>28</v>
      </c>
      <c r="N38" s="16" t="s">
        <v>124</v>
      </c>
      <c r="O38" s="16" t="s">
        <v>177</v>
      </c>
      <c r="P38" s="16">
        <f t="shared" si="21"/>
        <v>0.406944444444444</v>
      </c>
      <c r="Q38" s="17">
        <f t="shared" si="22"/>
        <v>9.5</v>
      </c>
      <c r="R38" s="17">
        <f t="shared" si="23"/>
        <v>1</v>
      </c>
      <c r="S38" s="17">
        <f t="shared" si="24"/>
        <v>8</v>
      </c>
      <c r="T38" s="17">
        <f t="shared" si="25"/>
        <v>11</v>
      </c>
      <c r="U38" s="17"/>
      <c r="V38" s="16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ht="14.25" spans="1:32">
      <c r="A39" s="15" t="s">
        <v>126</v>
      </c>
      <c r="B39" s="12" t="s">
        <v>54</v>
      </c>
      <c r="C39" s="16" t="s">
        <v>178</v>
      </c>
      <c r="D39" s="16" t="s">
        <v>179</v>
      </c>
      <c r="E39" s="16">
        <f t="shared" si="15"/>
        <v>0.379166666666667</v>
      </c>
      <c r="F39" s="17">
        <f t="shared" si="16"/>
        <v>9</v>
      </c>
      <c r="G39" s="17">
        <f t="shared" si="17"/>
        <v>1</v>
      </c>
      <c r="H39" s="17">
        <f t="shared" ref="H39:H50" si="26">IF(F39="","",IF(F39-G39&lt;=8,F39-G39,8))</f>
        <v>8</v>
      </c>
      <c r="I39" s="17">
        <f t="shared" si="19"/>
        <v>11</v>
      </c>
      <c r="J39" s="17" t="str">
        <f t="shared" si="20"/>
        <v/>
      </c>
      <c r="K39" s="16"/>
      <c r="L39" s="15" t="s">
        <v>129</v>
      </c>
      <c r="M39" s="12" t="s">
        <v>35</v>
      </c>
      <c r="N39" s="16" t="s">
        <v>33</v>
      </c>
      <c r="O39" s="16" t="s">
        <v>33</v>
      </c>
      <c r="P39" s="16" t="str">
        <f t="shared" si="21"/>
        <v/>
      </c>
      <c r="Q39" s="17" t="str">
        <f t="shared" si="22"/>
        <v/>
      </c>
      <c r="R39" s="17" t="str">
        <f t="shared" si="23"/>
        <v/>
      </c>
      <c r="S39" s="17" t="str">
        <f t="shared" si="24"/>
        <v/>
      </c>
      <c r="T39" s="17" t="str">
        <f t="shared" si="25"/>
        <v/>
      </c>
      <c r="U39" s="17"/>
      <c r="V39" s="16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ht="14.25" spans="1:32">
      <c r="A40" s="15" t="s">
        <v>130</v>
      </c>
      <c r="B40" s="12" t="s">
        <v>28</v>
      </c>
      <c r="C40" s="16" t="s">
        <v>48</v>
      </c>
      <c r="D40" s="16" t="s">
        <v>132</v>
      </c>
      <c r="E40" s="16">
        <f t="shared" si="15"/>
        <v>0.294444444444444</v>
      </c>
      <c r="F40" s="17">
        <f t="shared" si="16"/>
        <v>7</v>
      </c>
      <c r="G40" s="17">
        <f t="shared" si="17"/>
        <v>1</v>
      </c>
      <c r="H40" s="17">
        <v>8</v>
      </c>
      <c r="I40" s="17">
        <f t="shared" si="19"/>
        <v>11</v>
      </c>
      <c r="J40" s="17"/>
      <c r="K40" s="16" t="s">
        <v>133</v>
      </c>
      <c r="L40" s="15" t="s">
        <v>134</v>
      </c>
      <c r="M40" s="12" t="s">
        <v>32</v>
      </c>
      <c r="N40" s="16" t="s">
        <v>33</v>
      </c>
      <c r="O40" s="16" t="s">
        <v>33</v>
      </c>
      <c r="P40" s="16" t="str">
        <f t="shared" si="21"/>
        <v/>
      </c>
      <c r="Q40" s="17" t="str">
        <f t="shared" si="22"/>
        <v/>
      </c>
      <c r="R40" s="17" t="str">
        <f t="shared" si="23"/>
        <v/>
      </c>
      <c r="S40" s="17" t="str">
        <f t="shared" si="24"/>
        <v/>
      </c>
      <c r="T40" s="17" t="str">
        <f t="shared" si="25"/>
        <v/>
      </c>
      <c r="U40" s="17"/>
      <c r="V40" s="16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ht="14.25" spans="1:32">
      <c r="A41" s="15" t="s">
        <v>135</v>
      </c>
      <c r="B41" s="12" t="s">
        <v>35</v>
      </c>
      <c r="C41" s="16" t="s">
        <v>33</v>
      </c>
      <c r="D41" s="16" t="s">
        <v>33</v>
      </c>
      <c r="E41" s="16" t="str">
        <f t="shared" si="15"/>
        <v/>
      </c>
      <c r="F41" s="17" t="str">
        <f t="shared" si="16"/>
        <v/>
      </c>
      <c r="G41" s="17" t="str">
        <f t="shared" si="17"/>
        <v/>
      </c>
      <c r="H41" s="17" t="str">
        <f t="shared" si="26"/>
        <v/>
      </c>
      <c r="I41" s="17" t="str">
        <f t="shared" si="19"/>
        <v/>
      </c>
      <c r="J41" s="17" t="str">
        <f t="shared" ref="J41:J44" si="27">IF(H41="","",IF(H41&lt;8,"",IF(F41-G41-H41=0,"",F41-G41-H41)))</f>
        <v/>
      </c>
      <c r="K41" s="16"/>
      <c r="L41" s="15" t="s">
        <v>136</v>
      </c>
      <c r="M41" s="12" t="s">
        <v>37</v>
      </c>
      <c r="N41" s="16" t="s">
        <v>82</v>
      </c>
      <c r="O41" s="16" t="s">
        <v>138</v>
      </c>
      <c r="P41" s="16">
        <f t="shared" si="21"/>
        <v>0.378472222222222</v>
      </c>
      <c r="Q41" s="17">
        <f t="shared" si="22"/>
        <v>9</v>
      </c>
      <c r="R41" s="17">
        <f t="shared" si="23"/>
        <v>1</v>
      </c>
      <c r="S41" s="17">
        <f t="shared" si="24"/>
        <v>8</v>
      </c>
      <c r="T41" s="17">
        <f t="shared" si="25"/>
        <v>11</v>
      </c>
      <c r="U41" s="17"/>
      <c r="V41" s="16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ht="14.25" spans="1:32">
      <c r="A42" s="15" t="s">
        <v>139</v>
      </c>
      <c r="B42" s="12" t="s">
        <v>32</v>
      </c>
      <c r="C42" s="16" t="s">
        <v>33</v>
      </c>
      <c r="D42" s="16" t="s">
        <v>33</v>
      </c>
      <c r="E42" s="16" t="str">
        <f t="shared" si="15"/>
        <v/>
      </c>
      <c r="F42" s="17" t="str">
        <f t="shared" si="16"/>
        <v/>
      </c>
      <c r="G42" s="17" t="str">
        <f t="shared" si="17"/>
        <v/>
      </c>
      <c r="H42" s="17" t="str">
        <f t="shared" si="26"/>
        <v/>
      </c>
      <c r="I42" s="17" t="str">
        <f t="shared" si="19"/>
        <v/>
      </c>
      <c r="J42" s="17" t="str">
        <f t="shared" si="27"/>
        <v/>
      </c>
      <c r="K42" s="27"/>
      <c r="L42" s="15" t="s">
        <v>140</v>
      </c>
      <c r="M42" s="12" t="s">
        <v>42</v>
      </c>
      <c r="N42" s="16" t="s">
        <v>180</v>
      </c>
      <c r="O42" s="16" t="s">
        <v>39</v>
      </c>
      <c r="P42" s="16">
        <f t="shared" si="21"/>
        <v>0.38125</v>
      </c>
      <c r="Q42" s="17">
        <f t="shared" si="22"/>
        <v>9</v>
      </c>
      <c r="R42" s="17">
        <f t="shared" si="23"/>
        <v>1</v>
      </c>
      <c r="S42" s="17">
        <f t="shared" si="24"/>
        <v>8</v>
      </c>
      <c r="T42" s="17">
        <f t="shared" si="25"/>
        <v>11</v>
      </c>
      <c r="U42" s="17"/>
      <c r="V42" s="27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ht="14.25" spans="1:32">
      <c r="A43" s="15" t="s">
        <v>142</v>
      </c>
      <c r="B43" s="12" t="s">
        <v>37</v>
      </c>
      <c r="C43" s="16" t="s">
        <v>58</v>
      </c>
      <c r="D43" s="16" t="s">
        <v>181</v>
      </c>
      <c r="E43" s="16">
        <f t="shared" si="15"/>
        <v>0.379166666666667</v>
      </c>
      <c r="F43" s="17">
        <f t="shared" si="16"/>
        <v>9</v>
      </c>
      <c r="G43" s="17">
        <f t="shared" si="17"/>
        <v>1</v>
      </c>
      <c r="H43" s="17">
        <f t="shared" si="26"/>
        <v>8</v>
      </c>
      <c r="I43" s="17">
        <f t="shared" si="19"/>
        <v>11</v>
      </c>
      <c r="J43" s="17" t="str">
        <f t="shared" si="27"/>
        <v/>
      </c>
      <c r="K43" s="16"/>
      <c r="L43" s="15" t="s">
        <v>144</v>
      </c>
      <c r="M43" s="12" t="s">
        <v>47</v>
      </c>
      <c r="N43" s="16" t="s">
        <v>182</v>
      </c>
      <c r="O43" s="16" t="s">
        <v>183</v>
      </c>
      <c r="P43" s="16">
        <f t="shared" si="21"/>
        <v>0.390972222222222</v>
      </c>
      <c r="Q43" s="17">
        <f t="shared" si="22"/>
        <v>9.5</v>
      </c>
      <c r="R43" s="17">
        <f t="shared" si="23"/>
        <v>1</v>
      </c>
      <c r="S43" s="17">
        <f t="shared" si="24"/>
        <v>8</v>
      </c>
      <c r="T43" s="17">
        <f t="shared" si="25"/>
        <v>11</v>
      </c>
      <c r="U43" s="17"/>
      <c r="V43" s="16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ht="14.25" spans="1:32">
      <c r="A44" s="15" t="s">
        <v>147</v>
      </c>
      <c r="B44" s="12" t="s">
        <v>42</v>
      </c>
      <c r="C44" s="16" t="s">
        <v>184</v>
      </c>
      <c r="D44" s="16" t="s">
        <v>185</v>
      </c>
      <c r="E44" s="16">
        <f t="shared" si="15"/>
        <v>0.380555555555556</v>
      </c>
      <c r="F44" s="17">
        <f t="shared" si="16"/>
        <v>9</v>
      </c>
      <c r="G44" s="17">
        <f t="shared" si="17"/>
        <v>1</v>
      </c>
      <c r="H44" s="17">
        <f t="shared" si="26"/>
        <v>8</v>
      </c>
      <c r="I44" s="17">
        <f t="shared" si="19"/>
        <v>11</v>
      </c>
      <c r="J44" s="17" t="str">
        <f t="shared" si="27"/>
        <v/>
      </c>
      <c r="K44" s="16"/>
      <c r="L44" s="15" t="s">
        <v>149</v>
      </c>
      <c r="M44" s="12" t="s">
        <v>54</v>
      </c>
      <c r="N44" s="16" t="s">
        <v>178</v>
      </c>
      <c r="O44" s="16" t="s">
        <v>186</v>
      </c>
      <c r="P44" s="16">
        <f t="shared" si="21"/>
        <v>0.375694444444444</v>
      </c>
      <c r="Q44" s="17">
        <f t="shared" si="22"/>
        <v>9</v>
      </c>
      <c r="R44" s="17">
        <f t="shared" si="23"/>
        <v>1</v>
      </c>
      <c r="S44" s="17">
        <f t="shared" si="24"/>
        <v>8</v>
      </c>
      <c r="T44" s="17">
        <f t="shared" si="25"/>
        <v>11</v>
      </c>
      <c r="U44" s="17"/>
      <c r="V44" s="16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ht="24" spans="1:32">
      <c r="A45" s="15" t="s">
        <v>151</v>
      </c>
      <c r="B45" s="12" t="s">
        <v>47</v>
      </c>
      <c r="C45" s="16" t="s">
        <v>79</v>
      </c>
      <c r="D45" s="16" t="s">
        <v>59</v>
      </c>
      <c r="E45" s="16">
        <f t="shared" si="15"/>
        <v>0.388888888888889</v>
      </c>
      <c r="F45" s="17">
        <f t="shared" si="16"/>
        <v>9.5</v>
      </c>
      <c r="G45" s="17">
        <f t="shared" si="17"/>
        <v>1</v>
      </c>
      <c r="H45" s="17">
        <f t="shared" si="26"/>
        <v>8</v>
      </c>
      <c r="I45" s="17">
        <f t="shared" si="19"/>
        <v>11</v>
      </c>
      <c r="J45" s="17"/>
      <c r="K45" s="16"/>
      <c r="L45" s="19" t="s">
        <v>153</v>
      </c>
      <c r="M45" s="12" t="s">
        <v>28</v>
      </c>
      <c r="N45" s="31">
        <v>0.5</v>
      </c>
      <c r="O45" s="16" t="s">
        <v>33</v>
      </c>
      <c r="P45" s="16" t="str">
        <f t="shared" si="21"/>
        <v/>
      </c>
      <c r="Q45" s="17" t="str">
        <f t="shared" si="22"/>
        <v/>
      </c>
      <c r="R45" s="17">
        <v>1</v>
      </c>
      <c r="S45" s="17">
        <v>6</v>
      </c>
      <c r="T45" s="17">
        <v>11</v>
      </c>
      <c r="U45" s="17"/>
      <c r="V45" s="16" t="s">
        <v>187</v>
      </c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ht="14.25" spans="1:32">
      <c r="A46" s="15" t="s">
        <v>155</v>
      </c>
      <c r="B46" s="12" t="s">
        <v>54</v>
      </c>
      <c r="C46" s="16" t="s">
        <v>171</v>
      </c>
      <c r="D46" s="16" t="s">
        <v>188</v>
      </c>
      <c r="E46" s="16">
        <f t="shared" si="15"/>
        <v>0.385416666666667</v>
      </c>
      <c r="F46" s="17">
        <f t="shared" si="16"/>
        <v>9</v>
      </c>
      <c r="G46" s="17">
        <f t="shared" si="17"/>
        <v>1</v>
      </c>
      <c r="H46" s="17">
        <f t="shared" si="26"/>
        <v>8</v>
      </c>
      <c r="I46" s="17">
        <f t="shared" si="19"/>
        <v>11</v>
      </c>
      <c r="J46" s="17"/>
      <c r="K46" s="16"/>
      <c r="L46" s="15" t="s">
        <v>157</v>
      </c>
      <c r="M46" s="12" t="s">
        <v>35</v>
      </c>
      <c r="N46" s="16" t="s">
        <v>33</v>
      </c>
      <c r="O46" s="16" t="s">
        <v>33</v>
      </c>
      <c r="P46" s="16" t="str">
        <f t="shared" si="21"/>
        <v/>
      </c>
      <c r="Q46" s="17" t="str">
        <f t="shared" si="22"/>
        <v/>
      </c>
      <c r="R46" s="17" t="str">
        <f t="shared" ref="R46:R49" si="28">IF(N46="      ","",IF(--O46&lt;--"12:20",,IF(--N46&lt;--"12:20",IF(--O46&lt;=--"20:00",1,1.5),IF(--O46&lt;=--"20:00",0,0.5))))</f>
        <v/>
      </c>
      <c r="S46" s="17" t="str">
        <f t="shared" ref="S46:S50" si="29">IF(Q46="","",IF(Q46-R46&lt;=8,Q46-R46,8))</f>
        <v/>
      </c>
      <c r="T46" s="17" t="str">
        <f t="shared" ref="T46:T49" si="30">IF(R46="","",IF(Q46-R46&lt;5,"",IF(AND(Q46-R46&gt;=5,Q46-R46&lt;10),11,22)))</f>
        <v/>
      </c>
      <c r="U46" s="17"/>
      <c r="V46" s="16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ht="14.25" spans="1:32">
      <c r="A47" s="15" t="s">
        <v>158</v>
      </c>
      <c r="B47" s="12" t="s">
        <v>28</v>
      </c>
      <c r="C47" s="16" t="s">
        <v>184</v>
      </c>
      <c r="D47" s="16" t="s">
        <v>181</v>
      </c>
      <c r="E47" s="16">
        <f t="shared" si="15"/>
        <v>0.384722222222222</v>
      </c>
      <c r="F47" s="17">
        <f t="shared" si="16"/>
        <v>9</v>
      </c>
      <c r="G47" s="17">
        <f t="shared" si="17"/>
        <v>1</v>
      </c>
      <c r="H47" s="17">
        <f t="shared" si="26"/>
        <v>8</v>
      </c>
      <c r="I47" s="17">
        <f t="shared" si="19"/>
        <v>11</v>
      </c>
      <c r="J47" s="17"/>
      <c r="K47" s="16"/>
      <c r="L47" s="15" t="s">
        <v>159</v>
      </c>
      <c r="M47" s="12" t="s">
        <v>32</v>
      </c>
      <c r="N47" s="16" t="s">
        <v>33</v>
      </c>
      <c r="O47" s="16" t="s">
        <v>33</v>
      </c>
      <c r="P47" s="16" t="str">
        <f t="shared" si="21"/>
        <v/>
      </c>
      <c r="Q47" s="17" t="str">
        <f t="shared" si="22"/>
        <v/>
      </c>
      <c r="R47" s="17" t="str">
        <f t="shared" si="28"/>
        <v/>
      </c>
      <c r="S47" s="17" t="str">
        <f t="shared" si="29"/>
        <v/>
      </c>
      <c r="T47" s="17" t="str">
        <f t="shared" si="30"/>
        <v/>
      </c>
      <c r="U47" s="17"/>
      <c r="V47" s="16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ht="14.25" spans="1:32">
      <c r="A48" s="15" t="s">
        <v>160</v>
      </c>
      <c r="B48" s="12" t="s">
        <v>35</v>
      </c>
      <c r="C48" s="16" t="s">
        <v>33</v>
      </c>
      <c r="D48" s="16" t="s">
        <v>33</v>
      </c>
      <c r="E48" s="16" t="str">
        <f t="shared" si="15"/>
        <v/>
      </c>
      <c r="F48" s="17" t="str">
        <f t="shared" si="16"/>
        <v/>
      </c>
      <c r="G48" s="17" t="str">
        <f t="shared" si="17"/>
        <v/>
      </c>
      <c r="H48" s="17" t="str">
        <f t="shared" si="26"/>
        <v/>
      </c>
      <c r="I48" s="17" t="str">
        <f t="shared" si="19"/>
        <v/>
      </c>
      <c r="J48" s="17"/>
      <c r="K48" s="16"/>
      <c r="L48" s="19" t="s">
        <v>161</v>
      </c>
      <c r="M48" s="12" t="s">
        <v>37</v>
      </c>
      <c r="N48" s="16">
        <v>0.541666666666667</v>
      </c>
      <c r="O48" s="16">
        <v>0.805555555555556</v>
      </c>
      <c r="P48" s="16">
        <f t="shared" si="21"/>
        <v>0.263888888888889</v>
      </c>
      <c r="Q48" s="17">
        <f t="shared" si="22"/>
        <v>6.5</v>
      </c>
      <c r="R48" s="17">
        <f t="shared" si="28"/>
        <v>0</v>
      </c>
      <c r="S48" s="17">
        <f t="shared" si="29"/>
        <v>6.5</v>
      </c>
      <c r="T48" s="17">
        <f t="shared" si="30"/>
        <v>11</v>
      </c>
      <c r="U48" s="17"/>
      <c r="V48" s="16" t="s">
        <v>189</v>
      </c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ht="14.25" spans="1:32">
      <c r="A49" s="15" t="s">
        <v>162</v>
      </c>
      <c r="B49" s="12" t="s">
        <v>32</v>
      </c>
      <c r="C49" s="16" t="s">
        <v>33</v>
      </c>
      <c r="D49" s="16" t="s">
        <v>33</v>
      </c>
      <c r="E49" s="16" t="str">
        <f t="shared" si="15"/>
        <v/>
      </c>
      <c r="F49" s="17" t="str">
        <f t="shared" si="16"/>
        <v/>
      </c>
      <c r="G49" s="17" t="str">
        <f t="shared" si="17"/>
        <v/>
      </c>
      <c r="H49" s="17" t="str">
        <f t="shared" si="26"/>
        <v/>
      </c>
      <c r="I49" s="17" t="str">
        <f t="shared" si="19"/>
        <v/>
      </c>
      <c r="J49" s="17"/>
      <c r="K49" s="16"/>
      <c r="L49" s="15" t="s">
        <v>163</v>
      </c>
      <c r="M49" s="12" t="s">
        <v>42</v>
      </c>
      <c r="N49" s="16">
        <v>0.394444444444444</v>
      </c>
      <c r="O49" s="16">
        <v>0.775694444444444</v>
      </c>
      <c r="P49" s="16">
        <f t="shared" si="21"/>
        <v>0.38125</v>
      </c>
      <c r="Q49" s="17">
        <f t="shared" si="22"/>
        <v>9</v>
      </c>
      <c r="R49" s="17">
        <f t="shared" si="28"/>
        <v>1</v>
      </c>
      <c r="S49" s="17">
        <f t="shared" si="29"/>
        <v>8</v>
      </c>
      <c r="T49" s="17">
        <f t="shared" si="30"/>
        <v>11</v>
      </c>
      <c r="U49" s="17"/>
      <c r="V49" s="16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ht="14.25" spans="1:32">
      <c r="A50" s="15" t="s">
        <v>164</v>
      </c>
      <c r="B50" s="12" t="s">
        <v>37</v>
      </c>
      <c r="C50" s="16" t="s">
        <v>182</v>
      </c>
      <c r="D50" s="16" t="s">
        <v>179</v>
      </c>
      <c r="E50" s="16">
        <f t="shared" si="15"/>
        <v>0.39375</v>
      </c>
      <c r="F50" s="17">
        <f t="shared" si="16"/>
        <v>9.5</v>
      </c>
      <c r="G50" s="17">
        <f t="shared" si="17"/>
        <v>1</v>
      </c>
      <c r="H50" s="17">
        <f t="shared" si="26"/>
        <v>8</v>
      </c>
      <c r="I50" s="17">
        <f t="shared" si="19"/>
        <v>11</v>
      </c>
      <c r="J50" s="17"/>
      <c r="K50" s="16"/>
      <c r="L50" s="15" t="s">
        <v>96</v>
      </c>
      <c r="M50" s="12" t="s">
        <v>96</v>
      </c>
      <c r="N50" s="16" t="s">
        <v>96</v>
      </c>
      <c r="O50" s="16" t="s">
        <v>96</v>
      </c>
      <c r="P50" s="16" t="str">
        <f t="shared" si="21"/>
        <v/>
      </c>
      <c r="Q50" s="17" t="str">
        <f t="shared" si="22"/>
        <v/>
      </c>
      <c r="R50" s="17"/>
      <c r="S50" s="17" t="str">
        <f t="shared" si="29"/>
        <v/>
      </c>
      <c r="T50" s="17"/>
      <c r="U50" s="17"/>
      <c r="V50" s="16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ht="14.25" spans="1:32">
      <c r="A51" s="4"/>
      <c r="B51" s="2"/>
      <c r="C51" s="20"/>
      <c r="D51" s="20"/>
      <c r="E51" s="21"/>
      <c r="F51" s="22"/>
      <c r="G51" s="22"/>
      <c r="H51" s="22"/>
      <c r="I51" s="28">
        <f>SUM(I35:I50)</f>
        <v>110</v>
      </c>
      <c r="J51" s="22"/>
      <c r="K51" s="29"/>
      <c r="L51" s="5"/>
      <c r="M51" s="2"/>
      <c r="N51" s="3"/>
      <c r="O51" s="3"/>
      <c r="P51" s="21"/>
      <c r="Q51" s="22"/>
      <c r="R51" s="22"/>
      <c r="S51" s="22"/>
      <c r="T51" s="28">
        <f>SUM(T35:T50)</f>
        <v>121</v>
      </c>
      <c r="U51" s="22"/>
      <c r="V51" s="29"/>
      <c r="W51" s="35" t="s">
        <v>23</v>
      </c>
      <c r="X51" s="36">
        <f>SUM(I35:I50,T35:T50)</f>
        <v>231</v>
      </c>
      <c r="Y51" s="3"/>
      <c r="Z51" s="3"/>
      <c r="AA51" s="3"/>
      <c r="AB51" s="3"/>
      <c r="AC51" s="3"/>
      <c r="AD51" s="3"/>
      <c r="AE51" s="3"/>
      <c r="AF51" s="3"/>
    </row>
    <row r="52" ht="14.25" spans="1:32">
      <c r="A52" s="1"/>
      <c r="B52" s="2"/>
      <c r="C52" s="3"/>
      <c r="D52" s="3"/>
      <c r="E52" s="23"/>
      <c r="F52" s="23"/>
      <c r="G52" s="23"/>
      <c r="H52" s="23">
        <f>SUM(H35:H51)</f>
        <v>75</v>
      </c>
      <c r="I52" s="23"/>
      <c r="J52" s="23"/>
      <c r="K52" s="30"/>
      <c r="L52" s="2"/>
      <c r="M52" s="2"/>
      <c r="N52" s="3"/>
      <c r="O52" s="3"/>
      <c r="P52" s="23"/>
      <c r="Q52" s="23"/>
      <c r="R52" s="23"/>
      <c r="S52" s="23">
        <f>SUM(S35:S51)</f>
        <v>84.5</v>
      </c>
      <c r="T52" s="23"/>
      <c r="U52" s="23"/>
      <c r="V52" s="30"/>
      <c r="W52" s="36" t="s">
        <v>98</v>
      </c>
      <c r="X52" s="36">
        <f>SUM(H35:H50)+SUM(J35:J50)+SUM(S35:S50)+SUM(U35:U50)</f>
        <v>162</v>
      </c>
      <c r="Y52" s="3"/>
      <c r="Z52" s="3"/>
      <c r="AA52" s="3"/>
      <c r="AB52" s="3"/>
      <c r="AC52" s="3"/>
      <c r="AD52" s="3"/>
      <c r="AE52" s="3"/>
      <c r="AF52" s="3"/>
    </row>
    <row r="53" ht="14.25" spans="1:32">
      <c r="A53" s="1"/>
      <c r="B53" s="2"/>
      <c r="C53" s="3"/>
      <c r="D53" s="3"/>
      <c r="E53" s="3"/>
      <c r="F53" s="3"/>
      <c r="G53" s="3"/>
      <c r="H53" s="3"/>
      <c r="I53" s="3"/>
      <c r="J53" s="3"/>
      <c r="K53" s="3"/>
      <c r="L53" s="2"/>
      <c r="M53" s="2"/>
      <c r="N53" s="3"/>
      <c r="O53" s="3"/>
      <c r="P53" s="3"/>
      <c r="Q53" s="3"/>
      <c r="R53" s="3"/>
      <c r="S53" s="3"/>
      <c r="T53" s="3"/>
      <c r="U53" s="3"/>
      <c r="V53" s="3"/>
      <c r="W53" s="36" t="s">
        <v>99</v>
      </c>
      <c r="X53" s="36">
        <f>SUM(J35:J50,U35:U50)</f>
        <v>2.5</v>
      </c>
      <c r="Y53" s="3"/>
      <c r="Z53" s="3"/>
      <c r="AA53" s="3"/>
      <c r="AB53" s="3"/>
      <c r="AC53" s="3"/>
      <c r="AD53" s="3"/>
      <c r="AE53" s="3"/>
      <c r="AF53" s="3"/>
    </row>
    <row r="54" ht="14.25" spans="1:32">
      <c r="A54" s="4"/>
      <c r="B54" s="5"/>
      <c r="C54" s="3"/>
      <c r="D54" s="3"/>
      <c r="E54" s="3"/>
      <c r="F54" s="3"/>
      <c r="G54" s="3"/>
      <c r="H54" s="3"/>
      <c r="I54" s="3"/>
      <c r="J54" s="3"/>
      <c r="K54" s="3"/>
      <c r="L54" s="2"/>
      <c r="M54" s="2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ht="14.25" spans="1:32">
      <c r="A55" s="6" t="s">
        <v>5</v>
      </c>
      <c r="B55" s="6"/>
      <c r="C55" s="6"/>
      <c r="D55" s="6"/>
      <c r="E55" s="6"/>
      <c r="F55" s="6" t="s">
        <v>190</v>
      </c>
      <c r="G55" s="6"/>
      <c r="H55" s="6"/>
      <c r="I55" s="6"/>
      <c r="J55" s="6"/>
      <c r="K55" s="6"/>
      <c r="L55" s="6" t="s">
        <v>191</v>
      </c>
      <c r="M55" s="6"/>
      <c r="N55" s="6"/>
      <c r="O55" s="6"/>
      <c r="P55" s="6" t="s">
        <v>104</v>
      </c>
      <c r="Q55" s="6"/>
      <c r="R55" s="6"/>
      <c r="S55" s="6"/>
      <c r="T55" s="6"/>
      <c r="U55" s="6"/>
      <c r="V55" s="6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ht="14.25" spans="1:32">
      <c r="A56" s="6" t="s">
        <v>192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ht="14.25" spans="1:32">
      <c r="A57" s="6" t="s">
        <v>12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ht="14.25" spans="1:32">
      <c r="A58" s="6"/>
      <c r="B58" s="7"/>
      <c r="C58" s="8" t="s">
        <v>14</v>
      </c>
      <c r="D58" s="8"/>
      <c r="E58" s="9"/>
      <c r="F58" s="10" t="s">
        <v>15</v>
      </c>
      <c r="G58" s="10"/>
      <c r="H58" s="10"/>
      <c r="I58" s="10"/>
      <c r="J58" s="10"/>
      <c r="K58" s="10"/>
      <c r="L58" s="24"/>
      <c r="M58" s="7"/>
      <c r="N58" s="8" t="s">
        <v>14</v>
      </c>
      <c r="O58" s="8"/>
      <c r="P58" s="9"/>
      <c r="Q58" s="34" t="s">
        <v>15</v>
      </c>
      <c r="R58" s="34"/>
      <c r="S58" s="34"/>
      <c r="T58" s="34"/>
      <c r="U58" s="34"/>
      <c r="V58" s="34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ht="14.25" spans="1:32">
      <c r="A59" s="11" t="s">
        <v>16</v>
      </c>
      <c r="B59" s="12" t="s">
        <v>17</v>
      </c>
      <c r="C59" s="13" t="s">
        <v>18</v>
      </c>
      <c r="D59" s="13" t="s">
        <v>19</v>
      </c>
      <c r="E59" s="13"/>
      <c r="F59" s="14" t="s">
        <v>20</v>
      </c>
      <c r="G59" s="14" t="s">
        <v>26</v>
      </c>
      <c r="H59" s="14" t="s">
        <v>22</v>
      </c>
      <c r="I59" s="14" t="s">
        <v>23</v>
      </c>
      <c r="J59" s="14" t="s">
        <v>24</v>
      </c>
      <c r="K59" s="25" t="s">
        <v>25</v>
      </c>
      <c r="L59" s="26" t="s">
        <v>16</v>
      </c>
      <c r="M59" s="12" t="s">
        <v>17</v>
      </c>
      <c r="N59" s="13" t="s">
        <v>18</v>
      </c>
      <c r="O59" s="13" t="s">
        <v>19</v>
      </c>
      <c r="P59" s="13"/>
      <c r="Q59" s="14" t="s">
        <v>20</v>
      </c>
      <c r="R59" s="14" t="s">
        <v>26</v>
      </c>
      <c r="S59" s="14" t="s">
        <v>22</v>
      </c>
      <c r="T59" s="14" t="s">
        <v>23</v>
      </c>
      <c r="U59" s="14" t="s">
        <v>24</v>
      </c>
      <c r="V59" s="25" t="s">
        <v>25</v>
      </c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ht="14.25" spans="1:32">
      <c r="A60" s="15" t="s">
        <v>108</v>
      </c>
      <c r="B60" s="12" t="s">
        <v>32</v>
      </c>
      <c r="C60" s="16" t="s">
        <v>33</v>
      </c>
      <c r="D60" s="16" t="s">
        <v>33</v>
      </c>
      <c r="E60" s="16" t="str">
        <f t="shared" ref="E60:E75" si="31">IFERROR(D60-C60,"")</f>
        <v/>
      </c>
      <c r="F60" s="17" t="str">
        <f t="shared" ref="F60:F75" si="32">IF(E60&lt;&gt;"",CEILING(E60*24-1/3.000001,0.5),"")</f>
        <v/>
      </c>
      <c r="G60" s="17" t="str">
        <f t="shared" ref="G60:G75" si="33">IF(C60="      ","",IF(--D60&lt;--"12:20",,IF(--C60&lt;--"12:20",IF(--D60&lt;=--"20:00",1,1.5),IF(--D60&lt;=--"20:00",0,0.5))))</f>
        <v/>
      </c>
      <c r="H60" s="17" t="str">
        <f t="shared" ref="H60:H62" si="34">IF(F60="","",IF(F60-G60&lt;=8,F60-G60,8))</f>
        <v/>
      </c>
      <c r="I60" s="17" t="str">
        <f t="shared" ref="I60:I75" si="35">IF(G60="","",IF(F60-G60&lt;5,"",IF(AND(F60-G60&gt;=5,F60-G60&lt;10),11,22)))</f>
        <v/>
      </c>
      <c r="J60" s="17" t="str">
        <f>IF(H60="","",IF(H60&lt;8,"",IF(F60-G60-H60=0,"",F60-G60-H60)))</f>
        <v/>
      </c>
      <c r="K60" s="16"/>
      <c r="L60" s="15" t="s">
        <v>109</v>
      </c>
      <c r="M60" s="12" t="s">
        <v>42</v>
      </c>
      <c r="N60" s="16" t="s">
        <v>55</v>
      </c>
      <c r="O60" s="16" t="s">
        <v>71</v>
      </c>
      <c r="P60" s="16">
        <f t="shared" ref="P60:P75" si="36">IFERROR(O60-N60,"")</f>
        <v>0.376388888888889</v>
      </c>
      <c r="Q60" s="17">
        <f t="shared" ref="Q60:Q75" si="37">IF(P60&lt;&gt;"",CEILING(P60*24-1/3.000001,0.5),"")</f>
        <v>9</v>
      </c>
      <c r="R60" s="17">
        <f t="shared" ref="R60:R69" si="38">IF(N60="      ","",IF(--O60&lt;--"12:20",,IF(--N60&lt;--"12:20",IF(--O60&lt;=--"20:00",1,1.5),IF(--O60&lt;=--"20:00",0,0.5))))</f>
        <v>1</v>
      </c>
      <c r="S60" s="17">
        <f t="shared" ref="S60:S69" si="39">IF(Q60="","",IF(Q60-R60&lt;=8,Q60-R60,8))</f>
        <v>8</v>
      </c>
      <c r="T60" s="17">
        <f t="shared" ref="T60:T69" si="40">IF(R60="","",IF(Q60-R60&lt;5,"",IF(AND(Q60-R60&gt;=5,Q60-R60&lt;10),11,22)))</f>
        <v>11</v>
      </c>
      <c r="U60" s="17"/>
      <c r="V60" s="16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ht="14.25" spans="1:32">
      <c r="A61" s="15" t="s">
        <v>113</v>
      </c>
      <c r="B61" s="12" t="s">
        <v>37</v>
      </c>
      <c r="C61" s="16" t="s">
        <v>33</v>
      </c>
      <c r="D61" s="16" t="s">
        <v>33</v>
      </c>
      <c r="E61" s="16" t="str">
        <f t="shared" si="31"/>
        <v/>
      </c>
      <c r="F61" s="17" t="str">
        <f t="shared" si="32"/>
        <v/>
      </c>
      <c r="G61" s="17" t="str">
        <f t="shared" si="33"/>
        <v/>
      </c>
      <c r="H61" s="17" t="str">
        <f t="shared" si="34"/>
        <v/>
      </c>
      <c r="I61" s="17" t="str">
        <f t="shared" si="35"/>
        <v/>
      </c>
      <c r="J61" s="17" t="str">
        <f>IF(H61="","",IF(H61&lt;8,"",IF(F61-G61-H61=0,"",F61-G61-H61)))</f>
        <v/>
      </c>
      <c r="K61" s="16"/>
      <c r="L61" s="15" t="s">
        <v>114</v>
      </c>
      <c r="M61" s="12" t="s">
        <v>47</v>
      </c>
      <c r="N61" s="16" t="s">
        <v>193</v>
      </c>
      <c r="O61" s="16" t="s">
        <v>179</v>
      </c>
      <c r="P61" s="16">
        <f t="shared" si="36"/>
        <v>0.402777777777778</v>
      </c>
      <c r="Q61" s="17">
        <f t="shared" si="37"/>
        <v>9.5</v>
      </c>
      <c r="R61" s="17">
        <f t="shared" si="38"/>
        <v>1</v>
      </c>
      <c r="S61" s="17">
        <f t="shared" si="39"/>
        <v>8</v>
      </c>
      <c r="T61" s="17">
        <f t="shared" si="40"/>
        <v>11</v>
      </c>
      <c r="U61" s="17"/>
      <c r="V61" s="16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ht="14.25" spans="1:32">
      <c r="A62" s="15" t="s">
        <v>117</v>
      </c>
      <c r="B62" s="12" t="s">
        <v>42</v>
      </c>
      <c r="C62" s="16" t="s">
        <v>194</v>
      </c>
      <c r="D62" s="16" t="s">
        <v>195</v>
      </c>
      <c r="E62" s="16">
        <f t="shared" si="31"/>
        <v>0.434027777777778</v>
      </c>
      <c r="F62" s="17">
        <f t="shared" si="32"/>
        <v>10.5</v>
      </c>
      <c r="G62" s="17">
        <f t="shared" si="33"/>
        <v>1</v>
      </c>
      <c r="H62" s="17">
        <f t="shared" si="34"/>
        <v>8</v>
      </c>
      <c r="I62" s="17">
        <f t="shared" si="35"/>
        <v>11</v>
      </c>
      <c r="J62" s="17"/>
      <c r="K62" s="16"/>
      <c r="L62" s="15" t="s">
        <v>118</v>
      </c>
      <c r="M62" s="12" t="s">
        <v>54</v>
      </c>
      <c r="N62" s="16" t="s">
        <v>196</v>
      </c>
      <c r="O62" s="16" t="s">
        <v>197</v>
      </c>
      <c r="P62" s="16">
        <f t="shared" si="36"/>
        <v>0.399305555555556</v>
      </c>
      <c r="Q62" s="17">
        <f t="shared" si="37"/>
        <v>9.5</v>
      </c>
      <c r="R62" s="17">
        <f t="shared" si="38"/>
        <v>1</v>
      </c>
      <c r="S62" s="17">
        <f t="shared" si="39"/>
        <v>8</v>
      </c>
      <c r="T62" s="17">
        <f t="shared" si="40"/>
        <v>11</v>
      </c>
      <c r="U62" s="17"/>
      <c r="V62" s="16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ht="14.25" spans="1:32">
      <c r="A63" s="18" t="s">
        <v>121</v>
      </c>
      <c r="B63" s="12" t="s">
        <v>47</v>
      </c>
      <c r="C63" s="16" t="s">
        <v>137</v>
      </c>
      <c r="D63" s="16" t="s">
        <v>198</v>
      </c>
      <c r="E63" s="16">
        <f t="shared" si="31"/>
        <v>0.270138888888889</v>
      </c>
      <c r="F63" s="17">
        <f t="shared" si="32"/>
        <v>6.5</v>
      </c>
      <c r="G63" s="17">
        <f t="shared" si="33"/>
        <v>1</v>
      </c>
      <c r="H63" s="17">
        <v>4</v>
      </c>
      <c r="I63" s="17">
        <f t="shared" si="35"/>
        <v>11</v>
      </c>
      <c r="J63" s="17">
        <v>1.5</v>
      </c>
      <c r="K63" s="16"/>
      <c r="L63" s="15" t="s">
        <v>123</v>
      </c>
      <c r="M63" s="12" t="s">
        <v>28</v>
      </c>
      <c r="N63" s="16" t="s">
        <v>199</v>
      </c>
      <c r="O63" s="16" t="s">
        <v>181</v>
      </c>
      <c r="P63" s="16">
        <f t="shared" si="36"/>
        <v>0.377083333333333</v>
      </c>
      <c r="Q63" s="17">
        <f t="shared" si="37"/>
        <v>9</v>
      </c>
      <c r="R63" s="17">
        <f t="shared" si="38"/>
        <v>1</v>
      </c>
      <c r="S63" s="17">
        <f t="shared" si="39"/>
        <v>8</v>
      </c>
      <c r="T63" s="17">
        <f t="shared" si="40"/>
        <v>11</v>
      </c>
      <c r="U63" s="17"/>
      <c r="V63" s="16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ht="14.25" spans="1:32">
      <c r="A64" s="15" t="s">
        <v>126</v>
      </c>
      <c r="B64" s="12" t="s">
        <v>54</v>
      </c>
      <c r="C64" s="16" t="s">
        <v>200</v>
      </c>
      <c r="D64" s="16" t="s">
        <v>201</v>
      </c>
      <c r="E64" s="16">
        <f t="shared" si="31"/>
        <v>0.523611111111111</v>
      </c>
      <c r="F64" s="17">
        <f t="shared" si="32"/>
        <v>12.5</v>
      </c>
      <c r="G64" s="17">
        <f t="shared" si="33"/>
        <v>1.5</v>
      </c>
      <c r="H64" s="17">
        <f t="shared" ref="H64:H71" si="41">IF(F64="","",IF(F64-G64&lt;=8,F64-G64,8))</f>
        <v>8</v>
      </c>
      <c r="I64" s="17">
        <f t="shared" si="35"/>
        <v>22</v>
      </c>
      <c r="J64" s="17"/>
      <c r="K64" s="16"/>
      <c r="L64" s="15" t="s">
        <v>129</v>
      </c>
      <c r="M64" s="12" t="s">
        <v>35</v>
      </c>
      <c r="N64" s="16" t="s">
        <v>33</v>
      </c>
      <c r="O64" s="16" t="s">
        <v>33</v>
      </c>
      <c r="P64" s="16" t="str">
        <f t="shared" si="36"/>
        <v/>
      </c>
      <c r="Q64" s="17" t="str">
        <f t="shared" si="37"/>
        <v/>
      </c>
      <c r="R64" s="17" t="str">
        <f t="shared" si="38"/>
        <v/>
      </c>
      <c r="S64" s="17" t="str">
        <f t="shared" si="39"/>
        <v/>
      </c>
      <c r="T64" s="17" t="str">
        <f t="shared" si="40"/>
        <v/>
      </c>
      <c r="U64" s="17"/>
      <c r="V64" s="16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ht="14.25" spans="1:32">
      <c r="A65" s="15" t="s">
        <v>130</v>
      </c>
      <c r="B65" s="12" t="s">
        <v>28</v>
      </c>
      <c r="C65" s="16" t="s">
        <v>202</v>
      </c>
      <c r="D65" s="16" t="s">
        <v>203</v>
      </c>
      <c r="E65" s="16">
        <f t="shared" si="31"/>
        <v>0.333333333333333</v>
      </c>
      <c r="F65" s="17">
        <f t="shared" si="32"/>
        <v>8</v>
      </c>
      <c r="G65" s="17">
        <f t="shared" si="33"/>
        <v>1</v>
      </c>
      <c r="H65" s="17">
        <v>8</v>
      </c>
      <c r="I65" s="17">
        <f t="shared" si="35"/>
        <v>11</v>
      </c>
      <c r="J65" s="17"/>
      <c r="K65" s="16" t="s">
        <v>133</v>
      </c>
      <c r="L65" s="15" t="s">
        <v>134</v>
      </c>
      <c r="M65" s="12" t="s">
        <v>32</v>
      </c>
      <c r="N65" s="16" t="s">
        <v>33</v>
      </c>
      <c r="O65" s="16" t="s">
        <v>33</v>
      </c>
      <c r="P65" s="16" t="str">
        <f t="shared" si="36"/>
        <v/>
      </c>
      <c r="Q65" s="17" t="str">
        <f t="shared" si="37"/>
        <v/>
      </c>
      <c r="R65" s="17" t="str">
        <f t="shared" si="38"/>
        <v/>
      </c>
      <c r="S65" s="17" t="str">
        <f t="shared" si="39"/>
        <v/>
      </c>
      <c r="T65" s="17" t="str">
        <f t="shared" si="40"/>
        <v/>
      </c>
      <c r="U65" s="17"/>
      <c r="V65" s="16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ht="14.25" spans="1:32">
      <c r="A66" s="15" t="s">
        <v>135</v>
      </c>
      <c r="B66" s="12" t="s">
        <v>35</v>
      </c>
      <c r="C66" s="16" t="s">
        <v>33</v>
      </c>
      <c r="D66" s="16" t="s">
        <v>33</v>
      </c>
      <c r="E66" s="16" t="str">
        <f t="shared" si="31"/>
        <v/>
      </c>
      <c r="F66" s="17" t="str">
        <f t="shared" si="32"/>
        <v/>
      </c>
      <c r="G66" s="17" t="str">
        <f t="shared" si="33"/>
        <v/>
      </c>
      <c r="H66" s="17" t="str">
        <f t="shared" si="41"/>
        <v/>
      </c>
      <c r="I66" s="17" t="str">
        <f t="shared" si="35"/>
        <v/>
      </c>
      <c r="J66" s="17" t="str">
        <f>IF(H66="","",IF(H66&lt;8,"",IF(F66-G66-H66=0,"",F66-G66-H66)))</f>
        <v/>
      </c>
      <c r="K66" s="16"/>
      <c r="L66" s="15" t="s">
        <v>136</v>
      </c>
      <c r="M66" s="12" t="s">
        <v>37</v>
      </c>
      <c r="N66" s="16" t="s">
        <v>79</v>
      </c>
      <c r="O66" s="16" t="s">
        <v>71</v>
      </c>
      <c r="P66" s="16">
        <f t="shared" si="36"/>
        <v>0.380555555555556</v>
      </c>
      <c r="Q66" s="17">
        <f t="shared" si="37"/>
        <v>9</v>
      </c>
      <c r="R66" s="17">
        <f t="shared" si="38"/>
        <v>1</v>
      </c>
      <c r="S66" s="17">
        <f t="shared" si="39"/>
        <v>8</v>
      </c>
      <c r="T66" s="17">
        <f t="shared" si="40"/>
        <v>11</v>
      </c>
      <c r="U66" s="17"/>
      <c r="V66" s="16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ht="14.25" spans="1:32">
      <c r="A67" s="15" t="s">
        <v>139</v>
      </c>
      <c r="B67" s="12" t="s">
        <v>32</v>
      </c>
      <c r="C67" s="16" t="s">
        <v>33</v>
      </c>
      <c r="D67" s="16" t="s">
        <v>33</v>
      </c>
      <c r="E67" s="16" t="str">
        <f t="shared" si="31"/>
        <v/>
      </c>
      <c r="F67" s="17" t="str">
        <f t="shared" si="32"/>
        <v/>
      </c>
      <c r="G67" s="17" t="str">
        <f t="shared" si="33"/>
        <v/>
      </c>
      <c r="H67" s="17" t="str">
        <f t="shared" si="41"/>
        <v/>
      </c>
      <c r="I67" s="17" t="str">
        <f t="shared" si="35"/>
        <v/>
      </c>
      <c r="J67" s="17" t="str">
        <f>IF(H67="","",IF(H67&lt;8,"",IF(F67-G67-H67=0,"",F67-G67-H67)))</f>
        <v/>
      </c>
      <c r="K67" s="27"/>
      <c r="L67" s="15" t="s">
        <v>140</v>
      </c>
      <c r="M67" s="12" t="s">
        <v>42</v>
      </c>
      <c r="N67" s="16" t="s">
        <v>79</v>
      </c>
      <c r="O67" s="16" t="s">
        <v>52</v>
      </c>
      <c r="P67" s="16">
        <f t="shared" si="36"/>
        <v>0.386111111111111</v>
      </c>
      <c r="Q67" s="17">
        <f t="shared" si="37"/>
        <v>9</v>
      </c>
      <c r="R67" s="17">
        <f t="shared" si="38"/>
        <v>1</v>
      </c>
      <c r="S67" s="17">
        <f t="shared" si="39"/>
        <v>8</v>
      </c>
      <c r="T67" s="17">
        <f t="shared" si="40"/>
        <v>11</v>
      </c>
      <c r="U67" s="17"/>
      <c r="V67" s="27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ht="14.25" spans="1:32">
      <c r="A68" s="15" t="s">
        <v>142</v>
      </c>
      <c r="B68" s="12" t="s">
        <v>37</v>
      </c>
      <c r="C68" s="16" t="s">
        <v>204</v>
      </c>
      <c r="D68" s="16" t="s">
        <v>59</v>
      </c>
      <c r="E68" s="16">
        <f t="shared" si="31"/>
        <v>0.396527777777778</v>
      </c>
      <c r="F68" s="17">
        <f t="shared" si="32"/>
        <v>9.5</v>
      </c>
      <c r="G68" s="17">
        <f t="shared" si="33"/>
        <v>1</v>
      </c>
      <c r="H68" s="17">
        <f t="shared" si="41"/>
        <v>8</v>
      </c>
      <c r="I68" s="17">
        <f t="shared" si="35"/>
        <v>11</v>
      </c>
      <c r="J68" s="17"/>
      <c r="K68" s="16"/>
      <c r="L68" s="15" t="s">
        <v>144</v>
      </c>
      <c r="M68" s="12" t="s">
        <v>47</v>
      </c>
      <c r="N68" s="16" t="s">
        <v>82</v>
      </c>
      <c r="O68" s="16" t="s">
        <v>205</v>
      </c>
      <c r="P68" s="16">
        <f t="shared" si="36"/>
        <v>0.398611111111111</v>
      </c>
      <c r="Q68" s="17">
        <f t="shared" si="37"/>
        <v>9.5</v>
      </c>
      <c r="R68" s="17">
        <f t="shared" si="38"/>
        <v>1</v>
      </c>
      <c r="S68" s="17">
        <f t="shared" si="39"/>
        <v>8</v>
      </c>
      <c r="T68" s="17">
        <f t="shared" si="40"/>
        <v>11</v>
      </c>
      <c r="U68" s="17"/>
      <c r="V68" s="16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ht="14.25" spans="1:32">
      <c r="A69" s="15" t="s">
        <v>147</v>
      </c>
      <c r="B69" s="12" t="s">
        <v>42</v>
      </c>
      <c r="C69" s="16" t="s">
        <v>29</v>
      </c>
      <c r="D69" s="16" t="s">
        <v>56</v>
      </c>
      <c r="E69" s="16">
        <f t="shared" si="31"/>
        <v>0.379861111111111</v>
      </c>
      <c r="F69" s="17">
        <f t="shared" si="32"/>
        <v>9</v>
      </c>
      <c r="G69" s="17">
        <f t="shared" si="33"/>
        <v>1</v>
      </c>
      <c r="H69" s="17">
        <f t="shared" si="41"/>
        <v>8</v>
      </c>
      <c r="I69" s="17">
        <f t="shared" si="35"/>
        <v>11</v>
      </c>
      <c r="J69" s="17"/>
      <c r="K69" s="16"/>
      <c r="L69" s="15" t="s">
        <v>149</v>
      </c>
      <c r="M69" s="12" t="s">
        <v>54</v>
      </c>
      <c r="N69" s="16" t="s">
        <v>206</v>
      </c>
      <c r="O69" s="16" t="s">
        <v>207</v>
      </c>
      <c r="P69" s="16">
        <f t="shared" si="36"/>
        <v>0.375</v>
      </c>
      <c r="Q69" s="17">
        <f t="shared" si="37"/>
        <v>9</v>
      </c>
      <c r="R69" s="17">
        <f t="shared" si="38"/>
        <v>1</v>
      </c>
      <c r="S69" s="17">
        <f t="shared" si="39"/>
        <v>8</v>
      </c>
      <c r="T69" s="17">
        <f t="shared" si="40"/>
        <v>11</v>
      </c>
      <c r="U69" s="17"/>
      <c r="V69" s="16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ht="14.25" spans="1:32">
      <c r="A70" s="15" t="s">
        <v>151</v>
      </c>
      <c r="B70" s="12" t="s">
        <v>47</v>
      </c>
      <c r="C70" s="16" t="s">
        <v>171</v>
      </c>
      <c r="D70" s="16" t="s">
        <v>138</v>
      </c>
      <c r="E70" s="16">
        <f t="shared" si="31"/>
        <v>0.373611111111111</v>
      </c>
      <c r="F70" s="17">
        <f t="shared" si="32"/>
        <v>9</v>
      </c>
      <c r="G70" s="17">
        <f t="shared" si="33"/>
        <v>1</v>
      </c>
      <c r="H70" s="17">
        <f t="shared" si="41"/>
        <v>8</v>
      </c>
      <c r="I70" s="17">
        <f t="shared" si="35"/>
        <v>11</v>
      </c>
      <c r="J70" s="17"/>
      <c r="K70" s="16"/>
      <c r="L70" s="15" t="s">
        <v>153</v>
      </c>
      <c r="M70" s="12" t="s">
        <v>28</v>
      </c>
      <c r="N70" s="16" t="s">
        <v>208</v>
      </c>
      <c r="O70" s="16" t="s">
        <v>33</v>
      </c>
      <c r="P70" s="16" t="str">
        <f t="shared" si="36"/>
        <v/>
      </c>
      <c r="Q70" s="17" t="str">
        <f t="shared" si="37"/>
        <v/>
      </c>
      <c r="R70" s="17"/>
      <c r="S70" s="17">
        <v>8</v>
      </c>
      <c r="T70" s="17">
        <v>11</v>
      </c>
      <c r="U70" s="17"/>
      <c r="V70" s="16" t="s">
        <v>133</v>
      </c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ht="14.25" spans="1:32">
      <c r="A71" s="15" t="s">
        <v>155</v>
      </c>
      <c r="B71" s="12" t="s">
        <v>54</v>
      </c>
      <c r="C71" s="16" t="s">
        <v>171</v>
      </c>
      <c r="D71" s="16" t="s">
        <v>59</v>
      </c>
      <c r="E71" s="16">
        <f t="shared" si="31"/>
        <v>0.379166666666667</v>
      </c>
      <c r="F71" s="17">
        <f t="shared" si="32"/>
        <v>9</v>
      </c>
      <c r="G71" s="17">
        <f t="shared" si="33"/>
        <v>1</v>
      </c>
      <c r="H71" s="17">
        <f t="shared" si="41"/>
        <v>8</v>
      </c>
      <c r="I71" s="17">
        <f t="shared" si="35"/>
        <v>11</v>
      </c>
      <c r="J71" s="17"/>
      <c r="K71" s="16"/>
      <c r="L71" s="15" t="s">
        <v>157</v>
      </c>
      <c r="M71" s="12" t="s">
        <v>35</v>
      </c>
      <c r="N71" s="16" t="s">
        <v>33</v>
      </c>
      <c r="O71" s="16" t="s">
        <v>33</v>
      </c>
      <c r="P71" s="16" t="str">
        <f t="shared" si="36"/>
        <v/>
      </c>
      <c r="Q71" s="17" t="str">
        <f t="shared" si="37"/>
        <v/>
      </c>
      <c r="R71" s="17" t="str">
        <f t="shared" ref="R71:R74" si="42">IF(N71="      ","",IF(--O71&lt;--"12:20",,IF(--N71&lt;--"12:20",IF(--O71&lt;=--"20:00",1,1.5),IF(--O71&lt;=--"20:00",0,0.5))))</f>
        <v/>
      </c>
      <c r="S71" s="17" t="str">
        <f t="shared" ref="S71:S75" si="43">IF(Q71="","",IF(Q71-R71&lt;=8,Q71-R71,8))</f>
        <v/>
      </c>
      <c r="T71" s="17" t="str">
        <f t="shared" ref="T71:T74" si="44">IF(R71="","",IF(Q71-R71&lt;5,"",IF(AND(Q71-R71&gt;=5,Q71-R71&lt;10),11,22)))</f>
        <v/>
      </c>
      <c r="U71" s="17"/>
      <c r="V71" s="16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ht="14.25" spans="1:32">
      <c r="A72" s="15" t="s">
        <v>158</v>
      </c>
      <c r="B72" s="12" t="s">
        <v>28</v>
      </c>
      <c r="C72" s="16" t="s">
        <v>171</v>
      </c>
      <c r="D72" s="16" t="s">
        <v>209</v>
      </c>
      <c r="E72" s="16">
        <f t="shared" si="31"/>
        <v>0.344444444444444</v>
      </c>
      <c r="F72" s="17">
        <f t="shared" si="32"/>
        <v>8</v>
      </c>
      <c r="G72" s="17">
        <f t="shared" si="33"/>
        <v>1</v>
      </c>
      <c r="H72" s="17">
        <v>8</v>
      </c>
      <c r="I72" s="17">
        <f t="shared" si="35"/>
        <v>11</v>
      </c>
      <c r="J72" s="17"/>
      <c r="K72" s="16" t="s">
        <v>133</v>
      </c>
      <c r="L72" s="15" t="s">
        <v>159</v>
      </c>
      <c r="M72" s="12" t="s">
        <v>32</v>
      </c>
      <c r="N72" s="16" t="s">
        <v>33</v>
      </c>
      <c r="O72" s="16" t="s">
        <v>33</v>
      </c>
      <c r="P72" s="16" t="str">
        <f t="shared" si="36"/>
        <v/>
      </c>
      <c r="Q72" s="17" t="str">
        <f t="shared" si="37"/>
        <v/>
      </c>
      <c r="R72" s="17" t="str">
        <f t="shared" si="42"/>
        <v/>
      </c>
      <c r="S72" s="17" t="str">
        <f t="shared" si="43"/>
        <v/>
      </c>
      <c r="T72" s="17" t="str">
        <f t="shared" si="44"/>
        <v/>
      </c>
      <c r="U72" s="17"/>
      <c r="V72" s="16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ht="14.25" spans="1:32">
      <c r="A73" s="15" t="s">
        <v>160</v>
      </c>
      <c r="B73" s="12" t="s">
        <v>35</v>
      </c>
      <c r="C73" s="16" t="s">
        <v>33</v>
      </c>
      <c r="D73" s="16" t="s">
        <v>33</v>
      </c>
      <c r="E73" s="16" t="str">
        <f t="shared" si="31"/>
        <v/>
      </c>
      <c r="F73" s="17" t="str">
        <f t="shared" si="32"/>
        <v/>
      </c>
      <c r="G73" s="17" t="str">
        <f t="shared" si="33"/>
        <v/>
      </c>
      <c r="H73" s="17" t="str">
        <f t="shared" ref="H73:H75" si="45">IF(F73="","",IF(F73-G73&lt;=8,F73-G73,8))</f>
        <v/>
      </c>
      <c r="I73" s="17" t="str">
        <f t="shared" si="35"/>
        <v/>
      </c>
      <c r="J73" s="17"/>
      <c r="K73" s="16"/>
      <c r="L73" s="15" t="s">
        <v>161</v>
      </c>
      <c r="M73" s="12" t="s">
        <v>37</v>
      </c>
      <c r="N73" s="16">
        <v>0.391666666666667</v>
      </c>
      <c r="O73" s="16">
        <v>0.76875</v>
      </c>
      <c r="P73" s="16">
        <f t="shared" si="36"/>
        <v>0.377083333333333</v>
      </c>
      <c r="Q73" s="17">
        <f t="shared" si="37"/>
        <v>9</v>
      </c>
      <c r="R73" s="17">
        <f t="shared" si="42"/>
        <v>1</v>
      </c>
      <c r="S73" s="17">
        <f t="shared" si="43"/>
        <v>8</v>
      </c>
      <c r="T73" s="17">
        <f t="shared" si="44"/>
        <v>11</v>
      </c>
      <c r="U73" s="17"/>
      <c r="V73" s="16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ht="14.25" spans="1:32">
      <c r="A74" s="15" t="s">
        <v>162</v>
      </c>
      <c r="B74" s="12" t="s">
        <v>32</v>
      </c>
      <c r="C74" s="16" t="s">
        <v>33</v>
      </c>
      <c r="D74" s="16" t="s">
        <v>33</v>
      </c>
      <c r="E74" s="16" t="str">
        <f t="shared" si="31"/>
        <v/>
      </c>
      <c r="F74" s="17" t="str">
        <f t="shared" si="32"/>
        <v/>
      </c>
      <c r="G74" s="17" t="str">
        <f t="shared" si="33"/>
        <v/>
      </c>
      <c r="H74" s="17" t="str">
        <f t="shared" si="45"/>
        <v/>
      </c>
      <c r="I74" s="17" t="str">
        <f t="shared" si="35"/>
        <v/>
      </c>
      <c r="J74" s="17"/>
      <c r="K74" s="16"/>
      <c r="L74" s="15" t="s">
        <v>163</v>
      </c>
      <c r="M74" s="12" t="s">
        <v>42</v>
      </c>
      <c r="N74" s="16">
        <v>0.404166666666667</v>
      </c>
      <c r="O74" s="16">
        <v>0.816666666666667</v>
      </c>
      <c r="P74" s="16">
        <f t="shared" si="36"/>
        <v>0.4125</v>
      </c>
      <c r="Q74" s="17">
        <f t="shared" si="37"/>
        <v>10</v>
      </c>
      <c r="R74" s="17">
        <f t="shared" si="42"/>
        <v>1</v>
      </c>
      <c r="S74" s="17">
        <f t="shared" si="43"/>
        <v>8</v>
      </c>
      <c r="T74" s="17">
        <f t="shared" si="44"/>
        <v>11</v>
      </c>
      <c r="U74" s="17"/>
      <c r="V74" s="16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ht="14.25" spans="1:32">
      <c r="A75" s="15" t="s">
        <v>164</v>
      </c>
      <c r="B75" s="12" t="s">
        <v>37</v>
      </c>
      <c r="C75" s="16" t="s">
        <v>115</v>
      </c>
      <c r="D75" s="16" t="s">
        <v>210</v>
      </c>
      <c r="E75" s="16">
        <f t="shared" si="31"/>
        <v>0.397222222222222</v>
      </c>
      <c r="F75" s="17">
        <f t="shared" si="32"/>
        <v>9.5</v>
      </c>
      <c r="G75" s="17">
        <f t="shared" si="33"/>
        <v>1</v>
      </c>
      <c r="H75" s="17">
        <f t="shared" si="45"/>
        <v>8</v>
      </c>
      <c r="I75" s="17">
        <f t="shared" si="35"/>
        <v>11</v>
      </c>
      <c r="J75" s="17"/>
      <c r="K75" s="16"/>
      <c r="L75" s="15" t="s">
        <v>96</v>
      </c>
      <c r="M75" s="12" t="s">
        <v>96</v>
      </c>
      <c r="N75" s="16" t="s">
        <v>96</v>
      </c>
      <c r="O75" s="16" t="s">
        <v>96</v>
      </c>
      <c r="P75" s="16" t="str">
        <f t="shared" si="36"/>
        <v/>
      </c>
      <c r="Q75" s="17" t="str">
        <f t="shared" si="37"/>
        <v/>
      </c>
      <c r="R75" s="17"/>
      <c r="S75" s="17" t="str">
        <f t="shared" si="43"/>
        <v/>
      </c>
      <c r="T75" s="17"/>
      <c r="U75" s="17"/>
      <c r="V75" s="16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ht="14.25" spans="1:32">
      <c r="A76" s="4"/>
      <c r="B76" s="2"/>
      <c r="C76" s="20"/>
      <c r="D76" s="20"/>
      <c r="E76" s="21"/>
      <c r="F76" s="22"/>
      <c r="G76" s="22"/>
      <c r="H76" s="22"/>
      <c r="I76" s="28">
        <f>SUM(I60:I75)</f>
        <v>121</v>
      </c>
      <c r="J76" s="22"/>
      <c r="K76" s="29"/>
      <c r="L76" s="5"/>
      <c r="M76" s="2"/>
      <c r="N76" s="3"/>
      <c r="O76" s="3"/>
      <c r="P76" s="21"/>
      <c r="Q76" s="22"/>
      <c r="R76" s="22"/>
      <c r="S76" s="22"/>
      <c r="T76" s="28">
        <f>SUM(T60:T75)</f>
        <v>121</v>
      </c>
      <c r="U76" s="22"/>
      <c r="V76" s="29"/>
      <c r="W76" s="35" t="s">
        <v>23</v>
      </c>
      <c r="X76" s="36">
        <f>SUM(I60:I75,T60:T75)</f>
        <v>242</v>
      </c>
      <c r="Y76" s="3"/>
      <c r="Z76" s="3"/>
      <c r="AA76" s="3"/>
      <c r="AB76" s="3"/>
      <c r="AC76" s="3"/>
      <c r="AD76" s="3"/>
      <c r="AE76" s="3"/>
      <c r="AF76" s="3"/>
    </row>
    <row r="77" ht="14.25" spans="1:32">
      <c r="A77" s="1"/>
      <c r="B77" s="2"/>
      <c r="C77" s="3"/>
      <c r="D77" s="3"/>
      <c r="E77" s="23"/>
      <c r="F77" s="23"/>
      <c r="G77" s="23"/>
      <c r="H77" s="23">
        <f>SUM(H60:H76)</f>
        <v>76</v>
      </c>
      <c r="I77" s="23"/>
      <c r="J77" s="23"/>
      <c r="K77" s="30"/>
      <c r="L77" s="2"/>
      <c r="M77" s="2"/>
      <c r="N77" s="3"/>
      <c r="O77" s="3"/>
      <c r="P77" s="23"/>
      <c r="Q77" s="23"/>
      <c r="R77" s="23"/>
      <c r="S77" s="23">
        <f>SUM(S60:S76)</f>
        <v>88</v>
      </c>
      <c r="T77" s="23"/>
      <c r="U77" s="23"/>
      <c r="V77" s="30"/>
      <c r="W77" s="36" t="s">
        <v>98</v>
      </c>
      <c r="X77" s="36">
        <f>SUM(H60:H75)+SUM(J60:J75)+SUM(S60:S75)+SUM(U60:U75)</f>
        <v>165.5</v>
      </c>
      <c r="Y77" s="3"/>
      <c r="Z77" s="3"/>
      <c r="AA77" s="3"/>
      <c r="AB77" s="3"/>
      <c r="AC77" s="3"/>
      <c r="AD77" s="3"/>
      <c r="AE77" s="3"/>
      <c r="AF77" s="3"/>
    </row>
    <row r="78" ht="14.25" spans="1:32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2"/>
      <c r="M78" s="2"/>
      <c r="N78" s="3"/>
      <c r="O78" s="3"/>
      <c r="P78" s="3"/>
      <c r="Q78" s="3"/>
      <c r="R78" s="3"/>
      <c r="S78" s="3"/>
      <c r="T78" s="3"/>
      <c r="U78" s="3"/>
      <c r="V78" s="3"/>
      <c r="W78" s="36" t="s">
        <v>99</v>
      </c>
      <c r="X78" s="36">
        <f>SUM(J60:J75,U60:U75)</f>
        <v>1.5</v>
      </c>
      <c r="Y78" s="3"/>
      <c r="Z78" s="3"/>
      <c r="AA78" s="3"/>
      <c r="AB78" s="3"/>
      <c r="AC78" s="3"/>
      <c r="AD78" s="3"/>
      <c r="AE78" s="3"/>
      <c r="AF78" s="3"/>
    </row>
    <row r="79" ht="14.25" spans="1:32">
      <c r="A79" s="4"/>
      <c r="B79" s="5"/>
      <c r="C79" s="3"/>
      <c r="D79" s="3"/>
      <c r="E79" s="3"/>
      <c r="F79" s="3"/>
      <c r="G79" s="3"/>
      <c r="H79" s="3"/>
      <c r="I79" s="3"/>
      <c r="J79" s="3"/>
      <c r="K79" s="3"/>
      <c r="L79" s="2"/>
      <c r="M79" s="2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ht="14.25" spans="1:32">
      <c r="A80" s="6" t="s">
        <v>5</v>
      </c>
      <c r="B80" s="6"/>
      <c r="C80" s="6"/>
      <c r="D80" s="6"/>
      <c r="E80" s="6"/>
      <c r="F80" s="6" t="s">
        <v>211</v>
      </c>
      <c r="G80" s="6"/>
      <c r="H80" s="6"/>
      <c r="I80" s="6"/>
      <c r="J80" s="6"/>
      <c r="K80" s="6"/>
      <c r="L80" s="6" t="s">
        <v>212</v>
      </c>
      <c r="M80" s="6"/>
      <c r="N80" s="6"/>
      <c r="O80" s="6"/>
      <c r="P80" s="6" t="s">
        <v>104</v>
      </c>
      <c r="Q80" s="6"/>
      <c r="R80" s="6"/>
      <c r="S80" s="6"/>
      <c r="T80" s="6"/>
      <c r="U80" s="6"/>
      <c r="V80" s="6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ht="14.25" spans="1:32">
      <c r="A81" s="6" t="s">
        <v>213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ht="14.25" spans="1:32">
      <c r="A82" s="6" t="s">
        <v>12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ht="14.25" spans="1:32">
      <c r="A83" s="6"/>
      <c r="B83" s="7"/>
      <c r="C83" s="8" t="s">
        <v>14</v>
      </c>
      <c r="D83" s="8"/>
      <c r="E83" s="9"/>
      <c r="F83" s="10" t="s">
        <v>15</v>
      </c>
      <c r="G83" s="10"/>
      <c r="H83" s="10"/>
      <c r="I83" s="10"/>
      <c r="J83" s="10"/>
      <c r="K83" s="10"/>
      <c r="L83" s="24"/>
      <c r="M83" s="7"/>
      <c r="N83" s="8" t="s">
        <v>14</v>
      </c>
      <c r="O83" s="8"/>
      <c r="P83" s="9"/>
      <c r="Q83" s="34" t="s">
        <v>15</v>
      </c>
      <c r="R83" s="34"/>
      <c r="S83" s="34"/>
      <c r="T83" s="34"/>
      <c r="U83" s="34"/>
      <c r="V83" s="34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ht="14.25" spans="1:32">
      <c r="A84" s="11" t="s">
        <v>16</v>
      </c>
      <c r="B84" s="12" t="s">
        <v>17</v>
      </c>
      <c r="C84" s="13" t="s">
        <v>18</v>
      </c>
      <c r="D84" s="13" t="s">
        <v>19</v>
      </c>
      <c r="E84" s="13"/>
      <c r="F84" s="14" t="s">
        <v>20</v>
      </c>
      <c r="G84" s="14" t="s">
        <v>26</v>
      </c>
      <c r="H84" s="14" t="s">
        <v>22</v>
      </c>
      <c r="I84" s="14" t="s">
        <v>23</v>
      </c>
      <c r="J84" s="14" t="s">
        <v>24</v>
      </c>
      <c r="K84" s="25" t="s">
        <v>25</v>
      </c>
      <c r="L84" s="26" t="s">
        <v>16</v>
      </c>
      <c r="M84" s="12" t="s">
        <v>17</v>
      </c>
      <c r="N84" s="13" t="s">
        <v>18</v>
      </c>
      <c r="O84" s="13" t="s">
        <v>19</v>
      </c>
      <c r="P84" s="13"/>
      <c r="Q84" s="14" t="s">
        <v>20</v>
      </c>
      <c r="R84" s="14" t="s">
        <v>26</v>
      </c>
      <c r="S84" s="14" t="s">
        <v>22</v>
      </c>
      <c r="T84" s="14" t="s">
        <v>23</v>
      </c>
      <c r="U84" s="14" t="s">
        <v>24</v>
      </c>
      <c r="V84" s="25" t="s">
        <v>25</v>
      </c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ht="14.25" spans="1:32">
      <c r="A85" s="15" t="s">
        <v>108</v>
      </c>
      <c r="B85" s="12" t="s">
        <v>32</v>
      </c>
      <c r="C85" s="16" t="s">
        <v>33</v>
      </c>
      <c r="D85" s="16" t="s">
        <v>33</v>
      </c>
      <c r="E85" s="16" t="str">
        <f t="shared" ref="E85:E100" si="46">IFERROR(D85-C85,"")</f>
        <v/>
      </c>
      <c r="F85" s="17" t="str">
        <f t="shared" ref="F85:F100" si="47">IF(E85&lt;&gt;"",CEILING(E85*24-1/3.000001,0.5),"")</f>
        <v/>
      </c>
      <c r="G85" s="17" t="str">
        <f t="shared" ref="G85:G100" si="48">IF(C85="      ","",IF(--D85&lt;--"12:20",,IF(--C85&lt;--"12:20",IF(--D85&lt;=--"20:00",1,1.5),IF(--D85&lt;=--"20:00",0,0.5))))</f>
        <v/>
      </c>
      <c r="H85" s="17" t="str">
        <f t="shared" ref="H85:H87" si="49">IF(F85="","",IF(F85-G85&lt;=8,F85-G85,8))</f>
        <v/>
      </c>
      <c r="I85" s="17" t="str">
        <f t="shared" ref="I85:I100" si="50">IF(G85="","",IF(F85-G85&lt;5,"",IF(AND(F85-G85&gt;=5,F85-G85&lt;10),11,22)))</f>
        <v/>
      </c>
      <c r="J85" s="17" t="str">
        <f t="shared" ref="J85:J87" si="51">IF(H85="","",IF(H85&lt;8,"",IF(F85-G85-H85=0,"",F85-G85-H85)))</f>
        <v/>
      </c>
      <c r="K85" s="16"/>
      <c r="L85" s="32" t="s">
        <v>109</v>
      </c>
      <c r="M85" s="12" t="s">
        <v>42</v>
      </c>
      <c r="N85" s="16" t="s">
        <v>33</v>
      </c>
      <c r="O85" s="16" t="s">
        <v>33</v>
      </c>
      <c r="P85" s="16" t="str">
        <f t="shared" ref="P85:P100" si="52">IFERROR(O85-N85,"")</f>
        <v/>
      </c>
      <c r="Q85" s="17" t="str">
        <f t="shared" ref="Q85:Q100" si="53">IF(P85&lt;&gt;"",CEILING(P85*24-1/3.000001,0.5),"")</f>
        <v/>
      </c>
      <c r="R85" s="17" t="str">
        <f t="shared" ref="R85:R99" si="54">IF(N85="      ","",IF(--O85&lt;--"12:20",,IF(--N85&lt;--"12:20",IF(--O85&lt;=--"20:00",1,1.5),IF(--O85&lt;=--"20:00",0,0.5))))</f>
        <v/>
      </c>
      <c r="S85" s="17">
        <v>8</v>
      </c>
      <c r="T85" s="17" t="str">
        <f t="shared" ref="T85:T99" si="55">IF(R85="","",IF(Q85-R85&lt;5,"",IF(AND(Q85-R85&gt;=5,Q85-R85&lt;10),11,22)))</f>
        <v/>
      </c>
      <c r="U85" s="17"/>
      <c r="V85" s="16" t="s">
        <v>214</v>
      </c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ht="14.25" spans="1:32">
      <c r="A86" s="15" t="s">
        <v>113</v>
      </c>
      <c r="B86" s="12" t="s">
        <v>37</v>
      </c>
      <c r="C86" s="16" t="s">
        <v>33</v>
      </c>
      <c r="D86" s="16" t="s">
        <v>33</v>
      </c>
      <c r="E86" s="16" t="str">
        <f t="shared" si="46"/>
        <v/>
      </c>
      <c r="F86" s="17" t="str">
        <f t="shared" si="47"/>
        <v/>
      </c>
      <c r="G86" s="17" t="str">
        <f t="shared" si="48"/>
        <v/>
      </c>
      <c r="H86" s="17" t="str">
        <f t="shared" si="49"/>
        <v/>
      </c>
      <c r="I86" s="17" t="str">
        <f t="shared" si="50"/>
        <v/>
      </c>
      <c r="J86" s="17" t="str">
        <f t="shared" si="51"/>
        <v/>
      </c>
      <c r="K86" s="16"/>
      <c r="L86" s="15" t="s">
        <v>114</v>
      </c>
      <c r="M86" s="12" t="s">
        <v>47</v>
      </c>
      <c r="N86" s="16" t="s">
        <v>215</v>
      </c>
      <c r="O86" s="16" t="s">
        <v>216</v>
      </c>
      <c r="P86" s="16">
        <f t="shared" si="52"/>
        <v>0.371527777777778</v>
      </c>
      <c r="Q86" s="17">
        <f t="shared" si="53"/>
        <v>9</v>
      </c>
      <c r="R86" s="17">
        <f t="shared" si="54"/>
        <v>1</v>
      </c>
      <c r="S86" s="17">
        <f t="shared" ref="S86:S97" si="56">IF(Q86="","",IF(Q86-R86&lt;=8,Q86-R86,8))</f>
        <v>8</v>
      </c>
      <c r="T86" s="17">
        <f t="shared" si="55"/>
        <v>11</v>
      </c>
      <c r="U86" s="17" t="str">
        <f t="shared" ref="U86:U97" si="57">IF(S86="","",IF(S86&lt;8,"",IF(Q86-R86-S86=0,"",Q86-R86-S86)))</f>
        <v/>
      </c>
      <c r="V86" s="16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ht="14.25" spans="1:32">
      <c r="A87" s="15" t="s">
        <v>117</v>
      </c>
      <c r="B87" s="12" t="s">
        <v>42</v>
      </c>
      <c r="C87" s="16" t="s">
        <v>119</v>
      </c>
      <c r="D87" s="16" t="s">
        <v>217</v>
      </c>
      <c r="E87" s="16">
        <f t="shared" si="46"/>
        <v>0.373611111111111</v>
      </c>
      <c r="F87" s="17">
        <f t="shared" si="47"/>
        <v>9</v>
      </c>
      <c r="G87" s="17">
        <f t="shared" si="48"/>
        <v>1</v>
      </c>
      <c r="H87" s="17">
        <f t="shared" si="49"/>
        <v>8</v>
      </c>
      <c r="I87" s="17">
        <f t="shared" si="50"/>
        <v>11</v>
      </c>
      <c r="J87" s="17" t="str">
        <f t="shared" si="51"/>
        <v/>
      </c>
      <c r="K87" s="16"/>
      <c r="L87" s="15" t="s">
        <v>118</v>
      </c>
      <c r="M87" s="12" t="s">
        <v>54</v>
      </c>
      <c r="N87" s="16" t="s">
        <v>148</v>
      </c>
      <c r="O87" s="16" t="s">
        <v>217</v>
      </c>
      <c r="P87" s="16">
        <f t="shared" si="52"/>
        <v>0.379166666666667</v>
      </c>
      <c r="Q87" s="17">
        <f t="shared" si="53"/>
        <v>9</v>
      </c>
      <c r="R87" s="17">
        <f t="shared" si="54"/>
        <v>1</v>
      </c>
      <c r="S87" s="17">
        <f t="shared" si="56"/>
        <v>8</v>
      </c>
      <c r="T87" s="17">
        <f t="shared" si="55"/>
        <v>11</v>
      </c>
      <c r="U87" s="17" t="str">
        <f t="shared" si="57"/>
        <v/>
      </c>
      <c r="V87" s="16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ht="14.25" spans="1:32">
      <c r="A88" s="18" t="s">
        <v>121</v>
      </c>
      <c r="B88" s="12" t="s">
        <v>47</v>
      </c>
      <c r="C88" s="16" t="s">
        <v>115</v>
      </c>
      <c r="D88" s="16" t="s">
        <v>218</v>
      </c>
      <c r="E88" s="16">
        <f t="shared" si="46"/>
        <v>0.368055555555556</v>
      </c>
      <c r="F88" s="17">
        <f t="shared" si="47"/>
        <v>9</v>
      </c>
      <c r="G88" s="17">
        <f t="shared" si="48"/>
        <v>1</v>
      </c>
      <c r="H88" s="17">
        <v>4</v>
      </c>
      <c r="I88" s="17">
        <f t="shared" si="50"/>
        <v>11</v>
      </c>
      <c r="J88" s="17">
        <v>4</v>
      </c>
      <c r="K88" s="16"/>
      <c r="L88" s="15" t="s">
        <v>123</v>
      </c>
      <c r="M88" s="12" t="s">
        <v>28</v>
      </c>
      <c r="N88" s="16" t="s">
        <v>219</v>
      </c>
      <c r="O88" s="16" t="s">
        <v>220</v>
      </c>
      <c r="P88" s="16">
        <f t="shared" si="52"/>
        <v>0.373611111111111</v>
      </c>
      <c r="Q88" s="17">
        <f t="shared" si="53"/>
        <v>9</v>
      </c>
      <c r="R88" s="17">
        <f t="shared" si="54"/>
        <v>1</v>
      </c>
      <c r="S88" s="17">
        <f t="shared" si="56"/>
        <v>8</v>
      </c>
      <c r="T88" s="17">
        <f t="shared" si="55"/>
        <v>11</v>
      </c>
      <c r="U88" s="17" t="str">
        <f t="shared" si="57"/>
        <v/>
      </c>
      <c r="V88" s="16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ht="14.25" spans="1:32">
      <c r="A89" s="15" t="s">
        <v>126</v>
      </c>
      <c r="B89" s="12" t="s">
        <v>54</v>
      </c>
      <c r="C89" s="16" t="s">
        <v>110</v>
      </c>
      <c r="D89" s="16" t="s">
        <v>221</v>
      </c>
      <c r="E89" s="16">
        <f t="shared" si="46"/>
        <v>0.381944444444444</v>
      </c>
      <c r="F89" s="17">
        <f t="shared" si="47"/>
        <v>9</v>
      </c>
      <c r="G89" s="17">
        <f t="shared" si="48"/>
        <v>1</v>
      </c>
      <c r="H89" s="17">
        <f t="shared" ref="H89:H100" si="58">IF(F89="","",IF(F89-G89&lt;=8,F89-G89,8))</f>
        <v>8</v>
      </c>
      <c r="I89" s="17">
        <f t="shared" si="50"/>
        <v>11</v>
      </c>
      <c r="J89" s="17" t="str">
        <f t="shared" ref="J89:J95" si="59">IF(H89="","",IF(H89&lt;8,"",IF(F89-G89-H89=0,"",F89-G89-H89)))</f>
        <v/>
      </c>
      <c r="K89" s="16"/>
      <c r="L89" s="15" t="s">
        <v>129</v>
      </c>
      <c r="M89" s="12" t="s">
        <v>35</v>
      </c>
      <c r="N89" s="16" t="s">
        <v>33</v>
      </c>
      <c r="O89" s="16" t="s">
        <v>33</v>
      </c>
      <c r="P89" s="16" t="str">
        <f t="shared" si="52"/>
        <v/>
      </c>
      <c r="Q89" s="17" t="str">
        <f t="shared" si="53"/>
        <v/>
      </c>
      <c r="R89" s="17" t="str">
        <f t="shared" si="54"/>
        <v/>
      </c>
      <c r="S89" s="17" t="str">
        <f t="shared" si="56"/>
        <v/>
      </c>
      <c r="T89" s="17" t="str">
        <f t="shared" si="55"/>
        <v/>
      </c>
      <c r="U89" s="17" t="str">
        <f t="shared" si="57"/>
        <v/>
      </c>
      <c r="V89" s="16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ht="14.25" spans="1:32">
      <c r="A90" s="15" t="s">
        <v>130</v>
      </c>
      <c r="B90" s="12" t="s">
        <v>28</v>
      </c>
      <c r="C90" s="16" t="s">
        <v>137</v>
      </c>
      <c r="D90" s="16" t="s">
        <v>216</v>
      </c>
      <c r="E90" s="16">
        <f t="shared" si="46"/>
        <v>0.375</v>
      </c>
      <c r="F90" s="17">
        <f t="shared" si="47"/>
        <v>9</v>
      </c>
      <c r="G90" s="17">
        <f t="shared" si="48"/>
        <v>1</v>
      </c>
      <c r="H90" s="17">
        <f t="shared" si="58"/>
        <v>8</v>
      </c>
      <c r="I90" s="17">
        <f t="shared" si="50"/>
        <v>11</v>
      </c>
      <c r="J90" s="17" t="str">
        <f t="shared" si="59"/>
        <v/>
      </c>
      <c r="K90" s="16"/>
      <c r="L90" s="15" t="s">
        <v>134</v>
      </c>
      <c r="M90" s="12" t="s">
        <v>32</v>
      </c>
      <c r="N90" s="16" t="s">
        <v>33</v>
      </c>
      <c r="O90" s="16" t="s">
        <v>33</v>
      </c>
      <c r="P90" s="16" t="str">
        <f t="shared" si="52"/>
        <v/>
      </c>
      <c r="Q90" s="17" t="str">
        <f t="shared" si="53"/>
        <v/>
      </c>
      <c r="R90" s="17" t="str">
        <f t="shared" si="54"/>
        <v/>
      </c>
      <c r="S90" s="17" t="str">
        <f t="shared" si="56"/>
        <v/>
      </c>
      <c r="T90" s="17" t="str">
        <f t="shared" si="55"/>
        <v/>
      </c>
      <c r="U90" s="17" t="str">
        <f t="shared" si="57"/>
        <v/>
      </c>
      <c r="V90" s="16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ht="14.25" spans="1:32">
      <c r="A91" s="15" t="s">
        <v>135</v>
      </c>
      <c r="B91" s="12" t="s">
        <v>35</v>
      </c>
      <c r="C91" s="16" t="s">
        <v>33</v>
      </c>
      <c r="D91" s="16" t="s">
        <v>33</v>
      </c>
      <c r="E91" s="16" t="str">
        <f t="shared" si="46"/>
        <v/>
      </c>
      <c r="F91" s="17" t="str">
        <f t="shared" si="47"/>
        <v/>
      </c>
      <c r="G91" s="17" t="str">
        <f t="shared" si="48"/>
        <v/>
      </c>
      <c r="H91" s="17" t="str">
        <f t="shared" si="58"/>
        <v/>
      </c>
      <c r="I91" s="17" t="str">
        <f t="shared" si="50"/>
        <v/>
      </c>
      <c r="J91" s="17" t="str">
        <f t="shared" si="59"/>
        <v/>
      </c>
      <c r="K91" s="16"/>
      <c r="L91" s="15" t="s">
        <v>136</v>
      </c>
      <c r="M91" s="12" t="s">
        <v>37</v>
      </c>
      <c r="N91" s="16" t="s">
        <v>196</v>
      </c>
      <c r="O91" s="16" t="s">
        <v>216</v>
      </c>
      <c r="P91" s="16">
        <f t="shared" si="52"/>
        <v>0.373611111111111</v>
      </c>
      <c r="Q91" s="17">
        <f t="shared" si="53"/>
        <v>9</v>
      </c>
      <c r="R91" s="17">
        <f t="shared" si="54"/>
        <v>1</v>
      </c>
      <c r="S91" s="17">
        <f t="shared" si="56"/>
        <v>8</v>
      </c>
      <c r="T91" s="17">
        <f t="shared" si="55"/>
        <v>11</v>
      </c>
      <c r="U91" s="17" t="str">
        <f t="shared" si="57"/>
        <v/>
      </c>
      <c r="V91" s="16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ht="14.25" spans="1:32">
      <c r="A92" s="15" t="s">
        <v>139</v>
      </c>
      <c r="B92" s="12" t="s">
        <v>32</v>
      </c>
      <c r="C92" s="16" t="s">
        <v>33</v>
      </c>
      <c r="D92" s="16" t="s">
        <v>33</v>
      </c>
      <c r="E92" s="16" t="str">
        <f t="shared" si="46"/>
        <v/>
      </c>
      <c r="F92" s="17" t="str">
        <f t="shared" si="47"/>
        <v/>
      </c>
      <c r="G92" s="17" t="str">
        <f t="shared" si="48"/>
        <v/>
      </c>
      <c r="H92" s="17" t="str">
        <f t="shared" si="58"/>
        <v/>
      </c>
      <c r="I92" s="17" t="str">
        <f t="shared" si="50"/>
        <v/>
      </c>
      <c r="J92" s="17" t="str">
        <f t="shared" si="59"/>
        <v/>
      </c>
      <c r="K92" s="27"/>
      <c r="L92" s="15" t="s">
        <v>140</v>
      </c>
      <c r="M92" s="12" t="s">
        <v>42</v>
      </c>
      <c r="N92" s="16" t="s">
        <v>222</v>
      </c>
      <c r="O92" s="16" t="s">
        <v>223</v>
      </c>
      <c r="P92" s="16">
        <f t="shared" si="52"/>
        <v>0.381944444444444</v>
      </c>
      <c r="Q92" s="17">
        <f t="shared" si="53"/>
        <v>9</v>
      </c>
      <c r="R92" s="17">
        <f t="shared" si="54"/>
        <v>1</v>
      </c>
      <c r="S92" s="17">
        <f t="shared" si="56"/>
        <v>8</v>
      </c>
      <c r="T92" s="17">
        <f t="shared" si="55"/>
        <v>11</v>
      </c>
      <c r="U92" s="17" t="str">
        <f t="shared" si="57"/>
        <v/>
      </c>
      <c r="V92" s="27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ht="14.25" spans="1:32">
      <c r="A93" s="15" t="s">
        <v>142</v>
      </c>
      <c r="B93" s="12" t="s">
        <v>37</v>
      </c>
      <c r="C93" s="16" t="s">
        <v>200</v>
      </c>
      <c r="D93" s="16" t="s">
        <v>224</v>
      </c>
      <c r="E93" s="16">
        <f t="shared" si="46"/>
        <v>0.388194444444445</v>
      </c>
      <c r="F93" s="17">
        <f t="shared" si="47"/>
        <v>9</v>
      </c>
      <c r="G93" s="17">
        <f t="shared" si="48"/>
        <v>1</v>
      </c>
      <c r="H93" s="17">
        <f t="shared" si="58"/>
        <v>8</v>
      </c>
      <c r="I93" s="17">
        <f t="shared" si="50"/>
        <v>11</v>
      </c>
      <c r="J93" s="17" t="str">
        <f t="shared" si="59"/>
        <v/>
      </c>
      <c r="K93" s="16"/>
      <c r="L93" s="15" t="s">
        <v>144</v>
      </c>
      <c r="M93" s="12" t="s">
        <v>47</v>
      </c>
      <c r="N93" s="16" t="s">
        <v>225</v>
      </c>
      <c r="O93" s="16" t="s">
        <v>223</v>
      </c>
      <c r="P93" s="16">
        <f t="shared" si="52"/>
        <v>0.379861111111111</v>
      </c>
      <c r="Q93" s="17">
        <f t="shared" si="53"/>
        <v>9</v>
      </c>
      <c r="R93" s="17">
        <f t="shared" si="54"/>
        <v>1</v>
      </c>
      <c r="S93" s="17">
        <f t="shared" si="56"/>
        <v>8</v>
      </c>
      <c r="T93" s="17">
        <f t="shared" si="55"/>
        <v>11</v>
      </c>
      <c r="U93" s="17" t="str">
        <f t="shared" si="57"/>
        <v/>
      </c>
      <c r="V93" s="16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ht="14.25" spans="1:32">
      <c r="A94" s="15" t="s">
        <v>147</v>
      </c>
      <c r="B94" s="12" t="s">
        <v>42</v>
      </c>
      <c r="C94" s="16" t="s">
        <v>196</v>
      </c>
      <c r="D94" s="16" t="s">
        <v>221</v>
      </c>
      <c r="E94" s="16">
        <f t="shared" si="46"/>
        <v>0.377777777777778</v>
      </c>
      <c r="F94" s="17">
        <f t="shared" si="47"/>
        <v>9</v>
      </c>
      <c r="G94" s="17">
        <f t="shared" si="48"/>
        <v>1</v>
      </c>
      <c r="H94" s="17">
        <f t="shared" si="58"/>
        <v>8</v>
      </c>
      <c r="I94" s="17">
        <f t="shared" si="50"/>
        <v>11</v>
      </c>
      <c r="J94" s="17" t="str">
        <f t="shared" si="59"/>
        <v/>
      </c>
      <c r="K94" s="16"/>
      <c r="L94" s="15" t="s">
        <v>149</v>
      </c>
      <c r="M94" s="12" t="s">
        <v>54</v>
      </c>
      <c r="N94" s="16" t="s">
        <v>194</v>
      </c>
      <c r="O94" s="16" t="s">
        <v>226</v>
      </c>
      <c r="P94" s="16">
        <f t="shared" si="52"/>
        <v>0.369444444444444</v>
      </c>
      <c r="Q94" s="17">
        <f t="shared" si="53"/>
        <v>9</v>
      </c>
      <c r="R94" s="17">
        <f t="shared" si="54"/>
        <v>1</v>
      </c>
      <c r="S94" s="17">
        <f t="shared" si="56"/>
        <v>8</v>
      </c>
      <c r="T94" s="17">
        <f t="shared" si="55"/>
        <v>11</v>
      </c>
      <c r="U94" s="17" t="str">
        <f t="shared" si="57"/>
        <v/>
      </c>
      <c r="V94" s="16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ht="14.25" spans="1:32">
      <c r="A95" s="15" t="s">
        <v>151</v>
      </c>
      <c r="B95" s="12" t="s">
        <v>47</v>
      </c>
      <c r="C95" s="16" t="s">
        <v>110</v>
      </c>
      <c r="D95" s="16" t="s">
        <v>227</v>
      </c>
      <c r="E95" s="16">
        <f t="shared" si="46"/>
        <v>0.3875</v>
      </c>
      <c r="F95" s="17">
        <f t="shared" si="47"/>
        <v>9</v>
      </c>
      <c r="G95" s="17">
        <f t="shared" si="48"/>
        <v>1</v>
      </c>
      <c r="H95" s="17">
        <f t="shared" si="58"/>
        <v>8</v>
      </c>
      <c r="I95" s="17">
        <f t="shared" si="50"/>
        <v>11</v>
      </c>
      <c r="J95" s="17" t="str">
        <f t="shared" si="59"/>
        <v/>
      </c>
      <c r="K95" s="16"/>
      <c r="L95" s="15" t="s">
        <v>153</v>
      </c>
      <c r="M95" s="12" t="s">
        <v>28</v>
      </c>
      <c r="N95" s="16" t="s">
        <v>119</v>
      </c>
      <c r="O95" s="16">
        <v>0.751388888888889</v>
      </c>
      <c r="P95" s="16">
        <f t="shared" si="52"/>
        <v>0.372916666666667</v>
      </c>
      <c r="Q95" s="17">
        <f t="shared" si="53"/>
        <v>9</v>
      </c>
      <c r="R95" s="17">
        <f t="shared" si="54"/>
        <v>1</v>
      </c>
      <c r="S95" s="17">
        <f t="shared" si="56"/>
        <v>8</v>
      </c>
      <c r="T95" s="17">
        <f t="shared" si="55"/>
        <v>11</v>
      </c>
      <c r="U95" s="17" t="str">
        <f t="shared" si="57"/>
        <v/>
      </c>
      <c r="V95" s="16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ht="14.25" spans="1:32">
      <c r="A96" s="15" t="s">
        <v>155</v>
      </c>
      <c r="B96" s="12" t="s">
        <v>54</v>
      </c>
      <c r="C96" s="16" t="s">
        <v>148</v>
      </c>
      <c r="D96" s="16" t="s">
        <v>120</v>
      </c>
      <c r="E96" s="16">
        <f t="shared" si="46"/>
        <v>0.404166666666667</v>
      </c>
      <c r="F96" s="17">
        <f t="shared" si="47"/>
        <v>9.5</v>
      </c>
      <c r="G96" s="17">
        <f t="shared" si="48"/>
        <v>1</v>
      </c>
      <c r="H96" s="17">
        <f t="shared" si="58"/>
        <v>8</v>
      </c>
      <c r="I96" s="17">
        <f t="shared" si="50"/>
        <v>11</v>
      </c>
      <c r="J96" s="17"/>
      <c r="K96" s="16"/>
      <c r="L96" s="15" t="s">
        <v>157</v>
      </c>
      <c r="M96" s="12" t="s">
        <v>35</v>
      </c>
      <c r="N96" s="16" t="s">
        <v>33</v>
      </c>
      <c r="O96" s="16" t="s">
        <v>33</v>
      </c>
      <c r="P96" s="16" t="str">
        <f t="shared" si="52"/>
        <v/>
      </c>
      <c r="Q96" s="17" t="str">
        <f t="shared" si="53"/>
        <v/>
      </c>
      <c r="R96" s="17" t="str">
        <f t="shared" si="54"/>
        <v/>
      </c>
      <c r="S96" s="17" t="str">
        <f t="shared" si="56"/>
        <v/>
      </c>
      <c r="T96" s="17" t="str">
        <f t="shared" si="55"/>
        <v/>
      </c>
      <c r="U96" s="17" t="str">
        <f t="shared" si="57"/>
        <v/>
      </c>
      <c r="V96" s="16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ht="14.25" spans="1:32">
      <c r="A97" s="15" t="s">
        <v>158</v>
      </c>
      <c r="B97" s="12" t="s">
        <v>28</v>
      </c>
      <c r="C97" s="16" t="s">
        <v>228</v>
      </c>
      <c r="D97" s="16" t="s">
        <v>220</v>
      </c>
      <c r="E97" s="16">
        <f t="shared" si="46"/>
        <v>0.378472222222222</v>
      </c>
      <c r="F97" s="17">
        <f t="shared" si="47"/>
        <v>9</v>
      </c>
      <c r="G97" s="17">
        <f t="shared" si="48"/>
        <v>1</v>
      </c>
      <c r="H97" s="17">
        <f t="shared" si="58"/>
        <v>8</v>
      </c>
      <c r="I97" s="17">
        <f t="shared" si="50"/>
        <v>11</v>
      </c>
      <c r="J97" s="17" t="str">
        <f t="shared" ref="J97:J100" si="60">IF(H97="","",IF(H97&lt;8,"",IF(F97-G97-H97=0,"",F97-G97-H97)))</f>
        <v/>
      </c>
      <c r="K97" s="16"/>
      <c r="L97" s="15" t="s">
        <v>159</v>
      </c>
      <c r="M97" s="12" t="s">
        <v>32</v>
      </c>
      <c r="N97" s="16" t="s">
        <v>33</v>
      </c>
      <c r="O97" s="16" t="s">
        <v>33</v>
      </c>
      <c r="P97" s="16" t="str">
        <f t="shared" si="52"/>
        <v/>
      </c>
      <c r="Q97" s="17" t="str">
        <f t="shared" si="53"/>
        <v/>
      </c>
      <c r="R97" s="17" t="str">
        <f t="shared" si="54"/>
        <v/>
      </c>
      <c r="S97" s="17" t="str">
        <f t="shared" si="56"/>
        <v/>
      </c>
      <c r="T97" s="17" t="str">
        <f t="shared" si="55"/>
        <v/>
      </c>
      <c r="U97" s="17" t="str">
        <f t="shared" si="57"/>
        <v/>
      </c>
      <c r="V97" s="16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ht="14.25" spans="1:32">
      <c r="A98" s="15" t="s">
        <v>160</v>
      </c>
      <c r="B98" s="12" t="s">
        <v>35</v>
      </c>
      <c r="C98" s="16" t="s">
        <v>33</v>
      </c>
      <c r="D98" s="16" t="s">
        <v>33</v>
      </c>
      <c r="E98" s="16" t="str">
        <f t="shared" si="46"/>
        <v/>
      </c>
      <c r="F98" s="17" t="str">
        <f t="shared" si="47"/>
        <v/>
      </c>
      <c r="G98" s="17" t="str">
        <f t="shared" si="48"/>
        <v/>
      </c>
      <c r="H98" s="17" t="str">
        <f t="shared" si="58"/>
        <v/>
      </c>
      <c r="I98" s="17" t="str">
        <f t="shared" si="50"/>
        <v/>
      </c>
      <c r="J98" s="17" t="str">
        <f t="shared" si="60"/>
        <v/>
      </c>
      <c r="K98" s="16"/>
      <c r="L98" s="32" t="s">
        <v>161</v>
      </c>
      <c r="M98" s="12" t="s">
        <v>37</v>
      </c>
      <c r="N98" s="16" t="s">
        <v>33</v>
      </c>
      <c r="O98" s="16" t="s">
        <v>33</v>
      </c>
      <c r="P98" s="16" t="str">
        <f t="shared" si="52"/>
        <v/>
      </c>
      <c r="Q98" s="17" t="str">
        <f t="shared" si="53"/>
        <v/>
      </c>
      <c r="R98" s="17" t="str">
        <f t="shared" si="54"/>
        <v/>
      </c>
      <c r="S98" s="17">
        <v>8</v>
      </c>
      <c r="T98" s="17" t="str">
        <f t="shared" si="55"/>
        <v/>
      </c>
      <c r="U98" s="17"/>
      <c r="V98" s="16" t="s">
        <v>214</v>
      </c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ht="14.25" spans="1:32">
      <c r="A99" s="15" t="s">
        <v>162</v>
      </c>
      <c r="B99" s="12" t="s">
        <v>32</v>
      </c>
      <c r="C99" s="16" t="s">
        <v>33</v>
      </c>
      <c r="D99" s="16" t="s">
        <v>33</v>
      </c>
      <c r="E99" s="16" t="str">
        <f t="shared" si="46"/>
        <v/>
      </c>
      <c r="F99" s="17" t="str">
        <f t="shared" si="47"/>
        <v/>
      </c>
      <c r="G99" s="17" t="str">
        <f t="shared" si="48"/>
        <v/>
      </c>
      <c r="H99" s="17" t="str">
        <f t="shared" si="58"/>
        <v/>
      </c>
      <c r="I99" s="17" t="str">
        <f t="shared" si="50"/>
        <v/>
      </c>
      <c r="J99" s="17" t="str">
        <f t="shared" si="60"/>
        <v/>
      </c>
      <c r="K99" s="16"/>
      <c r="L99" s="15" t="s">
        <v>163</v>
      </c>
      <c r="M99" s="12" t="s">
        <v>42</v>
      </c>
      <c r="N99" s="16">
        <v>0.353472222222222</v>
      </c>
      <c r="O99" s="16">
        <v>0.75</v>
      </c>
      <c r="P99" s="16">
        <f t="shared" si="52"/>
        <v>0.396527777777778</v>
      </c>
      <c r="Q99" s="17">
        <f t="shared" si="53"/>
        <v>9.5</v>
      </c>
      <c r="R99" s="17">
        <f t="shared" si="54"/>
        <v>1</v>
      </c>
      <c r="S99" s="17">
        <f>IF(Q99="","",IF(Q99-R99&lt;=8,Q99-R99,8))</f>
        <v>8</v>
      </c>
      <c r="T99" s="17">
        <f t="shared" si="55"/>
        <v>11</v>
      </c>
      <c r="U99" s="17"/>
      <c r="V99" s="16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ht="14.25" spans="1:32">
      <c r="A100" s="15" t="s">
        <v>164</v>
      </c>
      <c r="B100" s="12" t="s">
        <v>37</v>
      </c>
      <c r="C100" s="16" t="s">
        <v>115</v>
      </c>
      <c r="D100" s="16" t="s">
        <v>229</v>
      </c>
      <c r="E100" s="16">
        <f t="shared" si="46"/>
        <v>0.385416666666667</v>
      </c>
      <c r="F100" s="17">
        <f t="shared" si="47"/>
        <v>9</v>
      </c>
      <c r="G100" s="17">
        <f t="shared" si="48"/>
        <v>1</v>
      </c>
      <c r="H100" s="17">
        <f t="shared" si="58"/>
        <v>8</v>
      </c>
      <c r="I100" s="17">
        <f t="shared" si="50"/>
        <v>11</v>
      </c>
      <c r="J100" s="17" t="str">
        <f t="shared" si="60"/>
        <v/>
      </c>
      <c r="K100" s="16"/>
      <c r="L100" s="15" t="s">
        <v>96</v>
      </c>
      <c r="M100" s="12" t="s">
        <v>96</v>
      </c>
      <c r="N100" s="16" t="s">
        <v>96</v>
      </c>
      <c r="O100" s="16" t="s">
        <v>96</v>
      </c>
      <c r="P100" s="16" t="str">
        <f t="shared" si="52"/>
        <v/>
      </c>
      <c r="Q100" s="17" t="str">
        <f t="shared" si="53"/>
        <v/>
      </c>
      <c r="R100" s="17"/>
      <c r="S100" s="17" t="str">
        <f>IF(Q100="","",IF(Q100-R100&lt;=8,Q100-R100,8))</f>
        <v/>
      </c>
      <c r="T100" s="17"/>
      <c r="U100" s="17" t="str">
        <f>IF(S100="","",IF(S100&lt;8,"",IF(Q100-R100-S100=0,"",Q100-R100-S100)))</f>
        <v/>
      </c>
      <c r="V100" s="16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ht="14.25" spans="1:32">
      <c r="A101" s="4"/>
      <c r="B101" s="2"/>
      <c r="C101" s="20"/>
      <c r="D101" s="20"/>
      <c r="E101" s="21"/>
      <c r="F101" s="22"/>
      <c r="G101" s="22"/>
      <c r="H101" s="22"/>
      <c r="I101" s="28">
        <f>SUM(I85:I100)</f>
        <v>110</v>
      </c>
      <c r="J101" s="22"/>
      <c r="K101" s="29"/>
      <c r="L101" s="5"/>
      <c r="M101" s="2"/>
      <c r="N101" s="3"/>
      <c r="O101" s="3"/>
      <c r="P101" s="21"/>
      <c r="Q101" s="22"/>
      <c r="R101" s="22"/>
      <c r="S101" s="22"/>
      <c r="T101" s="28">
        <f>SUM(T85:T100)</f>
        <v>99</v>
      </c>
      <c r="U101" s="22"/>
      <c r="V101" s="29"/>
      <c r="W101" s="35" t="s">
        <v>23</v>
      </c>
      <c r="X101" s="36">
        <f>SUM(I85:I100,T85:T100)</f>
        <v>209</v>
      </c>
      <c r="Y101" s="3"/>
      <c r="Z101" s="3"/>
      <c r="AA101" s="3"/>
      <c r="AB101" s="3"/>
      <c r="AC101" s="3"/>
      <c r="AD101" s="3"/>
      <c r="AE101" s="3"/>
      <c r="AF101" s="3"/>
    </row>
    <row r="102" ht="14.25" spans="1:32">
      <c r="A102" s="1"/>
      <c r="B102" s="2"/>
      <c r="C102" s="3"/>
      <c r="D102" s="3"/>
      <c r="E102" s="23"/>
      <c r="F102" s="23"/>
      <c r="G102" s="23"/>
      <c r="H102" s="23">
        <f>SUM(H85:H101)</f>
        <v>76</v>
      </c>
      <c r="I102" s="23"/>
      <c r="J102" s="23"/>
      <c r="K102" s="30"/>
      <c r="L102" s="2"/>
      <c r="M102" s="2"/>
      <c r="N102" s="3"/>
      <c r="O102" s="3"/>
      <c r="P102" s="23"/>
      <c r="Q102" s="23"/>
      <c r="R102" s="23"/>
      <c r="S102" s="23">
        <f>SUM(S85:S101)</f>
        <v>88</v>
      </c>
      <c r="T102" s="23"/>
      <c r="U102" s="23"/>
      <c r="V102" s="30"/>
      <c r="W102" s="36" t="s">
        <v>98</v>
      </c>
      <c r="X102" s="36">
        <f>SUM(H85:H100)+SUM(J85:J100)+SUM(S85:S100)+SUM(U85:U100)</f>
        <v>168</v>
      </c>
      <c r="Y102" s="3"/>
      <c r="Z102" s="3"/>
      <c r="AA102" s="3"/>
      <c r="AB102" s="3"/>
      <c r="AC102" s="3"/>
      <c r="AD102" s="3"/>
      <c r="AE102" s="3"/>
      <c r="AF102" s="3"/>
    </row>
    <row r="103" ht="14.25" spans="1:32">
      <c r="A103" s="1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2"/>
      <c r="M103" s="2"/>
      <c r="N103" s="3"/>
      <c r="O103" s="3"/>
      <c r="P103" s="3"/>
      <c r="Q103" s="3"/>
      <c r="R103" s="3"/>
      <c r="S103" s="3"/>
      <c r="T103" s="3"/>
      <c r="U103" s="3"/>
      <c r="V103" s="3"/>
      <c r="W103" s="36" t="s">
        <v>99</v>
      </c>
      <c r="X103" s="36">
        <f>SUM(J85:J100,U85:U100)</f>
        <v>4</v>
      </c>
      <c r="Y103" s="3"/>
      <c r="Z103" s="3"/>
      <c r="AA103" s="3"/>
      <c r="AB103" s="3"/>
      <c r="AC103" s="3"/>
      <c r="AD103" s="3"/>
      <c r="AE103" s="3"/>
      <c r="AF103" s="3"/>
    </row>
    <row r="104" ht="14.25" spans="1:32">
      <c r="A104" s="4"/>
      <c r="B104" s="5"/>
      <c r="C104" s="3"/>
      <c r="D104" s="3"/>
      <c r="E104" s="3"/>
      <c r="F104" s="3"/>
      <c r="G104" s="3"/>
      <c r="H104" s="3"/>
      <c r="I104" s="3"/>
      <c r="J104" s="3"/>
      <c r="K104" s="3"/>
      <c r="L104" s="2"/>
      <c r="M104" s="2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ht="14.25" spans="1:32">
      <c r="A105" s="6" t="s">
        <v>5</v>
      </c>
      <c r="B105" s="6"/>
      <c r="C105" s="6"/>
      <c r="D105" s="6"/>
      <c r="E105" s="6"/>
      <c r="F105" s="6" t="s">
        <v>230</v>
      </c>
      <c r="G105" s="6"/>
      <c r="H105" s="6"/>
      <c r="I105" s="6"/>
      <c r="J105" s="6"/>
      <c r="K105" s="6"/>
      <c r="L105" s="6" t="s">
        <v>231</v>
      </c>
      <c r="M105" s="6"/>
      <c r="N105" s="6"/>
      <c r="O105" s="6"/>
      <c r="P105" s="6" t="s">
        <v>104</v>
      </c>
      <c r="Q105" s="6"/>
      <c r="R105" s="6"/>
      <c r="S105" s="6"/>
      <c r="T105" s="6"/>
      <c r="U105" s="6"/>
      <c r="V105" s="6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ht="14.25" spans="1:32">
      <c r="A106" s="6" t="s">
        <v>232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ht="14.25" spans="1:32">
      <c r="A107" s="6" t="s">
        <v>12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ht="14.25" spans="1:32">
      <c r="A108" s="6"/>
      <c r="B108" s="7"/>
      <c r="C108" s="8" t="s">
        <v>14</v>
      </c>
      <c r="D108" s="8"/>
      <c r="E108" s="9"/>
      <c r="F108" s="10" t="s">
        <v>15</v>
      </c>
      <c r="G108" s="10"/>
      <c r="H108" s="10"/>
      <c r="I108" s="10"/>
      <c r="J108" s="10"/>
      <c r="K108" s="10"/>
      <c r="L108" s="24"/>
      <c r="M108" s="7"/>
      <c r="N108" s="8" t="s">
        <v>14</v>
      </c>
      <c r="O108" s="8"/>
      <c r="P108" s="9"/>
      <c r="Q108" s="34" t="s">
        <v>15</v>
      </c>
      <c r="R108" s="34"/>
      <c r="S108" s="34"/>
      <c r="T108" s="34"/>
      <c r="U108" s="34"/>
      <c r="V108" s="34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ht="14.25" spans="1:32">
      <c r="A109" s="11" t="s">
        <v>16</v>
      </c>
      <c r="B109" s="12" t="s">
        <v>17</v>
      </c>
      <c r="C109" s="13" t="s">
        <v>18</v>
      </c>
      <c r="D109" s="13" t="s">
        <v>19</v>
      </c>
      <c r="E109" s="13"/>
      <c r="F109" s="14" t="s">
        <v>20</v>
      </c>
      <c r="G109" s="14" t="s">
        <v>26</v>
      </c>
      <c r="H109" s="14" t="s">
        <v>22</v>
      </c>
      <c r="I109" s="14" t="s">
        <v>23</v>
      </c>
      <c r="J109" s="14" t="s">
        <v>24</v>
      </c>
      <c r="K109" s="25" t="s">
        <v>25</v>
      </c>
      <c r="L109" s="26" t="s">
        <v>16</v>
      </c>
      <c r="M109" s="12" t="s">
        <v>17</v>
      </c>
      <c r="N109" s="13" t="s">
        <v>18</v>
      </c>
      <c r="O109" s="13" t="s">
        <v>19</v>
      </c>
      <c r="P109" s="13"/>
      <c r="Q109" s="14" t="s">
        <v>20</v>
      </c>
      <c r="R109" s="14" t="s">
        <v>26</v>
      </c>
      <c r="S109" s="14" t="s">
        <v>22</v>
      </c>
      <c r="T109" s="14" t="s">
        <v>23</v>
      </c>
      <c r="U109" s="14" t="s">
        <v>24</v>
      </c>
      <c r="V109" s="25" t="s">
        <v>25</v>
      </c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ht="14.25" spans="1:32">
      <c r="A110" s="15" t="s">
        <v>108</v>
      </c>
      <c r="B110" s="12" t="s">
        <v>32</v>
      </c>
      <c r="C110" s="16" t="s">
        <v>33</v>
      </c>
      <c r="D110" s="16" t="s">
        <v>33</v>
      </c>
      <c r="E110" s="16" t="str">
        <f t="shared" ref="E110:E125" si="61">IFERROR(D110-C110,"")</f>
        <v/>
      </c>
      <c r="F110" s="17" t="str">
        <f t="shared" ref="F110:F125" si="62">IF(E110&lt;&gt;"",CEILING(E110*24-1/3.000001,0.5),"")</f>
        <v/>
      </c>
      <c r="G110" s="17" t="str">
        <f t="shared" ref="G110:G125" si="63">IF(C110="      ","",IF(--D110&lt;--"12:20",,IF(--C110&lt;--"12:20",IF(--D110&lt;=--"20:00",1,1.5),IF(--D110&lt;=--"20:00",0,0.5))))</f>
        <v/>
      </c>
      <c r="H110" s="17" t="str">
        <f t="shared" ref="H110:H112" si="64">IF(F110="","",IF(F110-G110&lt;=8,F110-G110,8))</f>
        <v/>
      </c>
      <c r="I110" s="17" t="str">
        <f t="shared" ref="I110:I125" si="65">IF(G110="","",IF(F110-G110&lt;5,"",IF(AND(F110-G110&gt;=5,F110-G110&lt;10),11,22)))</f>
        <v/>
      </c>
      <c r="J110" s="17" t="str">
        <f t="shared" ref="J110:J112" si="66">IF(H110="","",IF(H110&lt;8,"",IF(F110-G110-H110=0,"",F110-G110-H110)))</f>
        <v/>
      </c>
      <c r="K110" s="16"/>
      <c r="L110" s="15" t="s">
        <v>109</v>
      </c>
      <c r="M110" s="12" t="s">
        <v>42</v>
      </c>
      <c r="N110" s="16" t="s">
        <v>233</v>
      </c>
      <c r="O110" s="16" t="s">
        <v>234</v>
      </c>
      <c r="P110" s="16">
        <f t="shared" ref="P110:P125" si="67">IFERROR(O110-N110,"")</f>
        <v>0.381944444444444</v>
      </c>
      <c r="Q110" s="17">
        <f t="shared" ref="Q110:Q125" si="68">IF(P110&lt;&gt;"",CEILING(P110*24-1/3.000001,0.5),"")</f>
        <v>9</v>
      </c>
      <c r="R110" s="17">
        <f t="shared" ref="R110:R113" si="69">IF(N110="      ","",IF(--O110&lt;--"12:20",,IF(--N110&lt;--"12:20",IF(--O110&lt;=--"20:00",1,1.5),IF(--O110&lt;=--"20:00",0,0.5))))</f>
        <v>1</v>
      </c>
      <c r="S110" s="17">
        <f t="shared" ref="S110:S112" si="70">IF(Q110="","",IF(Q110-R110&lt;=8,Q110-R110,8))</f>
        <v>8</v>
      </c>
      <c r="T110" s="17">
        <f t="shared" ref="T110:T125" si="71">IF(R110="","",IF(Q110-R110&lt;5,"",IF(AND(Q110-R110&gt;=5,Q110-R110&lt;10),11,22)))</f>
        <v>11</v>
      </c>
      <c r="U110" s="17" t="str">
        <f t="shared" ref="U110:U115" si="72">IF(S110="","",IF(S110&lt;8,"",IF(Q110-R110-S110=0,"",Q110-R110-S110)))</f>
        <v/>
      </c>
      <c r="V110" s="16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ht="14.25" spans="1:32">
      <c r="A111" s="15" t="s">
        <v>113</v>
      </c>
      <c r="B111" s="12" t="s">
        <v>37</v>
      </c>
      <c r="C111" s="16" t="s">
        <v>33</v>
      </c>
      <c r="D111" s="16" t="s">
        <v>33</v>
      </c>
      <c r="E111" s="16" t="str">
        <f t="shared" si="61"/>
        <v/>
      </c>
      <c r="F111" s="17" t="str">
        <f t="shared" si="62"/>
        <v/>
      </c>
      <c r="G111" s="17" t="str">
        <f t="shared" si="63"/>
        <v/>
      </c>
      <c r="H111" s="17" t="str">
        <f t="shared" si="64"/>
        <v/>
      </c>
      <c r="I111" s="17" t="str">
        <f t="shared" si="65"/>
        <v/>
      </c>
      <c r="J111" s="17" t="str">
        <f t="shared" si="66"/>
        <v/>
      </c>
      <c r="K111" s="16"/>
      <c r="L111" s="15" t="s">
        <v>114</v>
      </c>
      <c r="M111" s="12" t="s">
        <v>47</v>
      </c>
      <c r="N111" s="16" t="s">
        <v>51</v>
      </c>
      <c r="O111" s="16" t="s">
        <v>235</v>
      </c>
      <c r="P111" s="16">
        <f t="shared" si="67"/>
        <v>0.397222222222222</v>
      </c>
      <c r="Q111" s="17">
        <f t="shared" si="68"/>
        <v>9.5</v>
      </c>
      <c r="R111" s="17">
        <f t="shared" si="69"/>
        <v>1</v>
      </c>
      <c r="S111" s="17">
        <f t="shared" si="70"/>
        <v>8</v>
      </c>
      <c r="T111" s="17">
        <f t="shared" si="71"/>
        <v>11</v>
      </c>
      <c r="U111" s="17"/>
      <c r="V111" s="16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ht="14.25" spans="1:32">
      <c r="A112" s="15" t="s">
        <v>117</v>
      </c>
      <c r="B112" s="12" t="s">
        <v>42</v>
      </c>
      <c r="C112" s="16" t="s">
        <v>236</v>
      </c>
      <c r="D112" s="16" t="s">
        <v>217</v>
      </c>
      <c r="E112" s="16">
        <f t="shared" si="61"/>
        <v>0.377083333333333</v>
      </c>
      <c r="F112" s="17">
        <f t="shared" si="62"/>
        <v>9</v>
      </c>
      <c r="G112" s="17">
        <f t="shared" si="63"/>
        <v>1</v>
      </c>
      <c r="H112" s="17">
        <f t="shared" si="64"/>
        <v>8</v>
      </c>
      <c r="I112" s="17">
        <f t="shared" si="65"/>
        <v>11</v>
      </c>
      <c r="J112" s="17" t="str">
        <f t="shared" si="66"/>
        <v/>
      </c>
      <c r="K112" s="16"/>
      <c r="L112" s="15" t="s">
        <v>118</v>
      </c>
      <c r="M112" s="12" t="s">
        <v>54</v>
      </c>
      <c r="N112" s="16" t="s">
        <v>237</v>
      </c>
      <c r="O112" s="16" t="s">
        <v>188</v>
      </c>
      <c r="P112" s="16">
        <f t="shared" si="67"/>
        <v>0.38125</v>
      </c>
      <c r="Q112" s="17">
        <f t="shared" si="68"/>
        <v>9</v>
      </c>
      <c r="R112" s="17">
        <f t="shared" si="69"/>
        <v>1</v>
      </c>
      <c r="S112" s="17">
        <f t="shared" si="70"/>
        <v>8</v>
      </c>
      <c r="T112" s="17">
        <f t="shared" si="71"/>
        <v>11</v>
      </c>
      <c r="U112" s="17" t="str">
        <f t="shared" si="72"/>
        <v/>
      </c>
      <c r="V112" s="16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ht="14.25" spans="1:32">
      <c r="A113" s="18" t="s">
        <v>121</v>
      </c>
      <c r="B113" s="12" t="s">
        <v>47</v>
      </c>
      <c r="C113" s="16" t="s">
        <v>238</v>
      </c>
      <c r="D113" s="16" t="s">
        <v>239</v>
      </c>
      <c r="E113" s="16">
        <f t="shared" si="61"/>
        <v>0.299305555555556</v>
      </c>
      <c r="F113" s="17">
        <f t="shared" si="62"/>
        <v>7</v>
      </c>
      <c r="G113" s="17">
        <f t="shared" si="63"/>
        <v>1</v>
      </c>
      <c r="H113" s="17">
        <v>3.5</v>
      </c>
      <c r="I113" s="17">
        <f t="shared" si="65"/>
        <v>11</v>
      </c>
      <c r="J113" s="17">
        <v>2.5</v>
      </c>
      <c r="K113" s="16"/>
      <c r="L113" s="15" t="s">
        <v>123</v>
      </c>
      <c r="M113" s="12" t="s">
        <v>28</v>
      </c>
      <c r="N113" s="16" t="s">
        <v>208</v>
      </c>
      <c r="O113" s="16" t="s">
        <v>239</v>
      </c>
      <c r="P113" s="16">
        <f t="shared" si="67"/>
        <v>0.281944444444444</v>
      </c>
      <c r="Q113" s="17">
        <f t="shared" si="68"/>
        <v>6.5</v>
      </c>
      <c r="R113" s="17">
        <f t="shared" si="69"/>
        <v>1</v>
      </c>
      <c r="S113" s="17">
        <v>8</v>
      </c>
      <c r="T113" s="17">
        <f t="shared" si="71"/>
        <v>11</v>
      </c>
      <c r="U113" s="17"/>
      <c r="V113" s="16" t="s">
        <v>133</v>
      </c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ht="14.25" spans="1:32">
      <c r="A114" s="15" t="s">
        <v>126</v>
      </c>
      <c r="B114" s="12" t="s">
        <v>54</v>
      </c>
      <c r="C114" s="16" t="s">
        <v>240</v>
      </c>
      <c r="D114" s="16" t="s">
        <v>241</v>
      </c>
      <c r="E114" s="16">
        <f t="shared" si="61"/>
        <v>0.400694444444444</v>
      </c>
      <c r="F114" s="17">
        <f t="shared" si="62"/>
        <v>9.5</v>
      </c>
      <c r="G114" s="17">
        <f t="shared" si="63"/>
        <v>1</v>
      </c>
      <c r="H114" s="17">
        <f t="shared" ref="H114:H121" si="73">IF(F114="","",IF(F114-G114&lt;=8,F114-G114,8))</f>
        <v>8</v>
      </c>
      <c r="I114" s="17">
        <f t="shared" si="65"/>
        <v>11</v>
      </c>
      <c r="J114" s="17"/>
      <c r="K114" s="16"/>
      <c r="L114" s="42" t="s">
        <v>129</v>
      </c>
      <c r="M114" s="12" t="s">
        <v>35</v>
      </c>
      <c r="N114" s="16" t="s">
        <v>242</v>
      </c>
      <c r="O114" s="16" t="s">
        <v>226</v>
      </c>
      <c r="P114" s="16">
        <f t="shared" si="67"/>
        <v>0.229861111111111</v>
      </c>
      <c r="Q114" s="17">
        <f t="shared" si="68"/>
        <v>5.5</v>
      </c>
      <c r="R114" s="17"/>
      <c r="S114" s="17"/>
      <c r="T114" s="17" t="str">
        <f t="shared" si="71"/>
        <v/>
      </c>
      <c r="U114" s="17">
        <v>5.5</v>
      </c>
      <c r="V114" s="16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ht="14.25" spans="1:32">
      <c r="A115" s="15" t="s">
        <v>130</v>
      </c>
      <c r="B115" s="12" t="s">
        <v>28</v>
      </c>
      <c r="C115" s="16" t="s">
        <v>243</v>
      </c>
      <c r="D115" s="16">
        <v>0.963888888888889</v>
      </c>
      <c r="E115" s="16">
        <f t="shared" si="61"/>
        <v>0.573611111111111</v>
      </c>
      <c r="F115" s="17">
        <f t="shared" si="62"/>
        <v>13.5</v>
      </c>
      <c r="G115" s="17">
        <f t="shared" si="63"/>
        <v>1.5</v>
      </c>
      <c r="H115" s="17">
        <f t="shared" si="73"/>
        <v>8</v>
      </c>
      <c r="I115" s="17">
        <f t="shared" si="65"/>
        <v>22</v>
      </c>
      <c r="J115" s="17"/>
      <c r="K115" s="16" t="s">
        <v>133</v>
      </c>
      <c r="L115" s="15" t="s">
        <v>134</v>
      </c>
      <c r="M115" s="12" t="s">
        <v>32</v>
      </c>
      <c r="N115" s="16" t="s">
        <v>33</v>
      </c>
      <c r="O115" s="16" t="s">
        <v>33</v>
      </c>
      <c r="P115" s="16" t="str">
        <f t="shared" si="67"/>
        <v/>
      </c>
      <c r="Q115" s="17" t="str">
        <f t="shared" si="68"/>
        <v/>
      </c>
      <c r="R115" s="17" t="str">
        <f t="shared" ref="R115:R124" si="74">IF(N115="      ","",IF(--O115&lt;--"12:20",,IF(--N115&lt;--"12:20",IF(--O115&lt;=--"20:00",1,1.5),IF(--O115&lt;=--"20:00",0,0.5))))</f>
        <v/>
      </c>
      <c r="S115" s="17" t="str">
        <f t="shared" ref="S115:S125" si="75">IF(Q115="","",IF(Q115-R115&lt;=8,Q115-R115,8))</f>
        <v/>
      </c>
      <c r="T115" s="17" t="str">
        <f t="shared" si="71"/>
        <v/>
      </c>
      <c r="U115" s="17" t="str">
        <f t="shared" si="72"/>
        <v/>
      </c>
      <c r="V115" s="16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ht="14.25" spans="1:32">
      <c r="A116" s="15" t="s">
        <v>135</v>
      </c>
      <c r="B116" s="12" t="s">
        <v>35</v>
      </c>
      <c r="C116" s="16" t="s">
        <v>33</v>
      </c>
      <c r="D116" s="16" t="s">
        <v>33</v>
      </c>
      <c r="E116" s="16" t="str">
        <f t="shared" si="61"/>
        <v/>
      </c>
      <c r="F116" s="17" t="str">
        <f t="shared" si="62"/>
        <v/>
      </c>
      <c r="G116" s="17" t="str">
        <f t="shared" si="63"/>
        <v/>
      </c>
      <c r="H116" s="17" t="str">
        <f t="shared" si="73"/>
        <v/>
      </c>
      <c r="I116" s="17" t="str">
        <f t="shared" si="65"/>
        <v/>
      </c>
      <c r="J116" s="17"/>
      <c r="K116" s="16"/>
      <c r="L116" s="15" t="s">
        <v>136</v>
      </c>
      <c r="M116" s="12" t="s">
        <v>37</v>
      </c>
      <c r="N116" s="16" t="s">
        <v>240</v>
      </c>
      <c r="O116" s="16" t="s">
        <v>244</v>
      </c>
      <c r="P116" s="16">
        <f t="shared" si="67"/>
        <v>0.425694444444444</v>
      </c>
      <c r="Q116" s="17">
        <f t="shared" si="68"/>
        <v>10</v>
      </c>
      <c r="R116" s="17">
        <f t="shared" si="74"/>
        <v>1.5</v>
      </c>
      <c r="S116" s="17">
        <f t="shared" si="75"/>
        <v>8</v>
      </c>
      <c r="T116" s="17">
        <f t="shared" si="71"/>
        <v>11</v>
      </c>
      <c r="U116" s="17"/>
      <c r="V116" s="16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ht="14.25" spans="1:32">
      <c r="A117" s="15" t="s">
        <v>139</v>
      </c>
      <c r="B117" s="12" t="s">
        <v>32</v>
      </c>
      <c r="C117" s="16" t="s">
        <v>33</v>
      </c>
      <c r="D117" s="16" t="s">
        <v>33</v>
      </c>
      <c r="E117" s="16" t="str">
        <f t="shared" si="61"/>
        <v/>
      </c>
      <c r="F117" s="17" t="str">
        <f t="shared" si="62"/>
        <v/>
      </c>
      <c r="G117" s="17" t="str">
        <f t="shared" si="63"/>
        <v/>
      </c>
      <c r="H117" s="17" t="str">
        <f t="shared" si="73"/>
        <v/>
      </c>
      <c r="I117" s="17" t="str">
        <f t="shared" si="65"/>
        <v/>
      </c>
      <c r="J117" s="17"/>
      <c r="K117" s="27"/>
      <c r="L117" s="15" t="s">
        <v>140</v>
      </c>
      <c r="M117" s="12" t="s">
        <v>42</v>
      </c>
      <c r="N117" s="16" t="s">
        <v>240</v>
      </c>
      <c r="O117" s="16" t="s">
        <v>245</v>
      </c>
      <c r="P117" s="16">
        <f t="shared" si="67"/>
        <v>0.420833333333333</v>
      </c>
      <c r="Q117" s="17">
        <f t="shared" si="68"/>
        <v>10</v>
      </c>
      <c r="R117" s="17">
        <f t="shared" si="74"/>
        <v>1</v>
      </c>
      <c r="S117" s="17">
        <f t="shared" si="75"/>
        <v>8</v>
      </c>
      <c r="T117" s="17">
        <f t="shared" si="71"/>
        <v>11</v>
      </c>
      <c r="U117" s="17"/>
      <c r="V117" s="27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ht="14.25" spans="1:32">
      <c r="A118" s="15" t="s">
        <v>142</v>
      </c>
      <c r="B118" s="12" t="s">
        <v>37</v>
      </c>
      <c r="C118" s="16" t="s">
        <v>246</v>
      </c>
      <c r="D118" s="41">
        <v>0.791666666666667</v>
      </c>
      <c r="E118" s="16">
        <f t="shared" si="61"/>
        <v>0.374305555555556</v>
      </c>
      <c r="F118" s="17">
        <f t="shared" si="62"/>
        <v>9</v>
      </c>
      <c r="G118" s="17">
        <f t="shared" si="63"/>
        <v>1</v>
      </c>
      <c r="H118" s="17">
        <f t="shared" si="73"/>
        <v>8</v>
      </c>
      <c r="I118" s="17">
        <f t="shared" si="65"/>
        <v>11</v>
      </c>
      <c r="J118" s="17"/>
      <c r="K118" s="16"/>
      <c r="L118" s="15" t="s">
        <v>144</v>
      </c>
      <c r="M118" s="12" t="s">
        <v>47</v>
      </c>
      <c r="N118" s="16" t="s">
        <v>184</v>
      </c>
      <c r="O118" s="16" t="s">
        <v>179</v>
      </c>
      <c r="P118" s="16">
        <f t="shared" si="67"/>
        <v>0.390277777777778</v>
      </c>
      <c r="Q118" s="17">
        <f t="shared" si="68"/>
        <v>9.5</v>
      </c>
      <c r="R118" s="17">
        <f t="shared" si="74"/>
        <v>1</v>
      </c>
      <c r="S118" s="17">
        <f t="shared" si="75"/>
        <v>8</v>
      </c>
      <c r="T118" s="17">
        <f t="shared" si="71"/>
        <v>11</v>
      </c>
      <c r="U118" s="17"/>
      <c r="V118" s="16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ht="14.25" spans="1:32">
      <c r="A119" s="15" t="s">
        <v>147</v>
      </c>
      <c r="B119" s="12" t="s">
        <v>42</v>
      </c>
      <c r="C119" s="16" t="s">
        <v>58</v>
      </c>
      <c r="D119" s="41">
        <v>0.782638888888889</v>
      </c>
      <c r="E119" s="16">
        <f t="shared" si="61"/>
        <v>0.375</v>
      </c>
      <c r="F119" s="17">
        <f t="shared" si="62"/>
        <v>9</v>
      </c>
      <c r="G119" s="17">
        <f t="shared" si="63"/>
        <v>1</v>
      </c>
      <c r="H119" s="17">
        <f t="shared" si="73"/>
        <v>8</v>
      </c>
      <c r="I119" s="17">
        <f t="shared" si="65"/>
        <v>11</v>
      </c>
      <c r="J119" s="17"/>
      <c r="K119" s="16"/>
      <c r="L119" s="15" t="s">
        <v>149</v>
      </c>
      <c r="M119" s="12" t="s">
        <v>54</v>
      </c>
      <c r="N119" s="16" t="s">
        <v>184</v>
      </c>
      <c r="O119" s="16" t="s">
        <v>247</v>
      </c>
      <c r="P119" s="16">
        <f t="shared" si="67"/>
        <v>0.397222222222222</v>
      </c>
      <c r="Q119" s="17">
        <f t="shared" si="68"/>
        <v>9.5</v>
      </c>
      <c r="R119" s="17">
        <f t="shared" si="74"/>
        <v>1</v>
      </c>
      <c r="S119" s="17">
        <f t="shared" si="75"/>
        <v>8</v>
      </c>
      <c r="T119" s="17">
        <f t="shared" si="71"/>
        <v>11</v>
      </c>
      <c r="U119" s="17"/>
      <c r="V119" s="16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ht="14.25" spans="1:32">
      <c r="A120" s="15" t="s">
        <v>151</v>
      </c>
      <c r="B120" s="12" t="s">
        <v>47</v>
      </c>
      <c r="C120" s="16" t="s">
        <v>182</v>
      </c>
      <c r="D120" s="16" t="s">
        <v>248</v>
      </c>
      <c r="E120" s="16">
        <f t="shared" si="61"/>
        <v>0.445138888888889</v>
      </c>
      <c r="F120" s="17">
        <f t="shared" si="62"/>
        <v>10.5</v>
      </c>
      <c r="G120" s="17">
        <f t="shared" si="63"/>
        <v>1.5</v>
      </c>
      <c r="H120" s="17">
        <f t="shared" si="73"/>
        <v>8</v>
      </c>
      <c r="I120" s="17">
        <f t="shared" si="65"/>
        <v>11</v>
      </c>
      <c r="J120" s="17"/>
      <c r="K120" s="16"/>
      <c r="L120" s="15" t="s">
        <v>153</v>
      </c>
      <c r="M120" s="12" t="s">
        <v>28</v>
      </c>
      <c r="N120" s="16" t="s">
        <v>79</v>
      </c>
      <c r="O120" s="16">
        <v>0.788888888888889</v>
      </c>
      <c r="P120" s="16">
        <f t="shared" si="67"/>
        <v>0.3875</v>
      </c>
      <c r="Q120" s="17">
        <f t="shared" si="68"/>
        <v>9</v>
      </c>
      <c r="R120" s="17">
        <f t="shared" si="74"/>
        <v>1</v>
      </c>
      <c r="S120" s="17">
        <f t="shared" si="75"/>
        <v>8</v>
      </c>
      <c r="T120" s="17">
        <f t="shared" si="71"/>
        <v>11</v>
      </c>
      <c r="U120" s="17" t="str">
        <f t="shared" ref="U120:U122" si="76">IF(S120="","",IF(S120&lt;8,"",IF(Q120-R120-S120=0,"",Q120-R120-S120)))</f>
        <v/>
      </c>
      <c r="V120" s="16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ht="14.25" spans="1:32">
      <c r="A121" s="15" t="s">
        <v>155</v>
      </c>
      <c r="B121" s="12" t="s">
        <v>54</v>
      </c>
      <c r="C121" s="16" t="s">
        <v>249</v>
      </c>
      <c r="D121" s="16" t="s">
        <v>52</v>
      </c>
      <c r="E121" s="16">
        <f t="shared" si="61"/>
        <v>0.371527777777778</v>
      </c>
      <c r="F121" s="17">
        <f t="shared" si="62"/>
        <v>9</v>
      </c>
      <c r="G121" s="17">
        <f t="shared" si="63"/>
        <v>1</v>
      </c>
      <c r="H121" s="17">
        <f t="shared" si="73"/>
        <v>8</v>
      </c>
      <c r="I121" s="17">
        <f t="shared" si="65"/>
        <v>11</v>
      </c>
      <c r="J121" s="17"/>
      <c r="K121" s="16"/>
      <c r="L121" s="15" t="s">
        <v>157</v>
      </c>
      <c r="M121" s="12" t="s">
        <v>35</v>
      </c>
      <c r="N121" s="16" t="s">
        <v>33</v>
      </c>
      <c r="O121" s="16" t="s">
        <v>33</v>
      </c>
      <c r="P121" s="16" t="str">
        <f t="shared" si="67"/>
        <v/>
      </c>
      <c r="Q121" s="17" t="str">
        <f t="shared" si="68"/>
        <v/>
      </c>
      <c r="R121" s="17" t="str">
        <f t="shared" si="74"/>
        <v/>
      </c>
      <c r="S121" s="17" t="str">
        <f t="shared" si="75"/>
        <v/>
      </c>
      <c r="T121" s="17" t="str">
        <f t="shared" si="71"/>
        <v/>
      </c>
      <c r="U121" s="17" t="str">
        <f t="shared" si="76"/>
        <v/>
      </c>
      <c r="V121" s="16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ht="14.25" spans="1:32">
      <c r="A122" s="15" t="s">
        <v>158</v>
      </c>
      <c r="B122" s="12" t="s">
        <v>28</v>
      </c>
      <c r="C122" s="16" t="s">
        <v>55</v>
      </c>
      <c r="D122" s="16" t="s">
        <v>250</v>
      </c>
      <c r="E122" s="16">
        <f t="shared" si="61"/>
        <v>0.284027777777778</v>
      </c>
      <c r="F122" s="17">
        <f t="shared" si="62"/>
        <v>6.5</v>
      </c>
      <c r="G122" s="17">
        <f t="shared" si="63"/>
        <v>1</v>
      </c>
      <c r="H122" s="17">
        <v>8</v>
      </c>
      <c r="I122" s="17">
        <f t="shared" si="65"/>
        <v>11</v>
      </c>
      <c r="J122" s="17"/>
      <c r="K122" s="16" t="s">
        <v>133</v>
      </c>
      <c r="L122" s="15" t="s">
        <v>159</v>
      </c>
      <c r="M122" s="12" t="s">
        <v>32</v>
      </c>
      <c r="N122" s="16" t="s">
        <v>33</v>
      </c>
      <c r="O122" s="16" t="s">
        <v>33</v>
      </c>
      <c r="P122" s="16" t="str">
        <f t="shared" si="67"/>
        <v/>
      </c>
      <c r="Q122" s="17" t="str">
        <f t="shared" si="68"/>
        <v/>
      </c>
      <c r="R122" s="17" t="str">
        <f t="shared" si="74"/>
        <v/>
      </c>
      <c r="S122" s="17" t="str">
        <f t="shared" si="75"/>
        <v/>
      </c>
      <c r="T122" s="17" t="str">
        <f t="shared" si="71"/>
        <v/>
      </c>
      <c r="U122" s="17" t="str">
        <f t="shared" si="76"/>
        <v/>
      </c>
      <c r="V122" s="16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ht="14.25" spans="1:32">
      <c r="A123" s="15" t="s">
        <v>160</v>
      </c>
      <c r="B123" s="12" t="s">
        <v>35</v>
      </c>
      <c r="C123" s="16" t="s">
        <v>33</v>
      </c>
      <c r="D123" s="16" t="s">
        <v>33</v>
      </c>
      <c r="E123" s="16" t="str">
        <f t="shared" si="61"/>
        <v/>
      </c>
      <c r="F123" s="17" t="str">
        <f t="shared" si="62"/>
        <v/>
      </c>
      <c r="G123" s="17" t="str">
        <f t="shared" si="63"/>
        <v/>
      </c>
      <c r="H123" s="17" t="str">
        <f t="shared" ref="H123:H125" si="77">IF(F123="","",IF(F123-G123&lt;=8,F123-G123,8))</f>
        <v/>
      </c>
      <c r="I123" s="17" t="str">
        <f t="shared" si="65"/>
        <v/>
      </c>
      <c r="J123" s="17"/>
      <c r="K123" s="16"/>
      <c r="L123" s="15" t="s">
        <v>161</v>
      </c>
      <c r="M123" s="12" t="s">
        <v>37</v>
      </c>
      <c r="N123" s="16">
        <v>0.39375</v>
      </c>
      <c r="O123" s="16">
        <v>0.791666666666667</v>
      </c>
      <c r="P123" s="16">
        <f t="shared" si="67"/>
        <v>0.397916666666667</v>
      </c>
      <c r="Q123" s="17">
        <f t="shared" si="68"/>
        <v>9.5</v>
      </c>
      <c r="R123" s="17">
        <f t="shared" si="74"/>
        <v>1</v>
      </c>
      <c r="S123" s="17">
        <f t="shared" si="75"/>
        <v>8</v>
      </c>
      <c r="T123" s="17">
        <f t="shared" si="71"/>
        <v>11</v>
      </c>
      <c r="U123" s="17"/>
      <c r="V123" s="16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ht="14.25" spans="1:32">
      <c r="A124" s="15" t="s">
        <v>162</v>
      </c>
      <c r="B124" s="12" t="s">
        <v>32</v>
      </c>
      <c r="C124" s="16" t="s">
        <v>33</v>
      </c>
      <c r="D124" s="16" t="s">
        <v>33</v>
      </c>
      <c r="E124" s="16" t="str">
        <f t="shared" si="61"/>
        <v/>
      </c>
      <c r="F124" s="17" t="str">
        <f t="shared" si="62"/>
        <v/>
      </c>
      <c r="G124" s="17" t="str">
        <f t="shared" si="63"/>
        <v/>
      </c>
      <c r="H124" s="17" t="str">
        <f t="shared" si="77"/>
        <v/>
      </c>
      <c r="I124" s="17" t="str">
        <f t="shared" si="65"/>
        <v/>
      </c>
      <c r="J124" s="17"/>
      <c r="K124" s="16"/>
      <c r="L124" s="15" t="s">
        <v>163</v>
      </c>
      <c r="M124" s="12" t="s">
        <v>42</v>
      </c>
      <c r="N124" s="16">
        <v>0.404166666666667</v>
      </c>
      <c r="O124" s="16">
        <v>0.789583333333333</v>
      </c>
      <c r="P124" s="16">
        <f t="shared" si="67"/>
        <v>0.385416666666666</v>
      </c>
      <c r="Q124" s="17">
        <f t="shared" si="68"/>
        <v>9</v>
      </c>
      <c r="R124" s="17">
        <f t="shared" si="74"/>
        <v>1</v>
      </c>
      <c r="S124" s="17">
        <f t="shared" si="75"/>
        <v>8</v>
      </c>
      <c r="T124" s="17">
        <f t="shared" si="71"/>
        <v>11</v>
      </c>
      <c r="U124" s="17" t="str">
        <f>IF(S124="","",IF(S124&lt;8,"",IF(Q124-R124-S124=0,"",Q124-R124-S124)))</f>
        <v/>
      </c>
      <c r="V124" s="16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ht="14.25" spans="1:32">
      <c r="A125" s="15" t="s">
        <v>164</v>
      </c>
      <c r="B125" s="12" t="s">
        <v>37</v>
      </c>
      <c r="C125" s="16" t="s">
        <v>251</v>
      </c>
      <c r="D125" s="16" t="s">
        <v>71</v>
      </c>
      <c r="E125" s="16">
        <f t="shared" si="61"/>
        <v>0.415277777777778</v>
      </c>
      <c r="F125" s="17">
        <f t="shared" si="62"/>
        <v>10</v>
      </c>
      <c r="G125" s="17">
        <f t="shared" si="63"/>
        <v>1</v>
      </c>
      <c r="H125" s="17">
        <f t="shared" si="77"/>
        <v>8</v>
      </c>
      <c r="I125" s="17">
        <f t="shared" si="65"/>
        <v>11</v>
      </c>
      <c r="J125" s="17"/>
      <c r="K125" s="16"/>
      <c r="L125" s="15" t="s">
        <v>96</v>
      </c>
      <c r="M125" s="12" t="s">
        <v>96</v>
      </c>
      <c r="N125" s="16" t="s">
        <v>96</v>
      </c>
      <c r="O125" s="16" t="s">
        <v>96</v>
      </c>
      <c r="P125" s="16" t="str">
        <f t="shared" si="67"/>
        <v/>
      </c>
      <c r="Q125" s="17" t="str">
        <f t="shared" si="68"/>
        <v/>
      </c>
      <c r="R125" s="17"/>
      <c r="S125" s="17" t="str">
        <f t="shared" si="75"/>
        <v/>
      </c>
      <c r="T125" s="17" t="str">
        <f t="shared" si="71"/>
        <v/>
      </c>
      <c r="U125" s="17" t="str">
        <f>IF(S125="","",IF(S125&lt;8,"",IF(Q125-R125-S125=0,"",Q125-R125-S125)))</f>
        <v/>
      </c>
      <c r="V125" s="16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ht="14.25" spans="1:32">
      <c r="A126" s="4"/>
      <c r="B126" s="2"/>
      <c r="C126" s="20"/>
      <c r="D126" s="20"/>
      <c r="E126" s="21"/>
      <c r="F126" s="22"/>
      <c r="G126" s="22"/>
      <c r="H126" s="22"/>
      <c r="I126" s="28">
        <f>SUM(I110:I125)</f>
        <v>121</v>
      </c>
      <c r="J126" s="22"/>
      <c r="K126" s="29"/>
      <c r="L126" s="5"/>
      <c r="M126" s="2"/>
      <c r="N126" s="3"/>
      <c r="O126" s="3"/>
      <c r="P126" s="21"/>
      <c r="Q126" s="22"/>
      <c r="R126" s="22"/>
      <c r="S126" s="22"/>
      <c r="T126" s="28">
        <f>SUM(T110:T125)</f>
        <v>121</v>
      </c>
      <c r="U126" s="22"/>
      <c r="V126" s="29"/>
      <c r="W126" s="35" t="s">
        <v>23</v>
      </c>
      <c r="X126" s="36">
        <f>SUM(I110:I125,T110:T125)</f>
        <v>242</v>
      </c>
      <c r="Y126" s="3"/>
      <c r="Z126" s="3"/>
      <c r="AA126" s="3"/>
      <c r="AB126" s="3"/>
      <c r="AC126" s="3"/>
      <c r="AD126" s="3"/>
      <c r="AE126" s="3"/>
      <c r="AF126" s="3"/>
    </row>
    <row r="127" ht="14.25" spans="1:32">
      <c r="A127" s="1"/>
      <c r="B127" s="2"/>
      <c r="C127" s="3"/>
      <c r="D127" s="3"/>
      <c r="E127" s="23"/>
      <c r="F127" s="23"/>
      <c r="G127" s="23"/>
      <c r="H127" s="23">
        <f>SUM(H110:H126)</f>
        <v>75.5</v>
      </c>
      <c r="I127" s="23"/>
      <c r="J127" s="23"/>
      <c r="K127" s="30"/>
      <c r="L127" s="2"/>
      <c r="M127" s="2"/>
      <c r="N127" s="3"/>
      <c r="O127" s="3"/>
      <c r="P127" s="23"/>
      <c r="Q127" s="23"/>
      <c r="R127" s="23"/>
      <c r="S127" s="23">
        <f>SUM(S110:S126)</f>
        <v>88</v>
      </c>
      <c r="T127" s="23"/>
      <c r="U127" s="23"/>
      <c r="V127" s="30"/>
      <c r="W127" s="36" t="s">
        <v>98</v>
      </c>
      <c r="X127" s="36">
        <f>SUM(H110:H125)+SUM(J110:J125)+SUM(S110:S125)+SUM(U110:U125)</f>
        <v>171.5</v>
      </c>
      <c r="Y127" s="3"/>
      <c r="Z127" s="3"/>
      <c r="AA127" s="3"/>
      <c r="AB127" s="3"/>
      <c r="AC127" s="3"/>
      <c r="AD127" s="3"/>
      <c r="AE127" s="3"/>
      <c r="AF127" s="3"/>
    </row>
    <row r="128" ht="14.25" spans="1:32">
      <c r="A128" s="1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2"/>
      <c r="M128" s="2"/>
      <c r="N128" s="3"/>
      <c r="O128" s="3"/>
      <c r="P128" s="3"/>
      <c r="Q128" s="3"/>
      <c r="R128" s="3"/>
      <c r="S128" s="3"/>
      <c r="T128" s="3"/>
      <c r="U128" s="3"/>
      <c r="V128" s="3"/>
      <c r="W128" s="36" t="s">
        <v>99</v>
      </c>
      <c r="X128" s="36">
        <f>SUM(J110:J125,U110:U125)</f>
        <v>8</v>
      </c>
      <c r="Y128" s="3"/>
      <c r="Z128" s="3"/>
      <c r="AA128" s="3"/>
      <c r="AB128" s="3"/>
      <c r="AC128" s="3"/>
      <c r="AD128" s="3"/>
      <c r="AE128" s="3"/>
      <c r="AF128" s="3"/>
    </row>
    <row r="129" ht="14.25" spans="1:32">
      <c r="A129" s="4"/>
      <c r="B129" s="5"/>
      <c r="C129" s="3"/>
      <c r="D129" s="3"/>
      <c r="E129" s="3"/>
      <c r="F129" s="3"/>
      <c r="G129" s="3"/>
      <c r="H129" s="3"/>
      <c r="I129" s="3"/>
      <c r="J129" s="3"/>
      <c r="K129" s="3"/>
      <c r="L129" s="2"/>
      <c r="M129" s="2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ht="14.25" spans="1:32">
      <c r="A130" s="6" t="s">
        <v>5</v>
      </c>
      <c r="B130" s="6"/>
      <c r="C130" s="6"/>
      <c r="D130" s="6"/>
      <c r="E130" s="6"/>
      <c r="F130" s="6" t="s">
        <v>252</v>
      </c>
      <c r="G130" s="6"/>
      <c r="H130" s="6"/>
      <c r="I130" s="6"/>
      <c r="J130" s="6"/>
      <c r="K130" s="6"/>
      <c r="L130" s="6" t="s">
        <v>253</v>
      </c>
      <c r="M130" s="6"/>
      <c r="N130" s="6"/>
      <c r="O130" s="6"/>
      <c r="P130" s="6" t="s">
        <v>104</v>
      </c>
      <c r="Q130" s="6"/>
      <c r="R130" s="6"/>
      <c r="S130" s="6"/>
      <c r="T130" s="6"/>
      <c r="U130" s="6"/>
      <c r="V130" s="6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ht="14.25" spans="1:32">
      <c r="A131" s="6" t="s">
        <v>254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ht="14.25" spans="1:32">
      <c r="A132" s="6" t="s">
        <v>12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ht="14.25" spans="1:32">
      <c r="A133" s="6"/>
      <c r="B133" s="7"/>
      <c r="C133" s="8" t="s">
        <v>14</v>
      </c>
      <c r="D133" s="8"/>
      <c r="E133" s="9"/>
      <c r="F133" s="10" t="s">
        <v>15</v>
      </c>
      <c r="G133" s="10"/>
      <c r="H133" s="10"/>
      <c r="I133" s="10"/>
      <c r="J133" s="10"/>
      <c r="K133" s="10"/>
      <c r="L133" s="24"/>
      <c r="M133" s="7"/>
      <c r="N133" s="8" t="s">
        <v>14</v>
      </c>
      <c r="O133" s="8"/>
      <c r="P133" s="9"/>
      <c r="Q133" s="34" t="s">
        <v>15</v>
      </c>
      <c r="R133" s="34"/>
      <c r="S133" s="34"/>
      <c r="T133" s="34"/>
      <c r="U133" s="34"/>
      <c r="V133" s="34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ht="14.25" spans="1:32">
      <c r="A134" s="11" t="s">
        <v>16</v>
      </c>
      <c r="B134" s="12" t="s">
        <v>17</v>
      </c>
      <c r="C134" s="13" t="s">
        <v>18</v>
      </c>
      <c r="D134" s="13" t="s">
        <v>19</v>
      </c>
      <c r="E134" s="13"/>
      <c r="F134" s="14" t="s">
        <v>20</v>
      </c>
      <c r="G134" s="14" t="s">
        <v>26</v>
      </c>
      <c r="H134" s="14" t="s">
        <v>22</v>
      </c>
      <c r="I134" s="14" t="s">
        <v>23</v>
      </c>
      <c r="J134" s="14" t="s">
        <v>24</v>
      </c>
      <c r="K134" s="25" t="s">
        <v>25</v>
      </c>
      <c r="L134" s="26" t="s">
        <v>16</v>
      </c>
      <c r="M134" s="12" t="s">
        <v>17</v>
      </c>
      <c r="N134" s="13" t="s">
        <v>18</v>
      </c>
      <c r="O134" s="13" t="s">
        <v>19</v>
      </c>
      <c r="P134" s="13"/>
      <c r="Q134" s="14" t="s">
        <v>20</v>
      </c>
      <c r="R134" s="14" t="s">
        <v>26</v>
      </c>
      <c r="S134" s="14" t="s">
        <v>22</v>
      </c>
      <c r="T134" s="14" t="s">
        <v>23</v>
      </c>
      <c r="U134" s="14" t="s">
        <v>24</v>
      </c>
      <c r="V134" s="25" t="s">
        <v>25</v>
      </c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ht="14.25" spans="1:32">
      <c r="A135" s="15" t="s">
        <v>108</v>
      </c>
      <c r="B135" s="12" t="s">
        <v>32</v>
      </c>
      <c r="C135" s="16" t="s">
        <v>33</v>
      </c>
      <c r="D135" s="16" t="s">
        <v>33</v>
      </c>
      <c r="E135" s="16" t="str">
        <f t="shared" ref="E135:E150" si="78">IFERROR(D135-C135,"")</f>
        <v/>
      </c>
      <c r="F135" s="17" t="str">
        <f t="shared" ref="F135:F150" si="79">IF(E135&lt;&gt;"",CEILING(E135*24-1/3.000001,0.5),"")</f>
        <v/>
      </c>
      <c r="G135" s="17" t="str">
        <f t="shared" ref="G135:G143" si="80">IF(C135="      ","",IF(--D135&lt;--"12:20",,IF(--C135&lt;--"12:20",IF(--D135&lt;=--"20:00",1,1.5),IF(--D135&lt;=--"20:00",0,0.5))))</f>
        <v/>
      </c>
      <c r="H135" s="17" t="str">
        <f t="shared" ref="H135:H137" si="81">IF(F135="","",IF(F135-G135&lt;=8,F135-G135,8))</f>
        <v/>
      </c>
      <c r="I135" s="17" t="str">
        <f t="shared" ref="I135:I143" si="82">IF(G135="","",IF(F135-G135&lt;5,"",IF(AND(F135-G135&gt;=5,F135-G135&lt;10),11,22)))</f>
        <v/>
      </c>
      <c r="J135" s="17" t="str">
        <f>IF(H135="","",IF(H135&lt;8,"",IF(F135-G135-H135=0,"",F135-G135-H135)))</f>
        <v/>
      </c>
      <c r="K135" s="16"/>
      <c r="L135" s="15" t="s">
        <v>109</v>
      </c>
      <c r="M135" s="12" t="s">
        <v>42</v>
      </c>
      <c r="N135" s="16" t="s">
        <v>255</v>
      </c>
      <c r="O135" s="16" t="s">
        <v>125</v>
      </c>
      <c r="P135" s="16">
        <f t="shared" ref="P135:P150" si="83">IFERROR(O135-N135,"")</f>
        <v>0.386805555555556</v>
      </c>
      <c r="Q135" s="17">
        <f t="shared" ref="Q135:Q150" si="84">IF(P135&lt;&gt;"",CEILING(P135*24-1/3.000001,0.5),"")</f>
        <v>9</v>
      </c>
      <c r="R135" s="17">
        <f t="shared" ref="R135:R149" si="85">IF(N135="      ","",IF(--O135&lt;--"12:20",,IF(--N135&lt;--"12:20",IF(--O135&lt;=--"20:00",1,1.5),IF(--O135&lt;=--"20:00",0,0.5))))</f>
        <v>1</v>
      </c>
      <c r="S135" s="17">
        <f t="shared" ref="S135:S143" si="86">IF(Q135="","",IF(Q135-R135&lt;=8,Q135-R135,8))</f>
        <v>8</v>
      </c>
      <c r="T135" s="17">
        <f t="shared" ref="T135:T150" si="87">IF(R135="","",IF(Q135-R135&lt;5,"",IF(AND(Q135-R135&gt;=5,Q135-R135&lt;10),11,22)))</f>
        <v>11</v>
      </c>
      <c r="U135" s="17" t="str">
        <f t="shared" ref="U135:U141" si="88">IF(S135="","",IF(S135&lt;8,"",IF(Q135-R135-S135=0,"",Q135-R135-S135)))</f>
        <v/>
      </c>
      <c r="V135" s="16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ht="14.25" spans="1:32">
      <c r="A136" s="15" t="s">
        <v>113</v>
      </c>
      <c r="B136" s="12" t="s">
        <v>37</v>
      </c>
      <c r="C136" s="16" t="s">
        <v>33</v>
      </c>
      <c r="D136" s="16" t="s">
        <v>33</v>
      </c>
      <c r="E136" s="16" t="str">
        <f t="shared" si="78"/>
        <v/>
      </c>
      <c r="F136" s="17" t="str">
        <f t="shared" si="79"/>
        <v/>
      </c>
      <c r="G136" s="17" t="str">
        <f t="shared" si="80"/>
        <v/>
      </c>
      <c r="H136" s="17" t="str">
        <f t="shared" si="81"/>
        <v/>
      </c>
      <c r="I136" s="17" t="str">
        <f t="shared" si="82"/>
        <v/>
      </c>
      <c r="J136" s="17" t="str">
        <f>IF(H136="","",IF(H136&lt;8,"",IF(F136-G136-H136=0,"",F136-G136-H136)))</f>
        <v/>
      </c>
      <c r="K136" s="16"/>
      <c r="L136" s="15" t="s">
        <v>114</v>
      </c>
      <c r="M136" s="12" t="s">
        <v>47</v>
      </c>
      <c r="N136" s="16" t="s">
        <v>200</v>
      </c>
      <c r="O136" s="16" t="s">
        <v>256</v>
      </c>
      <c r="P136" s="16">
        <f t="shared" si="83"/>
        <v>0.384722222222222</v>
      </c>
      <c r="Q136" s="17">
        <f t="shared" si="84"/>
        <v>9</v>
      </c>
      <c r="R136" s="17">
        <f t="shared" si="85"/>
        <v>1</v>
      </c>
      <c r="S136" s="17">
        <f t="shared" si="86"/>
        <v>8</v>
      </c>
      <c r="T136" s="17">
        <f t="shared" si="87"/>
        <v>11</v>
      </c>
      <c r="U136" s="17" t="str">
        <f t="shared" si="88"/>
        <v/>
      </c>
      <c r="V136" s="16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ht="14.25" spans="1:32">
      <c r="A137" s="15" t="s">
        <v>117</v>
      </c>
      <c r="B137" s="12" t="s">
        <v>42</v>
      </c>
      <c r="C137" s="16" t="s">
        <v>170</v>
      </c>
      <c r="D137" s="16" t="s">
        <v>257</v>
      </c>
      <c r="E137" s="16">
        <f t="shared" si="78"/>
        <v>0.405555555555556</v>
      </c>
      <c r="F137" s="17">
        <f t="shared" si="79"/>
        <v>9.5</v>
      </c>
      <c r="G137" s="17">
        <f t="shared" si="80"/>
        <v>1</v>
      </c>
      <c r="H137" s="17">
        <f t="shared" si="81"/>
        <v>8</v>
      </c>
      <c r="I137" s="17">
        <f t="shared" si="82"/>
        <v>11</v>
      </c>
      <c r="J137" s="17"/>
      <c r="K137" s="16"/>
      <c r="L137" s="42" t="s">
        <v>118</v>
      </c>
      <c r="M137" s="12" t="s">
        <v>54</v>
      </c>
      <c r="N137" s="16" t="s">
        <v>110</v>
      </c>
      <c r="O137" s="16" t="s">
        <v>87</v>
      </c>
      <c r="P137" s="16">
        <f t="shared" si="83"/>
        <v>0.425694444444444</v>
      </c>
      <c r="Q137" s="17">
        <f t="shared" si="84"/>
        <v>10</v>
      </c>
      <c r="R137" s="17">
        <f t="shared" si="85"/>
        <v>1</v>
      </c>
      <c r="S137" s="17">
        <f t="shared" si="86"/>
        <v>8</v>
      </c>
      <c r="T137" s="17">
        <f t="shared" si="87"/>
        <v>11</v>
      </c>
      <c r="U137" s="17">
        <v>1</v>
      </c>
      <c r="V137" s="16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ht="14.25" spans="1:32">
      <c r="A138" s="15" t="s">
        <v>121</v>
      </c>
      <c r="B138" s="12" t="s">
        <v>47</v>
      </c>
      <c r="C138" s="16" t="s">
        <v>33</v>
      </c>
      <c r="D138" s="16" t="s">
        <v>33</v>
      </c>
      <c r="E138" s="16" t="str">
        <f t="shared" si="78"/>
        <v/>
      </c>
      <c r="F138" s="17" t="str">
        <f t="shared" si="79"/>
        <v/>
      </c>
      <c r="G138" s="17" t="str">
        <f t="shared" si="80"/>
        <v/>
      </c>
      <c r="H138" s="17">
        <v>8</v>
      </c>
      <c r="I138" s="17" t="str">
        <f t="shared" si="82"/>
        <v/>
      </c>
      <c r="J138" s="17"/>
      <c r="K138" s="16" t="s">
        <v>258</v>
      </c>
      <c r="L138" s="15" t="s">
        <v>123</v>
      </c>
      <c r="M138" s="12" t="s">
        <v>28</v>
      </c>
      <c r="N138" s="16" t="s">
        <v>259</v>
      </c>
      <c r="O138" s="16" t="s">
        <v>260</v>
      </c>
      <c r="P138" s="16">
        <f t="shared" si="83"/>
        <v>0.39375</v>
      </c>
      <c r="Q138" s="17">
        <f t="shared" si="84"/>
        <v>9.5</v>
      </c>
      <c r="R138" s="17">
        <f t="shared" si="85"/>
        <v>1</v>
      </c>
      <c r="S138" s="17">
        <f t="shared" si="86"/>
        <v>8</v>
      </c>
      <c r="T138" s="17">
        <f t="shared" si="87"/>
        <v>11</v>
      </c>
      <c r="U138" s="17"/>
      <c r="V138" s="16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ht="14.25" spans="1:32">
      <c r="A139" s="15" t="s">
        <v>126</v>
      </c>
      <c r="B139" s="12" t="s">
        <v>54</v>
      </c>
      <c r="C139" s="16" t="s">
        <v>33</v>
      </c>
      <c r="D139" s="16" t="s">
        <v>33</v>
      </c>
      <c r="E139" s="16" t="str">
        <f t="shared" si="78"/>
        <v/>
      </c>
      <c r="F139" s="17" t="str">
        <f t="shared" si="79"/>
        <v/>
      </c>
      <c r="G139" s="17" t="str">
        <f t="shared" si="80"/>
        <v/>
      </c>
      <c r="H139" s="17">
        <v>8</v>
      </c>
      <c r="I139" s="17" t="str">
        <f t="shared" si="82"/>
        <v/>
      </c>
      <c r="J139" s="17"/>
      <c r="K139" s="16" t="s">
        <v>258</v>
      </c>
      <c r="L139" s="15" t="s">
        <v>129</v>
      </c>
      <c r="M139" s="12" t="s">
        <v>35</v>
      </c>
      <c r="N139" s="16" t="s">
        <v>33</v>
      </c>
      <c r="O139" s="16" t="s">
        <v>33</v>
      </c>
      <c r="P139" s="16" t="str">
        <f t="shared" si="83"/>
        <v/>
      </c>
      <c r="Q139" s="17" t="str">
        <f t="shared" si="84"/>
        <v/>
      </c>
      <c r="R139" s="17" t="str">
        <f t="shared" si="85"/>
        <v/>
      </c>
      <c r="S139" s="17" t="str">
        <f t="shared" si="86"/>
        <v/>
      </c>
      <c r="T139" s="17" t="str">
        <f t="shared" si="87"/>
        <v/>
      </c>
      <c r="U139" s="17" t="str">
        <f t="shared" si="88"/>
        <v/>
      </c>
      <c r="V139" s="16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ht="14.25" spans="1:32">
      <c r="A140" s="15" t="s">
        <v>130</v>
      </c>
      <c r="B140" s="12" t="s">
        <v>28</v>
      </c>
      <c r="C140" s="16" t="s">
        <v>33</v>
      </c>
      <c r="D140" s="16" t="s">
        <v>33</v>
      </c>
      <c r="E140" s="16" t="str">
        <f t="shared" si="78"/>
        <v/>
      </c>
      <c r="F140" s="17" t="str">
        <f t="shared" si="79"/>
        <v/>
      </c>
      <c r="G140" s="17" t="str">
        <f t="shared" si="80"/>
        <v/>
      </c>
      <c r="H140" s="17">
        <v>8</v>
      </c>
      <c r="I140" s="17" t="str">
        <f t="shared" si="82"/>
        <v/>
      </c>
      <c r="J140" s="17"/>
      <c r="K140" s="16" t="s">
        <v>258</v>
      </c>
      <c r="L140" s="15" t="s">
        <v>134</v>
      </c>
      <c r="M140" s="12" t="s">
        <v>32</v>
      </c>
      <c r="N140" s="16" t="s">
        <v>33</v>
      </c>
      <c r="O140" s="16" t="s">
        <v>33</v>
      </c>
      <c r="P140" s="16" t="str">
        <f t="shared" si="83"/>
        <v/>
      </c>
      <c r="Q140" s="17" t="str">
        <f t="shared" si="84"/>
        <v/>
      </c>
      <c r="R140" s="17" t="str">
        <f t="shared" si="85"/>
        <v/>
      </c>
      <c r="S140" s="17" t="str">
        <f t="shared" si="86"/>
        <v/>
      </c>
      <c r="T140" s="17" t="str">
        <f t="shared" si="87"/>
        <v/>
      </c>
      <c r="U140" s="17" t="str">
        <f t="shared" si="88"/>
        <v/>
      </c>
      <c r="V140" s="16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ht="14.25" spans="1:32">
      <c r="A141" s="15" t="s">
        <v>135</v>
      </c>
      <c r="B141" s="12" t="s">
        <v>35</v>
      </c>
      <c r="C141" s="16" t="s">
        <v>33</v>
      </c>
      <c r="D141" s="16" t="s">
        <v>33</v>
      </c>
      <c r="E141" s="16" t="str">
        <f t="shared" si="78"/>
        <v/>
      </c>
      <c r="F141" s="17" t="str">
        <f t="shared" si="79"/>
        <v/>
      </c>
      <c r="G141" s="17" t="str">
        <f t="shared" si="80"/>
        <v/>
      </c>
      <c r="H141" s="17"/>
      <c r="I141" s="17" t="str">
        <f t="shared" si="82"/>
        <v/>
      </c>
      <c r="J141" s="17"/>
      <c r="K141" s="16"/>
      <c r="L141" s="19" t="s">
        <v>136</v>
      </c>
      <c r="M141" s="12" t="s">
        <v>37</v>
      </c>
      <c r="N141" s="16" t="s">
        <v>261</v>
      </c>
      <c r="O141" s="16" t="s">
        <v>77</v>
      </c>
      <c r="P141" s="16">
        <f t="shared" si="83"/>
        <v>0.340972222222222</v>
      </c>
      <c r="Q141" s="17">
        <f t="shared" si="84"/>
        <v>8</v>
      </c>
      <c r="R141" s="17">
        <f t="shared" si="85"/>
        <v>1</v>
      </c>
      <c r="S141" s="17">
        <f t="shared" si="86"/>
        <v>7</v>
      </c>
      <c r="T141" s="17">
        <f t="shared" si="87"/>
        <v>11</v>
      </c>
      <c r="U141" s="17" t="str">
        <f t="shared" si="88"/>
        <v/>
      </c>
      <c r="V141" s="16" t="s">
        <v>262</v>
      </c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ht="14.25" spans="1:32">
      <c r="A142" s="15" t="s">
        <v>139</v>
      </c>
      <c r="B142" s="12" t="s">
        <v>32</v>
      </c>
      <c r="C142" s="16" t="s">
        <v>33</v>
      </c>
      <c r="D142" s="16" t="s">
        <v>33</v>
      </c>
      <c r="E142" s="16" t="str">
        <f t="shared" si="78"/>
        <v/>
      </c>
      <c r="F142" s="17" t="str">
        <f t="shared" si="79"/>
        <v/>
      </c>
      <c r="G142" s="17" t="str">
        <f t="shared" si="80"/>
        <v/>
      </c>
      <c r="H142" s="17"/>
      <c r="I142" s="17" t="str">
        <f t="shared" si="82"/>
        <v/>
      </c>
      <c r="J142" s="17"/>
      <c r="K142" s="16"/>
      <c r="L142" s="15" t="s">
        <v>140</v>
      </c>
      <c r="M142" s="12" t="s">
        <v>42</v>
      </c>
      <c r="N142" s="16" t="s">
        <v>193</v>
      </c>
      <c r="O142" s="16" t="s">
        <v>185</v>
      </c>
      <c r="P142" s="16">
        <f t="shared" si="83"/>
        <v>0.393055555555556</v>
      </c>
      <c r="Q142" s="17">
        <f t="shared" si="84"/>
        <v>9.5</v>
      </c>
      <c r="R142" s="17">
        <f t="shared" si="85"/>
        <v>1</v>
      </c>
      <c r="S142" s="17">
        <f t="shared" si="86"/>
        <v>8</v>
      </c>
      <c r="T142" s="17">
        <f t="shared" si="87"/>
        <v>11</v>
      </c>
      <c r="U142" s="17"/>
      <c r="V142" s="27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ht="14.25" spans="1:32">
      <c r="A143" s="15" t="s">
        <v>142</v>
      </c>
      <c r="B143" s="12" t="s">
        <v>37</v>
      </c>
      <c r="C143" s="16" t="s">
        <v>249</v>
      </c>
      <c r="D143" s="16" t="s">
        <v>263</v>
      </c>
      <c r="E143" s="16">
        <f t="shared" si="78"/>
        <v>0.378472222222222</v>
      </c>
      <c r="F143" s="17">
        <f t="shared" si="79"/>
        <v>9</v>
      </c>
      <c r="G143" s="17">
        <f t="shared" si="80"/>
        <v>1</v>
      </c>
      <c r="H143" s="17">
        <f>IF(F143="","",IF(F143-G143&lt;=8,F143-G143,8))</f>
        <v>8</v>
      </c>
      <c r="I143" s="17">
        <f t="shared" si="82"/>
        <v>11</v>
      </c>
      <c r="J143" s="17" t="str">
        <f>IF(H143="","",IF(H143&lt;8,"",IF(F143-G143-H143=0,"",F143-G143-H143)))</f>
        <v/>
      </c>
      <c r="K143" s="16"/>
      <c r="L143" s="15" t="s">
        <v>144</v>
      </c>
      <c r="M143" s="12" t="s">
        <v>47</v>
      </c>
      <c r="N143" s="16" t="s">
        <v>264</v>
      </c>
      <c r="O143" s="16" t="s">
        <v>265</v>
      </c>
      <c r="P143" s="16">
        <f t="shared" si="83"/>
        <v>0.420833333333333</v>
      </c>
      <c r="Q143" s="17">
        <f t="shared" si="84"/>
        <v>10</v>
      </c>
      <c r="R143" s="17">
        <f t="shared" si="85"/>
        <v>1</v>
      </c>
      <c r="S143" s="17">
        <f t="shared" si="86"/>
        <v>8</v>
      </c>
      <c r="T143" s="17">
        <f t="shared" si="87"/>
        <v>11</v>
      </c>
      <c r="U143" s="17"/>
      <c r="V143" s="16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ht="14.25" spans="1:32">
      <c r="A144" s="15" t="s">
        <v>147</v>
      </c>
      <c r="B144" s="12" t="s">
        <v>42</v>
      </c>
      <c r="C144" s="16" t="s">
        <v>238</v>
      </c>
      <c r="D144" s="16" t="s">
        <v>33</v>
      </c>
      <c r="E144" s="16" t="str">
        <f t="shared" si="78"/>
        <v/>
      </c>
      <c r="F144" s="17" t="str">
        <f t="shared" si="79"/>
        <v/>
      </c>
      <c r="G144" s="17"/>
      <c r="H144" s="17">
        <v>8</v>
      </c>
      <c r="I144" s="17"/>
      <c r="J144" s="17"/>
      <c r="K144" s="16" t="s">
        <v>258</v>
      </c>
      <c r="L144" s="15" t="s">
        <v>149</v>
      </c>
      <c r="M144" s="12" t="s">
        <v>54</v>
      </c>
      <c r="N144" s="16" t="s">
        <v>33</v>
      </c>
      <c r="O144" s="16" t="s">
        <v>33</v>
      </c>
      <c r="P144" s="16" t="str">
        <f t="shared" si="83"/>
        <v/>
      </c>
      <c r="Q144" s="17" t="str">
        <f t="shared" si="84"/>
        <v/>
      </c>
      <c r="R144" s="17" t="str">
        <f t="shared" si="85"/>
        <v/>
      </c>
      <c r="S144" s="17">
        <v>8</v>
      </c>
      <c r="T144" s="17" t="str">
        <f t="shared" si="87"/>
        <v/>
      </c>
      <c r="U144" s="17"/>
      <c r="V144" s="16" t="s">
        <v>258</v>
      </c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ht="14.25" spans="1:32">
      <c r="A145" s="15" t="s">
        <v>151</v>
      </c>
      <c r="B145" s="12" t="s">
        <v>47</v>
      </c>
      <c r="C145" s="16" t="s">
        <v>33</v>
      </c>
      <c r="D145" s="16" t="s">
        <v>33</v>
      </c>
      <c r="E145" s="16" t="str">
        <f t="shared" si="78"/>
        <v/>
      </c>
      <c r="F145" s="17" t="str">
        <f t="shared" si="79"/>
        <v/>
      </c>
      <c r="G145" s="17" t="str">
        <f t="shared" ref="G145:G150" si="89">IF(C145="      ","",IF(--D145&lt;--"12:20",,IF(--C145&lt;--"12:20",IF(--D145&lt;=--"20:00",1,1.5),IF(--D145&lt;=--"20:00",0,0.5))))</f>
        <v/>
      </c>
      <c r="H145" s="17">
        <v>8</v>
      </c>
      <c r="I145" s="17" t="str">
        <f t="shared" ref="I145:I150" si="90">IF(G145="","",IF(F145-G145&lt;5,"",IF(AND(F145-G145&gt;=5,F145-G145&lt;10),11,22)))</f>
        <v/>
      </c>
      <c r="J145" s="17"/>
      <c r="K145" s="16" t="s">
        <v>258</v>
      </c>
      <c r="L145" s="15" t="s">
        <v>153</v>
      </c>
      <c r="M145" s="12" t="s">
        <v>28</v>
      </c>
      <c r="N145" s="16" t="s">
        <v>33</v>
      </c>
      <c r="O145" s="16" t="s">
        <v>33</v>
      </c>
      <c r="P145" s="16" t="str">
        <f t="shared" si="83"/>
        <v/>
      </c>
      <c r="Q145" s="17" t="str">
        <f t="shared" si="84"/>
        <v/>
      </c>
      <c r="R145" s="17" t="str">
        <f t="shared" si="85"/>
        <v/>
      </c>
      <c r="S145" s="17">
        <v>8</v>
      </c>
      <c r="T145" s="17" t="str">
        <f t="shared" si="87"/>
        <v/>
      </c>
      <c r="U145" s="17"/>
      <c r="V145" s="16" t="s">
        <v>258</v>
      </c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ht="14.25" spans="1:32">
      <c r="A146" s="15" t="s">
        <v>155</v>
      </c>
      <c r="B146" s="12" t="s">
        <v>54</v>
      </c>
      <c r="C146" s="16" t="s">
        <v>33</v>
      </c>
      <c r="D146" s="16" t="s">
        <v>33</v>
      </c>
      <c r="E146" s="16" t="str">
        <f t="shared" si="78"/>
        <v/>
      </c>
      <c r="F146" s="17" t="str">
        <f t="shared" si="79"/>
        <v/>
      </c>
      <c r="G146" s="17" t="str">
        <f t="shared" si="89"/>
        <v/>
      </c>
      <c r="H146" s="17">
        <v>8</v>
      </c>
      <c r="I146" s="17" t="str">
        <f t="shared" si="90"/>
        <v/>
      </c>
      <c r="J146" s="17"/>
      <c r="K146" s="16" t="s">
        <v>258</v>
      </c>
      <c r="L146" s="42" t="s">
        <v>157</v>
      </c>
      <c r="M146" s="12" t="s">
        <v>35</v>
      </c>
      <c r="N146" s="16" t="s">
        <v>33</v>
      </c>
      <c r="O146" s="16" t="s">
        <v>33</v>
      </c>
      <c r="P146" s="16" t="str">
        <f t="shared" si="83"/>
        <v/>
      </c>
      <c r="Q146" s="17" t="str">
        <f t="shared" si="84"/>
        <v/>
      </c>
      <c r="R146" s="17" t="str">
        <f t="shared" si="85"/>
        <v/>
      </c>
      <c r="S146" s="17" t="str">
        <f t="shared" ref="S146:S150" si="91">IF(Q146="","",IF(Q146-R146&lt;=8,Q146-R146,8))</f>
        <v/>
      </c>
      <c r="T146" s="17" t="str">
        <f t="shared" si="87"/>
        <v/>
      </c>
      <c r="U146" s="17">
        <v>8</v>
      </c>
      <c r="V146" s="16" t="s">
        <v>258</v>
      </c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ht="14.25" spans="1:32">
      <c r="A147" s="15" t="s">
        <v>158</v>
      </c>
      <c r="B147" s="12" t="s">
        <v>28</v>
      </c>
      <c r="C147" s="16" t="s">
        <v>33</v>
      </c>
      <c r="D147" s="16" t="s">
        <v>33</v>
      </c>
      <c r="E147" s="16" t="str">
        <f t="shared" si="78"/>
        <v/>
      </c>
      <c r="F147" s="17" t="str">
        <f t="shared" si="79"/>
        <v/>
      </c>
      <c r="G147" s="17" t="str">
        <f t="shared" si="89"/>
        <v/>
      </c>
      <c r="H147" s="17">
        <v>8</v>
      </c>
      <c r="I147" s="17" t="str">
        <f t="shared" si="90"/>
        <v/>
      </c>
      <c r="J147" s="17"/>
      <c r="K147" s="16" t="s">
        <v>258</v>
      </c>
      <c r="L147" s="42" t="s">
        <v>159</v>
      </c>
      <c r="M147" s="12" t="s">
        <v>32</v>
      </c>
      <c r="N147" s="16" t="s">
        <v>33</v>
      </c>
      <c r="O147" s="16" t="s">
        <v>33</v>
      </c>
      <c r="P147" s="16" t="str">
        <f t="shared" si="83"/>
        <v/>
      </c>
      <c r="Q147" s="17" t="str">
        <f t="shared" si="84"/>
        <v/>
      </c>
      <c r="R147" s="17" t="str">
        <f t="shared" si="85"/>
        <v/>
      </c>
      <c r="S147" s="17" t="str">
        <f t="shared" si="91"/>
        <v/>
      </c>
      <c r="T147" s="17" t="str">
        <f t="shared" si="87"/>
        <v/>
      </c>
      <c r="U147" s="17">
        <v>8</v>
      </c>
      <c r="V147" s="16" t="s">
        <v>258</v>
      </c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ht="14.25" spans="1:32">
      <c r="A148" s="42" t="s">
        <v>160</v>
      </c>
      <c r="B148" s="12" t="s">
        <v>35</v>
      </c>
      <c r="C148" s="16" t="s">
        <v>33</v>
      </c>
      <c r="D148" s="16" t="s">
        <v>33</v>
      </c>
      <c r="E148" s="16" t="str">
        <f t="shared" si="78"/>
        <v/>
      </c>
      <c r="F148" s="17" t="str">
        <f t="shared" si="79"/>
        <v/>
      </c>
      <c r="G148" s="17" t="str">
        <f t="shared" si="89"/>
        <v/>
      </c>
      <c r="H148" s="17"/>
      <c r="I148" s="17" t="str">
        <f t="shared" si="90"/>
        <v/>
      </c>
      <c r="J148" s="17">
        <v>8</v>
      </c>
      <c r="K148" s="16" t="s">
        <v>258</v>
      </c>
      <c r="L148" s="15" t="s">
        <v>161</v>
      </c>
      <c r="M148" s="12" t="s">
        <v>37</v>
      </c>
      <c r="N148" s="16" t="s">
        <v>33</v>
      </c>
      <c r="O148" s="16" t="s">
        <v>33</v>
      </c>
      <c r="P148" s="16" t="str">
        <f t="shared" si="83"/>
        <v/>
      </c>
      <c r="Q148" s="17" t="str">
        <f t="shared" si="84"/>
        <v/>
      </c>
      <c r="R148" s="17" t="str">
        <f t="shared" si="85"/>
        <v/>
      </c>
      <c r="S148" s="17">
        <v>8</v>
      </c>
      <c r="T148" s="17" t="str">
        <f t="shared" si="87"/>
        <v/>
      </c>
      <c r="U148" s="17"/>
      <c r="V148" s="16" t="s">
        <v>258</v>
      </c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ht="14.25" spans="1:32">
      <c r="A149" s="42" t="s">
        <v>162</v>
      </c>
      <c r="B149" s="12" t="s">
        <v>32</v>
      </c>
      <c r="C149" s="16" t="s">
        <v>33</v>
      </c>
      <c r="D149" s="16" t="s">
        <v>33</v>
      </c>
      <c r="E149" s="16" t="str">
        <f t="shared" si="78"/>
        <v/>
      </c>
      <c r="F149" s="17" t="str">
        <f t="shared" si="79"/>
        <v/>
      </c>
      <c r="G149" s="17" t="str">
        <f t="shared" si="89"/>
        <v/>
      </c>
      <c r="H149" s="17"/>
      <c r="I149" s="17" t="str">
        <f t="shared" si="90"/>
        <v/>
      </c>
      <c r="J149" s="17">
        <v>8</v>
      </c>
      <c r="K149" s="16" t="s">
        <v>258</v>
      </c>
      <c r="L149" s="15" t="s">
        <v>163</v>
      </c>
      <c r="M149" s="12" t="s">
        <v>42</v>
      </c>
      <c r="N149" s="16" t="s">
        <v>33</v>
      </c>
      <c r="O149" s="16" t="s">
        <v>33</v>
      </c>
      <c r="P149" s="16" t="str">
        <f t="shared" si="83"/>
        <v/>
      </c>
      <c r="Q149" s="17" t="str">
        <f t="shared" si="84"/>
        <v/>
      </c>
      <c r="R149" s="17" t="str">
        <f t="shared" si="85"/>
        <v/>
      </c>
      <c r="S149" s="17">
        <v>8</v>
      </c>
      <c r="T149" s="17" t="str">
        <f t="shared" si="87"/>
        <v/>
      </c>
      <c r="U149" s="17"/>
      <c r="V149" s="16" t="s">
        <v>258</v>
      </c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ht="14.25" spans="1:32">
      <c r="A150" s="15" t="s">
        <v>164</v>
      </c>
      <c r="B150" s="12" t="s">
        <v>37</v>
      </c>
      <c r="C150" s="16" t="s">
        <v>33</v>
      </c>
      <c r="D150" s="16" t="s">
        <v>33</v>
      </c>
      <c r="E150" s="16" t="str">
        <f t="shared" si="78"/>
        <v/>
      </c>
      <c r="F150" s="17" t="str">
        <f t="shared" si="79"/>
        <v/>
      </c>
      <c r="G150" s="17" t="str">
        <f t="shared" si="89"/>
        <v/>
      </c>
      <c r="H150" s="17">
        <v>8</v>
      </c>
      <c r="I150" s="17" t="str">
        <f t="shared" si="90"/>
        <v/>
      </c>
      <c r="J150" s="17"/>
      <c r="K150" s="16" t="s">
        <v>258</v>
      </c>
      <c r="L150" s="15" t="s">
        <v>96</v>
      </c>
      <c r="M150" s="12" t="s">
        <v>96</v>
      </c>
      <c r="N150" s="16" t="s">
        <v>96</v>
      </c>
      <c r="O150" s="16" t="s">
        <v>96</v>
      </c>
      <c r="P150" s="16" t="str">
        <f t="shared" si="83"/>
        <v/>
      </c>
      <c r="Q150" s="17" t="str">
        <f t="shared" si="84"/>
        <v/>
      </c>
      <c r="R150" s="17"/>
      <c r="S150" s="17" t="str">
        <f t="shared" si="91"/>
        <v/>
      </c>
      <c r="T150" s="17" t="str">
        <f t="shared" si="87"/>
        <v/>
      </c>
      <c r="U150" s="17" t="str">
        <f>IF(S150="","",IF(S150&lt;8,"",IF(Q150-R150-S150=0,"",Q150-R150-S150)))</f>
        <v/>
      </c>
      <c r="V150" s="16" t="s">
        <v>258</v>
      </c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ht="14.25" spans="1:32">
      <c r="A151" s="4"/>
      <c r="B151" s="2"/>
      <c r="C151" s="20"/>
      <c r="D151" s="20"/>
      <c r="E151" s="21"/>
      <c r="F151" s="22"/>
      <c r="G151" s="22"/>
      <c r="H151" s="22"/>
      <c r="I151" s="28">
        <f>SUM(I135:I150)</f>
        <v>22</v>
      </c>
      <c r="J151" s="22"/>
      <c r="K151" s="29"/>
      <c r="L151" s="5"/>
      <c r="M151" s="2"/>
      <c r="N151" s="3"/>
      <c r="O151" s="3"/>
      <c r="P151" s="21"/>
      <c r="Q151" s="22"/>
      <c r="R151" s="22"/>
      <c r="S151" s="22"/>
      <c r="T151" s="28">
        <f>SUM(T135:T150)</f>
        <v>77</v>
      </c>
      <c r="U151" s="22"/>
      <c r="V151" s="29"/>
      <c r="W151" s="35" t="s">
        <v>23</v>
      </c>
      <c r="X151" s="36">
        <f>SUM(I135:I150,T135:T150)</f>
        <v>99</v>
      </c>
      <c r="Y151" s="3"/>
      <c r="Z151" s="3"/>
      <c r="AA151" s="3"/>
      <c r="AB151" s="3"/>
      <c r="AC151" s="3"/>
      <c r="AD151" s="3"/>
      <c r="AE151" s="3"/>
      <c r="AF151" s="3"/>
    </row>
    <row r="152" ht="14.25" spans="1:32">
      <c r="A152" s="1"/>
      <c r="B152" s="2"/>
      <c r="C152" s="3"/>
      <c r="D152" s="3"/>
      <c r="E152" s="23"/>
      <c r="F152" s="23"/>
      <c r="G152" s="23"/>
      <c r="H152" s="23">
        <f>SUM(H135:H151)</f>
        <v>80</v>
      </c>
      <c r="I152" s="23"/>
      <c r="J152" s="23"/>
      <c r="K152" s="30"/>
      <c r="L152" s="2"/>
      <c r="M152" s="2"/>
      <c r="N152" s="3"/>
      <c r="O152" s="3"/>
      <c r="P152" s="23"/>
      <c r="Q152" s="23"/>
      <c r="R152" s="23"/>
      <c r="S152" s="23">
        <f>SUM(S135:S151)</f>
        <v>87</v>
      </c>
      <c r="T152" s="23"/>
      <c r="U152" s="23"/>
      <c r="V152" s="30"/>
      <c r="W152" s="36" t="s">
        <v>98</v>
      </c>
      <c r="X152" s="36">
        <f>SUM(H135:H150)+SUM(J135:J150)+SUM(S135:S150)+SUM(U135:U150)</f>
        <v>200</v>
      </c>
      <c r="Y152" s="3"/>
      <c r="Z152" s="3"/>
      <c r="AA152" s="3"/>
      <c r="AB152" s="3"/>
      <c r="AC152" s="3"/>
      <c r="AD152" s="3"/>
      <c r="AE152" s="3"/>
      <c r="AF152" s="3"/>
    </row>
    <row r="153" ht="14.25" spans="1:32">
      <c r="A153" s="1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2"/>
      <c r="M153" s="2"/>
      <c r="N153" s="3"/>
      <c r="O153" s="3"/>
      <c r="P153" s="3"/>
      <c r="Q153" s="3"/>
      <c r="R153" s="3"/>
      <c r="S153" s="3"/>
      <c r="T153" s="3"/>
      <c r="U153" s="3"/>
      <c r="V153" s="3"/>
      <c r="W153" s="36" t="s">
        <v>99</v>
      </c>
      <c r="X153" s="36">
        <f>SUM(J135:J150,U135:U150)</f>
        <v>33</v>
      </c>
      <c r="Y153" s="3"/>
      <c r="Z153" s="3"/>
      <c r="AA153" s="3"/>
      <c r="AB153" s="3"/>
      <c r="AC153" s="3"/>
      <c r="AD153" s="3"/>
      <c r="AE153" s="3"/>
      <c r="AF153" s="3"/>
    </row>
  </sheetData>
  <mergeCells count="60">
    <mergeCell ref="A5:E5"/>
    <mergeCell ref="F5:K5"/>
    <mergeCell ref="L5:O5"/>
    <mergeCell ref="P5:V5"/>
    <mergeCell ref="A6:V6"/>
    <mergeCell ref="A7:V7"/>
    <mergeCell ref="C8:D8"/>
    <mergeCell ref="F8:K8"/>
    <mergeCell ref="N8:O8"/>
    <mergeCell ref="Q8:V8"/>
    <mergeCell ref="A30:E30"/>
    <mergeCell ref="F30:K30"/>
    <mergeCell ref="L30:O30"/>
    <mergeCell ref="P30:V30"/>
    <mergeCell ref="A31:V31"/>
    <mergeCell ref="A32:V32"/>
    <mergeCell ref="C33:D33"/>
    <mergeCell ref="F33:K33"/>
    <mergeCell ref="N33:O33"/>
    <mergeCell ref="Q33:V33"/>
    <mergeCell ref="A55:E55"/>
    <mergeCell ref="F55:K55"/>
    <mergeCell ref="L55:O55"/>
    <mergeCell ref="P55:V55"/>
    <mergeCell ref="A56:V56"/>
    <mergeCell ref="A57:V57"/>
    <mergeCell ref="C58:D58"/>
    <mergeCell ref="F58:K58"/>
    <mergeCell ref="N58:O58"/>
    <mergeCell ref="Q58:V58"/>
    <mergeCell ref="A80:E80"/>
    <mergeCell ref="F80:K80"/>
    <mergeCell ref="L80:O80"/>
    <mergeCell ref="P80:V80"/>
    <mergeCell ref="A81:V81"/>
    <mergeCell ref="A82:V82"/>
    <mergeCell ref="C83:D83"/>
    <mergeCell ref="F83:K83"/>
    <mergeCell ref="N83:O83"/>
    <mergeCell ref="Q83:V83"/>
    <mergeCell ref="A105:E105"/>
    <mergeCell ref="F105:K105"/>
    <mergeCell ref="L105:O105"/>
    <mergeCell ref="P105:V105"/>
    <mergeCell ref="A106:V106"/>
    <mergeCell ref="A107:V107"/>
    <mergeCell ref="C108:D108"/>
    <mergeCell ref="F108:K108"/>
    <mergeCell ref="N108:O108"/>
    <mergeCell ref="Q108:V108"/>
    <mergeCell ref="A130:E130"/>
    <mergeCell ref="F130:K130"/>
    <mergeCell ref="L130:O130"/>
    <mergeCell ref="P130:V130"/>
    <mergeCell ref="A131:V131"/>
    <mergeCell ref="A132:V132"/>
    <mergeCell ref="C133:D133"/>
    <mergeCell ref="F133:K133"/>
    <mergeCell ref="N133:O133"/>
    <mergeCell ref="Q133:V13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5.25的考勤</vt:lpstr>
      <vt:lpstr>5月用的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2016-06-21T08:17:20Z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