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R24" i="1" l="1"/>
  <c r="T24" i="1" s="1"/>
  <c r="P24" i="1"/>
  <c r="Q24" i="1" s="1"/>
  <c r="G24" i="1"/>
  <c r="I24" i="1" s="1"/>
  <c r="E24" i="1"/>
  <c r="F24" i="1" s="1"/>
  <c r="H24" i="1" s="1"/>
  <c r="J24" i="1" s="1"/>
  <c r="T23" i="1"/>
  <c r="R23" i="1"/>
  <c r="P23" i="1"/>
  <c r="Q23" i="1" s="1"/>
  <c r="S23" i="1" s="1"/>
  <c r="U23" i="1" s="1"/>
  <c r="G23" i="1"/>
  <c r="I23" i="1" s="1"/>
  <c r="E23" i="1"/>
  <c r="F23" i="1" s="1"/>
  <c r="H23" i="1" s="1"/>
  <c r="J23" i="1" s="1"/>
  <c r="R22" i="1"/>
  <c r="T22" i="1" s="1"/>
  <c r="P22" i="1"/>
  <c r="Q22" i="1" s="1"/>
  <c r="S22" i="1" s="1"/>
  <c r="U22" i="1" s="1"/>
  <c r="G22" i="1"/>
  <c r="E22" i="1"/>
  <c r="F22" i="1" s="1"/>
  <c r="R21" i="1"/>
  <c r="P21" i="1"/>
  <c r="Q21" i="1" s="1"/>
  <c r="G21" i="1"/>
  <c r="E21" i="1"/>
  <c r="F21" i="1" s="1"/>
  <c r="R20" i="1"/>
  <c r="P20" i="1"/>
  <c r="Q20" i="1" s="1"/>
  <c r="G20" i="1"/>
  <c r="E20" i="1"/>
  <c r="F20" i="1" s="1"/>
  <c r="R19" i="1"/>
  <c r="P19" i="1"/>
  <c r="Q19" i="1" s="1"/>
  <c r="G19" i="1"/>
  <c r="E19" i="1"/>
  <c r="F19" i="1" s="1"/>
  <c r="R18" i="1"/>
  <c r="P18" i="1"/>
  <c r="Q18" i="1" s="1"/>
  <c r="G18" i="1"/>
  <c r="I18" i="1" s="1"/>
  <c r="E18" i="1"/>
  <c r="F18" i="1" s="1"/>
  <c r="H18" i="1" s="1"/>
  <c r="J18" i="1" s="1"/>
  <c r="R17" i="1"/>
  <c r="P17" i="1"/>
  <c r="Q17" i="1" s="1"/>
  <c r="G17" i="1"/>
  <c r="E17" i="1"/>
  <c r="F17" i="1" s="1"/>
  <c r="T16" i="1"/>
  <c r="R16" i="1"/>
  <c r="P16" i="1"/>
  <c r="Q16" i="1" s="1"/>
  <c r="S16" i="1" s="1"/>
  <c r="U16" i="1" s="1"/>
  <c r="G16" i="1"/>
  <c r="E16" i="1"/>
  <c r="F16" i="1" s="1"/>
  <c r="H16" i="1" s="1"/>
  <c r="J16" i="1" s="1"/>
  <c r="R15" i="1"/>
  <c r="T15" i="1" s="1"/>
  <c r="P15" i="1"/>
  <c r="Q15" i="1" s="1"/>
  <c r="S15" i="1" s="1"/>
  <c r="U15" i="1" s="1"/>
  <c r="G15" i="1"/>
  <c r="I15" i="1" s="1"/>
  <c r="E15" i="1"/>
  <c r="F15" i="1" s="1"/>
  <c r="R14" i="1"/>
  <c r="P14" i="1"/>
  <c r="Q14" i="1" s="1"/>
  <c r="G14" i="1"/>
  <c r="I14" i="1" s="1"/>
  <c r="E14" i="1"/>
  <c r="F14" i="1" s="1"/>
  <c r="R13" i="1"/>
  <c r="P13" i="1"/>
  <c r="Q13" i="1" s="1"/>
  <c r="G13" i="1"/>
  <c r="I13" i="1" s="1"/>
  <c r="E13" i="1"/>
  <c r="F13" i="1" s="1"/>
  <c r="R12" i="1"/>
  <c r="P12" i="1"/>
  <c r="Q12" i="1" s="1"/>
  <c r="G12" i="1"/>
  <c r="I12" i="1" s="1"/>
  <c r="E12" i="1"/>
  <c r="F12" i="1" s="1"/>
  <c r="H12" i="1" s="1"/>
  <c r="J12" i="1" s="1"/>
  <c r="R11" i="1"/>
  <c r="P11" i="1"/>
  <c r="Q11" i="1" s="1"/>
  <c r="G11" i="1"/>
  <c r="I11" i="1" s="1"/>
  <c r="E11" i="1"/>
  <c r="F11" i="1" s="1"/>
  <c r="H11" i="1" s="1"/>
  <c r="J11" i="1" s="1"/>
  <c r="R10" i="1"/>
  <c r="P10" i="1"/>
  <c r="Q10" i="1" s="1"/>
  <c r="G10" i="1"/>
  <c r="I10" i="1" s="1"/>
  <c r="E10" i="1"/>
  <c r="F10" i="1" s="1"/>
  <c r="H10" i="1" s="1"/>
  <c r="J10" i="1" s="1"/>
  <c r="T9" i="1"/>
  <c r="S9" i="1"/>
  <c r="U9" i="1" s="1"/>
  <c r="R9" i="1"/>
  <c r="P9" i="1"/>
  <c r="G9" i="1"/>
  <c r="F9" i="1"/>
  <c r="H9" i="1" s="1"/>
  <c r="E9" i="1"/>
  <c r="H17" i="1" l="1"/>
  <c r="J17" i="1" s="1"/>
  <c r="H19" i="1"/>
  <c r="J19" i="1" s="1"/>
  <c r="H20" i="1"/>
  <c r="J20" i="1" s="1"/>
  <c r="H21" i="1"/>
  <c r="J21" i="1" s="1"/>
  <c r="H22" i="1"/>
  <c r="J22" i="1" s="1"/>
  <c r="S24" i="1"/>
  <c r="U24" i="1" s="1"/>
  <c r="I9" i="1"/>
  <c r="H13" i="1"/>
  <c r="J13" i="1" s="1"/>
  <c r="H14" i="1"/>
  <c r="J14" i="1" s="1"/>
  <c r="H15" i="1"/>
  <c r="J15" i="1" s="1"/>
  <c r="J9" i="1"/>
  <c r="S11" i="1"/>
  <c r="U11" i="1" s="1"/>
  <c r="T11" i="1"/>
  <c r="S10" i="1"/>
  <c r="T10" i="1"/>
  <c r="S12" i="1"/>
  <c r="U12" i="1" s="1"/>
  <c r="T12" i="1"/>
  <c r="S13" i="1"/>
  <c r="U13" i="1" s="1"/>
  <c r="T13" i="1"/>
  <c r="S14" i="1"/>
  <c r="U14" i="1" s="1"/>
  <c r="T14" i="1"/>
  <c r="I16" i="1"/>
  <c r="I17" i="1"/>
  <c r="I19" i="1"/>
  <c r="I20" i="1"/>
  <c r="I21" i="1"/>
  <c r="I22" i="1"/>
  <c r="S17" i="1"/>
  <c r="U17" i="1" s="1"/>
  <c r="T17" i="1"/>
  <c r="S18" i="1"/>
  <c r="U18" i="1" s="1"/>
  <c r="T18" i="1"/>
  <c r="S19" i="1"/>
  <c r="U19" i="1" s="1"/>
  <c r="T19" i="1"/>
  <c r="S20" i="1"/>
  <c r="U20" i="1" s="1"/>
  <c r="T20" i="1"/>
  <c r="S21" i="1"/>
  <c r="U21" i="1" s="1"/>
  <c r="T21" i="1"/>
  <c r="T25" i="1" l="1"/>
  <c r="H26" i="1"/>
  <c r="W25" i="1"/>
  <c r="S26" i="1"/>
  <c r="U10" i="1"/>
  <c r="W27" i="1" s="1"/>
  <c r="W26" i="1" l="1"/>
</calcChain>
</file>

<file path=xl/sharedStrings.xml><?xml version="1.0" encoding="utf-8"?>
<sst xmlns="http://schemas.openxmlformats.org/spreadsheetml/2006/main" count="183" uniqueCount="100">
  <si>
    <t>单位：</t>
  </si>
  <si>
    <t>工号：00001</t>
  </si>
  <si>
    <t xml:space="preserve">姓名：刁远萍 </t>
  </si>
  <si>
    <t xml:space="preserve">工作日数：23  出勤天数：23  迟到次数：0   早退次数：0  缺勤天数：0 加班时数：4  病假时数：    事假时数：0.5
</t>
  </si>
  <si>
    <t xml:space="preserve">日薪工资：   加班工资：   其它津贴：  其他扣款：   实得工资： </t>
  </si>
  <si>
    <t>上下班时间</t>
  </si>
  <si>
    <t>考勤统计</t>
  </si>
  <si>
    <t>日期</t>
  </si>
  <si>
    <t>星期</t>
  </si>
  <si>
    <t>上班(IN)</t>
  </si>
  <si>
    <t>下班(OUT)</t>
  </si>
  <si>
    <t>工作总时</t>
  </si>
  <si>
    <t>实际工时</t>
  </si>
  <si>
    <t>餐补</t>
  </si>
  <si>
    <t>加班工时</t>
  </si>
  <si>
    <t>备注</t>
  </si>
  <si>
    <t>04.01</t>
  </si>
  <si>
    <t>五</t>
  </si>
  <si>
    <t xml:space="preserve">09:42 </t>
  </si>
  <si>
    <t xml:space="preserve">16:44 </t>
  </si>
  <si>
    <t>04.17</t>
  </si>
  <si>
    <t>日</t>
  </si>
  <si>
    <t xml:space="preserve">      </t>
  </si>
  <si>
    <t>04.02</t>
  </si>
  <si>
    <t>六</t>
  </si>
  <si>
    <t>04.18</t>
  </si>
  <si>
    <t>一</t>
  </si>
  <si>
    <t xml:space="preserve">09:36 </t>
  </si>
  <si>
    <t xml:space="preserve">18:42 </t>
  </si>
  <si>
    <t>04.03</t>
  </si>
  <si>
    <t>04.19</t>
  </si>
  <si>
    <t>二</t>
  </si>
  <si>
    <t xml:space="preserve">09:35 </t>
  </si>
  <si>
    <t xml:space="preserve">18:43 </t>
  </si>
  <si>
    <t>04.04</t>
  </si>
  <si>
    <t>04.20</t>
  </si>
  <si>
    <t>三</t>
  </si>
  <si>
    <t xml:space="preserve">09:43 </t>
  </si>
  <si>
    <t xml:space="preserve">19:34 </t>
  </si>
  <si>
    <t>04.05</t>
  </si>
  <si>
    <t xml:space="preserve">09:41 </t>
  </si>
  <si>
    <t xml:space="preserve">18:54 </t>
  </si>
  <si>
    <t>04.21</t>
  </si>
  <si>
    <t>四</t>
  </si>
  <si>
    <t xml:space="preserve">09:44 </t>
  </si>
  <si>
    <t xml:space="preserve">18:49 </t>
  </si>
  <si>
    <t>04.06</t>
  </si>
  <si>
    <t xml:space="preserve">09:47 </t>
  </si>
  <si>
    <t xml:space="preserve">18:58 </t>
  </si>
  <si>
    <t>04.22</t>
  </si>
  <si>
    <t xml:space="preserve">17:00 </t>
  </si>
  <si>
    <t>04.07</t>
  </si>
  <si>
    <t xml:space="preserve">18:59 </t>
  </si>
  <si>
    <t>04.23</t>
  </si>
  <si>
    <t>04.08</t>
  </si>
  <si>
    <t xml:space="preserve">09:54 </t>
  </si>
  <si>
    <t xml:space="preserve">16:59 </t>
  </si>
  <si>
    <t>04.24</t>
  </si>
  <si>
    <t>04.09</t>
  </si>
  <si>
    <t xml:space="preserve">09:30 </t>
  </si>
  <si>
    <t xml:space="preserve">18:46 </t>
  </si>
  <si>
    <t>04.25</t>
  </si>
  <si>
    <t xml:space="preserve">19:44 </t>
  </si>
  <si>
    <t>04.10</t>
  </si>
  <si>
    <t>04.26</t>
  </si>
  <si>
    <t xml:space="preserve">09:40 </t>
  </si>
  <si>
    <t xml:space="preserve">18:52 </t>
  </si>
  <si>
    <t>04.11</t>
  </si>
  <si>
    <t xml:space="preserve">09:38 </t>
  </si>
  <si>
    <t xml:space="preserve">19:02 </t>
  </si>
  <si>
    <t>04.27</t>
  </si>
  <si>
    <t xml:space="preserve">09:45 </t>
  </si>
  <si>
    <t xml:space="preserve">23:04 </t>
  </si>
  <si>
    <t>04.12</t>
  </si>
  <si>
    <t xml:space="preserve">18:48 </t>
  </si>
  <si>
    <t>04.28</t>
  </si>
  <si>
    <t xml:space="preserve">19:16 </t>
  </si>
  <si>
    <t>04.13</t>
  </si>
  <si>
    <t xml:space="preserve">19:10 </t>
  </si>
  <si>
    <t>04.29</t>
  </si>
  <si>
    <t xml:space="preserve">17:13 </t>
  </si>
  <si>
    <t>04.14</t>
  </si>
  <si>
    <t xml:space="preserve">14:22 </t>
  </si>
  <si>
    <t>04.30</t>
  </si>
  <si>
    <t>04.15</t>
  </si>
  <si>
    <t/>
  </si>
  <si>
    <t>04.16</t>
  </si>
  <si>
    <t>总时数;</t>
  </si>
  <si>
    <t>加班时数</t>
  </si>
  <si>
    <t>事病假</t>
  </si>
  <si>
    <t>调休</t>
  </si>
  <si>
    <t>放假时间</t>
  </si>
  <si>
    <t>年假、陪产假</t>
  </si>
  <si>
    <t>乐捐</t>
  </si>
  <si>
    <t>日期：16.03.01～16.03.31</t>
  </si>
  <si>
    <t>1.3.8日妇女节，13：30后算加班</t>
  </si>
  <si>
    <t>2.从21日开始，中午扣除1小时吃饭时间，晚上扣除0.5小时吃饭时间</t>
  </si>
  <si>
    <t>3.21日前周末加班中午扣除0.5</t>
  </si>
  <si>
    <t>用餐时间</t>
    <phoneticPr fontId="3" type="noConversion"/>
  </si>
  <si>
    <t>午餐时间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</si>
</sst>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F7B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0" xfId="0" applyNumberFormat="1" applyFont="1" applyFill="1" applyAlignment="1">
      <alignment horizontal="justify" vertical="top" wrapText="1"/>
    </xf>
    <xf numFmtId="0" fontId="0" fillId="0" borderId="0" xfId="0" applyFont="1" applyFill="1" applyAlignment="1">
      <alignment horizontal="center" vertical="top" wrapText="1"/>
    </xf>
    <xf numFmtId="0" fontId="0" fillId="0" borderId="0" xfId="0" applyNumberFormat="1" applyFont="1" applyFill="1" applyBorder="1" applyAlignment="1" applyProtection="1"/>
    <xf numFmtId="49" fontId="2" fillId="0" borderId="2" xfId="0" applyNumberFormat="1" applyFont="1" applyFill="1" applyBorder="1" applyAlignment="1">
      <alignment horizontal="center" vertical="top" wrapText="1"/>
    </xf>
    <xf numFmtId="49" fontId="2" fillId="0" borderId="4" xfId="0" applyNumberFormat="1" applyFont="1" applyFill="1" applyBorder="1" applyAlignment="1">
      <alignment horizontal="center" vertical="top" wrapText="1"/>
    </xf>
    <xf numFmtId="176" fontId="2" fillId="0" borderId="4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6" xfId="0" applyNumberFormat="1" applyFont="1" applyFill="1" applyBorder="1" applyAlignment="1">
      <alignment horizontal="justify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justify" vertical="top" wrapText="1"/>
    </xf>
    <xf numFmtId="0" fontId="2" fillId="0" borderId="7" xfId="0" applyNumberFormat="1" applyFont="1" applyFill="1" applyBorder="1" applyAlignment="1">
      <alignment horizontal="justify" vertical="top" wrapText="1"/>
    </xf>
    <xf numFmtId="176" fontId="2" fillId="0" borderId="7" xfId="0" applyNumberFormat="1" applyFont="1" applyFill="1" applyBorder="1" applyAlignment="1">
      <alignment horizontal="justify" vertical="top" wrapText="1"/>
    </xf>
    <xf numFmtId="49" fontId="2" fillId="0" borderId="7" xfId="0" applyNumberFormat="1" applyFont="1" applyFill="1" applyBorder="1" applyAlignment="1">
      <alignment horizontal="center" vertical="top" wrapText="1"/>
    </xf>
    <xf numFmtId="49" fontId="2" fillId="0" borderId="8" xfId="0" applyNumberFormat="1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20" fontId="2" fillId="0" borderId="9" xfId="0" applyNumberFormat="1" applyFont="1" applyBorder="1" applyAlignment="1">
      <alignment horizontal="center" vertical="top" wrapText="1"/>
    </xf>
    <xf numFmtId="20" fontId="2" fillId="0" borderId="7" xfId="0" applyNumberFormat="1" applyFont="1" applyFill="1" applyBorder="1" applyAlignment="1">
      <alignment horizontal="center" vertical="top" wrapText="1"/>
    </xf>
    <xf numFmtId="0" fontId="2" fillId="0" borderId="7" xfId="0" applyNumberFormat="1" applyFont="1" applyFill="1" applyBorder="1" applyAlignment="1">
      <alignment horizontal="center" vertical="top" wrapText="1"/>
    </xf>
    <xf numFmtId="0" fontId="2" fillId="2" borderId="7" xfId="0" applyNumberFormat="1" applyFont="1" applyFill="1" applyBorder="1" applyAlignment="1">
      <alignment horizontal="center" vertical="top" wrapText="1"/>
    </xf>
    <xf numFmtId="20" fontId="2" fillId="2" borderId="7" xfId="0" applyNumberFormat="1" applyFont="1" applyFill="1" applyBorder="1" applyAlignment="1">
      <alignment horizontal="center" vertical="top" wrapText="1"/>
    </xf>
    <xf numFmtId="20" fontId="0" fillId="0" borderId="0" xfId="0" applyNumberFormat="1" applyFont="1" applyFill="1" applyAlignment="1">
      <alignment horizontal="justify" vertical="top" wrapText="1"/>
    </xf>
    <xf numFmtId="20" fontId="2" fillId="0" borderId="10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Alignment="1">
      <alignment horizontal="justify" vertical="top" wrapText="1"/>
    </xf>
    <xf numFmtId="0" fontId="2" fillId="0" borderId="0" xfId="0" applyNumberFormat="1" applyFont="1" applyFill="1" applyAlignment="1">
      <alignment horizontal="justify" vertical="top" wrapText="1"/>
    </xf>
    <xf numFmtId="0" fontId="0" fillId="0" borderId="0" xfId="0" applyFont="1" applyFill="1" applyAlignment="1">
      <alignment horizontal="justify" vertical="top" wrapText="1"/>
    </xf>
    <xf numFmtId="0" fontId="2" fillId="0" borderId="10" xfId="0" applyNumberFormat="1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49" fontId="0" fillId="0" borderId="0" xfId="0" applyNumberFormat="1" applyFont="1" applyFill="1" applyAlignment="1"/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20" fontId="2" fillId="0" borderId="0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49" fontId="2" fillId="0" borderId="3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176" fontId="2" fillId="0" borderId="5" xfId="0" applyNumberFormat="1" applyFont="1" applyFill="1" applyBorder="1" applyAlignment="1">
      <alignment horizontal="center" vertical="top" wrapText="1"/>
    </xf>
    <xf numFmtId="0" fontId="0" fillId="2" borderId="0" xfId="0" applyNumberFormat="1" applyFont="1" applyFill="1" applyBorder="1" applyAlignment="1" applyProtection="1"/>
    <xf numFmtId="0" fontId="0" fillId="3" borderId="0" xfId="0" applyNumberFormat="1" applyFont="1" applyFill="1" applyBorder="1" applyAlignment="1" applyProtection="1"/>
    <xf numFmtId="0" fontId="0" fillId="4" borderId="0" xfId="0" applyNumberFormat="1" applyFont="1" applyFill="1" applyBorder="1" applyAlignment="1" applyProtection="1"/>
    <xf numFmtId="0" fontId="0" fillId="5" borderId="0" xfId="0" applyNumberFormat="1" applyFont="1" applyFill="1" applyBorder="1" applyAlignment="1" applyProtection="1"/>
    <xf numFmtId="0" fontId="0" fillId="6" borderId="0" xfId="0" applyNumberFormat="1" applyFont="1" applyFill="1" applyBorder="1" applyAlignment="1" applyProtection="1"/>
    <xf numFmtId="0" fontId="0" fillId="7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"/>
  <sheetViews>
    <sheetView tabSelected="1" workbookViewId="0">
      <selection activeCell="G34" sqref="G34"/>
    </sheetView>
  </sheetViews>
  <sheetFormatPr defaultRowHeight="13.5" x14ac:dyDescent="0.15"/>
  <sheetData>
    <row r="1" spans="1:33" s="3" customFormat="1" x14ac:dyDescent="0.15">
      <c r="A1" s="28"/>
      <c r="V1" s="39"/>
      <c r="W1" s="40"/>
      <c r="X1" s="3" t="s">
        <v>89</v>
      </c>
      <c r="Y1" s="41"/>
      <c r="Z1" s="3" t="s">
        <v>90</v>
      </c>
      <c r="AA1" s="42"/>
      <c r="AB1" s="3" t="s">
        <v>91</v>
      </c>
      <c r="AC1" s="43"/>
      <c r="AD1" s="3" t="s">
        <v>92</v>
      </c>
      <c r="AF1" s="44"/>
      <c r="AG1" s="3" t="s">
        <v>93</v>
      </c>
    </row>
    <row r="2" spans="1:33" s="3" customFormat="1" x14ac:dyDescent="0.15">
      <c r="A2" s="28"/>
    </row>
    <row r="3" spans="1:33" s="3" customFormat="1" x14ac:dyDescent="0.15">
      <c r="A3" s="1"/>
      <c r="B3" s="2"/>
    </row>
    <row r="4" spans="1:33" s="3" customFormat="1" x14ac:dyDescent="0.15">
      <c r="A4" s="34" t="s">
        <v>0</v>
      </c>
      <c r="B4" s="34"/>
      <c r="C4" s="34"/>
      <c r="D4" s="34"/>
      <c r="E4" s="34"/>
      <c r="F4" s="35" t="s">
        <v>1</v>
      </c>
      <c r="G4" s="35"/>
      <c r="H4" s="35"/>
      <c r="I4" s="33"/>
      <c r="J4" s="33"/>
      <c r="K4" s="32"/>
      <c r="L4" s="34" t="s">
        <v>2</v>
      </c>
      <c r="M4" s="34"/>
      <c r="N4" s="34"/>
      <c r="O4" s="34"/>
      <c r="P4" s="34" t="s">
        <v>94</v>
      </c>
      <c r="Q4" s="35"/>
      <c r="R4" s="35"/>
      <c r="S4" s="35"/>
      <c r="T4" s="35"/>
      <c r="U4" s="35"/>
      <c r="V4" s="34"/>
      <c r="X4" s="3" t="s">
        <v>95</v>
      </c>
    </row>
    <row r="5" spans="1:33" s="3" customFormat="1" x14ac:dyDescent="0.15">
      <c r="A5" s="34" t="s">
        <v>3</v>
      </c>
      <c r="B5" s="34"/>
      <c r="C5" s="34"/>
      <c r="D5" s="34"/>
      <c r="E5" s="34"/>
      <c r="F5" s="35"/>
      <c r="G5" s="35"/>
      <c r="H5" s="35"/>
      <c r="I5" s="35"/>
      <c r="J5" s="35"/>
      <c r="K5" s="34"/>
      <c r="L5" s="34"/>
      <c r="M5" s="34"/>
      <c r="N5" s="34"/>
      <c r="O5" s="34"/>
      <c r="P5" s="34"/>
      <c r="Q5" s="35"/>
      <c r="R5" s="35"/>
      <c r="S5" s="35"/>
      <c r="T5" s="35"/>
      <c r="U5" s="35"/>
      <c r="V5" s="34"/>
      <c r="X5" s="3" t="s">
        <v>96</v>
      </c>
    </row>
    <row r="6" spans="1:33" s="3" customFormat="1" x14ac:dyDescent="0.15">
      <c r="A6" s="34" t="s">
        <v>4</v>
      </c>
      <c r="B6" s="34"/>
      <c r="C6" s="34"/>
      <c r="D6" s="34"/>
      <c r="E6" s="34"/>
      <c r="F6" s="35"/>
      <c r="G6" s="35"/>
      <c r="H6" s="35"/>
      <c r="I6" s="35"/>
      <c r="J6" s="35"/>
      <c r="K6" s="34"/>
      <c r="L6" s="34"/>
      <c r="M6" s="34"/>
      <c r="N6" s="34"/>
      <c r="O6" s="34"/>
      <c r="P6" s="34"/>
      <c r="Q6" s="35"/>
      <c r="R6" s="35"/>
      <c r="S6" s="35"/>
      <c r="T6" s="35"/>
      <c r="U6" s="35"/>
      <c r="V6" s="34"/>
      <c r="X6" s="3" t="s">
        <v>97</v>
      </c>
    </row>
    <row r="7" spans="1:33" s="3" customFormat="1" x14ac:dyDescent="0.15">
      <c r="A7" s="32"/>
      <c r="B7" s="4"/>
      <c r="C7" s="36" t="s">
        <v>5</v>
      </c>
      <c r="D7" s="36"/>
      <c r="E7" s="5"/>
      <c r="F7" s="37" t="s">
        <v>6</v>
      </c>
      <c r="G7" s="37"/>
      <c r="H7" s="37"/>
      <c r="I7" s="37"/>
      <c r="J7" s="37"/>
      <c r="K7" s="6"/>
      <c r="L7" s="7"/>
      <c r="M7" s="4"/>
      <c r="N7" s="36" t="s">
        <v>5</v>
      </c>
      <c r="O7" s="36"/>
      <c r="P7" s="5"/>
      <c r="Q7" s="37" t="s">
        <v>6</v>
      </c>
      <c r="R7" s="37"/>
      <c r="S7" s="37"/>
      <c r="T7" s="37"/>
      <c r="U7" s="37"/>
      <c r="V7" s="38"/>
    </row>
    <row r="8" spans="1:33" s="3" customFormat="1" x14ac:dyDescent="0.15">
      <c r="A8" s="8" t="s">
        <v>7</v>
      </c>
      <c r="B8" s="9" t="s">
        <v>8</v>
      </c>
      <c r="C8" s="10" t="s">
        <v>9</v>
      </c>
      <c r="D8" s="10" t="s">
        <v>10</v>
      </c>
      <c r="E8" s="10"/>
      <c r="F8" s="11" t="s">
        <v>11</v>
      </c>
      <c r="G8" s="11" t="s">
        <v>98</v>
      </c>
      <c r="H8" s="11" t="s">
        <v>12</v>
      </c>
      <c r="I8" s="11" t="s">
        <v>13</v>
      </c>
      <c r="J8" s="11" t="s">
        <v>14</v>
      </c>
      <c r="K8" s="12" t="s">
        <v>15</v>
      </c>
      <c r="L8" s="13" t="s">
        <v>7</v>
      </c>
      <c r="M8" s="9" t="s">
        <v>8</v>
      </c>
      <c r="N8" s="10" t="s">
        <v>9</v>
      </c>
      <c r="O8" s="10" t="s">
        <v>10</v>
      </c>
      <c r="P8" s="10"/>
      <c r="Q8" s="11" t="s">
        <v>11</v>
      </c>
      <c r="R8" s="11" t="s">
        <v>99</v>
      </c>
      <c r="S8" s="11" t="s">
        <v>12</v>
      </c>
      <c r="T8" s="11" t="s">
        <v>13</v>
      </c>
      <c r="U8" s="11" t="s">
        <v>14</v>
      </c>
      <c r="V8" s="12" t="s">
        <v>15</v>
      </c>
    </row>
    <row r="9" spans="1:33" s="3" customFormat="1" x14ac:dyDescent="0.15">
      <c r="A9" s="14" t="s">
        <v>16</v>
      </c>
      <c r="B9" s="15" t="s">
        <v>17</v>
      </c>
      <c r="C9" s="16" t="s">
        <v>18</v>
      </c>
      <c r="D9" s="16" t="s">
        <v>19</v>
      </c>
      <c r="E9" s="17">
        <f t="shared" ref="E9:E24" si="0">IFERROR(D9-C9,"")</f>
        <v>0.29305555555555568</v>
      </c>
      <c r="F9" s="18">
        <f t="shared" ref="F9:F24" si="1">IF(E9&lt;&gt;"",CEILING(E9*24-1/3.000001,0.5),"")</f>
        <v>7</v>
      </c>
      <c r="G9" s="18">
        <f>IF(C9="      ","",IF(--D9&lt;--"12:20",,IF(--C9&lt;--"12:20",IF(--D9&lt;=--"20:00",1,1.5),IF(--D9&lt;=--"20:00",0,0.5))))</f>
        <v>1</v>
      </c>
      <c r="H9" s="18">
        <f>IF(F9="","",IF(F9-G9&lt;=8,F9-G9,8))</f>
        <v>6</v>
      </c>
      <c r="I9" s="18">
        <f t="shared" ref="I9:I24" si="2">IF(G9="","",IF(F9-G9&lt;5,"",IF(AND(F9-G9&gt;=5,F9-G9&lt;10),11,22)))</f>
        <v>11</v>
      </c>
      <c r="J9" s="18" t="str">
        <f>IF(H9="","",IF(H9&lt;8,"",IF(F9-G9-H9=0,"",F9-G9-H9)))</f>
        <v/>
      </c>
      <c r="K9" s="17"/>
      <c r="L9" s="14" t="s">
        <v>20</v>
      </c>
      <c r="M9" s="15" t="s">
        <v>21</v>
      </c>
      <c r="N9" s="16" t="s">
        <v>22</v>
      </c>
      <c r="O9" s="16" t="s">
        <v>22</v>
      </c>
      <c r="P9" s="17" t="str">
        <f t="shared" ref="P9:P24" si="3">IFERROR(O9-N9,"")</f>
        <v/>
      </c>
      <c r="Q9" s="19"/>
      <c r="R9" s="18" t="str">
        <f>IF(N9="      ","",IF(--O9&lt;--"12:20",,IF(--N9&lt;--"12:20",IF(--O9&lt;=--"20:00",1,1.5),IF(--O9&lt;=--"20:00",0,0.5))))</f>
        <v/>
      </c>
      <c r="S9" s="18" t="str">
        <f>IF(Q9="","",IF(Q9-R9&lt;=8,Q9-R9,8))</f>
        <v/>
      </c>
      <c r="T9" s="18" t="str">
        <f t="shared" ref="T9:T24" si="4">IF(R9="","",IF(Q9-R9&lt;5,"",IF(AND(Q9-R9&gt;=5,Q9-R9&lt;10),11,22)))</f>
        <v/>
      </c>
      <c r="U9" s="18" t="str">
        <f>IF(S9="","",IF(S9&lt;8,"",IF(Q9-R9-S9=0,"",Q9-R9-S9)))</f>
        <v/>
      </c>
      <c r="V9" s="20"/>
    </row>
    <row r="10" spans="1:33" s="3" customFormat="1" x14ac:dyDescent="0.15">
      <c r="A10" s="14" t="s">
        <v>23</v>
      </c>
      <c r="B10" s="15" t="s">
        <v>24</v>
      </c>
      <c r="C10" s="16" t="s">
        <v>22</v>
      </c>
      <c r="D10" s="16" t="s">
        <v>22</v>
      </c>
      <c r="E10" s="17" t="str">
        <f t="shared" si="0"/>
        <v/>
      </c>
      <c r="F10" s="18" t="str">
        <f t="shared" si="1"/>
        <v/>
      </c>
      <c r="G10" s="18" t="str">
        <f t="shared" ref="G10:G24" si="5">IF(C10="      ","",IF(--D10&lt;--"12:20",,IF(--C10&lt;--"12:20",IF(--D10&lt;=--"20:00",1,1.5),IF(--D10&lt;=--"20:00",0,0.5))))</f>
        <v/>
      </c>
      <c r="H10" s="18" t="str">
        <f t="shared" ref="H10:H24" si="6">IF(F10="","",IF(F10-G10&lt;=8,F10-G10,8))</f>
        <v/>
      </c>
      <c r="I10" s="18" t="str">
        <f t="shared" si="2"/>
        <v/>
      </c>
      <c r="J10" s="18" t="str">
        <f t="shared" ref="J10:J15" si="7">IF(H10="","",IF(H10&lt;8,"",IF(F10-G10-H10=0,"",F10-G10-H10)))</f>
        <v/>
      </c>
      <c r="K10" s="17"/>
      <c r="L10" s="14" t="s">
        <v>25</v>
      </c>
      <c r="M10" s="15" t="s">
        <v>26</v>
      </c>
      <c r="N10" s="16" t="s">
        <v>27</v>
      </c>
      <c r="O10" s="16" t="s">
        <v>28</v>
      </c>
      <c r="P10" s="17">
        <f t="shared" si="3"/>
        <v>0.37916666666666671</v>
      </c>
      <c r="Q10" s="18">
        <f t="shared" ref="Q10:Q24" si="8">IF(P10&lt;&gt;"",CEILING(P10*24-1/3.000001,0.5),"")</f>
        <v>9</v>
      </c>
      <c r="R10" s="18">
        <f t="shared" ref="R10:R22" si="9">IF(N10="      ","",IF(--O10&lt;--"12:20",,IF(--N10&lt;--"12:20",IF(--O10&lt;=--"20:00",1,1.5),IF(--O10&lt;=--"20:00",0,0.5))))</f>
        <v>1</v>
      </c>
      <c r="S10" s="18">
        <f t="shared" ref="S10:S22" si="10">IF(Q10="","",IF(Q10-R10&lt;=8,Q10-R10,8))</f>
        <v>8</v>
      </c>
      <c r="T10" s="18">
        <f t="shared" si="4"/>
        <v>11</v>
      </c>
      <c r="U10" s="18" t="str">
        <f t="shared" ref="U10:U24" si="11">IF(S10="","",IF(S10&lt;8,"",IF(Q10-R10-S10=0,"",Q10-R10-S10)))</f>
        <v/>
      </c>
      <c r="V10" s="17" t="s">
        <v>22</v>
      </c>
    </row>
    <row r="11" spans="1:33" s="3" customFormat="1" x14ac:dyDescent="0.15">
      <c r="A11" s="14" t="s">
        <v>29</v>
      </c>
      <c r="B11" s="15" t="s">
        <v>21</v>
      </c>
      <c r="C11" s="16" t="s">
        <v>22</v>
      </c>
      <c r="D11" s="16" t="s">
        <v>22</v>
      </c>
      <c r="E11" s="17" t="str">
        <f t="shared" si="0"/>
        <v/>
      </c>
      <c r="F11" s="18" t="str">
        <f t="shared" si="1"/>
        <v/>
      </c>
      <c r="G11" s="18" t="str">
        <f t="shared" si="5"/>
        <v/>
      </c>
      <c r="H11" s="18" t="str">
        <f t="shared" si="6"/>
        <v/>
      </c>
      <c r="I11" s="18" t="str">
        <f t="shared" si="2"/>
        <v/>
      </c>
      <c r="J11" s="18" t="str">
        <f t="shared" si="7"/>
        <v/>
      </c>
      <c r="K11" s="17"/>
      <c r="L11" s="14" t="s">
        <v>30</v>
      </c>
      <c r="M11" s="15" t="s">
        <v>31</v>
      </c>
      <c r="N11" s="16" t="s">
        <v>32</v>
      </c>
      <c r="O11" s="16" t="s">
        <v>33</v>
      </c>
      <c r="P11" s="17">
        <f t="shared" si="3"/>
        <v>0.38055555555555542</v>
      </c>
      <c r="Q11" s="18">
        <f t="shared" si="8"/>
        <v>9</v>
      </c>
      <c r="R11" s="18">
        <f t="shared" si="9"/>
        <v>1</v>
      </c>
      <c r="S11" s="18">
        <f t="shared" si="10"/>
        <v>8</v>
      </c>
      <c r="T11" s="18">
        <f t="shared" si="4"/>
        <v>11</v>
      </c>
      <c r="U11" s="18" t="str">
        <f t="shared" si="11"/>
        <v/>
      </c>
      <c r="V11" s="17" t="s">
        <v>22</v>
      </c>
    </row>
    <row r="12" spans="1:33" s="3" customFormat="1" x14ac:dyDescent="0.15">
      <c r="A12" s="14" t="s">
        <v>34</v>
      </c>
      <c r="B12" s="15" t="s">
        <v>26</v>
      </c>
      <c r="C12" s="16" t="s">
        <v>22</v>
      </c>
      <c r="D12" s="16" t="s">
        <v>22</v>
      </c>
      <c r="E12" s="17" t="str">
        <f t="shared" si="0"/>
        <v/>
      </c>
      <c r="F12" s="18" t="str">
        <f t="shared" si="1"/>
        <v/>
      </c>
      <c r="G12" s="18" t="str">
        <f t="shared" si="5"/>
        <v/>
      </c>
      <c r="H12" s="18" t="str">
        <f t="shared" si="6"/>
        <v/>
      </c>
      <c r="I12" s="18" t="str">
        <f t="shared" si="2"/>
        <v/>
      </c>
      <c r="J12" s="18" t="str">
        <f t="shared" si="7"/>
        <v/>
      </c>
      <c r="K12" s="17"/>
      <c r="L12" s="14" t="s">
        <v>35</v>
      </c>
      <c r="M12" s="15" t="s">
        <v>36</v>
      </c>
      <c r="N12" s="16" t="s">
        <v>37</v>
      </c>
      <c r="O12" s="16" t="s">
        <v>38</v>
      </c>
      <c r="P12" s="17">
        <f t="shared" si="3"/>
        <v>0.41041666666666665</v>
      </c>
      <c r="Q12" s="18">
        <f t="shared" si="8"/>
        <v>10</v>
      </c>
      <c r="R12" s="18">
        <f t="shared" si="9"/>
        <v>1</v>
      </c>
      <c r="S12" s="18">
        <f t="shared" si="10"/>
        <v>8</v>
      </c>
      <c r="T12" s="18">
        <f t="shared" si="4"/>
        <v>11</v>
      </c>
      <c r="U12" s="18">
        <f t="shared" si="11"/>
        <v>1</v>
      </c>
      <c r="V12" s="17" t="s">
        <v>22</v>
      </c>
    </row>
    <row r="13" spans="1:33" s="3" customFormat="1" x14ac:dyDescent="0.15">
      <c r="A13" s="14" t="s">
        <v>39</v>
      </c>
      <c r="B13" s="15" t="s">
        <v>31</v>
      </c>
      <c r="C13" s="16" t="s">
        <v>40</v>
      </c>
      <c r="D13" s="16" t="s">
        <v>41</v>
      </c>
      <c r="E13" s="17">
        <f t="shared" si="0"/>
        <v>0.38402777777777775</v>
      </c>
      <c r="F13" s="18">
        <f t="shared" si="1"/>
        <v>9</v>
      </c>
      <c r="G13" s="18">
        <f t="shared" si="5"/>
        <v>1</v>
      </c>
      <c r="H13" s="18">
        <f t="shared" si="6"/>
        <v>8</v>
      </c>
      <c r="I13" s="18">
        <f t="shared" si="2"/>
        <v>11</v>
      </c>
      <c r="J13" s="18" t="str">
        <f t="shared" si="7"/>
        <v/>
      </c>
      <c r="K13" s="17"/>
      <c r="L13" s="14" t="s">
        <v>42</v>
      </c>
      <c r="M13" s="15" t="s">
        <v>43</v>
      </c>
      <c r="N13" s="16" t="s">
        <v>44</v>
      </c>
      <c r="O13" s="16" t="s">
        <v>45</v>
      </c>
      <c r="P13" s="17">
        <f t="shared" si="3"/>
        <v>0.37847222222222227</v>
      </c>
      <c r="Q13" s="18">
        <f t="shared" si="8"/>
        <v>9</v>
      </c>
      <c r="R13" s="18">
        <f t="shared" si="9"/>
        <v>1</v>
      </c>
      <c r="S13" s="18">
        <f t="shared" si="10"/>
        <v>8</v>
      </c>
      <c r="T13" s="18">
        <f t="shared" si="4"/>
        <v>11</v>
      </c>
      <c r="U13" s="18" t="str">
        <f t="shared" si="11"/>
        <v/>
      </c>
      <c r="V13" s="17" t="s">
        <v>22</v>
      </c>
    </row>
    <row r="14" spans="1:33" s="3" customFormat="1" x14ac:dyDescent="0.15">
      <c r="A14" s="14" t="s">
        <v>46</v>
      </c>
      <c r="B14" s="15" t="s">
        <v>36</v>
      </c>
      <c r="C14" s="16" t="s">
        <v>47</v>
      </c>
      <c r="D14" s="16" t="s">
        <v>48</v>
      </c>
      <c r="E14" s="17">
        <f t="shared" si="0"/>
        <v>0.38263888888888886</v>
      </c>
      <c r="F14" s="18">
        <f t="shared" si="1"/>
        <v>9</v>
      </c>
      <c r="G14" s="18">
        <f t="shared" si="5"/>
        <v>1</v>
      </c>
      <c r="H14" s="18">
        <f t="shared" si="6"/>
        <v>8</v>
      </c>
      <c r="I14" s="18">
        <f t="shared" si="2"/>
        <v>11</v>
      </c>
      <c r="J14" s="18" t="str">
        <f t="shared" si="7"/>
        <v/>
      </c>
      <c r="K14" s="17"/>
      <c r="L14" s="14" t="s">
        <v>49</v>
      </c>
      <c r="M14" s="15" t="s">
        <v>17</v>
      </c>
      <c r="N14" s="16" t="s">
        <v>40</v>
      </c>
      <c r="O14" s="16" t="s">
        <v>50</v>
      </c>
      <c r="P14" s="17">
        <f t="shared" si="3"/>
        <v>0.30486111111111114</v>
      </c>
      <c r="Q14" s="18">
        <f t="shared" si="8"/>
        <v>7</v>
      </c>
      <c r="R14" s="18">
        <f t="shared" si="9"/>
        <v>1</v>
      </c>
      <c r="S14" s="18">
        <f t="shared" si="10"/>
        <v>6</v>
      </c>
      <c r="T14" s="18">
        <f t="shared" si="4"/>
        <v>11</v>
      </c>
      <c r="U14" s="18" t="str">
        <f t="shared" si="11"/>
        <v/>
      </c>
      <c r="V14" s="17" t="s">
        <v>22</v>
      </c>
    </row>
    <row r="15" spans="1:33" s="3" customFormat="1" x14ac:dyDescent="0.15">
      <c r="A15" s="14" t="s">
        <v>51</v>
      </c>
      <c r="B15" s="15" t="s">
        <v>43</v>
      </c>
      <c r="C15" s="16" t="s">
        <v>27</v>
      </c>
      <c r="D15" s="16" t="s">
        <v>52</v>
      </c>
      <c r="E15" s="17">
        <f t="shared" si="0"/>
        <v>0.39097222222222233</v>
      </c>
      <c r="F15" s="18">
        <f t="shared" si="1"/>
        <v>9.5</v>
      </c>
      <c r="G15" s="18">
        <f t="shared" si="5"/>
        <v>1</v>
      </c>
      <c r="H15" s="18">
        <f t="shared" si="6"/>
        <v>8</v>
      </c>
      <c r="I15" s="18">
        <f t="shared" si="2"/>
        <v>11</v>
      </c>
      <c r="J15" s="18">
        <f t="shared" si="7"/>
        <v>0.5</v>
      </c>
      <c r="K15" s="17"/>
      <c r="L15" s="14" t="s">
        <v>53</v>
      </c>
      <c r="M15" s="15" t="s">
        <v>24</v>
      </c>
      <c r="N15" s="16" t="s">
        <v>22</v>
      </c>
      <c r="O15" s="16" t="s">
        <v>22</v>
      </c>
      <c r="P15" s="17" t="str">
        <f t="shared" si="3"/>
        <v/>
      </c>
      <c r="Q15" s="18" t="str">
        <f t="shared" si="8"/>
        <v/>
      </c>
      <c r="R15" s="18" t="str">
        <f t="shared" si="9"/>
        <v/>
      </c>
      <c r="S15" s="18" t="str">
        <f t="shared" si="10"/>
        <v/>
      </c>
      <c r="T15" s="18" t="str">
        <f t="shared" si="4"/>
        <v/>
      </c>
      <c r="U15" s="18" t="str">
        <f t="shared" si="11"/>
        <v/>
      </c>
      <c r="V15" s="17" t="s">
        <v>22</v>
      </c>
    </row>
    <row r="16" spans="1:33" s="3" customFormat="1" x14ac:dyDescent="0.15">
      <c r="A16" s="14" t="s">
        <v>54</v>
      </c>
      <c r="B16" s="15" t="s">
        <v>17</v>
      </c>
      <c r="C16" s="16" t="s">
        <v>55</v>
      </c>
      <c r="D16" s="16" t="s">
        <v>56</v>
      </c>
      <c r="E16" s="17">
        <f t="shared" si="0"/>
        <v>0.2951388888888889</v>
      </c>
      <c r="F16" s="18">
        <f t="shared" si="1"/>
        <v>7</v>
      </c>
      <c r="G16" s="18">
        <f t="shared" si="5"/>
        <v>1</v>
      </c>
      <c r="H16" s="18">
        <f t="shared" si="6"/>
        <v>6</v>
      </c>
      <c r="I16" s="18">
        <f t="shared" si="2"/>
        <v>11</v>
      </c>
      <c r="J16" s="18" t="str">
        <f>IF(H16="","",IF(H16&lt;8,"",IF(F16-G16-H16=0,"",F16-G16-H16)))</f>
        <v/>
      </c>
      <c r="K16" s="20"/>
      <c r="L16" s="14" t="s">
        <v>57</v>
      </c>
      <c r="M16" s="15" t="s">
        <v>21</v>
      </c>
      <c r="N16" s="16" t="s">
        <v>22</v>
      </c>
      <c r="O16" s="16" t="s">
        <v>22</v>
      </c>
      <c r="P16" s="17" t="str">
        <f t="shared" si="3"/>
        <v/>
      </c>
      <c r="Q16" s="18" t="str">
        <f t="shared" si="8"/>
        <v/>
      </c>
      <c r="R16" s="18" t="str">
        <f t="shared" si="9"/>
        <v/>
      </c>
      <c r="S16" s="18" t="str">
        <f t="shared" si="10"/>
        <v/>
      </c>
      <c r="T16" s="18" t="str">
        <f t="shared" si="4"/>
        <v/>
      </c>
      <c r="U16" s="18" t="str">
        <f t="shared" si="11"/>
        <v/>
      </c>
      <c r="V16" s="17" t="s">
        <v>22</v>
      </c>
    </row>
    <row r="17" spans="1:27" s="3" customFormat="1" x14ac:dyDescent="0.15">
      <c r="A17" s="14" t="s">
        <v>58</v>
      </c>
      <c r="B17" s="15" t="s">
        <v>24</v>
      </c>
      <c r="C17" s="16" t="s">
        <v>59</v>
      </c>
      <c r="D17" s="16" t="s">
        <v>60</v>
      </c>
      <c r="E17" s="17">
        <f t="shared" si="0"/>
        <v>0.38611111111111113</v>
      </c>
      <c r="F17" s="18">
        <f t="shared" si="1"/>
        <v>9</v>
      </c>
      <c r="G17" s="18">
        <f t="shared" si="5"/>
        <v>1</v>
      </c>
      <c r="H17" s="18">
        <f t="shared" si="6"/>
        <v>8</v>
      </c>
      <c r="I17" s="18">
        <f t="shared" si="2"/>
        <v>11</v>
      </c>
      <c r="J17" s="18" t="str">
        <f t="shared" ref="J17:J24" si="12">IF(H17="","",IF(H17&lt;8,"",IF(F17-G17-H17=0,"",F17-G17-H17)))</f>
        <v/>
      </c>
      <c r="K17" s="17"/>
      <c r="L17" s="14" t="s">
        <v>61</v>
      </c>
      <c r="M17" s="15" t="s">
        <v>26</v>
      </c>
      <c r="N17" s="16">
        <v>0.40416666666666701</v>
      </c>
      <c r="O17" s="16" t="s">
        <v>62</v>
      </c>
      <c r="P17" s="17">
        <f t="shared" si="3"/>
        <v>0.41805555555555529</v>
      </c>
      <c r="Q17" s="18">
        <f t="shared" si="8"/>
        <v>10</v>
      </c>
      <c r="R17" s="18">
        <f t="shared" si="9"/>
        <v>1</v>
      </c>
      <c r="S17" s="18">
        <f t="shared" si="10"/>
        <v>8</v>
      </c>
      <c r="T17" s="18">
        <f t="shared" si="4"/>
        <v>11</v>
      </c>
      <c r="U17" s="18">
        <f t="shared" si="11"/>
        <v>1</v>
      </c>
      <c r="V17" s="17" t="s">
        <v>22</v>
      </c>
    </row>
    <row r="18" spans="1:27" s="3" customFormat="1" x14ac:dyDescent="0.15">
      <c r="A18" s="14" t="s">
        <v>63</v>
      </c>
      <c r="B18" s="15" t="s">
        <v>21</v>
      </c>
      <c r="C18" s="16" t="s">
        <v>22</v>
      </c>
      <c r="D18" s="16" t="s">
        <v>22</v>
      </c>
      <c r="E18" s="17" t="str">
        <f t="shared" si="0"/>
        <v/>
      </c>
      <c r="F18" s="18" t="str">
        <f t="shared" si="1"/>
        <v/>
      </c>
      <c r="G18" s="18" t="str">
        <f t="shared" si="5"/>
        <v/>
      </c>
      <c r="H18" s="18" t="str">
        <f t="shared" si="6"/>
        <v/>
      </c>
      <c r="I18" s="18" t="str">
        <f t="shared" si="2"/>
        <v/>
      </c>
      <c r="J18" s="18" t="str">
        <f t="shared" si="12"/>
        <v/>
      </c>
      <c r="K18" s="17"/>
      <c r="L18" s="14" t="s">
        <v>64</v>
      </c>
      <c r="M18" s="15" t="s">
        <v>31</v>
      </c>
      <c r="N18" s="16" t="s">
        <v>65</v>
      </c>
      <c r="O18" s="16" t="s">
        <v>66</v>
      </c>
      <c r="P18" s="17">
        <f t="shared" si="3"/>
        <v>0.38333333333333336</v>
      </c>
      <c r="Q18" s="18">
        <f t="shared" si="8"/>
        <v>9</v>
      </c>
      <c r="R18" s="18">
        <f t="shared" si="9"/>
        <v>1</v>
      </c>
      <c r="S18" s="18">
        <f t="shared" si="10"/>
        <v>8</v>
      </c>
      <c r="T18" s="18">
        <f t="shared" si="4"/>
        <v>11</v>
      </c>
      <c r="U18" s="18" t="str">
        <f t="shared" si="11"/>
        <v/>
      </c>
      <c r="V18" s="17" t="s">
        <v>22</v>
      </c>
    </row>
    <row r="19" spans="1:27" s="3" customFormat="1" x14ac:dyDescent="0.15">
      <c r="A19" s="14" t="s">
        <v>67</v>
      </c>
      <c r="B19" s="15" t="s">
        <v>26</v>
      </c>
      <c r="C19" s="16" t="s">
        <v>68</v>
      </c>
      <c r="D19" s="16" t="s">
        <v>69</v>
      </c>
      <c r="E19" s="17">
        <f t="shared" si="0"/>
        <v>0.39166666666666677</v>
      </c>
      <c r="F19" s="18">
        <f t="shared" si="1"/>
        <v>9.5</v>
      </c>
      <c r="G19" s="18">
        <f t="shared" si="5"/>
        <v>1</v>
      </c>
      <c r="H19" s="18">
        <f t="shared" si="6"/>
        <v>8</v>
      </c>
      <c r="I19" s="18">
        <f t="shared" si="2"/>
        <v>11</v>
      </c>
      <c r="J19" s="18">
        <f t="shared" si="12"/>
        <v>0.5</v>
      </c>
      <c r="K19" s="17"/>
      <c r="L19" s="14" t="s">
        <v>70</v>
      </c>
      <c r="M19" s="15" t="s">
        <v>36</v>
      </c>
      <c r="N19" s="16" t="s">
        <v>71</v>
      </c>
      <c r="O19" s="16" t="s">
        <v>72</v>
      </c>
      <c r="P19" s="17">
        <f t="shared" si="3"/>
        <v>0.55486111111111114</v>
      </c>
      <c r="Q19" s="18">
        <f t="shared" si="8"/>
        <v>13</v>
      </c>
      <c r="R19" s="18">
        <f t="shared" si="9"/>
        <v>1.5</v>
      </c>
      <c r="S19" s="18">
        <f t="shared" si="10"/>
        <v>8</v>
      </c>
      <c r="T19" s="18">
        <f t="shared" si="4"/>
        <v>22</v>
      </c>
      <c r="U19" s="18">
        <f t="shared" si="11"/>
        <v>3.5</v>
      </c>
      <c r="V19" s="17" t="s">
        <v>22</v>
      </c>
    </row>
    <row r="20" spans="1:27" s="3" customFormat="1" x14ac:dyDescent="0.15">
      <c r="A20" s="14" t="s">
        <v>73</v>
      </c>
      <c r="B20" s="15" t="s">
        <v>31</v>
      </c>
      <c r="C20" s="16" t="s">
        <v>68</v>
      </c>
      <c r="D20" s="16" t="s">
        <v>74</v>
      </c>
      <c r="E20" s="17">
        <f t="shared" si="0"/>
        <v>0.38194444444444448</v>
      </c>
      <c r="F20" s="18">
        <f t="shared" si="1"/>
        <v>9</v>
      </c>
      <c r="G20" s="18">
        <f t="shared" si="5"/>
        <v>1</v>
      </c>
      <c r="H20" s="18">
        <f t="shared" si="6"/>
        <v>8</v>
      </c>
      <c r="I20" s="18">
        <f t="shared" si="2"/>
        <v>11</v>
      </c>
      <c r="J20" s="18" t="str">
        <f t="shared" si="12"/>
        <v/>
      </c>
      <c r="K20" s="17"/>
      <c r="L20" s="14" t="s">
        <v>75</v>
      </c>
      <c r="M20" s="15" t="s">
        <v>43</v>
      </c>
      <c r="N20" s="16" t="s">
        <v>44</v>
      </c>
      <c r="O20" s="16" t="s">
        <v>76</v>
      </c>
      <c r="P20" s="17">
        <f t="shared" si="3"/>
        <v>0.3972222222222222</v>
      </c>
      <c r="Q20" s="18">
        <f t="shared" si="8"/>
        <v>9.5</v>
      </c>
      <c r="R20" s="18">
        <f t="shared" si="9"/>
        <v>1</v>
      </c>
      <c r="S20" s="18">
        <f t="shared" si="10"/>
        <v>8</v>
      </c>
      <c r="T20" s="18">
        <f t="shared" si="4"/>
        <v>11</v>
      </c>
      <c r="U20" s="18">
        <f t="shared" si="11"/>
        <v>0.5</v>
      </c>
      <c r="V20" s="17" t="s">
        <v>22</v>
      </c>
    </row>
    <row r="21" spans="1:27" s="3" customFormat="1" x14ac:dyDescent="0.15">
      <c r="A21" s="14" t="s">
        <v>77</v>
      </c>
      <c r="B21" s="15" t="s">
        <v>36</v>
      </c>
      <c r="C21" s="16" t="s">
        <v>71</v>
      </c>
      <c r="D21" s="16" t="s">
        <v>78</v>
      </c>
      <c r="E21" s="17">
        <f t="shared" si="0"/>
        <v>0.39236111111111116</v>
      </c>
      <c r="F21" s="18">
        <f t="shared" si="1"/>
        <v>9.5</v>
      </c>
      <c r="G21" s="18">
        <f t="shared" si="5"/>
        <v>1</v>
      </c>
      <c r="H21" s="18">
        <f t="shared" si="6"/>
        <v>8</v>
      </c>
      <c r="I21" s="18">
        <f t="shared" si="2"/>
        <v>11</v>
      </c>
      <c r="J21" s="18">
        <f t="shared" si="12"/>
        <v>0.5</v>
      </c>
      <c r="K21" s="17"/>
      <c r="L21" s="14" t="s">
        <v>79</v>
      </c>
      <c r="M21" s="15" t="s">
        <v>17</v>
      </c>
      <c r="N21" s="16" t="s">
        <v>71</v>
      </c>
      <c r="O21" s="16" t="s">
        <v>80</v>
      </c>
      <c r="P21" s="17">
        <f t="shared" si="3"/>
        <v>0.31111111111111101</v>
      </c>
      <c r="Q21" s="18">
        <f t="shared" si="8"/>
        <v>7.5</v>
      </c>
      <c r="R21" s="18">
        <f t="shared" si="9"/>
        <v>1</v>
      </c>
      <c r="S21" s="18">
        <f t="shared" si="10"/>
        <v>6.5</v>
      </c>
      <c r="T21" s="18">
        <f t="shared" si="4"/>
        <v>11</v>
      </c>
      <c r="U21" s="18" t="str">
        <f t="shared" si="11"/>
        <v/>
      </c>
      <c r="V21" s="17" t="s">
        <v>22</v>
      </c>
    </row>
    <row r="22" spans="1:27" s="3" customFormat="1" x14ac:dyDescent="0.15">
      <c r="A22" s="14" t="s">
        <v>81</v>
      </c>
      <c r="B22" s="15" t="s">
        <v>43</v>
      </c>
      <c r="C22" s="16" t="s">
        <v>40</v>
      </c>
      <c r="D22" s="16" t="s">
        <v>82</v>
      </c>
      <c r="E22" s="17">
        <f t="shared" si="0"/>
        <v>0.19513888888888886</v>
      </c>
      <c r="F22" s="18">
        <f t="shared" si="1"/>
        <v>4.5</v>
      </c>
      <c r="G22" s="18">
        <f t="shared" si="5"/>
        <v>1</v>
      </c>
      <c r="H22" s="18">
        <f t="shared" si="6"/>
        <v>3.5</v>
      </c>
      <c r="I22" s="18" t="str">
        <f t="shared" si="2"/>
        <v/>
      </c>
      <c r="J22" s="18" t="str">
        <f t="shared" si="12"/>
        <v/>
      </c>
      <c r="K22" s="17"/>
      <c r="L22" s="14" t="s">
        <v>83</v>
      </c>
      <c r="M22" s="15" t="s">
        <v>24</v>
      </c>
      <c r="N22" s="16" t="s">
        <v>22</v>
      </c>
      <c r="O22" s="16" t="s">
        <v>22</v>
      </c>
      <c r="P22" s="17" t="str">
        <f t="shared" si="3"/>
        <v/>
      </c>
      <c r="Q22" s="18" t="str">
        <f t="shared" si="8"/>
        <v/>
      </c>
      <c r="R22" s="18" t="str">
        <f t="shared" si="9"/>
        <v/>
      </c>
      <c r="S22" s="18" t="str">
        <f t="shared" si="10"/>
        <v/>
      </c>
      <c r="T22" s="18" t="str">
        <f t="shared" si="4"/>
        <v/>
      </c>
      <c r="U22" s="18" t="str">
        <f t="shared" si="11"/>
        <v/>
      </c>
      <c r="V22" s="17" t="s">
        <v>22</v>
      </c>
    </row>
    <row r="23" spans="1:27" s="3" customFormat="1" x14ac:dyDescent="0.15">
      <c r="A23" s="14" t="s">
        <v>84</v>
      </c>
      <c r="B23" s="15" t="s">
        <v>17</v>
      </c>
      <c r="C23" s="16" t="s">
        <v>22</v>
      </c>
      <c r="D23" s="16" t="s">
        <v>22</v>
      </c>
      <c r="E23" s="17" t="str">
        <f t="shared" si="0"/>
        <v/>
      </c>
      <c r="F23" s="18" t="str">
        <f t="shared" si="1"/>
        <v/>
      </c>
      <c r="G23" s="18" t="str">
        <f t="shared" si="5"/>
        <v/>
      </c>
      <c r="H23" s="18" t="str">
        <f t="shared" si="6"/>
        <v/>
      </c>
      <c r="I23" s="18" t="str">
        <f t="shared" si="2"/>
        <v/>
      </c>
      <c r="J23" s="18" t="str">
        <f t="shared" si="12"/>
        <v/>
      </c>
      <c r="K23" s="17"/>
      <c r="L23" s="14" t="s">
        <v>85</v>
      </c>
      <c r="M23" s="15" t="s">
        <v>85</v>
      </c>
      <c r="N23" s="16" t="s">
        <v>85</v>
      </c>
      <c r="O23" s="16" t="s">
        <v>85</v>
      </c>
      <c r="P23" s="17" t="str">
        <f t="shared" si="3"/>
        <v/>
      </c>
      <c r="Q23" s="18" t="str">
        <f t="shared" si="8"/>
        <v/>
      </c>
      <c r="R23" s="18" t="str">
        <f t="shared" ref="R23:R24" si="13">IF(N23="","",IF(--O23&lt;--"12:20",,IF(--N23&lt;--"12:20",IF(--O23&lt;=--"20:00",1,1.5),IF(--O23&lt;=--"20:00",0,0.5))))</f>
        <v/>
      </c>
      <c r="S23" s="18" t="str">
        <f t="shared" ref="S23:S24" si="14">IFERROR(Q23-R23,"")</f>
        <v/>
      </c>
      <c r="T23" s="18" t="str">
        <f t="shared" si="4"/>
        <v/>
      </c>
      <c r="U23" s="18" t="str">
        <f t="shared" si="11"/>
        <v/>
      </c>
      <c r="V23" s="17" t="s">
        <v>22</v>
      </c>
    </row>
    <row r="24" spans="1:27" s="3" customFormat="1" x14ac:dyDescent="0.15">
      <c r="A24" s="14" t="s">
        <v>86</v>
      </c>
      <c r="B24" s="15" t="s">
        <v>24</v>
      </c>
      <c r="C24" s="16" t="s">
        <v>22</v>
      </c>
      <c r="D24" s="16" t="s">
        <v>22</v>
      </c>
      <c r="E24" s="17" t="str">
        <f t="shared" si="0"/>
        <v/>
      </c>
      <c r="F24" s="18" t="str">
        <f t="shared" si="1"/>
        <v/>
      </c>
      <c r="G24" s="18" t="str">
        <f t="shared" si="5"/>
        <v/>
      </c>
      <c r="H24" s="18" t="str">
        <f t="shared" si="6"/>
        <v/>
      </c>
      <c r="I24" s="18" t="str">
        <f t="shared" si="2"/>
        <v/>
      </c>
      <c r="J24" s="18" t="str">
        <f t="shared" si="12"/>
        <v/>
      </c>
      <c r="K24" s="17"/>
      <c r="L24" s="14" t="s">
        <v>85</v>
      </c>
      <c r="M24" s="15" t="s">
        <v>85</v>
      </c>
      <c r="N24" s="16" t="s">
        <v>85</v>
      </c>
      <c r="O24" s="16" t="s">
        <v>85</v>
      </c>
      <c r="P24" s="17" t="str">
        <f t="shared" si="3"/>
        <v/>
      </c>
      <c r="Q24" s="18" t="str">
        <f t="shared" si="8"/>
        <v/>
      </c>
      <c r="R24" s="18" t="str">
        <f t="shared" si="13"/>
        <v/>
      </c>
      <c r="S24" s="18" t="str">
        <f t="shared" si="14"/>
        <v/>
      </c>
      <c r="T24" s="18" t="str">
        <f t="shared" si="4"/>
        <v/>
      </c>
      <c r="U24" s="18" t="str">
        <f t="shared" si="11"/>
        <v/>
      </c>
      <c r="V24" s="17" t="s">
        <v>85</v>
      </c>
    </row>
    <row r="25" spans="1:27" s="3" customFormat="1" x14ac:dyDescent="0.15">
      <c r="A25" s="1"/>
      <c r="C25" s="21"/>
      <c r="D25" s="21"/>
      <c r="E25" s="22"/>
      <c r="F25" s="23"/>
      <c r="G25" s="23"/>
      <c r="H25" s="23"/>
      <c r="I25" s="24"/>
      <c r="J25" s="23"/>
      <c r="K25" s="25"/>
      <c r="L25" s="2"/>
      <c r="P25" s="22"/>
      <c r="Q25" s="26"/>
      <c r="R25" s="26"/>
      <c r="S25" s="26"/>
      <c r="T25" s="26">
        <f>SUM(T9:T24)</f>
        <v>121</v>
      </c>
      <c r="U25" s="26"/>
      <c r="V25" s="27" t="s">
        <v>13</v>
      </c>
      <c r="W25" s="3">
        <f>SUM(I9:I24,T9:T24)</f>
        <v>220</v>
      </c>
    </row>
    <row r="26" spans="1:27" s="3" customFormat="1" ht="14.25" x14ac:dyDescent="0.15">
      <c r="A26" s="28"/>
      <c r="C26" s="29"/>
      <c r="D26" s="29"/>
      <c r="E26" s="29"/>
      <c r="F26" s="29"/>
      <c r="G26" s="29"/>
      <c r="H26" s="29">
        <f>SUM(H9:H25)</f>
        <v>71.5</v>
      </c>
      <c r="I26" s="29"/>
      <c r="J26" s="29"/>
      <c r="K26" s="29"/>
      <c r="L26" s="30"/>
      <c r="M26" s="29"/>
      <c r="N26" s="29"/>
      <c r="O26" s="30"/>
      <c r="P26" s="29"/>
      <c r="Q26" s="29"/>
      <c r="R26" s="29"/>
      <c r="S26" s="3">
        <f>SUM(S9:S25)</f>
        <v>76.5</v>
      </c>
      <c r="V26" s="3" t="s">
        <v>87</v>
      </c>
      <c r="W26" s="3">
        <f>SUM(H9:H24)+SUM(J9:J24)+SUM(S9:S24)+SUM(U9:U25)</f>
        <v>155.5</v>
      </c>
      <c r="AA26" s="45"/>
    </row>
    <row r="27" spans="1:27" s="3" customFormat="1" ht="14.25" x14ac:dyDescent="0.15">
      <c r="A27" s="28"/>
      <c r="C27" s="29"/>
      <c r="D27" s="29"/>
      <c r="E27" s="29"/>
      <c r="F27" s="29"/>
      <c r="G27" s="29"/>
      <c r="H27" s="29"/>
      <c r="I27" s="29"/>
      <c r="J27" s="29"/>
      <c r="K27" s="29"/>
      <c r="L27" s="31"/>
      <c r="M27" s="29"/>
      <c r="N27" s="29"/>
      <c r="O27" s="31"/>
      <c r="P27" s="29"/>
      <c r="Q27" s="29"/>
      <c r="R27" s="29"/>
      <c r="V27" s="3" t="s">
        <v>88</v>
      </c>
      <c r="W27" s="3">
        <f>SUM(J9:J24,U9:U24)</f>
        <v>7.5</v>
      </c>
      <c r="AA27" s="45"/>
    </row>
  </sheetData>
  <mergeCells count="10">
    <mergeCell ref="A5:V5"/>
    <mergeCell ref="A6:V6"/>
    <mergeCell ref="C7:D7"/>
    <mergeCell ref="F7:J7"/>
    <mergeCell ref="N7:O7"/>
    <mergeCell ref="Q7:V7"/>
    <mergeCell ref="A4:E4"/>
    <mergeCell ref="F4:H4"/>
    <mergeCell ref="L4:O4"/>
    <mergeCell ref="P4:V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2016-05-25T08:43:29Z</dcterms:modified>
</cp:coreProperties>
</file>