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863" activeTab="0"/>
  </bookViews>
  <sheets>
    <sheet name="测试报告" sheetId="1" r:id="rId1"/>
    <sheet name="质量标准" sheetId="2" r:id="rId2"/>
    <sheet name="3.3.1需求覆盖分析" sheetId="3" r:id="rId3"/>
    <sheet name="3.3.2测试执行分析" sheetId="4" r:id="rId4"/>
    <sheet name="3.3.3缺陷分析_基于需求" sheetId="5" r:id="rId5"/>
    <sheet name="3.3.4缺陷分析_基于严重程度" sheetId="6" r:id="rId6"/>
    <sheet name="3.3.5缺陷分析_基于修复率" sheetId="7" r:id="rId7"/>
    <sheet name="3.3.6缺陷详情列表" sheetId="8" r:id="rId8"/>
  </sheets>
  <definedNames>
    <definedName name="_Toc422402207" localSheetId="2">'3.3.1需求覆盖分析'!#REF!</definedName>
    <definedName name="_Toc422402207" localSheetId="3">'3.3.2测试执行分析'!#REF!</definedName>
    <definedName name="_Toc422402207" localSheetId="4">'3.3.3缺陷分析_基于需求'!#REF!</definedName>
    <definedName name="_Toc422402207" localSheetId="5">'3.3.4缺陷分析_基于严重程度'!#REF!</definedName>
    <definedName name="_Toc422402207" localSheetId="6">'3.3.5缺陷分析_基于修复率'!#REF!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<sst xmlns="http://schemas.openxmlformats.org/spreadsheetml/2006/main" count="1077" uniqueCount="366">
  <si>
    <t>XXXX项目XX版本测试报告</t>
  </si>
  <si>
    <t xml:space="preserve"> </t>
  </si>
  <si>
    <r>
      <rPr>
        <sz val="10"/>
        <color theme="1"/>
        <rFont val="宋体"/>
        <charset val="134"/>
      </rPr>
      <t>工程名称：</t>
    </r>
    <r>
      <rPr>
        <b/>
        <sz val="10"/>
        <color rgb="FFFF0000"/>
        <rFont val="宋体"/>
        <charset val="134"/>
      </rPr>
      <t>富易</t>
    </r>
  </si>
  <si>
    <t>版本号：</t>
  </si>
  <si>
    <t>系统名称：</t>
  </si>
  <si>
    <r>
      <rPr>
        <sz val="10"/>
        <color theme="1"/>
        <rFont val="宋体"/>
        <charset val="134"/>
      </rPr>
      <t>应用等级：</t>
    </r>
    <r>
      <rPr>
        <b/>
        <sz val="10"/>
        <color rgb="FFFF0000"/>
        <rFont val="宋体"/>
        <charset val="134"/>
      </rPr>
      <t>重保/金牌/银牌/铜牌</t>
    </r>
  </si>
  <si>
    <r>
      <rPr>
        <sz val="10"/>
        <color theme="1"/>
        <rFont val="宋体"/>
        <charset val="134"/>
      </rPr>
      <t xml:space="preserve">测试组长： </t>
    </r>
    <r>
      <rPr>
        <b/>
        <sz val="10"/>
        <color rgb="FFFF0000"/>
        <rFont val="宋体"/>
        <charset val="134"/>
      </rPr>
      <t>罗琼</t>
    </r>
  </si>
  <si>
    <r>
      <rPr>
        <sz val="10"/>
        <color theme="1"/>
        <rFont val="宋体"/>
        <charset val="134"/>
      </rPr>
      <t>创建日期：</t>
    </r>
    <r>
      <rPr>
        <b/>
        <sz val="10"/>
        <color rgb="FFFF0000"/>
        <rFont val="宋体"/>
        <charset val="134"/>
      </rPr>
      <t>2017-06-03</t>
    </r>
  </si>
  <si>
    <r>
      <rPr>
        <sz val="10"/>
        <color theme="1"/>
        <rFont val="宋体"/>
        <charset val="134"/>
      </rPr>
      <t>创建人：</t>
    </r>
    <r>
      <rPr>
        <b/>
        <sz val="10"/>
        <color rgb="FFFF0000"/>
        <rFont val="宋体"/>
        <charset val="134"/>
      </rPr>
      <t>潘雷军</t>
    </r>
  </si>
  <si>
    <r>
      <rPr>
        <sz val="10"/>
        <color theme="1"/>
        <rFont val="宋体"/>
        <charset val="134"/>
      </rPr>
      <t>业务验收负责人：</t>
    </r>
    <r>
      <rPr>
        <b/>
        <sz val="10"/>
        <color rgb="FFFF0000"/>
        <rFont val="宋体"/>
        <charset val="134"/>
      </rPr>
      <t>罗琼</t>
    </r>
  </si>
  <si>
    <t>1、测试结果：</t>
  </si>
  <si>
    <t>1.1测试数据统计</t>
  </si>
  <si>
    <t>序号</t>
  </si>
  <si>
    <t>需求</t>
  </si>
  <si>
    <t>测试人</t>
  </si>
  <si>
    <t>测试用例</t>
  </si>
  <si>
    <t>发现缺陷</t>
  </si>
  <si>
    <t>修复缺陷</t>
  </si>
  <si>
    <t>质量指标</t>
  </si>
  <si>
    <t>需求名称</t>
  </si>
  <si>
    <t>任务名称</t>
  </si>
  <si>
    <t>总数</t>
  </si>
  <si>
    <t>通过</t>
  </si>
  <si>
    <t>失败</t>
  </si>
  <si>
    <t>未执行</t>
  </si>
  <si>
    <t>致命</t>
  </si>
  <si>
    <t>主要</t>
  </si>
  <si>
    <t>次要</t>
  </si>
  <si>
    <t>需求
覆盖率</t>
  </si>
  <si>
    <t>用例
执行率</t>
  </si>
  <si>
    <t>执行
通过率</t>
  </si>
  <si>
    <t>致命缺陷
修复率</t>
  </si>
  <si>
    <t>主要缺陷
修复率</t>
  </si>
  <si>
    <t>次要缺陷
修复率</t>
  </si>
  <si>
    <t>加权缺陷
修复率</t>
  </si>
  <si>
    <t>合计</t>
  </si>
  <si>
    <t>重保</t>
  </si>
  <si>
    <t>测试准出标准</t>
  </si>
  <si>
    <t>指标</t>
  </si>
  <si>
    <t>计算公式</t>
  </si>
  <si>
    <t>指标要求</t>
  </si>
  <si>
    <t>需求覆盖率</t>
  </si>
  <si>
    <t>被测试案例关联的可测试需求/所有可测试需求</t>
  </si>
  <si>
    <t>案例执行率</t>
  </si>
  <si>
    <t>执行的测试案例数/所有测试案例</t>
  </si>
  <si>
    <t>缺陷修复率</t>
  </si>
  <si>
    <t>已修复的缺陷/所有发现的缺陷</t>
  </si>
  <si>
    <t>详见缺陷修复率指标</t>
  </si>
  <si>
    <t>缺陷修复率指标：</t>
  </si>
  <si>
    <t>验收标准1</t>
  </si>
  <si>
    <t>验收标准2</t>
  </si>
  <si>
    <t>1.致命缺陷修复率应达到100%；</t>
  </si>
  <si>
    <t>2.主要缺陷修复率应达到100%；</t>
  </si>
  <si>
    <t>2.整体缺陷修复率不低于98%；</t>
  </si>
  <si>
    <t>3.次要缺陷修复率不低于95%；</t>
  </si>
  <si>
    <t>金牌</t>
  </si>
  <si>
    <t>2.主要缺陷修复率应达到95%；</t>
  </si>
  <si>
    <t>2.整体缺陷修复率不低于96%；</t>
  </si>
  <si>
    <t>银牌</t>
  </si>
  <si>
    <t>2.整体缺陷修复率不低于94%；</t>
  </si>
  <si>
    <t>3.次要缺陷修复率不低于90%；</t>
  </si>
  <si>
    <t>铜牌</t>
  </si>
  <si>
    <t>2.主要缺陷修复率应达到90%；</t>
  </si>
  <si>
    <t>2.整体缺陷修复率不低于92%；</t>
  </si>
  <si>
    <t>3.3.1需求覆盖分析</t>
  </si>
  <si>
    <t>统一编号</t>
  </si>
  <si>
    <t>测试用例数</t>
  </si>
  <si>
    <t>测试用例覆盖率</t>
  </si>
  <si>
    <t>3.3.2测试执行分析</t>
  </si>
  <si>
    <t>通过用例数</t>
  </si>
  <si>
    <t>失败用例数</t>
  </si>
  <si>
    <t>无法执行</t>
  </si>
  <si>
    <t>通过率</t>
  </si>
  <si>
    <t>3.3.3基于需求分布</t>
  </si>
  <si>
    <t>已修复缺陷数</t>
  </si>
  <si>
    <t>未修复缺陷数</t>
  </si>
  <si>
    <t>总缺陷数</t>
  </si>
  <si>
    <t>3.3.4缺陷分析-基于严重程度分布</t>
  </si>
  <si>
    <t>缺陷级别</t>
  </si>
  <si>
    <t>待修复缺陷数</t>
  </si>
  <si>
    <t>3.3.5缺陷修复统计</t>
  </si>
  <si>
    <t>缺陷状态</t>
  </si>
  <si>
    <t>3.3.6缺陷详情列表</t>
  </si>
  <si>
    <t>jira编号</t>
  </si>
  <si>
    <t>缺陷类型</t>
  </si>
  <si>
    <t>摘要</t>
  </si>
  <si>
    <t>报告人</t>
  </si>
  <si>
    <t>严重程度</t>
  </si>
  <si>
    <t>发现阶段</t>
  </si>
  <si>
    <t>创建时间</t>
  </si>
  <si>
    <t>状态</t>
  </si>
  <si>
    <t>智能全连接（科技平台）MATRIX-V1.1.1.1版本测试报告(UAT)</t>
  </si>
  <si>
    <t>工程名称:智能全连接（科技平台）</t>
  </si>
  <si>
    <t>版本号:MATRIX-V1.1.1.1</t>
  </si>
  <si>
    <t>系统名称:机构客户管理系统(matrix)</t>
  </si>
  <si>
    <t>应用等级:金牌</t>
  </si>
  <si>
    <t>测试组长:qinligang-秦立刚</t>
  </si>
  <si>
    <t>创建日期:2025-02-12</t>
  </si>
  <si>
    <t>创建人:CP_zhangjingru-张静茹</t>
  </si>
  <si>
    <t>业务验收负责人:shaokang029021-邵康,yaoxiaoqi-姚晓祺,zhuzhenlin026405-朱珍林,chiguowei-迟国威,yangzhenzhen026251-杨珍珍,shianni-史安妮,yuanmeng029035-袁猛,zhudiyi026399-朱帝伊,xiehanwen027692-谢涵文,lihaipeng-李海鹏,tanghuajie-唐华杰</t>
  </si>
  <si>
    <t>TASK0000142526-【新旧工号适配】国君国际跨墙调整</t>
  </si>
  <si>
    <t>S2501080039-【新旧工号适配】国君国际跨墙调整</t>
  </si>
  <si>
    <t>CP_zhangjingru-张静茹</t>
  </si>
  <si>
    <t>TASK0000143226-【新旧工号适配】指派分析师</t>
  </si>
  <si>
    <t>S2501090040-【新旧工号适配】指派分析师</t>
  </si>
  <si>
    <t>TASK0000141652-matrix：研究服务任务分配价值优化数据留痕记录</t>
  </si>
  <si>
    <t>S2412200051-matrix：研究服务任务分配价值优化数据留痕记录</t>
  </si>
  <si>
    <t>TASK0000142432-【新旧工号适配】客户联系人</t>
  </si>
  <si>
    <t>S2501060076-【新旧工号适配】客户联系人</t>
  </si>
  <si>
    <t>TASK0000141761-派点结果查询-成员派点排名</t>
  </si>
  <si>
    <t>S2412270046-派点结果查询-成员派点排名</t>
  </si>
  <si>
    <t>TASK0000142435-【新旧工号适配】销售晨会纪要发言</t>
  </si>
  <si>
    <t>S2501030142-【新旧工号适配】销售晨会纪要发言</t>
  </si>
  <si>
    <t>TASK0000141756-派点结果查询-成员派点明细</t>
  </si>
  <si>
    <t>S2412270045-派点结果查询-成员派点明细</t>
  </si>
  <si>
    <t>TASK0000142923-【新旧工号适配】分析师安排</t>
  </si>
  <si>
    <t>S2501080042-【新旧工号适配】分析师安排</t>
  </si>
  <si>
    <t>TASK0000142442-【新旧工号适配】研究服务专员</t>
  </si>
  <si>
    <t>S2501030143-【新旧工号适配】研究服务专员</t>
  </si>
  <si>
    <t>TASK0000142440-【新旧工号适配】大型会议和小范围2.0</t>
  </si>
  <si>
    <t>S2501030144-【新旧工号适配】大型会议和小范围2.0</t>
  </si>
  <si>
    <t>TASK0000141762-派点结果查询-机构权重</t>
  </si>
  <si>
    <t>S2412270047-派点结果查询-机构权重</t>
  </si>
  <si>
    <t>TASK0000142529-【新旧工号修改】派点数据管理工号修改</t>
  </si>
  <si>
    <t>S2501080084-【新旧工号修改】派点数据管理工号修改</t>
  </si>
  <si>
    <t>TASK0000142434-【新旧工号适配】重点机构客户</t>
  </si>
  <si>
    <t>S2501060070-【新旧工号适配】重点机构客户</t>
  </si>
  <si>
    <t>TASK0000141736-分析师首页-成员派点明细</t>
  </si>
  <si>
    <t>S2412270042-分析师首页-成员派点明细</t>
  </si>
  <si>
    <t>TASK0000141730-分析师首页-我的派点明细</t>
  </si>
  <si>
    <t>S2412270041-分析师首页-我的派点明细</t>
  </si>
  <si>
    <t>TASK0000141754-派点结果查询-我的派点明细</t>
  </si>
  <si>
    <t>S2412270044-派点结果查询-我的派点明细</t>
  </si>
  <si>
    <t>TASK0000141738-分析师首页-成员派点排名</t>
  </si>
  <si>
    <t>S2412270043-分析师首页-成员派点排名</t>
  </si>
  <si>
    <t>TASK0000140994-在管理规模后面加一列：私募证券类管理人，内容为私募证券类管理人数量</t>
  </si>
  <si>
    <t>S2412200019-在管理规模后面加一列：私募证券类管理人，内容为私募证券类管理人数量</t>
  </si>
  <si>
    <t>TASK0000143116-【新旧工号适配】电话白名单-人员名片</t>
  </si>
  <si>
    <t>S2501130094-【新旧工号适配】电话白名单-人员名片</t>
  </si>
  <si>
    <t>TASK0000142411-工号改造版本-机构业务开发管理公募银保综合服务台</t>
  </si>
  <si>
    <t>S2501080003-工号改造版本-机构业务开发管理公募银保综合服务台</t>
  </si>
  <si>
    <t>TASK0000143093-【新旧工号适配】派点与服务分析2.0</t>
  </si>
  <si>
    <t>S2501080045-【新旧工号适配】派点与服务分析2.0</t>
  </si>
  <si>
    <t>TASK0000142913-[工号改造]私募寻星大赛报名</t>
  </si>
  <si>
    <t>S2501130015-[工号改造]私募寻星大赛报名</t>
  </si>
  <si>
    <t>TASK0000142899-[工号改造]种子基金跟投申请</t>
  </si>
  <si>
    <t>S2501130017-[工号改造]种子基金跟投申请</t>
  </si>
  <si>
    <t>TASK0000142906-[工号改造]商机智能推送-所有商机规则</t>
  </si>
  <si>
    <t>S2501130011-[工号改造]商机智能推送-所有商机规则</t>
  </si>
  <si>
    <t>TASK0000142910-[工号改造]增减持业务商机-邮件配置</t>
  </si>
  <si>
    <t>S2501130010-[工号改造]增减持业务商机-邮件配置</t>
  </si>
  <si>
    <t>TASK0000142901-[工号改造]客户商机</t>
  </si>
  <si>
    <t>S2501130013-[工号改造]客户商机</t>
  </si>
  <si>
    <t>TASK0000143521-[工号改造]商机智能推送申请列表</t>
  </si>
  <si>
    <t>S2501130012-[工号改造]商机智能推送申请列表</t>
  </si>
  <si>
    <t>TASK0000143159-【新旧工号适配】大型会议报名导入</t>
  </si>
  <si>
    <t>S2501130133-【新旧工号适配】大型会议报名导入</t>
  </si>
  <si>
    <t>TASK0000141009-在标题后新增小字【单位：家】</t>
  </si>
  <si>
    <t>S2412200021-在标题后新增小字【单位：家】</t>
  </si>
  <si>
    <t>TASK0000141003-标题如图改为经纪开户（有户且至今未销户）、经纪开户覆盖率</t>
  </si>
  <si>
    <t>S2412200020-标题如图改为经纪开户（有户且至今未销户）、经纪开户覆盖率</t>
  </si>
  <si>
    <t>TASK0000142687-【新旧工号修改】业务预约等工号修改</t>
  </si>
  <si>
    <t>S2501090128-【新旧工号修改】业务预约等工号修改</t>
  </si>
  <si>
    <t>TASK0000143587-【新旧工号修改】路演排行榜等工号修改</t>
  </si>
  <si>
    <t>S2501090127-【新旧工号修改】路演排行榜等工号修改</t>
  </si>
  <si>
    <t>TASK0000142894-[工号改造]增减持业务商机-协同流程</t>
  </si>
  <si>
    <t>S2501130007-[工号改造]增减持业务商机-协同流程</t>
  </si>
  <si>
    <t>TASK0000142441-【新旧工号适配】研究服务留痕管理</t>
  </si>
  <si>
    <t>S2501060065-【新旧工号适配】研究服务留痕管理</t>
  </si>
  <si>
    <t>TASK0000142437-【新旧工号适配】研究服务申请、联合调研申请、签约客户路演申请</t>
  </si>
  <si>
    <t>S2501060186-【新旧工号适配】研究服务申请、联合调研申请、签约客户路演申请</t>
  </si>
  <si>
    <t>TASK0000139054-【迁移】T0算法券单管理</t>
  </si>
  <si>
    <t>S2411080096-【迁移】T0算法券单管理</t>
  </si>
  <si>
    <t>TASK0000143252-验资弹窗的文字中新增信用净资产</t>
  </si>
  <si>
    <t>S2501080097-验资弹窗的文字中新增信用净资产</t>
  </si>
  <si>
    <t>TASK0000140558-Matrix首页调整</t>
  </si>
  <si>
    <t>S2412230055-Matrix首页调整</t>
  </si>
  <si>
    <t>TASK0000143250-验资流水中在柜面资产后面增加一列信用净资产（万元）</t>
  </si>
  <si>
    <t>S2501080096-验资流水中在柜面资产后面增加一列信用净资产（万元）</t>
  </si>
  <si>
    <t>TASK0000143248-赛事数据统计中增加展示客户代码对应的信用资金账号的信息</t>
  </si>
  <si>
    <t>S2501080095-赛事数据统计中增加展示客户代码对应的信用资金账号的信息</t>
  </si>
  <si>
    <t>TASK0000141890-开门红优化1227-角色自动获取</t>
  </si>
  <si>
    <t>S2412270074-开门红优化1227-角色自动获取</t>
  </si>
  <si>
    <t>TASK0000143525-道合运营中台客户信息查询新工号改造-导入</t>
  </si>
  <si>
    <t>S2412310039-道合运营中台客户信息查询新工号改造-导入</t>
  </si>
  <si>
    <t>TASK0000143140-【新旧工号适配】研究服务团队管理</t>
  </si>
  <si>
    <t>S2501070054-【新旧工号适配】研究服务团队管理</t>
  </si>
  <si>
    <t>TASK0000142013-匹配新工号：正回购监控</t>
  </si>
  <si>
    <t>S2412280019-匹配新工号：正回购监控</t>
  </si>
  <si>
    <t>TASK0000144054-道合运营中台优化1225</t>
  </si>
  <si>
    <t>S2412270023-道合运营中台优化1225</t>
  </si>
  <si>
    <t>TASK0000141649-管理人尽调默认选项调整</t>
  </si>
  <si>
    <t>S2412270063-管理人尽调默认选项调整</t>
  </si>
  <si>
    <t>TASK0000143090-【新旧工号适配】研究服务联系人</t>
  </si>
  <si>
    <t>S2501130190-【新旧工号适配】研究服务联系人</t>
  </si>
  <si>
    <t>TASK0000141645-种子基金跟投申请数据权限优化</t>
  </si>
  <si>
    <t>S2412260103-种子基金跟投申请数据权限优化</t>
  </si>
  <si>
    <t>TASK0000142723-匹配新工号：2024一促双升专项竞赛</t>
  </si>
  <si>
    <t>S2412280014-匹配新工号：2024一促双升专项竞赛</t>
  </si>
  <si>
    <t>TASK0000142572-匹配新工号：龙腾君跃专项竞赛(2024)</t>
  </si>
  <si>
    <t>S2412280013-匹配新工号：龙腾君跃专项竞赛(2024)</t>
  </si>
  <si>
    <t>TASK0000141996-匹配新工号：机交业务专项竞赛（2023）</t>
  </si>
  <si>
    <t>S2412280012-匹配新工号：机交业务专项竞赛（2023）</t>
  </si>
  <si>
    <t>TASK0000142436-【新旧工号适配】Matrix3.0查询员工基础信息</t>
  </si>
  <si>
    <t>S2501060084-【新旧工号适配】Matrix3.0查询员工基础信息</t>
  </si>
  <si>
    <t>TASK0000143095-【新旧工号适配】研究服务签约</t>
  </si>
  <si>
    <t>S2501090144-【新旧工号适配】研究服务签约</t>
  </si>
  <si>
    <t>TASK0000141651-去掉首页-我要数据-商机数据-商机线索</t>
  </si>
  <si>
    <t>S2412230112-去掉首页-我要数据-商机数据-商机线索</t>
  </si>
  <si>
    <t>TASK0000143094-【新旧工号适配】电话会议临时白名单导入</t>
  </si>
  <si>
    <t>S2501090143-【新旧工号适配】电话会议临时白名单导入</t>
  </si>
  <si>
    <t>TASK0000143533-【新旧工号适配】研究服务员工管理</t>
  </si>
  <si>
    <t>S2501060087-【新旧工号适配】研究服务员工管理</t>
  </si>
  <si>
    <t>TASK0000143158-【新旧工号适配】研究服务客户</t>
  </si>
  <si>
    <t>S2501090145-【新旧工号适配】研究服务客户</t>
  </si>
  <si>
    <t>TASK0000142534-【新旧工号适配】上市公司</t>
  </si>
  <si>
    <t>S2501080033-【新旧工号适配】上市公司</t>
  </si>
  <si>
    <t>TASK0000143107-晨会个股登记失败</t>
  </si>
  <si>
    <t>S2501080032-晨会个股登记失败</t>
  </si>
  <si>
    <t>TASK0000145142-道合移动端上市公司报名优化需求</t>
  </si>
  <si>
    <t>S2502070028-道合移动端上市公司报名优化需求</t>
  </si>
  <si>
    <t>TASK0000143117-【新旧工号适配】电话会议名单查询</t>
  </si>
  <si>
    <t>S2501060081-【新旧工号适配】电话会议名单查询</t>
  </si>
  <si>
    <t>TASK0000142925-特定股权需求中台及Matrix相关变动-道合中台审核</t>
  </si>
  <si>
    <t>S2412180159-特定股权需求中台及Matrix相关变动-道合中台审核</t>
  </si>
  <si>
    <t>TASK0000142927-特定股权需求中台及Matrix相关变动-道合平台注册</t>
  </si>
  <si>
    <t>S2412180158-特定股权需求中台及Matrix相关变动-道合平台注册</t>
  </si>
  <si>
    <t xml:space="preserve">1.2测试结论: </t>
  </si>
  <si>
    <t>用例：设计用例123条，执行用例123条，任务覆盖率为100.0%，用例执行率为100.0%；
缺陷：发现致命缺陷0个，主要缺陷0个，次要缺陷0个，加权缺陷0个；
符合金牌系统测试准出标准。</t>
  </si>
  <si>
    <t xml:space="preserve">1.3详细分析报告: </t>
  </si>
  <si>
    <t xml:space="preserve">1.4未修复缺陷列表 </t>
  </si>
  <si>
    <t>缺陷号</t>
  </si>
  <si>
    <t>缺陷描述</t>
  </si>
  <si>
    <t>严重等级</t>
  </si>
  <si>
    <t>经办人</t>
  </si>
  <si>
    <t xml:space="preserve">1.5风险提示: </t>
  </si>
  <si>
    <t/>
  </si>
  <si>
    <t>S2501090127</t>
  </si>
  <si>
    <t>【新旧工号修改】路演排行榜等工号修改</t>
  </si>
  <si>
    <t>100%</t>
  </si>
  <si>
    <t>S2502070028</t>
  </si>
  <si>
    <t>道合移动端上市公司报名优化需求</t>
  </si>
  <si>
    <t>S2412200020</t>
  </si>
  <si>
    <t>标题如图改为经纪开户（有户且至今未销户）、经纪开户覆盖率</t>
  </si>
  <si>
    <t>S2501130007</t>
  </si>
  <si>
    <t>[工号改造]增减持业务商机-协同流程</t>
  </si>
  <si>
    <t>S2412180159</t>
  </si>
  <si>
    <t>特定股权需求中台及Matrix相关变动-道合中台审核</t>
  </si>
  <si>
    <t>S2501080095</t>
  </si>
  <si>
    <t>赛事数据统计中增加展示客户代码对应的信用资金账号的信息</t>
  </si>
  <si>
    <t>S2412310039</t>
  </si>
  <si>
    <t>道合运营中台客户信息查询新工号改造-导入</t>
  </si>
  <si>
    <t>S2501130094</t>
  </si>
  <si>
    <t>【新旧工号适配】电话白名单-人员名片</t>
  </si>
  <si>
    <t>S2501090144</t>
  </si>
  <si>
    <t>【新旧工号适配】研究服务签约</t>
  </si>
  <si>
    <t>S2412270023</t>
  </si>
  <si>
    <t>道合运营中台优化1225</t>
  </si>
  <si>
    <t>S2412200021</t>
  </si>
  <si>
    <t>在标题后新增小字【单位：家】</t>
  </si>
  <si>
    <t>S2412180158</t>
  </si>
  <si>
    <t>特定股权需求中台及Matrix相关变动-道合平台注册</t>
  </si>
  <si>
    <t>S2501090145</t>
  </si>
  <si>
    <t>【新旧工号适配】研究服务客户</t>
  </si>
  <si>
    <t>S2412270074</t>
  </si>
  <si>
    <t>开门红优化1227-角色自动获取</t>
  </si>
  <si>
    <t>S2501080032</t>
  </si>
  <si>
    <t>晨会个股登记失败</t>
  </si>
  <si>
    <t>S2501080045</t>
  </si>
  <si>
    <t>【新旧工号适配】派点与服务分析2.0</t>
  </si>
  <si>
    <t>S2412230112</t>
  </si>
  <si>
    <t>去掉首页-我要数据-商机数据-商机线索</t>
  </si>
  <si>
    <t>S2412270043</t>
  </si>
  <si>
    <t>分析师首页-成员派点排名</t>
  </si>
  <si>
    <t>S2501060087</t>
  </si>
  <si>
    <t>【新旧工号适配】研究服务员工管理</t>
  </si>
  <si>
    <t>S2501060065</t>
  </si>
  <si>
    <t>【新旧工号适配】研究服务留痕管理</t>
  </si>
  <si>
    <t>S2501070054</t>
  </si>
  <si>
    <t>【新旧工号适配】研究服务团队管理</t>
  </si>
  <si>
    <t>S2412260103</t>
  </si>
  <si>
    <t>种子基金跟投申请数据权限优化</t>
  </si>
  <si>
    <t>S2412200019</t>
  </si>
  <si>
    <t>在管理规模后面加一列：私募证券类管理人，内容为私募证券类管理人数量</t>
  </si>
  <si>
    <t>S2501130190</t>
  </si>
  <si>
    <t>【新旧工号适配】研究服务联系人</t>
  </si>
  <si>
    <t>S2411080096</t>
  </si>
  <si>
    <t>【迁移】T0算法券单管理</t>
  </si>
  <si>
    <t>S2501080003</t>
  </si>
  <si>
    <t>工号改造版本-机构业务开发管理公募银保综合服务台</t>
  </si>
  <si>
    <t>S2412280013</t>
  </si>
  <si>
    <t>匹配新工号：龙腾君跃专项竞赛(2024)</t>
  </si>
  <si>
    <t>S2501080033</t>
  </si>
  <si>
    <t>【新旧工号适配】上市公司</t>
  </si>
  <si>
    <t>S2501060081</t>
  </si>
  <si>
    <t>【新旧工号适配】电话会议名单查询</t>
  </si>
  <si>
    <t>S2412230055</t>
  </si>
  <si>
    <t>Matrix首页调整</t>
  </si>
  <si>
    <t>S2501060186</t>
  </si>
  <si>
    <t>【新旧工号适配】研究服务申请、联合调研申请、签约客户路演申请</t>
  </si>
  <si>
    <t>S2412270044</t>
  </si>
  <si>
    <t>派点结果查询-我的派点明细</t>
  </si>
  <si>
    <t>S2501080039</t>
  </si>
  <si>
    <t>【新旧工号适配】国君国际跨墙调整</t>
  </si>
  <si>
    <t>S2501030143</t>
  </si>
  <si>
    <t>【新旧工号适配】研究服务专员</t>
  </si>
  <si>
    <t>S2501080097</t>
  </si>
  <si>
    <t>验资弹窗的文字中新增信用净资产</t>
  </si>
  <si>
    <t>S2501130012</t>
  </si>
  <si>
    <t>[工号改造]商机智能推送申请列表</t>
  </si>
  <si>
    <t>S2412270063</t>
  </si>
  <si>
    <t>管理人尽调默认选项调整</t>
  </si>
  <si>
    <t>S2501030142</t>
  </si>
  <si>
    <t>【新旧工号适配】销售晨会纪要发言</t>
  </si>
  <si>
    <t>S2501130010</t>
  </si>
  <si>
    <t>[工号改造]增减持业务商机-邮件配置</t>
  </si>
  <si>
    <t>S2412270041</t>
  </si>
  <si>
    <t>分析师首页-我的派点明细</t>
  </si>
  <si>
    <t>S2501080084</t>
  </si>
  <si>
    <t>【新旧工号修改】派点数据管理工号修改</t>
  </si>
  <si>
    <t>S2501130011</t>
  </si>
  <si>
    <t>[工号改造]商机智能推送-所有商机规则</t>
  </si>
  <si>
    <t>S2501090040</t>
  </si>
  <si>
    <t>【新旧工号适配】指派分析师</t>
  </si>
  <si>
    <t>S2501080096</t>
  </si>
  <si>
    <t>验资流水中在柜面资产后面增加一列信用净资产（万元）</t>
  </si>
  <si>
    <t>S2501130133</t>
  </si>
  <si>
    <t>【新旧工号适配】大型会议报名导入</t>
  </si>
  <si>
    <t>S2412270047</t>
  </si>
  <si>
    <t>派点结果查询-机构权重</t>
  </si>
  <si>
    <t>S2412280012</t>
  </si>
  <si>
    <t>匹配新工号：机交业务专项竞赛（2023）</t>
  </si>
  <si>
    <t>S2501060070</t>
  </si>
  <si>
    <t>【新旧工号适配】重点机构客户</t>
  </si>
  <si>
    <t>S2501060084</t>
  </si>
  <si>
    <t>【新旧工号适配】Matrix3.0查询员工基础信息</t>
  </si>
  <si>
    <t>S2412280014</t>
  </si>
  <si>
    <t>匹配新工号：2024一促双升专项竞赛</t>
  </si>
  <si>
    <t>S2501090128</t>
  </si>
  <si>
    <t>【新旧工号修改】业务预约等工号修改</t>
  </si>
  <si>
    <t>S2412270042</t>
  </si>
  <si>
    <t>分析师首页-成员派点明细</t>
  </si>
  <si>
    <t>S2501130017</t>
  </si>
  <si>
    <t>[工号改造]种子基金跟投申请</t>
  </si>
  <si>
    <t>S2501090143</t>
  </si>
  <si>
    <t>【新旧工号适配】电话会议临时白名单导入</t>
  </si>
  <si>
    <t>S2501060076</t>
  </si>
  <si>
    <t>【新旧工号适配】客户联系人</t>
  </si>
  <si>
    <t>S2412270045</t>
  </si>
  <si>
    <t>派点结果查询-成员派点明细</t>
  </si>
  <si>
    <t>S2412280019</t>
  </si>
  <si>
    <t>匹配新工号：正回购监控</t>
  </si>
  <si>
    <t>S2501130013</t>
  </si>
  <si>
    <t>[工号改造]客户商机</t>
  </si>
  <si>
    <t>S2412200051</t>
  </si>
  <si>
    <t>matrix：研究服务任务分配价值优化数据留痕记录</t>
  </si>
  <si>
    <t>S2501030144</t>
  </si>
  <si>
    <t>【新旧工号适配】大型会议和小范围2.0</t>
  </si>
  <si>
    <t>S2501080042</t>
  </si>
  <si>
    <t>【新旧工号适配】分析师安排</t>
  </si>
  <si>
    <t>S2501130015</t>
  </si>
  <si>
    <t>[工号改造]私募寻星大赛报名</t>
  </si>
  <si>
    <t>S2412270046</t>
  </si>
  <si>
    <t>派点结果查询-成员派点排名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</si>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</sst>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0"/>
      <color rgb="FF0000FF"/>
      <name val="宋体"/>
      <charset val="134"/>
    </font>
    <font>
      <sz val="10"/>
      <color rgb="FF0000FF"/>
      <name val="Times New Roman"/>
      <charset val="134"/>
    </font>
    <font>
      <sz val="10"/>
      <color theme="1"/>
      <name val="Calibri"/>
      <charset val="134"/>
    </font>
    <font>
      <b/>
      <sz val="11"/>
      <color theme="1"/>
      <name val="宋体"/>
      <charset val="134"/>
      <scheme val="minor"/>
    </font>
    <font>
      <b/>
      <sz val="10.5"/>
      <color theme="1"/>
      <name val="微软雅黑"/>
      <charset val="134"/>
    </font>
    <font>
      <sz val="10.5"/>
      <color theme="1"/>
      <name val="微软雅黑"/>
      <charset val="134"/>
    </font>
    <font>
      <sz val="12"/>
      <color theme="1"/>
      <name val="Calibri"/>
      <charset val="134"/>
    </font>
    <font>
      <b/>
      <sz val="14"/>
      <name val="宋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FF0000"/>
      <name val="宋体"/>
      <charset val="134"/>
    </font>
    <font>
      <name val="宋体"/>
      <sz val="10.0"/>
    </font>
    <font>
      <name val="宋体"/>
      <sz val="11.0"/>
      <color indexed="23"/>
    </font>
    <font>
      <name val="宋体"/>
      <sz val="10.0"/>
      <b val="true"/>
    </font>
    <font>
      <name val="宋体"/>
      <sz val="10.0"/>
      <b val="true"/>
    </font>
    <font>
      <name val="宋体"/>
      <sz val="11.0"/>
      <color indexed="12"/>
      <u val="single"/>
    </font>
    <font>
      <name val="黑体"/>
      <sz val="10.0"/>
      <b val="true"/>
    </font>
    <font>
      <name val="宋体"/>
      <sz val="10.0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4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44" applyNumberFormat="0" applyAlignment="0" applyProtection="0">
      <alignment vertical="center"/>
    </xf>
    <xf numFmtId="0" fontId="25" fillId="10" borderId="45" applyNumberFormat="0" applyAlignment="0" applyProtection="0">
      <alignment vertical="center"/>
    </xf>
    <xf numFmtId="0" fontId="26" fillId="10" borderId="44" applyNumberFormat="0" applyAlignment="0" applyProtection="0">
      <alignment vertical="center"/>
    </xf>
    <xf numFmtId="0" fontId="27" fillId="11" borderId="46" applyNumberFormat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9" fontId="2" fillId="4" borderId="4" xfId="0" applyNumberFormat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9" fontId="2" fillId="0" borderId="4" xfId="0" applyNumberFormat="1" applyFont="1" applyBorder="1" applyAlignment="1">
      <alignment horizontal="justify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justify" vertical="top" wrapText="1"/>
    </xf>
    <xf numFmtId="9" fontId="2" fillId="0" borderId="7" xfId="0" applyNumberFormat="1" applyFont="1" applyBorder="1" applyAlignment="1">
      <alignment horizontal="justify" vertical="top" wrapText="1"/>
    </xf>
    <xf numFmtId="9" fontId="0" fillId="0" borderId="0" xfId="0" applyNumberFormat="1" applyBorder="1">
      <alignment vertical="center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9" fontId="2" fillId="0" borderId="3" xfId="3" applyFont="1" applyBorder="1" applyAlignment="1">
      <alignment horizontal="center" vertical="top" wrapText="1"/>
    </xf>
    <xf numFmtId="9" fontId="2" fillId="0" borderId="3" xfId="3" applyNumberFormat="1" applyFont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vertical="top" wrapText="1"/>
    </xf>
    <xf numFmtId="9" fontId="1" fillId="3" borderId="9" xfId="3" applyFont="1" applyFill="1" applyBorder="1" applyAlignment="1">
      <alignment horizontal="center" vertical="top" wrapText="1"/>
    </xf>
    <xf numFmtId="0" fontId="4" fillId="2" borderId="0" xfId="0" applyFont="1" applyFill="1">
      <alignment vertical="center"/>
    </xf>
    <xf numFmtId="0" fontId="5" fillId="0" borderId="0" xfId="0" applyFont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justify" vertical="top" wrapText="1"/>
    </xf>
    <xf numFmtId="9" fontId="6" fillId="0" borderId="12" xfId="0" applyNumberFormat="1" applyFont="1" applyBorder="1" applyAlignment="1">
      <alignment horizontal="justify" vertical="top" wrapText="1"/>
    </xf>
    <xf numFmtId="0" fontId="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8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left" vertical="center"/>
    </xf>
    <xf numFmtId="0" fontId="11" fillId="6" borderId="16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10" fillId="6" borderId="17" xfId="0" applyFont="1" applyFill="1" applyBorder="1" applyAlignment="1">
      <alignment horizontal="left" vertical="top"/>
    </xf>
    <xf numFmtId="0" fontId="10" fillId="6" borderId="18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10" fillId="6" borderId="23" xfId="0" applyFont="1" applyFill="1" applyBorder="1" applyAlignment="1">
      <alignment horizontal="left" vertical="top"/>
    </xf>
    <xf numFmtId="0" fontId="10" fillId="6" borderId="24" xfId="0" applyFont="1" applyFill="1" applyBorder="1" applyAlignment="1">
      <alignment horizontal="left" vertical="top"/>
    </xf>
    <xf numFmtId="0" fontId="12" fillId="7" borderId="13" xfId="0" applyFont="1" applyFill="1" applyBorder="1" applyAlignment="1">
      <alignment horizontal="left" vertical="top"/>
    </xf>
    <xf numFmtId="0" fontId="13" fillId="7" borderId="14" xfId="0" applyFont="1" applyFill="1" applyBorder="1" applyAlignment="1">
      <alignment horizontal="left" vertical="top"/>
    </xf>
    <xf numFmtId="0" fontId="11" fillId="6" borderId="0" xfId="0" applyFont="1" applyFill="1" applyBorder="1">
      <alignment vertical="center"/>
    </xf>
    <xf numFmtId="0" fontId="13" fillId="6" borderId="25" xfId="0" applyFont="1" applyFill="1" applyBorder="1" applyAlignment="1">
      <alignment horizontal="left" vertical="top"/>
    </xf>
    <xf numFmtId="0" fontId="13" fillId="6" borderId="0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3" fillId="7" borderId="23" xfId="0" applyFont="1" applyFill="1" applyBorder="1">
      <alignment vertical="center"/>
    </xf>
    <xf numFmtId="0" fontId="14" fillId="7" borderId="32" xfId="0" applyFont="1" applyFill="1" applyBorder="1">
      <alignment vertical="center"/>
    </xf>
    <xf numFmtId="0" fontId="14" fillId="7" borderId="33" xfId="0" applyFont="1" applyFill="1" applyBorder="1">
      <alignment vertical="center"/>
    </xf>
    <xf numFmtId="0" fontId="14" fillId="7" borderId="34" xfId="0" applyFont="1" applyFill="1" applyBorder="1">
      <alignment vertical="center"/>
    </xf>
    <xf numFmtId="0" fontId="14" fillId="7" borderId="35" xfId="0" applyFont="1" applyFill="1" applyBorder="1">
      <alignment vertical="center"/>
    </xf>
    <xf numFmtId="0" fontId="10" fillId="6" borderId="16" xfId="0" applyFont="1" applyFill="1" applyBorder="1" applyAlignment="1">
      <alignment horizontal="left" vertical="center"/>
    </xf>
    <xf numFmtId="0" fontId="10" fillId="6" borderId="17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11" fillId="6" borderId="22" xfId="0" applyFont="1" applyFill="1" applyBorder="1" applyAlignment="1">
      <alignment horizontal="left" vertical="top"/>
    </xf>
    <xf numFmtId="0" fontId="11" fillId="6" borderId="29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9" fontId="13" fillId="7" borderId="32" xfId="3" applyFont="1" applyFill="1" applyBorder="1">
      <alignment vertical="center"/>
    </xf>
    <xf numFmtId="9" fontId="15" fillId="7" borderId="35" xfId="3" applyFont="1" applyFill="1" applyBorder="1">
      <alignment vertical="center"/>
    </xf>
    <xf numFmtId="0" fontId="9" fillId="6" borderId="36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6" borderId="26" xfId="0" applyFont="1" applyFill="1" applyBorder="1" applyAlignment="1">
      <alignment horizontal="left" vertical="top"/>
    </xf>
    <xf numFmtId="0" fontId="11" fillId="6" borderId="37" xfId="0" applyFont="1" applyFill="1" applyBorder="1" applyAlignment="1">
      <alignment horizontal="left" vertical="top"/>
    </xf>
    <xf numFmtId="0" fontId="10" fillId="6" borderId="38" xfId="0" applyFont="1" applyFill="1" applyBorder="1" applyAlignment="1">
      <alignment horizontal="left" vertical="top"/>
    </xf>
    <xf numFmtId="0" fontId="11" fillId="6" borderId="39" xfId="0" applyFont="1" applyFill="1" applyBorder="1">
      <alignment vertical="center"/>
    </xf>
    <xf numFmtId="0" fontId="11" fillId="6" borderId="0" xfId="0" applyFont="1" applyFill="1" applyBorder="1" applyAlignment="1">
      <alignment horizontal="left" vertical="top" wrapText="1"/>
    </xf>
    <xf numFmtId="0" fontId="11" fillId="6" borderId="40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9" fontId="13" fillId="7" borderId="33" xfId="3" applyFont="1" applyFill="1" applyBorder="1">
      <alignment vertical="center"/>
    </xf>
    <xf numFmtId="9" fontId="0" fillId="0" borderId="56" xfId="0" applyBorder="true" applyNumberFormat="true">
      <alignment horizontal="center" vertical="center"/>
    </xf>
    <xf numFmtId="0" fontId="36" fillId="0" borderId="56" xfId="0" applyBorder="true" applyFont="true">
      <alignment horizontal="center" vertical="center"/>
    </xf>
    <xf numFmtId="0" fontId="0" fillId="0" borderId="56" xfId="0" applyBorder="true">
      <alignment horizontal="left" vertical="top" wrapText="true"/>
    </xf>
    <xf numFmtId="0" fontId="37" fillId="0" borderId="56" xfId="0" applyBorder="true" applyFont="true">
      <alignment horizontal="left" vertical="top" wrapText="true"/>
    </xf>
    <xf numFmtId="0" fontId="38" fillId="0" borderId="56" xfId="0" applyBorder="true" applyFont="true">
      <alignment horizontal="left" vertical="top" wrapText="true"/>
    </xf>
    <xf numFmtId="0" fontId="39" fillId="0" borderId="56" xfId="0" applyBorder="true" applyFont="true">
      <alignment horizontal="left" vertical="top" wrapText="true"/>
    </xf>
    <xf numFmtId="0" fontId="40" fillId="0" borderId="56" xfId="0" applyBorder="true" applyFont="true"/>
    <xf numFmtId="0" fontId="41" fillId="0" borderId="56" xfId="0" applyBorder="true" applyFont="true">
      <alignment horizontal="center" vertical="center"/>
    </xf>
    <xf numFmtId="0" fontId="42" fillId="0" borderId="56" xfId="0" applyBorder="true" applyFont="true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测试用例分布</a:t>
            </a:r>
            <a:endParaRPr lang="zh-CN" alt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"测试用例数"</c:f>
              <c:strCache>
                <c:ptCount val="1"/>
                <c:pt idx="0">
                  <c:v>测试用例数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'3.3.1需求覆盖分析'!$B$3:$B$30</c:f>
              <c:numCache>
                <c:formatCode>General</c:formatCode>
                <c:ptCount val="28"/>
              </c:numCache>
            </c:numRef>
          </c:cat>
          <c:val>
            <c:numRef>
              <c:f>'3.3.1需求覆盖分析'!$D$3:$D$30</c:f>
              <c:numCache>
                <c:formatCode>General</c:formatCode>
                <c:ptCount val="2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137392"/>
        <c:axId val="112137952"/>
      </c:barChart>
      <c:catAx>
        <c:axId val="11213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137952"/>
        <c:crosses val="autoZero"/>
        <c:auto val="1"/>
        <c:lblAlgn val="ctr"/>
        <c:lblOffset val="100"/>
        <c:noMultiLvlLbl val="0"/>
      </c:catAx>
      <c:valAx>
        <c:axId val="1121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137392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测试执行分析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'3.3.2测试执行分析'!$G$2</c:f>
              <c:strCache>
                <c:ptCount val="1"/>
                <c:pt idx="0">
                  <c:v>通过率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'3.3.2测试执行分析'!$B$3:$B$29</c:f>
              <c:numCache>
                <c:formatCode>General</c:formatCode>
                <c:ptCount val="27"/>
              </c:numCache>
            </c:numRef>
          </c:cat>
          <c:val>
            <c:numRef>
              <c:f>'3.3.2测试执行分析'!$G$2:$G$29</c:f>
              <c:numCache>
                <c:formatCode>General</c:formatCode>
                <c:ptCount val="28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40192"/>
        <c:axId val="112140752"/>
      </c:barChart>
      <c:catAx>
        <c:axId val="1121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0752"/>
        <c:crosses val="autoZero"/>
        <c:auto val="1"/>
        <c:lblAlgn val="ctr"/>
        <c:lblOffset val="100"/>
        <c:noMultiLvlLbl val="0"/>
      </c:catAx>
      <c:valAx>
        <c:axId val="1121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缺陷分析（基于需求分布）</a:t>
            </a:r>
            <a:endParaRPr lang="zh-CN" alt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'3.3.3缺陷分析_基于需求'!$F$2</c:f>
              <c:strCache>
                <c:ptCount val="1"/>
                <c:pt idx="0">
                  <c:v>总缺陷数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'3.3.3缺陷分析_基于需求'!$B$3:$B$30</c:f>
              <c:numCache>
                <c:formatCode>General</c:formatCode>
                <c:ptCount val="28"/>
              </c:numCache>
            </c:numRef>
          </c:cat>
          <c:val>
            <c:numRef>
              <c:f>'3.3.3缺陷分析_基于需求'!$F$3:$F$30</c:f>
              <c:numCache>
                <c:formatCode>General</c:formatCode>
                <c:ptCount val="2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142992"/>
        <c:axId val="112143552"/>
      </c:barChart>
      <c:catAx>
        <c:axId val="11214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143552"/>
        <c:crosses val="autoZero"/>
        <c:auto val="1"/>
        <c:lblAlgn val="ctr"/>
        <c:lblOffset val="100"/>
        <c:noMultiLvlLbl val="0"/>
      </c:catAx>
      <c:valAx>
        <c:axId val="112143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142992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缺陷分析（基于严重程度分布）</a:t>
            </a:r>
            <a:endParaRPr lang="zh-CN" altLang="en-US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32042213473316"/>
                  <c:y val="0.01350794692330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9247594050744"/>
                  <c:y val="0.01487642169728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24302274715661"/>
                  <c:y val="-0.05921150481189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'3.3.4缺陷分析_基于严重程度'!$B$3:$B$5</c:f>
              <c:strCache>
                <c:ptCount val="3"/>
                <c:pt idx="0">
                  <c:v>致命</c:v>
                </c:pt>
                <c:pt idx="1">
                  <c:v>主要</c:v>
                </c:pt>
                <c:pt idx="2">
                  <c:v>次要</c:v>
                </c:pt>
              </c:strCache>
            </c:strRef>
          </c:cat>
          <c:val>
            <c:numRef>
              <c:f>'3.3.4缺陷分析_基于严重程度'!$E$3:$E$5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缺陷修复率（基于严重程度）</a:t>
            </a:r>
            <a:endParaRPr lang="zh-CN" alt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'3.3.5缺陷分析_基于修复率'!$F$2</c:f>
              <c:strCache>
                <c:ptCount val="1"/>
                <c:pt idx="0">
                  <c:v>缺陷修复率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'3.3.5缺陷分析_基于修复率'!$B$3:$B$5</c:f>
              <c:strCache>
                <c:ptCount val="3"/>
                <c:pt idx="0">
                  <c:v>致命</c:v>
                </c:pt>
                <c:pt idx="1">
                  <c:v>主要</c:v>
                </c:pt>
                <c:pt idx="2">
                  <c:v>次要</c:v>
                </c:pt>
              </c:strCache>
            </c:strRef>
          </c:cat>
          <c:val>
            <c:numRef>
              <c:f>'3.3.5缺陷分析_基于修复率'!$F$3:$F$5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4422160"/>
        <c:axId val="114422720"/>
      </c:barChart>
      <c:catAx>
        <c:axId val="11442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422720"/>
        <c:crosses val="autoZero"/>
        <c:auto val="1"/>
        <c:lblAlgn val="ctr"/>
        <c:lblOffset val="100"/>
        <c:noMultiLvlLbl val="0"/>
      </c:catAx>
      <c:valAx>
        <c:axId val="1144227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422160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94615</xdr:colOff>
      <xdr:row>1</xdr:row>
      <xdr:rowOff>8890</xdr:rowOff>
    </xdr:from>
    <xdr:to>
      <xdr:col>13</xdr:col>
      <xdr:colOff>247015</xdr:colOff>
      <xdr:row>37</xdr:row>
      <xdr:rowOff>85091</xdr:rowOff>
    </xdr:to>
    <xdr:graphicFrame>
      <xdr:nvGraphicFramePr>
        <xdr:cNvPr id="12" name="图表 11"/>
        <xdr:cNvGraphicFramePr/>
      </xdr:nvGraphicFramePr>
      <xdr:xfrm>
        <a:off x="5173345" y="189865"/>
        <a:ext cx="4953000" cy="66579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304799</xdr:colOff>
      <xdr:row>0</xdr:row>
      <xdr:rowOff>161924</xdr:rowOff>
    </xdr:from>
    <xdr:to>
      <xdr:col>14</xdr:col>
      <xdr:colOff>676274</xdr:colOff>
      <xdr:row>20</xdr:row>
      <xdr:rowOff>95249</xdr:rowOff>
    </xdr:to>
    <xdr:graphicFrame>
      <xdr:nvGraphicFramePr>
        <xdr:cNvPr id="2" name="图表 1"/>
        <xdr:cNvGraphicFramePr/>
      </xdr:nvGraphicFramePr>
      <xdr:xfrm>
        <a:off x="6068695" y="161290"/>
        <a:ext cx="5172075" cy="35528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666750</xdr:colOff>
      <xdr:row>1</xdr:row>
      <xdr:rowOff>170815</xdr:rowOff>
    </xdr:from>
    <xdr:to>
      <xdr:col>15</xdr:col>
      <xdr:colOff>504825</xdr:colOff>
      <xdr:row>39</xdr:row>
      <xdr:rowOff>18415</xdr:rowOff>
    </xdr:to>
    <xdr:graphicFrame>
      <xdr:nvGraphicFramePr>
        <xdr:cNvPr id="5" name="图表 4"/>
        <xdr:cNvGraphicFramePr/>
      </xdr:nvGraphicFramePr>
      <xdr:xfrm>
        <a:off x="6497320" y="351790"/>
        <a:ext cx="5324475" cy="67722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27940</xdr:colOff>
      <xdr:row>2</xdr:row>
      <xdr:rowOff>56515</xdr:rowOff>
    </xdr:from>
    <xdr:to>
      <xdr:col>14</xdr:col>
      <xdr:colOff>351790</xdr:colOff>
      <xdr:row>15</xdr:row>
      <xdr:rowOff>151765</xdr:rowOff>
    </xdr:to>
    <xdr:graphicFrame>
      <xdr:nvGraphicFramePr>
        <xdr:cNvPr id="7" name="图表 6"/>
        <xdr:cNvGraphicFramePr/>
      </xdr:nvGraphicFramePr>
      <xdr:xfrm>
        <a:off x="5792470" y="551815"/>
        <a:ext cx="5124450" cy="2352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675640</xdr:colOff>
      <xdr:row>2</xdr:row>
      <xdr:rowOff>27940</xdr:rowOff>
    </xdr:from>
    <xdr:to>
      <xdr:col>14</xdr:col>
      <xdr:colOff>123190</xdr:colOff>
      <xdr:row>15</xdr:row>
      <xdr:rowOff>132716</xdr:rowOff>
    </xdr:to>
    <xdr:graphicFrame>
      <xdr:nvGraphicFramePr>
        <xdr:cNvPr id="4" name="图表 3"/>
        <xdr:cNvGraphicFramePr/>
      </xdr:nvGraphicFramePr>
      <xdr:xfrm>
        <a:off x="5754370" y="523240"/>
        <a:ext cx="4933950" cy="2362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F9"/>
  <sheetViews>
    <sheetView tabSelected="1" workbookViewId="0">
      <selection activeCell="K15" sqref="K15"/>
    </sheetView>
  </sheetViews>
  <sheetFormatPr defaultColWidth="9" defaultRowHeight="13.5"/>
  <cols>
    <col min="1" max="1" customWidth="true" width="6.25" collapsed="false"/>
    <col min="2" max="2" customWidth="true" width="16.0" collapsed="false"/>
    <col min="3" max="3" customWidth="true" width="18.25" collapsed="false"/>
    <col min="4" max="4" customWidth="true" width="10.25" collapsed="false"/>
    <col min="5" max="5" customWidth="true" width="4.75" collapsed="false"/>
    <col min="6" max="6" customWidth="true" width="6.88333333333333" collapsed="false"/>
    <col min="7" max="7" customWidth="true" width="6.38333333333333" collapsed="false"/>
    <col min="8" max="8" customWidth="true" width="8.0" collapsed="false"/>
    <col min="9" max="9" customWidth="true" width="6.88333333333333" collapsed="false"/>
    <col min="10" max="14" customWidth="true" width="4.75" collapsed="false"/>
    <col min="15" max="15" customWidth="true" width="6.38333333333333" collapsed="false"/>
    <col min="16" max="16" customWidth="true" width="7.38333333333333" collapsed="false"/>
    <col min="17" max="17" customWidth="true" width="7.0" collapsed="false"/>
    <col min="18" max="21" customWidth="true" width="8.0" collapsed="false"/>
    <col min="22" max="22" customWidth="true" width="14.0" collapsed="false"/>
  </cols>
  <sheetData>
    <row r="1" ht="29.25" customHeight="1" spans="1:32">
      <c r="A1" s="31" t="s">
        <v>91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75"/>
      <c r="V1" s="76"/>
      <c r="W1" s="76" t="s">
        <v>1</v>
      </c>
      <c r="X1" s="76"/>
      <c r="Y1" s="76"/>
      <c r="Z1" s="76"/>
      <c r="AA1" s="76"/>
      <c r="AB1" s="76"/>
      <c r="AC1" s="76"/>
      <c r="AD1" s="76"/>
      <c r="AE1" s="76"/>
      <c r="AF1" s="76"/>
    </row>
    <row r="2" spans="1:32">
      <c r="A2" s="33" t="s">
        <v>92</v>
      </c>
      <c r="B2" s="34"/>
      <c r="C2" s="35"/>
      <c r="D2" s="36" t="s">
        <v>93</v>
      </c>
      <c r="E2" s="37"/>
      <c r="F2" s="37"/>
      <c r="G2" s="38"/>
      <c r="H2" s="39" t="s">
        <v>94</v>
      </c>
      <c r="I2" s="66"/>
      <c r="J2" s="66"/>
      <c r="K2" s="66"/>
      <c r="L2" s="66"/>
      <c r="M2" s="66"/>
      <c r="N2" s="67"/>
      <c r="O2" s="68" t="s">
        <v>95</v>
      </c>
      <c r="P2" s="69"/>
      <c r="Q2" s="69"/>
      <c r="R2" s="69"/>
      <c r="S2" s="69"/>
      <c r="T2" s="69"/>
      <c r="U2" s="77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</row>
    <row r="3" spans="1:32">
      <c r="A3" s="40" t="s">
        <v>96</v>
      </c>
      <c r="B3" s="41"/>
      <c r="C3" s="42"/>
      <c r="D3" s="43" t="s">
        <v>97</v>
      </c>
      <c r="E3" s="41"/>
      <c r="F3" s="41"/>
      <c r="G3" s="41"/>
      <c r="H3" s="41"/>
      <c r="I3" s="41"/>
      <c r="J3" s="41"/>
      <c r="K3" s="41"/>
      <c r="L3" s="41"/>
      <c r="M3" s="41"/>
      <c r="N3" s="42"/>
      <c r="O3" s="70" t="s">
        <v>98</v>
      </c>
      <c r="P3" s="41"/>
      <c r="Q3" s="41"/>
      <c r="R3" s="41"/>
      <c r="S3" s="41"/>
      <c r="T3" s="41"/>
      <c r="U3" s="78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</row>
    <row r="4" ht="14.25" spans="1:32">
      <c r="A4" s="44" t="s">
        <v>99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79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</row>
    <row r="5" customHeight="1" spans="1:32">
      <c r="A5" s="46" t="s">
        <v>10</v>
      </c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80"/>
      <c r="V5" s="81"/>
      <c r="W5" s="76"/>
      <c r="X5" s="76"/>
      <c r="Y5" s="76"/>
      <c r="Z5" s="76"/>
      <c r="AA5" s="76"/>
      <c r="AB5" s="76"/>
      <c r="AC5" s="76"/>
      <c r="AD5" s="76"/>
      <c r="AE5" s="76"/>
      <c r="AF5" s="76"/>
    </row>
    <row r="6" ht="14.25" spans="1:32">
      <c r="A6" s="49" t="s">
        <v>11</v>
      </c>
      <c r="B6" s="50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80"/>
      <c r="V6" s="81"/>
      <c r="W6" s="76"/>
      <c r="X6" s="76"/>
      <c r="Y6" s="76"/>
      <c r="Z6" s="76"/>
      <c r="AA6" s="76"/>
      <c r="AB6" s="76"/>
      <c r="AC6" s="76"/>
      <c r="AD6" s="76"/>
      <c r="AE6" s="76"/>
      <c r="AF6" s="76"/>
    </row>
    <row r="7" spans="1:32">
      <c r="A7" s="51" t="s">
        <v>12</v>
      </c>
      <c r="B7" s="52" t="s">
        <v>13</v>
      </c>
      <c r="C7" s="53"/>
      <c r="D7" s="54" t="s">
        <v>14</v>
      </c>
      <c r="E7" s="52" t="s">
        <v>15</v>
      </c>
      <c r="F7" s="55"/>
      <c r="G7" s="55"/>
      <c r="H7" s="53"/>
      <c r="I7" s="52" t="s">
        <v>16</v>
      </c>
      <c r="J7" s="55"/>
      <c r="K7" s="53"/>
      <c r="L7" s="52" t="s">
        <v>17</v>
      </c>
      <c r="M7" s="55"/>
      <c r="N7" s="53"/>
      <c r="O7" s="52" t="s">
        <v>18</v>
      </c>
      <c r="P7" s="55"/>
      <c r="Q7" s="55"/>
      <c r="R7" s="55"/>
      <c r="S7" s="55"/>
      <c r="T7" s="55"/>
      <c r="U7" s="53"/>
      <c r="V7" s="81"/>
      <c r="W7" s="76"/>
      <c r="X7" s="76"/>
      <c r="Y7" s="76"/>
      <c r="Z7" s="76"/>
      <c r="AA7" s="76"/>
      <c r="AB7" s="76"/>
      <c r="AC7" s="76"/>
      <c r="AD7" s="76"/>
      <c r="AE7" s="76"/>
      <c r="AF7" s="76"/>
    </row>
    <row r="8" ht="24" spans="1:32">
      <c r="A8" s="56"/>
      <c r="B8" s="57" t="s">
        <v>19</v>
      </c>
      <c r="C8" s="58" t="s">
        <v>20</v>
      </c>
      <c r="D8" s="59"/>
      <c r="E8" s="57" t="s">
        <v>21</v>
      </c>
      <c r="F8" s="60" t="s">
        <v>22</v>
      </c>
      <c r="G8" s="60" t="s">
        <v>23</v>
      </c>
      <c r="H8" s="58" t="s">
        <v>24</v>
      </c>
      <c r="I8" s="57" t="s">
        <v>25</v>
      </c>
      <c r="J8" s="60" t="s">
        <v>26</v>
      </c>
      <c r="K8" s="58" t="s">
        <v>27</v>
      </c>
      <c r="L8" s="57" t="s">
        <v>25</v>
      </c>
      <c r="M8" s="60" t="s">
        <v>26</v>
      </c>
      <c r="N8" s="58" t="s">
        <v>27</v>
      </c>
      <c r="O8" s="71" t="s">
        <v>28</v>
      </c>
      <c r="P8" s="72" t="s">
        <v>29</v>
      </c>
      <c r="Q8" s="72" t="s">
        <v>30</v>
      </c>
      <c r="R8" s="72" t="s">
        <v>31</v>
      </c>
      <c r="S8" s="82" t="s">
        <v>32</v>
      </c>
      <c r="T8" s="82" t="s">
        <v>33</v>
      </c>
      <c r="U8" s="83" t="s">
        <v>34</v>
      </c>
      <c r="V8" s="81"/>
      <c r="W8" s="76"/>
      <c r="X8" s="76"/>
      <c r="Y8" s="76"/>
      <c r="Z8" s="76"/>
      <c r="AA8" s="76"/>
      <c r="AB8" s="76"/>
      <c r="AC8" s="76"/>
      <c r="AD8" s="76"/>
      <c r="AE8" s="76"/>
      <c r="AF8" s="76"/>
    </row>
    <row r="9">
      <c r="A9" t="n">
        <v>1.0</v>
      </c>
      <c r="B9" t="s" s="93">
        <v>101</v>
      </c>
      <c r="C9" t="s" s="93">
        <v>100</v>
      </c>
      <c r="D9" t="s" s="93">
        <v>102</v>
      </c>
      <c r="E9" t="n" s="93">
        <v>8.0</v>
      </c>
      <c r="F9" t="n" s="93">
        <v>8.0</v>
      </c>
      <c r="G9" t="n" s="93">
        <v>0.0</v>
      </c>
      <c r="H9" t="n" s="93">
        <v>0.0</v>
      </c>
      <c r="I9" t="n" s="93">
        <v>0.0</v>
      </c>
      <c r="J9" t="n" s="93">
        <v>0.0</v>
      </c>
      <c r="K9" t="n" s="93">
        <v>0.0</v>
      </c>
      <c r="L9" t="n" s="93">
        <v>0.0</v>
      </c>
      <c r="M9" t="n" s="93">
        <v>0.0</v>
      </c>
      <c r="N9" t="n" s="93">
        <v>0.0</v>
      </c>
      <c r="O9" s="85">
        <f>IF(E9=0,"0%",COUNTA(E9)/COUNTA(C9))</f>
      </c>
      <c r="P9" s="85">
        <f>IF(E9=0,"0%",(G9+F9)/E9)</f>
      </c>
      <c r="Q9" s="85">
        <f>IF(E9=0,"0%",F9/E9)</f>
      </c>
      <c r="R9" s="85">
        <f>IF(COUNT(I9)=0,"-",IF(I9&lt;=0,"-",L9/I9))</f>
      </c>
      <c r="S9" s="85">
        <f>IF(COUNT(J9)=0,"-",IF(J9&lt;=0,"-",M9/J9))</f>
      </c>
      <c r="T9" s="85">
        <f>IF(COUNT(K9)=0,"-",IF(K9&lt;=0,"-",N9/K9))</f>
      </c>
      <c r="U9" s="85">
        <f>IF((I9+J9+K9)=0,"-",(L9*1+M9*0.3+N9*0.1)/(I9*1+J9*0.3+K9*0.1))</f>
      </c>
    </row>
    <row r="10">
      <c r="A10" t="n">
        <v>2.0</v>
      </c>
      <c r="B10" t="s" s="93">
        <v>104</v>
      </c>
      <c r="C10" t="s" s="93">
        <v>103</v>
      </c>
      <c r="D10" t="s" s="93">
        <v>102</v>
      </c>
      <c r="E10" t="n" s="93">
        <v>1.0</v>
      </c>
      <c r="F10" t="n" s="93">
        <v>1.0</v>
      </c>
      <c r="G10" t="n" s="93">
        <v>0.0</v>
      </c>
      <c r="H10" t="n" s="93">
        <v>0.0</v>
      </c>
      <c r="I10" t="n" s="93">
        <v>0.0</v>
      </c>
      <c r="J10" t="n" s="93">
        <v>0.0</v>
      </c>
      <c r="K10" t="n" s="93">
        <v>0.0</v>
      </c>
      <c r="L10" t="n" s="93">
        <v>0.0</v>
      </c>
      <c r="M10" t="n" s="93">
        <v>0.0</v>
      </c>
      <c r="N10" t="n" s="93">
        <v>0.0</v>
      </c>
      <c r="O10" s="85">
        <f>IF(E10=0,"0%",COUNTA(E10)/COUNTA(C10))</f>
      </c>
      <c r="P10" s="85">
        <f>IF(E10=0,"0%",(G10+F10)/E10)</f>
      </c>
      <c r="Q10" s="85">
        <f>IF(E10=0,"0%",F10/E10)</f>
      </c>
      <c r="R10" s="85">
        <f>IF(COUNT(I10)=0,"-",IF(I10&lt;=0,"-",L10/I10))</f>
      </c>
      <c r="S10" s="85">
        <f>IF(COUNT(J10)=0,"-",IF(J10&lt;=0,"-",M10/J10))</f>
      </c>
      <c r="T10" s="85">
        <f>IF(COUNT(K10)=0,"-",IF(K10&lt;=0,"-",N10/K10))</f>
      </c>
      <c r="U10" s="85">
        <f>IF((I10+J10+K10)=0,"-",(L10*1+M10*0.3+N10*0.1)/(I10*1+J10*0.3+K10*0.1))</f>
      </c>
    </row>
    <row r="11">
      <c r="A11" t="n">
        <v>3.0</v>
      </c>
      <c r="B11" t="s" s="93">
        <v>106</v>
      </c>
      <c r="C11" t="s" s="93">
        <v>105</v>
      </c>
      <c r="D11" t="s" s="93">
        <v>102</v>
      </c>
      <c r="E11" t="n" s="93">
        <v>1.0</v>
      </c>
      <c r="F11" t="n" s="93">
        <v>1.0</v>
      </c>
      <c r="G11" t="n" s="93">
        <v>0.0</v>
      </c>
      <c r="H11" t="n" s="93">
        <v>0.0</v>
      </c>
      <c r="I11" t="n" s="93">
        <v>0.0</v>
      </c>
      <c r="J11" t="n" s="93">
        <v>0.0</v>
      </c>
      <c r="K11" t="n" s="93">
        <v>0.0</v>
      </c>
      <c r="L11" t="n" s="93">
        <v>0.0</v>
      </c>
      <c r="M11" t="n" s="93">
        <v>0.0</v>
      </c>
      <c r="N11" t="n" s="93">
        <v>0.0</v>
      </c>
      <c r="O11" s="85">
        <f>IF(E11=0,"0%",COUNTA(E11)/COUNTA(C11))</f>
      </c>
      <c r="P11" s="85">
        <f>IF(E11=0,"0%",(G11+F11)/E11)</f>
      </c>
      <c r="Q11" s="85">
        <f>IF(E11=0,"0%",F11/E11)</f>
      </c>
      <c r="R11" s="85">
        <f>IF(COUNT(I11)=0,"-",IF(I11&lt;=0,"-",L11/I11))</f>
      </c>
      <c r="S11" s="85">
        <f>IF(COUNT(J11)=0,"-",IF(J11&lt;=0,"-",M11/J11))</f>
      </c>
      <c r="T11" s="85">
        <f>IF(COUNT(K11)=0,"-",IF(K11&lt;=0,"-",N11/K11))</f>
      </c>
      <c r="U11" s="85">
        <f>IF((I11+J11+K11)=0,"-",(L11*1+M11*0.3+N11*0.1)/(I11*1+J11*0.3+K11*0.1))</f>
      </c>
    </row>
    <row r="12">
      <c r="A12" t="n">
        <v>4.0</v>
      </c>
      <c r="B12" t="s" s="93">
        <v>108</v>
      </c>
      <c r="C12" t="s" s="93">
        <v>107</v>
      </c>
      <c r="D12" t="s" s="93">
        <v>102</v>
      </c>
      <c r="E12" t="n" s="93">
        <v>1.0</v>
      </c>
      <c r="F12" t="n" s="93">
        <v>1.0</v>
      </c>
      <c r="G12" t="n" s="93">
        <v>0.0</v>
      </c>
      <c r="H12" t="n" s="93">
        <v>0.0</v>
      </c>
      <c r="I12" t="n" s="93">
        <v>0.0</v>
      </c>
      <c r="J12" t="n" s="93">
        <v>0.0</v>
      </c>
      <c r="K12" t="n" s="93">
        <v>0.0</v>
      </c>
      <c r="L12" t="n" s="93">
        <v>0.0</v>
      </c>
      <c r="M12" t="n" s="93">
        <v>0.0</v>
      </c>
      <c r="N12" t="n" s="93">
        <v>0.0</v>
      </c>
      <c r="O12" s="85">
        <f>IF(E12=0,"0%",COUNTA(E12)/COUNTA(C12))</f>
      </c>
      <c r="P12" s="85">
        <f>IF(E12=0,"0%",(G12+F12)/E12)</f>
      </c>
      <c r="Q12" s="85">
        <f>IF(E12=0,"0%",F12/E12)</f>
      </c>
      <c r="R12" s="85">
        <f>IF(COUNT(I12)=0,"-",IF(I12&lt;=0,"-",L12/I12))</f>
      </c>
      <c r="S12" s="85">
        <f>IF(COUNT(J12)=0,"-",IF(J12&lt;=0,"-",M12/J12))</f>
      </c>
      <c r="T12" s="85">
        <f>IF(COUNT(K12)=0,"-",IF(K12&lt;=0,"-",N12/K12))</f>
      </c>
      <c r="U12" s="85">
        <f>IF((I12+J12+K12)=0,"-",(L12*1+M12*0.3+N12*0.1)/(I12*1+J12*0.3+K12*0.1))</f>
      </c>
    </row>
    <row r="13">
      <c r="A13" t="n">
        <v>5.0</v>
      </c>
      <c r="B13" t="s" s="93">
        <v>110</v>
      </c>
      <c r="C13" t="s" s="93">
        <v>109</v>
      </c>
      <c r="D13" t="s" s="93">
        <v>102</v>
      </c>
      <c r="E13" t="n" s="93">
        <v>2.0</v>
      </c>
      <c r="F13" t="n" s="93">
        <v>2.0</v>
      </c>
      <c r="G13" t="n" s="93">
        <v>0.0</v>
      </c>
      <c r="H13" t="n" s="93">
        <v>0.0</v>
      </c>
      <c r="I13" t="n" s="93">
        <v>0.0</v>
      </c>
      <c r="J13" t="n" s="93">
        <v>0.0</v>
      </c>
      <c r="K13" t="n" s="93">
        <v>0.0</v>
      </c>
      <c r="L13" t="n" s="93">
        <v>0.0</v>
      </c>
      <c r="M13" t="n" s="93">
        <v>0.0</v>
      </c>
      <c r="N13" t="n" s="93">
        <v>0.0</v>
      </c>
      <c r="O13" s="85">
        <f>IF(E13=0,"0%",COUNTA(E13)/COUNTA(C13))</f>
      </c>
      <c r="P13" s="85">
        <f>IF(E13=0,"0%",(G13+F13)/E13)</f>
      </c>
      <c r="Q13" s="85">
        <f>IF(E13=0,"0%",F13/E13)</f>
      </c>
      <c r="R13" s="85">
        <f>IF(COUNT(I13)=0,"-",IF(I13&lt;=0,"-",L13/I13))</f>
      </c>
      <c r="S13" s="85">
        <f>IF(COUNT(J13)=0,"-",IF(J13&lt;=0,"-",M13/J13))</f>
      </c>
      <c r="T13" s="85">
        <f>IF(COUNT(K13)=0,"-",IF(K13&lt;=0,"-",N13/K13))</f>
      </c>
      <c r="U13" s="85">
        <f>IF((I13+J13+K13)=0,"-",(L13*1+M13*0.3+N13*0.1)/(I13*1+J13*0.3+K13*0.1))</f>
      </c>
    </row>
    <row r="14">
      <c r="A14" t="n">
        <v>6.0</v>
      </c>
      <c r="B14" t="s" s="93">
        <v>112</v>
      </c>
      <c r="C14" t="s" s="93">
        <v>111</v>
      </c>
      <c r="D14" t="s" s="93">
        <v>102</v>
      </c>
      <c r="E14" t="n" s="93">
        <v>4.0</v>
      </c>
      <c r="F14" t="n" s="93">
        <v>4.0</v>
      </c>
      <c r="G14" t="n" s="93">
        <v>0.0</v>
      </c>
      <c r="H14" t="n" s="93">
        <v>0.0</v>
      </c>
      <c r="I14" t="n" s="93">
        <v>0.0</v>
      </c>
      <c r="J14" t="n" s="93">
        <v>0.0</v>
      </c>
      <c r="K14" t="n" s="93">
        <v>0.0</v>
      </c>
      <c r="L14" t="n" s="93">
        <v>0.0</v>
      </c>
      <c r="M14" t="n" s="93">
        <v>0.0</v>
      </c>
      <c r="N14" t="n" s="93">
        <v>0.0</v>
      </c>
      <c r="O14" s="85">
        <f>IF(E14=0,"0%",COUNTA(E14)/COUNTA(C14))</f>
      </c>
      <c r="P14" s="85">
        <f>IF(E14=0,"0%",(G14+F14)/E14)</f>
      </c>
      <c r="Q14" s="85">
        <f>IF(E14=0,"0%",F14/E14)</f>
      </c>
      <c r="R14" s="85">
        <f>IF(COUNT(I14)=0,"-",IF(I14&lt;=0,"-",L14/I14))</f>
      </c>
      <c r="S14" s="85">
        <f>IF(COUNT(J14)=0,"-",IF(J14&lt;=0,"-",M14/J14))</f>
      </c>
      <c r="T14" s="85">
        <f>IF(COUNT(K14)=0,"-",IF(K14&lt;=0,"-",N14/K14))</f>
      </c>
      <c r="U14" s="85">
        <f>IF((I14+J14+K14)=0,"-",(L14*1+M14*0.3+N14*0.1)/(I14*1+J14*0.3+K14*0.1))</f>
      </c>
    </row>
    <row r="15">
      <c r="A15" t="n">
        <v>7.0</v>
      </c>
      <c r="B15" t="s" s="93">
        <v>114</v>
      </c>
      <c r="C15" t="s" s="93">
        <v>113</v>
      </c>
      <c r="D15" t="s" s="93">
        <v>102</v>
      </c>
      <c r="E15" t="n" s="93">
        <v>2.0</v>
      </c>
      <c r="F15" t="n" s="93">
        <v>2.0</v>
      </c>
      <c r="G15" t="n" s="93">
        <v>0.0</v>
      </c>
      <c r="H15" t="n" s="93">
        <v>0.0</v>
      </c>
      <c r="I15" t="n" s="93">
        <v>0.0</v>
      </c>
      <c r="J15" t="n" s="93">
        <v>0.0</v>
      </c>
      <c r="K15" t="n" s="93">
        <v>0.0</v>
      </c>
      <c r="L15" t="n" s="93">
        <v>0.0</v>
      </c>
      <c r="M15" t="n" s="93">
        <v>0.0</v>
      </c>
      <c r="N15" t="n" s="93">
        <v>0.0</v>
      </c>
      <c r="O15" s="85">
        <f>IF(E15=0,"0%",COUNTA(E15)/COUNTA(C15))</f>
      </c>
      <c r="P15" s="85">
        <f>IF(E15=0,"0%",(G15+F15)/E15)</f>
      </c>
      <c r="Q15" s="85">
        <f>IF(E15=0,"0%",F15/E15)</f>
      </c>
      <c r="R15" s="85">
        <f>IF(COUNT(I15)=0,"-",IF(I15&lt;=0,"-",L15/I15))</f>
      </c>
      <c r="S15" s="85">
        <f>IF(COUNT(J15)=0,"-",IF(J15&lt;=0,"-",M15/J15))</f>
      </c>
      <c r="T15" s="85">
        <f>IF(COUNT(K15)=0,"-",IF(K15&lt;=0,"-",N15/K15))</f>
      </c>
      <c r="U15" s="85">
        <f>IF((I15+J15+K15)=0,"-",(L15*1+M15*0.3+N15*0.1)/(I15*1+J15*0.3+K15*0.1))</f>
      </c>
    </row>
    <row r="16">
      <c r="A16" t="n">
        <v>8.0</v>
      </c>
      <c r="B16" t="s" s="93">
        <v>116</v>
      </c>
      <c r="C16" t="s" s="93">
        <v>115</v>
      </c>
      <c r="D16" t="s" s="93">
        <v>102</v>
      </c>
      <c r="E16" t="n" s="93">
        <v>2.0</v>
      </c>
      <c r="F16" t="n" s="93">
        <v>2.0</v>
      </c>
      <c r="G16" t="n" s="93">
        <v>0.0</v>
      </c>
      <c r="H16" t="n" s="93">
        <v>0.0</v>
      </c>
      <c r="I16" t="n" s="93">
        <v>0.0</v>
      </c>
      <c r="J16" t="n" s="93">
        <v>0.0</v>
      </c>
      <c r="K16" t="n" s="93">
        <v>0.0</v>
      </c>
      <c r="L16" t="n" s="93">
        <v>0.0</v>
      </c>
      <c r="M16" t="n" s="93">
        <v>0.0</v>
      </c>
      <c r="N16" t="n" s="93">
        <v>0.0</v>
      </c>
      <c r="O16" s="85">
        <f>IF(E16=0,"0%",COUNTA(E16)/COUNTA(C16))</f>
      </c>
      <c r="P16" s="85">
        <f>IF(E16=0,"0%",(G16+F16)/E16)</f>
      </c>
      <c r="Q16" s="85">
        <f>IF(E16=0,"0%",F16/E16)</f>
      </c>
      <c r="R16" s="85">
        <f>IF(COUNT(I16)=0,"-",IF(I16&lt;=0,"-",L16/I16))</f>
      </c>
      <c r="S16" s="85">
        <f>IF(COUNT(J16)=0,"-",IF(J16&lt;=0,"-",M16/J16))</f>
      </c>
      <c r="T16" s="85">
        <f>IF(COUNT(K16)=0,"-",IF(K16&lt;=0,"-",N16/K16))</f>
      </c>
      <c r="U16" s="85">
        <f>IF((I16+J16+K16)=0,"-",(L16*1+M16*0.3+N16*0.1)/(I16*1+J16*0.3+K16*0.1))</f>
      </c>
    </row>
    <row r="17">
      <c r="A17" t="n">
        <v>9.0</v>
      </c>
      <c r="B17" t="s" s="93">
        <v>118</v>
      </c>
      <c r="C17" t="s" s="93">
        <v>117</v>
      </c>
      <c r="D17" t="s" s="93">
        <v>102</v>
      </c>
      <c r="E17" t="n" s="93">
        <v>1.0</v>
      </c>
      <c r="F17" t="n" s="93">
        <v>1.0</v>
      </c>
      <c r="G17" t="n" s="93">
        <v>0.0</v>
      </c>
      <c r="H17" t="n" s="93">
        <v>0.0</v>
      </c>
      <c r="I17" t="n" s="93">
        <v>0.0</v>
      </c>
      <c r="J17" t="n" s="93">
        <v>0.0</v>
      </c>
      <c r="K17" t="n" s="93">
        <v>0.0</v>
      </c>
      <c r="L17" t="n" s="93">
        <v>0.0</v>
      </c>
      <c r="M17" t="n" s="93">
        <v>0.0</v>
      </c>
      <c r="N17" t="n" s="93">
        <v>0.0</v>
      </c>
      <c r="O17" s="85">
        <f>IF(E17=0,"0%",COUNTA(E17)/COUNTA(C17))</f>
      </c>
      <c r="P17" s="85">
        <f>IF(E17=0,"0%",(G17+F17)/E17)</f>
      </c>
      <c r="Q17" s="85">
        <f>IF(E17=0,"0%",F17/E17)</f>
      </c>
      <c r="R17" s="85">
        <f>IF(COUNT(I17)=0,"-",IF(I17&lt;=0,"-",L17/I17))</f>
      </c>
      <c r="S17" s="85">
        <f>IF(COUNT(J17)=0,"-",IF(J17&lt;=0,"-",M17/J17))</f>
      </c>
      <c r="T17" s="85">
        <f>IF(COUNT(K17)=0,"-",IF(K17&lt;=0,"-",N17/K17))</f>
      </c>
      <c r="U17" s="85">
        <f>IF((I17+J17+K17)=0,"-",(L17*1+M17*0.3+N17*0.1)/(I17*1+J17*0.3+K17*0.1))</f>
      </c>
    </row>
    <row r="18">
      <c r="A18" t="n">
        <v>10.0</v>
      </c>
      <c r="B18" t="s" s="93">
        <v>120</v>
      </c>
      <c r="C18" t="s" s="93">
        <v>119</v>
      </c>
      <c r="D18" t="s" s="93">
        <v>102</v>
      </c>
      <c r="E18" t="n" s="93">
        <v>1.0</v>
      </c>
      <c r="F18" t="n" s="93">
        <v>1.0</v>
      </c>
      <c r="G18" t="n" s="93">
        <v>0.0</v>
      </c>
      <c r="H18" t="n" s="93">
        <v>0.0</v>
      </c>
      <c r="I18" t="n" s="93">
        <v>0.0</v>
      </c>
      <c r="J18" t="n" s="93">
        <v>0.0</v>
      </c>
      <c r="K18" t="n" s="93">
        <v>0.0</v>
      </c>
      <c r="L18" t="n" s="93">
        <v>0.0</v>
      </c>
      <c r="M18" t="n" s="93">
        <v>0.0</v>
      </c>
      <c r="N18" t="n" s="93">
        <v>0.0</v>
      </c>
      <c r="O18" s="85">
        <f>IF(E18=0,"0%",COUNTA(E18)/COUNTA(C18))</f>
      </c>
      <c r="P18" s="85">
        <f>IF(E18=0,"0%",(G18+F18)/E18)</f>
      </c>
      <c r="Q18" s="85">
        <f>IF(E18=0,"0%",F18/E18)</f>
      </c>
      <c r="R18" s="85">
        <f>IF(COUNT(I18)=0,"-",IF(I18&lt;=0,"-",L18/I18))</f>
      </c>
      <c r="S18" s="85">
        <f>IF(COUNT(J18)=0,"-",IF(J18&lt;=0,"-",M18/J18))</f>
      </c>
      <c r="T18" s="85">
        <f>IF(COUNT(K18)=0,"-",IF(K18&lt;=0,"-",N18/K18))</f>
      </c>
      <c r="U18" s="85">
        <f>IF((I18+J18+K18)=0,"-",(L18*1+M18*0.3+N18*0.1)/(I18*1+J18*0.3+K18*0.1))</f>
      </c>
    </row>
    <row r="19">
      <c r="A19" t="n">
        <v>11.0</v>
      </c>
      <c r="B19" t="s" s="93">
        <v>122</v>
      </c>
      <c r="C19" t="s" s="93">
        <v>121</v>
      </c>
      <c r="D19" t="s" s="93">
        <v>102</v>
      </c>
      <c r="E19" t="n" s="93">
        <v>2.0</v>
      </c>
      <c r="F19" t="n" s="93">
        <v>2.0</v>
      </c>
      <c r="G19" t="n" s="93">
        <v>0.0</v>
      </c>
      <c r="H19" t="n" s="93">
        <v>0.0</v>
      </c>
      <c r="I19" t="n" s="93">
        <v>0.0</v>
      </c>
      <c r="J19" t="n" s="93">
        <v>0.0</v>
      </c>
      <c r="K19" t="n" s="93">
        <v>0.0</v>
      </c>
      <c r="L19" t="n" s="93">
        <v>0.0</v>
      </c>
      <c r="M19" t="n" s="93">
        <v>0.0</v>
      </c>
      <c r="N19" t="n" s="93">
        <v>0.0</v>
      </c>
      <c r="O19" s="85">
        <f>IF(E19=0,"0%",COUNTA(E19)/COUNTA(C19))</f>
      </c>
      <c r="P19" s="85">
        <f>IF(E19=0,"0%",(G19+F19)/E19)</f>
      </c>
      <c r="Q19" s="85">
        <f>IF(E19=0,"0%",F19/E19)</f>
      </c>
      <c r="R19" s="85">
        <f>IF(COUNT(I19)=0,"-",IF(I19&lt;=0,"-",L19/I19))</f>
      </c>
      <c r="S19" s="85">
        <f>IF(COUNT(J19)=0,"-",IF(J19&lt;=0,"-",M19/J19))</f>
      </c>
      <c r="T19" s="85">
        <f>IF(COUNT(K19)=0,"-",IF(K19&lt;=0,"-",N19/K19))</f>
      </c>
      <c r="U19" s="85">
        <f>IF((I19+J19+K19)=0,"-",(L19*1+M19*0.3+N19*0.1)/(I19*1+J19*0.3+K19*0.1))</f>
      </c>
    </row>
    <row r="20">
      <c r="A20" t="n">
        <v>12.0</v>
      </c>
      <c r="B20" t="s" s="93">
        <v>124</v>
      </c>
      <c r="C20" t="s" s="93">
        <v>123</v>
      </c>
      <c r="D20" t="s" s="93">
        <v>102</v>
      </c>
      <c r="E20" t="n" s="93">
        <v>1.0</v>
      </c>
      <c r="F20" t="n" s="93">
        <v>1.0</v>
      </c>
      <c r="G20" t="n" s="93">
        <v>0.0</v>
      </c>
      <c r="H20" t="n" s="93">
        <v>0.0</v>
      </c>
      <c r="I20" t="n" s="93">
        <v>0.0</v>
      </c>
      <c r="J20" t="n" s="93">
        <v>0.0</v>
      </c>
      <c r="K20" t="n" s="93">
        <v>0.0</v>
      </c>
      <c r="L20" t="n" s="93">
        <v>0.0</v>
      </c>
      <c r="M20" t="n" s="93">
        <v>0.0</v>
      </c>
      <c r="N20" t="n" s="93">
        <v>0.0</v>
      </c>
      <c r="O20" s="85">
        <f>IF(E20=0,"0%",COUNTA(E20)/COUNTA(C20))</f>
      </c>
      <c r="P20" s="85">
        <f>IF(E20=0,"0%",(G20+F20)/E20)</f>
      </c>
      <c r="Q20" s="85">
        <f>IF(E20=0,"0%",F20/E20)</f>
      </c>
      <c r="R20" s="85">
        <f>IF(COUNT(I20)=0,"-",IF(I20&lt;=0,"-",L20/I20))</f>
      </c>
      <c r="S20" s="85">
        <f>IF(COUNT(J20)=0,"-",IF(J20&lt;=0,"-",M20/J20))</f>
      </c>
      <c r="T20" s="85">
        <f>IF(COUNT(K20)=0,"-",IF(K20&lt;=0,"-",N20/K20))</f>
      </c>
      <c r="U20" s="85">
        <f>IF((I20+J20+K20)=0,"-",(L20*1+M20*0.3+N20*0.1)/(I20*1+J20*0.3+K20*0.1))</f>
      </c>
    </row>
    <row r="21">
      <c r="A21" t="n">
        <v>13.0</v>
      </c>
      <c r="B21" t="s" s="93">
        <v>126</v>
      </c>
      <c r="C21" t="s" s="93">
        <v>125</v>
      </c>
      <c r="D21" t="s" s="93">
        <v>102</v>
      </c>
      <c r="E21" t="n" s="93">
        <v>1.0</v>
      </c>
      <c r="F21" t="n" s="93">
        <v>1.0</v>
      </c>
      <c r="G21" t="n" s="93">
        <v>0.0</v>
      </c>
      <c r="H21" t="n" s="93">
        <v>0.0</v>
      </c>
      <c r="I21" t="n" s="93">
        <v>0.0</v>
      </c>
      <c r="J21" t="n" s="93">
        <v>0.0</v>
      </c>
      <c r="K21" t="n" s="93">
        <v>0.0</v>
      </c>
      <c r="L21" t="n" s="93">
        <v>0.0</v>
      </c>
      <c r="M21" t="n" s="93">
        <v>0.0</v>
      </c>
      <c r="N21" t="n" s="93">
        <v>0.0</v>
      </c>
      <c r="O21" s="85">
        <f>IF(E21=0,"0%",COUNTA(E21)/COUNTA(C21))</f>
      </c>
      <c r="P21" s="85">
        <f>IF(E21=0,"0%",(G21+F21)/E21)</f>
      </c>
      <c r="Q21" s="85">
        <f>IF(E21=0,"0%",F21/E21)</f>
      </c>
      <c r="R21" s="85">
        <f>IF(COUNT(I21)=0,"-",IF(I21&lt;=0,"-",L21/I21))</f>
      </c>
      <c r="S21" s="85">
        <f>IF(COUNT(J21)=0,"-",IF(J21&lt;=0,"-",M21/J21))</f>
      </c>
      <c r="T21" s="85">
        <f>IF(COUNT(K21)=0,"-",IF(K21&lt;=0,"-",N21/K21))</f>
      </c>
      <c r="U21" s="85">
        <f>IF((I21+J21+K21)=0,"-",(L21*1+M21*0.3+N21*0.1)/(I21*1+J21*0.3+K21*0.1))</f>
      </c>
    </row>
    <row r="22">
      <c r="A22" t="n">
        <v>14.0</v>
      </c>
      <c r="B22" t="s" s="93">
        <v>128</v>
      </c>
      <c r="C22" t="s" s="93">
        <v>127</v>
      </c>
      <c r="D22" t="s" s="93">
        <v>102</v>
      </c>
      <c r="E22" t="n" s="93">
        <v>2.0</v>
      </c>
      <c r="F22" t="n" s="93">
        <v>2.0</v>
      </c>
      <c r="G22" t="n" s="93">
        <v>0.0</v>
      </c>
      <c r="H22" t="n" s="93">
        <v>0.0</v>
      </c>
      <c r="I22" t="n" s="93">
        <v>0.0</v>
      </c>
      <c r="J22" t="n" s="93">
        <v>0.0</v>
      </c>
      <c r="K22" t="n" s="93">
        <v>0.0</v>
      </c>
      <c r="L22" t="n" s="93">
        <v>0.0</v>
      </c>
      <c r="M22" t="n" s="93">
        <v>0.0</v>
      </c>
      <c r="N22" t="n" s="93">
        <v>0.0</v>
      </c>
      <c r="O22" s="85">
        <f>IF(E22=0,"0%",COUNTA(E22)/COUNTA(C22))</f>
      </c>
      <c r="P22" s="85">
        <f>IF(E22=0,"0%",(G22+F22)/E22)</f>
      </c>
      <c r="Q22" s="85">
        <f>IF(E22=0,"0%",F22/E22)</f>
      </c>
      <c r="R22" s="85">
        <f>IF(COUNT(I22)=0,"-",IF(I22&lt;=0,"-",L22/I22))</f>
      </c>
      <c r="S22" s="85">
        <f>IF(COUNT(J22)=0,"-",IF(J22&lt;=0,"-",M22/J22))</f>
      </c>
      <c r="T22" s="85">
        <f>IF(COUNT(K22)=0,"-",IF(K22&lt;=0,"-",N22/K22))</f>
      </c>
      <c r="U22" s="85">
        <f>IF((I22+J22+K22)=0,"-",(L22*1+M22*0.3+N22*0.1)/(I22*1+J22*0.3+K22*0.1))</f>
      </c>
    </row>
    <row r="23">
      <c r="A23" t="n">
        <v>15.0</v>
      </c>
      <c r="B23" t="s" s="93">
        <v>130</v>
      </c>
      <c r="C23" t="s" s="93">
        <v>129</v>
      </c>
      <c r="D23" t="s" s="93">
        <v>102</v>
      </c>
      <c r="E23" t="n" s="93">
        <v>3.0</v>
      </c>
      <c r="F23" t="n" s="93">
        <v>3.0</v>
      </c>
      <c r="G23" t="n" s="93">
        <v>0.0</v>
      </c>
      <c r="H23" t="n" s="93">
        <v>0.0</v>
      </c>
      <c r="I23" t="n" s="93">
        <v>0.0</v>
      </c>
      <c r="J23" t="n" s="93">
        <v>0.0</v>
      </c>
      <c r="K23" t="n" s="93">
        <v>0.0</v>
      </c>
      <c r="L23" t="n" s="93">
        <v>0.0</v>
      </c>
      <c r="M23" t="n" s="93">
        <v>0.0</v>
      </c>
      <c r="N23" t="n" s="93">
        <v>0.0</v>
      </c>
      <c r="O23" s="85">
        <f>IF(E23=0,"0%",COUNTA(E23)/COUNTA(C23))</f>
      </c>
      <c r="P23" s="85">
        <f>IF(E23=0,"0%",(G23+F23)/E23)</f>
      </c>
      <c r="Q23" s="85">
        <f>IF(E23=0,"0%",F23/E23)</f>
      </c>
      <c r="R23" s="85">
        <f>IF(COUNT(I23)=0,"-",IF(I23&lt;=0,"-",L23/I23))</f>
      </c>
      <c r="S23" s="85">
        <f>IF(COUNT(J23)=0,"-",IF(J23&lt;=0,"-",M23/J23))</f>
      </c>
      <c r="T23" s="85">
        <f>IF(COUNT(K23)=0,"-",IF(K23&lt;=0,"-",N23/K23))</f>
      </c>
      <c r="U23" s="85">
        <f>IF((I23+J23+K23)=0,"-",(L23*1+M23*0.3+N23*0.1)/(I23*1+J23*0.3+K23*0.1))</f>
      </c>
    </row>
    <row r="24">
      <c r="A24" t="n">
        <v>16.0</v>
      </c>
      <c r="B24" t="s" s="93">
        <v>132</v>
      </c>
      <c r="C24" t="s" s="93">
        <v>131</v>
      </c>
      <c r="D24" t="s" s="93">
        <v>102</v>
      </c>
      <c r="E24" t="n" s="93">
        <v>3.0</v>
      </c>
      <c r="F24" t="n" s="93">
        <v>3.0</v>
      </c>
      <c r="G24" t="n" s="93">
        <v>0.0</v>
      </c>
      <c r="H24" t="n" s="93">
        <v>0.0</v>
      </c>
      <c r="I24" t="n" s="93">
        <v>0.0</v>
      </c>
      <c r="J24" t="n" s="93">
        <v>0.0</v>
      </c>
      <c r="K24" t="n" s="93">
        <v>0.0</v>
      </c>
      <c r="L24" t="n" s="93">
        <v>0.0</v>
      </c>
      <c r="M24" t="n" s="93">
        <v>0.0</v>
      </c>
      <c r="N24" t="n" s="93">
        <v>0.0</v>
      </c>
      <c r="O24" s="85">
        <f>IF(E24=0,"0%",COUNTA(E24)/COUNTA(C24))</f>
      </c>
      <c r="P24" s="85">
        <f>IF(E24=0,"0%",(G24+F24)/E24)</f>
      </c>
      <c r="Q24" s="85">
        <f>IF(E24=0,"0%",F24/E24)</f>
      </c>
      <c r="R24" s="85">
        <f>IF(COUNT(I24)=0,"-",IF(I24&lt;=0,"-",L24/I24))</f>
      </c>
      <c r="S24" s="85">
        <f>IF(COUNT(J24)=0,"-",IF(J24&lt;=0,"-",M24/J24))</f>
      </c>
      <c r="T24" s="85">
        <f>IF(COUNT(K24)=0,"-",IF(K24&lt;=0,"-",N24/K24))</f>
      </c>
      <c r="U24" s="85">
        <f>IF((I24+J24+K24)=0,"-",(L24*1+M24*0.3+N24*0.1)/(I24*1+J24*0.3+K24*0.1))</f>
      </c>
    </row>
    <row r="25">
      <c r="A25" t="n">
        <v>17.0</v>
      </c>
      <c r="B25" t="s" s="93">
        <v>134</v>
      </c>
      <c r="C25" t="s" s="93">
        <v>133</v>
      </c>
      <c r="D25" t="s" s="93">
        <v>102</v>
      </c>
      <c r="E25" t="n" s="93">
        <v>1.0</v>
      </c>
      <c r="F25" t="n" s="93">
        <v>1.0</v>
      </c>
      <c r="G25" t="n" s="93">
        <v>0.0</v>
      </c>
      <c r="H25" t="n" s="93">
        <v>0.0</v>
      </c>
      <c r="I25" t="n" s="93">
        <v>0.0</v>
      </c>
      <c r="J25" t="n" s="93">
        <v>0.0</v>
      </c>
      <c r="K25" t="n" s="93">
        <v>0.0</v>
      </c>
      <c r="L25" t="n" s="93">
        <v>0.0</v>
      </c>
      <c r="M25" t="n" s="93">
        <v>0.0</v>
      </c>
      <c r="N25" t="n" s="93">
        <v>0.0</v>
      </c>
      <c r="O25" s="85">
        <f>IF(E25=0,"0%",COUNTA(E25)/COUNTA(C25))</f>
      </c>
      <c r="P25" s="85">
        <f>IF(E25=0,"0%",(G25+F25)/E25)</f>
      </c>
      <c r="Q25" s="85">
        <f>IF(E25=0,"0%",F25/E25)</f>
      </c>
      <c r="R25" s="85">
        <f>IF(COUNT(I25)=0,"-",IF(I25&lt;=0,"-",L25/I25))</f>
      </c>
      <c r="S25" s="85">
        <f>IF(COUNT(J25)=0,"-",IF(J25&lt;=0,"-",M25/J25))</f>
      </c>
      <c r="T25" s="85">
        <f>IF(COUNT(K25)=0,"-",IF(K25&lt;=0,"-",N25/K25))</f>
      </c>
      <c r="U25" s="85">
        <f>IF((I25+J25+K25)=0,"-",(L25*1+M25*0.3+N25*0.1)/(I25*1+J25*0.3+K25*0.1))</f>
      </c>
    </row>
    <row r="26">
      <c r="A26" t="n">
        <v>18.0</v>
      </c>
      <c r="B26" t="s" s="93">
        <v>136</v>
      </c>
      <c r="C26" t="s" s="93">
        <v>135</v>
      </c>
      <c r="D26" t="s" s="93">
        <v>102</v>
      </c>
      <c r="E26" t="n" s="93">
        <v>1.0</v>
      </c>
      <c r="F26" t="n" s="93">
        <v>1.0</v>
      </c>
      <c r="G26" t="n" s="93">
        <v>0.0</v>
      </c>
      <c r="H26" t="n" s="93">
        <v>0.0</v>
      </c>
      <c r="I26" t="n" s="93">
        <v>0.0</v>
      </c>
      <c r="J26" t="n" s="93">
        <v>0.0</v>
      </c>
      <c r="K26" t="n" s="93">
        <v>0.0</v>
      </c>
      <c r="L26" t="n" s="93">
        <v>0.0</v>
      </c>
      <c r="M26" t="n" s="93">
        <v>0.0</v>
      </c>
      <c r="N26" t="n" s="93">
        <v>0.0</v>
      </c>
      <c r="O26" s="85">
        <f>IF(E26=0,"0%",COUNTA(E26)/COUNTA(C26))</f>
      </c>
      <c r="P26" s="85">
        <f>IF(E26=0,"0%",(G26+F26)/E26)</f>
      </c>
      <c r="Q26" s="85">
        <f>IF(E26=0,"0%",F26/E26)</f>
      </c>
      <c r="R26" s="85">
        <f>IF(COUNT(I26)=0,"-",IF(I26&lt;=0,"-",L26/I26))</f>
      </c>
      <c r="S26" s="85">
        <f>IF(COUNT(J26)=0,"-",IF(J26&lt;=0,"-",M26/J26))</f>
      </c>
      <c r="T26" s="85">
        <f>IF(COUNT(K26)=0,"-",IF(K26&lt;=0,"-",N26/K26))</f>
      </c>
      <c r="U26" s="85">
        <f>IF((I26+J26+K26)=0,"-",(L26*1+M26*0.3+N26*0.1)/(I26*1+J26*0.3+K26*0.1))</f>
      </c>
    </row>
    <row r="27">
      <c r="A27" t="n">
        <v>19.0</v>
      </c>
      <c r="B27" t="s" s="93">
        <v>138</v>
      </c>
      <c r="C27" t="s" s="93">
        <v>137</v>
      </c>
      <c r="D27" t="s" s="93">
        <v>102</v>
      </c>
      <c r="E27" t="n" s="93">
        <v>1.0</v>
      </c>
      <c r="F27" t="n" s="93">
        <v>1.0</v>
      </c>
      <c r="G27" t="n" s="93">
        <v>0.0</v>
      </c>
      <c r="H27" t="n" s="93">
        <v>0.0</v>
      </c>
      <c r="I27" t="n" s="93">
        <v>0.0</v>
      </c>
      <c r="J27" t="n" s="93">
        <v>0.0</v>
      </c>
      <c r="K27" t="n" s="93">
        <v>0.0</v>
      </c>
      <c r="L27" t="n" s="93">
        <v>0.0</v>
      </c>
      <c r="M27" t="n" s="93">
        <v>0.0</v>
      </c>
      <c r="N27" t="n" s="93">
        <v>0.0</v>
      </c>
      <c r="O27" s="85">
        <f>IF(E27=0,"0%",COUNTA(E27)/COUNTA(C27))</f>
      </c>
      <c r="P27" s="85">
        <f>IF(E27=0,"0%",(G27+F27)/E27)</f>
      </c>
      <c r="Q27" s="85">
        <f>IF(E27=0,"0%",F27/E27)</f>
      </c>
      <c r="R27" s="85">
        <f>IF(COUNT(I27)=0,"-",IF(I27&lt;=0,"-",L27/I27))</f>
      </c>
      <c r="S27" s="85">
        <f>IF(COUNT(J27)=0,"-",IF(J27&lt;=0,"-",M27/J27))</f>
      </c>
      <c r="T27" s="85">
        <f>IF(COUNT(K27)=0,"-",IF(K27&lt;=0,"-",N27/K27))</f>
      </c>
      <c r="U27" s="85">
        <f>IF((I27+J27+K27)=0,"-",(L27*1+M27*0.3+N27*0.1)/(I27*1+J27*0.3+K27*0.1))</f>
      </c>
    </row>
    <row r="28">
      <c r="A28" t="n">
        <v>20.0</v>
      </c>
      <c r="B28" t="s" s="93">
        <v>140</v>
      </c>
      <c r="C28" t="s" s="93">
        <v>139</v>
      </c>
      <c r="D28" t="s" s="93">
        <v>102</v>
      </c>
      <c r="E28" t="n" s="93">
        <v>8.0</v>
      </c>
      <c r="F28" t="n" s="93">
        <v>8.0</v>
      </c>
      <c r="G28" t="n" s="93">
        <v>0.0</v>
      </c>
      <c r="H28" t="n" s="93">
        <v>0.0</v>
      </c>
      <c r="I28" t="n" s="93">
        <v>0.0</v>
      </c>
      <c r="J28" t="n" s="93">
        <v>0.0</v>
      </c>
      <c r="K28" t="n" s="93">
        <v>0.0</v>
      </c>
      <c r="L28" t="n" s="93">
        <v>0.0</v>
      </c>
      <c r="M28" t="n" s="93">
        <v>0.0</v>
      </c>
      <c r="N28" t="n" s="93">
        <v>0.0</v>
      </c>
      <c r="O28" s="85">
        <f>IF(E28=0,"0%",COUNTA(E28)/COUNTA(C28))</f>
      </c>
      <c r="P28" s="85">
        <f>IF(E28=0,"0%",(G28+F28)/E28)</f>
      </c>
      <c r="Q28" s="85">
        <f>IF(E28=0,"0%",F28/E28)</f>
      </c>
      <c r="R28" s="85">
        <f>IF(COUNT(I28)=0,"-",IF(I28&lt;=0,"-",L28/I28))</f>
      </c>
      <c r="S28" s="85">
        <f>IF(COUNT(J28)=0,"-",IF(J28&lt;=0,"-",M28/J28))</f>
      </c>
      <c r="T28" s="85">
        <f>IF(COUNT(K28)=0,"-",IF(K28&lt;=0,"-",N28/K28))</f>
      </c>
      <c r="U28" s="85">
        <f>IF((I28+J28+K28)=0,"-",(L28*1+M28*0.3+N28*0.1)/(I28*1+J28*0.3+K28*0.1))</f>
      </c>
    </row>
    <row r="29">
      <c r="A29" t="n">
        <v>21.0</v>
      </c>
      <c r="B29" t="s" s="93">
        <v>142</v>
      </c>
      <c r="C29" t="s" s="93">
        <v>141</v>
      </c>
      <c r="D29" t="s" s="93">
        <v>102</v>
      </c>
      <c r="E29" t="n" s="93">
        <v>1.0</v>
      </c>
      <c r="F29" t="n" s="93">
        <v>1.0</v>
      </c>
      <c r="G29" t="n" s="93">
        <v>0.0</v>
      </c>
      <c r="H29" t="n" s="93">
        <v>0.0</v>
      </c>
      <c r="I29" t="n" s="93">
        <v>0.0</v>
      </c>
      <c r="J29" t="n" s="93">
        <v>0.0</v>
      </c>
      <c r="K29" t="n" s="93">
        <v>0.0</v>
      </c>
      <c r="L29" t="n" s="93">
        <v>0.0</v>
      </c>
      <c r="M29" t="n" s="93">
        <v>0.0</v>
      </c>
      <c r="N29" t="n" s="93">
        <v>0.0</v>
      </c>
      <c r="O29" s="85">
        <f>IF(E29=0,"0%",COUNTA(E29)/COUNTA(C29))</f>
      </c>
      <c r="P29" s="85">
        <f>IF(E29=0,"0%",(G29+F29)/E29)</f>
      </c>
      <c r="Q29" s="85">
        <f>IF(E29=0,"0%",F29/E29)</f>
      </c>
      <c r="R29" s="85">
        <f>IF(COUNT(I29)=0,"-",IF(I29&lt;=0,"-",L29/I29))</f>
      </c>
      <c r="S29" s="85">
        <f>IF(COUNT(J29)=0,"-",IF(J29&lt;=0,"-",M29/J29))</f>
      </c>
      <c r="T29" s="85">
        <f>IF(COUNT(K29)=0,"-",IF(K29&lt;=0,"-",N29/K29))</f>
      </c>
      <c r="U29" s="85">
        <f>IF((I29+J29+K29)=0,"-",(L29*1+M29*0.3+N29*0.1)/(I29*1+J29*0.3+K29*0.1))</f>
      </c>
    </row>
    <row r="30">
      <c r="A30" t="n">
        <v>22.0</v>
      </c>
      <c r="B30" t="s" s="93">
        <v>144</v>
      </c>
      <c r="C30" t="s" s="93">
        <v>143</v>
      </c>
      <c r="D30" t="s" s="93">
        <v>102</v>
      </c>
      <c r="E30" t="n" s="93">
        <v>1.0</v>
      </c>
      <c r="F30" t="n" s="93">
        <v>1.0</v>
      </c>
      <c r="G30" t="n" s="93">
        <v>0.0</v>
      </c>
      <c r="H30" t="n" s="93">
        <v>0.0</v>
      </c>
      <c r="I30" t="n" s="93">
        <v>0.0</v>
      </c>
      <c r="J30" t="n" s="93">
        <v>0.0</v>
      </c>
      <c r="K30" t="n" s="93">
        <v>0.0</v>
      </c>
      <c r="L30" t="n" s="93">
        <v>0.0</v>
      </c>
      <c r="M30" t="n" s="93">
        <v>0.0</v>
      </c>
      <c r="N30" t="n" s="93">
        <v>0.0</v>
      </c>
      <c r="O30" s="85">
        <f>IF(E30=0,"0%",COUNTA(E30)/COUNTA(C30))</f>
      </c>
      <c r="P30" s="85">
        <f>IF(E30=0,"0%",(G30+F30)/E30)</f>
      </c>
      <c r="Q30" s="85">
        <f>IF(E30=0,"0%",F30/E30)</f>
      </c>
      <c r="R30" s="85">
        <f>IF(COUNT(I30)=0,"-",IF(I30&lt;=0,"-",L30/I30))</f>
      </c>
      <c r="S30" s="85">
        <f>IF(COUNT(J30)=0,"-",IF(J30&lt;=0,"-",M30/J30))</f>
      </c>
      <c r="T30" s="85">
        <f>IF(COUNT(K30)=0,"-",IF(K30&lt;=0,"-",N30/K30))</f>
      </c>
      <c r="U30" s="85">
        <f>IF((I30+J30+K30)=0,"-",(L30*1+M30*0.3+N30*0.1)/(I30*1+J30*0.3+K30*0.1))</f>
      </c>
    </row>
    <row r="31">
      <c r="A31" t="n">
        <v>23.0</v>
      </c>
      <c r="B31" t="s" s="93">
        <v>146</v>
      </c>
      <c r="C31" t="s" s="93">
        <v>145</v>
      </c>
      <c r="D31" t="s" s="93">
        <v>102</v>
      </c>
      <c r="E31" t="n" s="93">
        <v>1.0</v>
      </c>
      <c r="F31" t="n" s="93">
        <v>1.0</v>
      </c>
      <c r="G31" t="n" s="93">
        <v>0.0</v>
      </c>
      <c r="H31" t="n" s="93">
        <v>0.0</v>
      </c>
      <c r="I31" t="n" s="93">
        <v>0.0</v>
      </c>
      <c r="J31" t="n" s="93">
        <v>0.0</v>
      </c>
      <c r="K31" t="n" s="93">
        <v>0.0</v>
      </c>
      <c r="L31" t="n" s="93">
        <v>0.0</v>
      </c>
      <c r="M31" t="n" s="93">
        <v>0.0</v>
      </c>
      <c r="N31" t="n" s="93">
        <v>0.0</v>
      </c>
      <c r="O31" s="85">
        <f>IF(E31=0,"0%",COUNTA(E31)/COUNTA(C31))</f>
      </c>
      <c r="P31" s="85">
        <f>IF(E31=0,"0%",(G31+F31)/E31)</f>
      </c>
      <c r="Q31" s="85">
        <f>IF(E31=0,"0%",F31/E31)</f>
      </c>
      <c r="R31" s="85">
        <f>IF(COUNT(I31)=0,"-",IF(I31&lt;=0,"-",L31/I31))</f>
      </c>
      <c r="S31" s="85">
        <f>IF(COUNT(J31)=0,"-",IF(J31&lt;=0,"-",M31/J31))</f>
      </c>
      <c r="T31" s="85">
        <f>IF(COUNT(K31)=0,"-",IF(K31&lt;=0,"-",N31/K31))</f>
      </c>
      <c r="U31" s="85">
        <f>IF((I31+J31+K31)=0,"-",(L31*1+M31*0.3+N31*0.1)/(I31*1+J31*0.3+K31*0.1))</f>
      </c>
    </row>
    <row r="32">
      <c r="A32" t="n">
        <v>24.0</v>
      </c>
      <c r="B32" t="s" s="93">
        <v>148</v>
      </c>
      <c r="C32" t="s" s="93">
        <v>147</v>
      </c>
      <c r="D32" t="s" s="93">
        <v>102</v>
      </c>
      <c r="E32" t="n" s="93">
        <v>1.0</v>
      </c>
      <c r="F32" t="n" s="93">
        <v>1.0</v>
      </c>
      <c r="G32" t="n" s="93">
        <v>0.0</v>
      </c>
      <c r="H32" t="n" s="93">
        <v>0.0</v>
      </c>
      <c r="I32" t="n" s="93">
        <v>0.0</v>
      </c>
      <c r="J32" t="n" s="93">
        <v>0.0</v>
      </c>
      <c r="K32" t="n" s="93">
        <v>0.0</v>
      </c>
      <c r="L32" t="n" s="93">
        <v>0.0</v>
      </c>
      <c r="M32" t="n" s="93">
        <v>0.0</v>
      </c>
      <c r="N32" t="n" s="93">
        <v>0.0</v>
      </c>
      <c r="O32" s="85">
        <f>IF(E32=0,"0%",COUNTA(E32)/COUNTA(C32))</f>
      </c>
      <c r="P32" s="85">
        <f>IF(E32=0,"0%",(G32+F32)/E32)</f>
      </c>
      <c r="Q32" s="85">
        <f>IF(E32=0,"0%",F32/E32)</f>
      </c>
      <c r="R32" s="85">
        <f>IF(COUNT(I32)=0,"-",IF(I32&lt;=0,"-",L32/I32))</f>
      </c>
      <c r="S32" s="85">
        <f>IF(COUNT(J32)=0,"-",IF(J32&lt;=0,"-",M32/J32))</f>
      </c>
      <c r="T32" s="85">
        <f>IF(COUNT(K32)=0,"-",IF(K32&lt;=0,"-",N32/K32))</f>
      </c>
      <c r="U32" s="85">
        <f>IF((I32+J32+K32)=0,"-",(L32*1+M32*0.3+N32*0.1)/(I32*1+J32*0.3+K32*0.1))</f>
      </c>
    </row>
    <row r="33">
      <c r="A33" t="n">
        <v>25.0</v>
      </c>
      <c r="B33" t="s" s="93">
        <v>150</v>
      </c>
      <c r="C33" t="s" s="93">
        <v>149</v>
      </c>
      <c r="D33" t="s" s="93">
        <v>102</v>
      </c>
      <c r="E33" t="n" s="93">
        <v>1.0</v>
      </c>
      <c r="F33" t="n" s="93">
        <v>1.0</v>
      </c>
      <c r="G33" t="n" s="93">
        <v>0.0</v>
      </c>
      <c r="H33" t="n" s="93">
        <v>0.0</v>
      </c>
      <c r="I33" t="n" s="93">
        <v>0.0</v>
      </c>
      <c r="J33" t="n" s="93">
        <v>0.0</v>
      </c>
      <c r="K33" t="n" s="93">
        <v>0.0</v>
      </c>
      <c r="L33" t="n" s="93">
        <v>0.0</v>
      </c>
      <c r="M33" t="n" s="93">
        <v>0.0</v>
      </c>
      <c r="N33" t="n" s="93">
        <v>0.0</v>
      </c>
      <c r="O33" s="85">
        <f>IF(E33=0,"0%",COUNTA(E33)/COUNTA(C33))</f>
      </c>
      <c r="P33" s="85">
        <f>IF(E33=0,"0%",(G33+F33)/E33)</f>
      </c>
      <c r="Q33" s="85">
        <f>IF(E33=0,"0%",F33/E33)</f>
      </c>
      <c r="R33" s="85">
        <f>IF(COUNT(I33)=0,"-",IF(I33&lt;=0,"-",L33/I33))</f>
      </c>
      <c r="S33" s="85">
        <f>IF(COUNT(J33)=0,"-",IF(J33&lt;=0,"-",M33/J33))</f>
      </c>
      <c r="T33" s="85">
        <f>IF(COUNT(K33)=0,"-",IF(K33&lt;=0,"-",N33/K33))</f>
      </c>
      <c r="U33" s="85">
        <f>IF((I33+J33+K33)=0,"-",(L33*1+M33*0.3+N33*0.1)/(I33*1+J33*0.3+K33*0.1))</f>
      </c>
    </row>
    <row r="34">
      <c r="A34" t="n">
        <v>26.0</v>
      </c>
      <c r="B34" t="s" s="93">
        <v>152</v>
      </c>
      <c r="C34" t="s" s="93">
        <v>151</v>
      </c>
      <c r="D34" t="s" s="93">
        <v>102</v>
      </c>
      <c r="E34" t="n" s="93">
        <v>1.0</v>
      </c>
      <c r="F34" t="n" s="93">
        <v>1.0</v>
      </c>
      <c r="G34" t="n" s="93">
        <v>0.0</v>
      </c>
      <c r="H34" t="n" s="93">
        <v>0.0</v>
      </c>
      <c r="I34" t="n" s="93">
        <v>0.0</v>
      </c>
      <c r="J34" t="n" s="93">
        <v>0.0</v>
      </c>
      <c r="K34" t="n" s="93">
        <v>0.0</v>
      </c>
      <c r="L34" t="n" s="93">
        <v>0.0</v>
      </c>
      <c r="M34" t="n" s="93">
        <v>0.0</v>
      </c>
      <c r="N34" t="n" s="93">
        <v>0.0</v>
      </c>
      <c r="O34" s="85">
        <f>IF(E34=0,"0%",COUNTA(E34)/COUNTA(C34))</f>
      </c>
      <c r="P34" s="85">
        <f>IF(E34=0,"0%",(G34+F34)/E34)</f>
      </c>
      <c r="Q34" s="85">
        <f>IF(E34=0,"0%",F34/E34)</f>
      </c>
      <c r="R34" s="85">
        <f>IF(COUNT(I34)=0,"-",IF(I34&lt;=0,"-",L34/I34))</f>
      </c>
      <c r="S34" s="85">
        <f>IF(COUNT(J34)=0,"-",IF(J34&lt;=0,"-",M34/J34))</f>
      </c>
      <c r="T34" s="85">
        <f>IF(COUNT(K34)=0,"-",IF(K34&lt;=0,"-",N34/K34))</f>
      </c>
      <c r="U34" s="85">
        <f>IF((I34+J34+K34)=0,"-",(L34*1+M34*0.3+N34*0.1)/(I34*1+J34*0.3+K34*0.1))</f>
      </c>
    </row>
    <row r="35">
      <c r="A35" t="n">
        <v>27.0</v>
      </c>
      <c r="B35" t="s" s="93">
        <v>154</v>
      </c>
      <c r="C35" t="s" s="93">
        <v>153</v>
      </c>
      <c r="D35" t="s" s="93">
        <v>102</v>
      </c>
      <c r="E35" t="n" s="93">
        <v>1.0</v>
      </c>
      <c r="F35" t="n" s="93">
        <v>1.0</v>
      </c>
      <c r="G35" t="n" s="93">
        <v>0.0</v>
      </c>
      <c r="H35" t="n" s="93">
        <v>0.0</v>
      </c>
      <c r="I35" t="n" s="93">
        <v>0.0</v>
      </c>
      <c r="J35" t="n" s="93">
        <v>0.0</v>
      </c>
      <c r="K35" t="n" s="93">
        <v>0.0</v>
      </c>
      <c r="L35" t="n" s="93">
        <v>0.0</v>
      </c>
      <c r="M35" t="n" s="93">
        <v>0.0</v>
      </c>
      <c r="N35" t="n" s="93">
        <v>0.0</v>
      </c>
      <c r="O35" s="85">
        <f>IF(E35=0,"0%",COUNTA(E35)/COUNTA(C35))</f>
      </c>
      <c r="P35" s="85">
        <f>IF(E35=0,"0%",(G35+F35)/E35)</f>
      </c>
      <c r="Q35" s="85">
        <f>IF(E35=0,"0%",F35/E35)</f>
      </c>
      <c r="R35" s="85">
        <f>IF(COUNT(I35)=0,"-",IF(I35&lt;=0,"-",L35/I35))</f>
      </c>
      <c r="S35" s="85">
        <f>IF(COUNT(J35)=0,"-",IF(J35&lt;=0,"-",M35/J35))</f>
      </c>
      <c r="T35" s="85">
        <f>IF(COUNT(K35)=0,"-",IF(K35&lt;=0,"-",N35/K35))</f>
      </c>
      <c r="U35" s="85">
        <f>IF((I35+J35+K35)=0,"-",(L35*1+M35*0.3+N35*0.1)/(I35*1+J35*0.3+K35*0.1))</f>
      </c>
    </row>
    <row r="36">
      <c r="A36" t="n">
        <v>28.0</v>
      </c>
      <c r="B36" t="s" s="93">
        <v>156</v>
      </c>
      <c r="C36" t="s" s="93">
        <v>155</v>
      </c>
      <c r="D36" t="s" s="93">
        <v>102</v>
      </c>
      <c r="E36" t="n" s="93">
        <v>1.0</v>
      </c>
      <c r="F36" t="n" s="93">
        <v>1.0</v>
      </c>
      <c r="G36" t="n" s="93">
        <v>0.0</v>
      </c>
      <c r="H36" t="n" s="93">
        <v>0.0</v>
      </c>
      <c r="I36" t="n" s="93">
        <v>0.0</v>
      </c>
      <c r="J36" t="n" s="93">
        <v>0.0</v>
      </c>
      <c r="K36" t="n" s="93">
        <v>0.0</v>
      </c>
      <c r="L36" t="n" s="93">
        <v>0.0</v>
      </c>
      <c r="M36" t="n" s="93">
        <v>0.0</v>
      </c>
      <c r="N36" t="n" s="93">
        <v>0.0</v>
      </c>
      <c r="O36" s="85">
        <f>IF(E36=0,"0%",COUNTA(E36)/COUNTA(C36))</f>
      </c>
      <c r="P36" s="85">
        <f>IF(E36=0,"0%",(G36+F36)/E36)</f>
      </c>
      <c r="Q36" s="85">
        <f>IF(E36=0,"0%",F36/E36)</f>
      </c>
      <c r="R36" s="85">
        <f>IF(COUNT(I36)=0,"-",IF(I36&lt;=0,"-",L36/I36))</f>
      </c>
      <c r="S36" s="85">
        <f>IF(COUNT(J36)=0,"-",IF(J36&lt;=0,"-",M36/J36))</f>
      </c>
      <c r="T36" s="85">
        <f>IF(COUNT(K36)=0,"-",IF(K36&lt;=0,"-",N36/K36))</f>
      </c>
      <c r="U36" s="85">
        <f>IF((I36+J36+K36)=0,"-",(L36*1+M36*0.3+N36*0.1)/(I36*1+J36*0.3+K36*0.1))</f>
      </c>
    </row>
    <row r="37">
      <c r="A37" t="n">
        <v>29.0</v>
      </c>
      <c r="B37" t="s" s="93">
        <v>158</v>
      </c>
      <c r="C37" t="s" s="93">
        <v>157</v>
      </c>
      <c r="D37" t="s" s="93">
        <v>102</v>
      </c>
      <c r="E37" t="n" s="93">
        <v>1.0</v>
      </c>
      <c r="F37" t="n" s="93">
        <v>1.0</v>
      </c>
      <c r="G37" t="n" s="93">
        <v>0.0</v>
      </c>
      <c r="H37" t="n" s="93">
        <v>0.0</v>
      </c>
      <c r="I37" t="n" s="93">
        <v>0.0</v>
      </c>
      <c r="J37" t="n" s="93">
        <v>0.0</v>
      </c>
      <c r="K37" t="n" s="93">
        <v>0.0</v>
      </c>
      <c r="L37" t="n" s="93">
        <v>0.0</v>
      </c>
      <c r="M37" t="n" s="93">
        <v>0.0</v>
      </c>
      <c r="N37" t="n" s="93">
        <v>0.0</v>
      </c>
      <c r="O37" s="85">
        <f>IF(E37=0,"0%",COUNTA(E37)/COUNTA(C37))</f>
      </c>
      <c r="P37" s="85">
        <f>IF(E37=0,"0%",(G37+F37)/E37)</f>
      </c>
      <c r="Q37" s="85">
        <f>IF(E37=0,"0%",F37/E37)</f>
      </c>
      <c r="R37" s="85">
        <f>IF(COUNT(I37)=0,"-",IF(I37&lt;=0,"-",L37/I37))</f>
      </c>
      <c r="S37" s="85">
        <f>IF(COUNT(J37)=0,"-",IF(J37&lt;=0,"-",M37/J37))</f>
      </c>
      <c r="T37" s="85">
        <f>IF(COUNT(K37)=0,"-",IF(K37&lt;=0,"-",N37/K37))</f>
      </c>
      <c r="U37" s="85">
        <f>IF((I37+J37+K37)=0,"-",(L37*1+M37*0.3+N37*0.1)/(I37*1+J37*0.3+K37*0.1))</f>
      </c>
    </row>
    <row r="38">
      <c r="A38" t="n">
        <v>30.0</v>
      </c>
      <c r="B38" t="s" s="93">
        <v>160</v>
      </c>
      <c r="C38" t="s" s="93">
        <v>159</v>
      </c>
      <c r="D38" t="s" s="93">
        <v>102</v>
      </c>
      <c r="E38" t="n" s="93">
        <v>1.0</v>
      </c>
      <c r="F38" t="n" s="93">
        <v>1.0</v>
      </c>
      <c r="G38" t="n" s="93">
        <v>0.0</v>
      </c>
      <c r="H38" t="n" s="93">
        <v>0.0</v>
      </c>
      <c r="I38" t="n" s="93">
        <v>0.0</v>
      </c>
      <c r="J38" t="n" s="93">
        <v>0.0</v>
      </c>
      <c r="K38" t="n" s="93">
        <v>0.0</v>
      </c>
      <c r="L38" t="n" s="93">
        <v>0.0</v>
      </c>
      <c r="M38" t="n" s="93">
        <v>0.0</v>
      </c>
      <c r="N38" t="n" s="93">
        <v>0.0</v>
      </c>
      <c r="O38" s="85">
        <f>IF(E38=0,"0%",COUNTA(E38)/COUNTA(C38))</f>
      </c>
      <c r="P38" s="85">
        <f>IF(E38=0,"0%",(G38+F38)/E38)</f>
      </c>
      <c r="Q38" s="85">
        <f>IF(E38=0,"0%",F38/E38)</f>
      </c>
      <c r="R38" s="85">
        <f>IF(COUNT(I38)=0,"-",IF(I38&lt;=0,"-",L38/I38))</f>
      </c>
      <c r="S38" s="85">
        <f>IF(COUNT(J38)=0,"-",IF(J38&lt;=0,"-",M38/J38))</f>
      </c>
      <c r="T38" s="85">
        <f>IF(COUNT(K38)=0,"-",IF(K38&lt;=0,"-",N38/K38))</f>
      </c>
      <c r="U38" s="85">
        <f>IF((I38+J38+K38)=0,"-",(L38*1+M38*0.3+N38*0.1)/(I38*1+J38*0.3+K38*0.1))</f>
      </c>
    </row>
    <row r="39">
      <c r="A39" t="n">
        <v>31.0</v>
      </c>
      <c r="B39" t="s" s="93">
        <v>162</v>
      </c>
      <c r="C39" t="s" s="93">
        <v>161</v>
      </c>
      <c r="D39" t="s" s="93">
        <v>102</v>
      </c>
      <c r="E39" t="n" s="93">
        <v>2.0</v>
      </c>
      <c r="F39" t="n" s="93">
        <v>2.0</v>
      </c>
      <c r="G39" t="n" s="93">
        <v>0.0</v>
      </c>
      <c r="H39" t="n" s="93">
        <v>0.0</v>
      </c>
      <c r="I39" t="n" s="93">
        <v>0.0</v>
      </c>
      <c r="J39" t="n" s="93">
        <v>0.0</v>
      </c>
      <c r="K39" t="n" s="93">
        <v>0.0</v>
      </c>
      <c r="L39" t="n" s="93">
        <v>0.0</v>
      </c>
      <c r="M39" t="n" s="93">
        <v>0.0</v>
      </c>
      <c r="N39" t="n" s="93">
        <v>0.0</v>
      </c>
      <c r="O39" s="85">
        <f>IF(E39=0,"0%",COUNTA(E39)/COUNTA(C39))</f>
      </c>
      <c r="P39" s="85">
        <f>IF(E39=0,"0%",(G39+F39)/E39)</f>
      </c>
      <c r="Q39" s="85">
        <f>IF(E39=0,"0%",F39/E39)</f>
      </c>
      <c r="R39" s="85">
        <f>IF(COUNT(I39)=0,"-",IF(I39&lt;=0,"-",L39/I39))</f>
      </c>
      <c r="S39" s="85">
        <f>IF(COUNT(J39)=0,"-",IF(J39&lt;=0,"-",M39/J39))</f>
      </c>
      <c r="T39" s="85">
        <f>IF(COUNT(K39)=0,"-",IF(K39&lt;=0,"-",N39/K39))</f>
      </c>
      <c r="U39" s="85">
        <f>IF((I39+J39+K39)=0,"-",(L39*1+M39*0.3+N39*0.1)/(I39*1+J39*0.3+K39*0.1))</f>
      </c>
    </row>
    <row r="40">
      <c r="A40" t="n">
        <v>32.0</v>
      </c>
      <c r="B40" t="s" s="93">
        <v>164</v>
      </c>
      <c r="C40" t="s" s="93">
        <v>163</v>
      </c>
      <c r="D40" t="s" s="93">
        <v>102</v>
      </c>
      <c r="E40" t="n" s="93">
        <v>1.0</v>
      </c>
      <c r="F40" t="n" s="93">
        <v>1.0</v>
      </c>
      <c r="G40" t="n" s="93">
        <v>0.0</v>
      </c>
      <c r="H40" t="n" s="93">
        <v>0.0</v>
      </c>
      <c r="I40" t="n" s="93">
        <v>0.0</v>
      </c>
      <c r="J40" t="n" s="93">
        <v>0.0</v>
      </c>
      <c r="K40" t="n" s="93">
        <v>0.0</v>
      </c>
      <c r="L40" t="n" s="93">
        <v>0.0</v>
      </c>
      <c r="M40" t="n" s="93">
        <v>0.0</v>
      </c>
      <c r="N40" t="n" s="93">
        <v>0.0</v>
      </c>
      <c r="O40" s="85">
        <f>IF(E40=0,"0%",COUNTA(E40)/COUNTA(C40))</f>
      </c>
      <c r="P40" s="85">
        <f>IF(E40=0,"0%",(G40+F40)/E40)</f>
      </c>
      <c r="Q40" s="85">
        <f>IF(E40=0,"0%",F40/E40)</f>
      </c>
      <c r="R40" s="85">
        <f>IF(COUNT(I40)=0,"-",IF(I40&lt;=0,"-",L40/I40))</f>
      </c>
      <c r="S40" s="85">
        <f>IF(COUNT(J40)=0,"-",IF(J40&lt;=0,"-",M40/J40))</f>
      </c>
      <c r="T40" s="85">
        <f>IF(COUNT(K40)=0,"-",IF(K40&lt;=0,"-",N40/K40))</f>
      </c>
      <c r="U40" s="85">
        <f>IF((I40+J40+K40)=0,"-",(L40*1+M40*0.3+N40*0.1)/(I40*1+J40*0.3+K40*0.1))</f>
      </c>
    </row>
    <row r="41">
      <c r="A41" t="n">
        <v>33.0</v>
      </c>
      <c r="B41" t="s" s="93">
        <v>166</v>
      </c>
      <c r="C41" t="s" s="93">
        <v>165</v>
      </c>
      <c r="D41" t="s" s="93">
        <v>102</v>
      </c>
      <c r="E41" t="n" s="93">
        <v>1.0</v>
      </c>
      <c r="F41" t="n" s="93">
        <v>1.0</v>
      </c>
      <c r="G41" t="n" s="93">
        <v>0.0</v>
      </c>
      <c r="H41" t="n" s="93">
        <v>0.0</v>
      </c>
      <c r="I41" t="n" s="93">
        <v>0.0</v>
      </c>
      <c r="J41" t="n" s="93">
        <v>0.0</v>
      </c>
      <c r="K41" t="n" s="93">
        <v>0.0</v>
      </c>
      <c r="L41" t="n" s="93">
        <v>0.0</v>
      </c>
      <c r="M41" t="n" s="93">
        <v>0.0</v>
      </c>
      <c r="N41" t="n" s="93">
        <v>0.0</v>
      </c>
      <c r="O41" s="85">
        <f>IF(E41=0,"0%",COUNTA(E41)/COUNTA(C41))</f>
      </c>
      <c r="P41" s="85">
        <f>IF(E41=0,"0%",(G41+F41)/E41)</f>
      </c>
      <c r="Q41" s="85">
        <f>IF(E41=0,"0%",F41/E41)</f>
      </c>
      <c r="R41" s="85">
        <f>IF(COUNT(I41)=0,"-",IF(I41&lt;=0,"-",L41/I41))</f>
      </c>
      <c r="S41" s="85">
        <f>IF(COUNT(J41)=0,"-",IF(J41&lt;=0,"-",M41/J41))</f>
      </c>
      <c r="T41" s="85">
        <f>IF(COUNT(K41)=0,"-",IF(K41&lt;=0,"-",N41/K41))</f>
      </c>
      <c r="U41" s="85">
        <f>IF((I41+J41+K41)=0,"-",(L41*1+M41*0.3+N41*0.1)/(I41*1+J41*0.3+K41*0.1))</f>
      </c>
    </row>
    <row r="42">
      <c r="A42" t="n">
        <v>34.0</v>
      </c>
      <c r="B42" t="s" s="93">
        <v>168</v>
      </c>
      <c r="C42" t="s" s="93">
        <v>167</v>
      </c>
      <c r="D42" t="s" s="93">
        <v>102</v>
      </c>
      <c r="E42" t="n" s="93">
        <v>1.0</v>
      </c>
      <c r="F42" t="n" s="93">
        <v>1.0</v>
      </c>
      <c r="G42" t="n" s="93">
        <v>0.0</v>
      </c>
      <c r="H42" t="n" s="93">
        <v>0.0</v>
      </c>
      <c r="I42" t="n" s="93">
        <v>0.0</v>
      </c>
      <c r="J42" t="n" s="93">
        <v>0.0</v>
      </c>
      <c r="K42" t="n" s="93">
        <v>0.0</v>
      </c>
      <c r="L42" t="n" s="93">
        <v>0.0</v>
      </c>
      <c r="M42" t="n" s="93">
        <v>0.0</v>
      </c>
      <c r="N42" t="n" s="93">
        <v>0.0</v>
      </c>
      <c r="O42" s="85">
        <f>IF(E42=0,"0%",COUNTA(E42)/COUNTA(C42))</f>
      </c>
      <c r="P42" s="85">
        <f>IF(E42=0,"0%",(G42+F42)/E42)</f>
      </c>
      <c r="Q42" s="85">
        <f>IF(E42=0,"0%",F42/E42)</f>
      </c>
      <c r="R42" s="85">
        <f>IF(COUNT(I42)=0,"-",IF(I42&lt;=0,"-",L42/I42))</f>
      </c>
      <c r="S42" s="85">
        <f>IF(COUNT(J42)=0,"-",IF(J42&lt;=0,"-",M42/J42))</f>
      </c>
      <c r="T42" s="85">
        <f>IF(COUNT(K42)=0,"-",IF(K42&lt;=0,"-",N42/K42))</f>
      </c>
      <c r="U42" s="85">
        <f>IF((I42+J42+K42)=0,"-",(L42*1+M42*0.3+N42*0.1)/(I42*1+J42*0.3+K42*0.1))</f>
      </c>
    </row>
    <row r="43">
      <c r="A43" t="n">
        <v>35.0</v>
      </c>
      <c r="B43" t="s" s="93">
        <v>170</v>
      </c>
      <c r="C43" t="s" s="93">
        <v>169</v>
      </c>
      <c r="D43" t="s" s="93">
        <v>102</v>
      </c>
      <c r="E43" t="n" s="93">
        <v>1.0</v>
      </c>
      <c r="F43" t="n" s="93">
        <v>1.0</v>
      </c>
      <c r="G43" t="n" s="93">
        <v>0.0</v>
      </c>
      <c r="H43" t="n" s="93">
        <v>0.0</v>
      </c>
      <c r="I43" t="n" s="93">
        <v>0.0</v>
      </c>
      <c r="J43" t="n" s="93">
        <v>0.0</v>
      </c>
      <c r="K43" t="n" s="93">
        <v>0.0</v>
      </c>
      <c r="L43" t="n" s="93">
        <v>0.0</v>
      </c>
      <c r="M43" t="n" s="93">
        <v>0.0</v>
      </c>
      <c r="N43" t="n" s="93">
        <v>0.0</v>
      </c>
      <c r="O43" s="85">
        <f>IF(E43=0,"0%",COUNTA(E43)/COUNTA(C43))</f>
      </c>
      <c r="P43" s="85">
        <f>IF(E43=0,"0%",(G43+F43)/E43)</f>
      </c>
      <c r="Q43" s="85">
        <f>IF(E43=0,"0%",F43/E43)</f>
      </c>
      <c r="R43" s="85">
        <f>IF(COUNT(I43)=0,"-",IF(I43&lt;=0,"-",L43/I43))</f>
      </c>
      <c r="S43" s="85">
        <f>IF(COUNT(J43)=0,"-",IF(J43&lt;=0,"-",M43/J43))</f>
      </c>
      <c r="T43" s="85">
        <f>IF(COUNT(K43)=0,"-",IF(K43&lt;=0,"-",N43/K43))</f>
      </c>
      <c r="U43" s="85">
        <f>IF((I43+J43+K43)=0,"-",(L43*1+M43*0.3+N43*0.1)/(I43*1+J43*0.3+K43*0.1))</f>
      </c>
    </row>
    <row r="44">
      <c r="A44" t="n">
        <v>36.0</v>
      </c>
      <c r="B44" t="s" s="93">
        <v>172</v>
      </c>
      <c r="C44" t="s" s="93">
        <v>171</v>
      </c>
      <c r="D44" t="s" s="93">
        <v>102</v>
      </c>
      <c r="E44" t="n" s="93">
        <v>16.0</v>
      </c>
      <c r="F44" t="n" s="93">
        <v>16.0</v>
      </c>
      <c r="G44" t="n" s="93">
        <v>0.0</v>
      </c>
      <c r="H44" t="n" s="93">
        <v>0.0</v>
      </c>
      <c r="I44" t="n" s="93">
        <v>0.0</v>
      </c>
      <c r="J44" t="n" s="93">
        <v>0.0</v>
      </c>
      <c r="K44" t="n" s="93">
        <v>0.0</v>
      </c>
      <c r="L44" t="n" s="93">
        <v>0.0</v>
      </c>
      <c r="M44" t="n" s="93">
        <v>0.0</v>
      </c>
      <c r="N44" t="n" s="93">
        <v>0.0</v>
      </c>
      <c r="O44" s="85">
        <f>IF(E44=0,"0%",COUNTA(E44)/COUNTA(C44))</f>
      </c>
      <c r="P44" s="85">
        <f>IF(E44=0,"0%",(G44+F44)/E44)</f>
      </c>
      <c r="Q44" s="85">
        <f>IF(E44=0,"0%",F44/E44)</f>
      </c>
      <c r="R44" s="85">
        <f>IF(COUNT(I44)=0,"-",IF(I44&lt;=0,"-",L44/I44))</f>
      </c>
      <c r="S44" s="85">
        <f>IF(COUNT(J44)=0,"-",IF(J44&lt;=0,"-",M44/J44))</f>
      </c>
      <c r="T44" s="85">
        <f>IF(COUNT(K44)=0,"-",IF(K44&lt;=0,"-",N44/K44))</f>
      </c>
      <c r="U44" s="85">
        <f>IF((I44+J44+K44)=0,"-",(L44*1+M44*0.3+N44*0.1)/(I44*1+J44*0.3+K44*0.1))</f>
      </c>
    </row>
    <row r="45">
      <c r="A45" t="n">
        <v>37.0</v>
      </c>
      <c r="B45" t="s" s="93">
        <v>174</v>
      </c>
      <c r="C45" t="s" s="93">
        <v>173</v>
      </c>
      <c r="D45" t="s" s="93">
        <v>102</v>
      </c>
      <c r="E45" t="n" s="93">
        <v>1.0</v>
      </c>
      <c r="F45" t="n" s="93">
        <v>1.0</v>
      </c>
      <c r="G45" t="n" s="93">
        <v>0.0</v>
      </c>
      <c r="H45" t="n" s="93">
        <v>0.0</v>
      </c>
      <c r="I45" t="n" s="93">
        <v>0.0</v>
      </c>
      <c r="J45" t="n" s="93">
        <v>0.0</v>
      </c>
      <c r="K45" t="n" s="93">
        <v>0.0</v>
      </c>
      <c r="L45" t="n" s="93">
        <v>0.0</v>
      </c>
      <c r="M45" t="n" s="93">
        <v>0.0</v>
      </c>
      <c r="N45" t="n" s="93">
        <v>0.0</v>
      </c>
      <c r="O45" s="85">
        <f>IF(E45=0,"0%",COUNTA(E45)/COUNTA(C45))</f>
      </c>
      <c r="P45" s="85">
        <f>IF(E45=0,"0%",(G45+F45)/E45)</f>
      </c>
      <c r="Q45" s="85">
        <f>IF(E45=0,"0%",F45/E45)</f>
      </c>
      <c r="R45" s="85">
        <f>IF(COUNT(I45)=0,"-",IF(I45&lt;=0,"-",L45/I45))</f>
      </c>
      <c r="S45" s="85">
        <f>IF(COUNT(J45)=0,"-",IF(J45&lt;=0,"-",M45/J45))</f>
      </c>
      <c r="T45" s="85">
        <f>IF(COUNT(K45)=0,"-",IF(K45&lt;=0,"-",N45/K45))</f>
      </c>
      <c r="U45" s="85">
        <f>IF((I45+J45+K45)=0,"-",(L45*1+M45*0.3+N45*0.1)/(I45*1+J45*0.3+K45*0.1))</f>
      </c>
    </row>
    <row r="46">
      <c r="A46" t="n">
        <v>38.0</v>
      </c>
      <c r="B46" t="s" s="93">
        <v>176</v>
      </c>
      <c r="C46" t="s" s="93">
        <v>175</v>
      </c>
      <c r="D46" t="s" s="93">
        <v>102</v>
      </c>
      <c r="E46" t="n" s="93">
        <v>2.0</v>
      </c>
      <c r="F46" t="n" s="93">
        <v>2.0</v>
      </c>
      <c r="G46" t="n" s="93">
        <v>0.0</v>
      </c>
      <c r="H46" t="n" s="93">
        <v>0.0</v>
      </c>
      <c r="I46" t="n" s="93">
        <v>0.0</v>
      </c>
      <c r="J46" t="n" s="93">
        <v>0.0</v>
      </c>
      <c r="K46" t="n" s="93">
        <v>0.0</v>
      </c>
      <c r="L46" t="n" s="93">
        <v>0.0</v>
      </c>
      <c r="M46" t="n" s="93">
        <v>0.0</v>
      </c>
      <c r="N46" t="n" s="93">
        <v>0.0</v>
      </c>
      <c r="O46" s="85">
        <f>IF(E46=0,"0%",COUNTA(E46)/COUNTA(C46))</f>
      </c>
      <c r="P46" s="85">
        <f>IF(E46=0,"0%",(G46+F46)/E46)</f>
      </c>
      <c r="Q46" s="85">
        <f>IF(E46=0,"0%",F46/E46)</f>
      </c>
      <c r="R46" s="85">
        <f>IF(COUNT(I46)=0,"-",IF(I46&lt;=0,"-",L46/I46))</f>
      </c>
      <c r="S46" s="85">
        <f>IF(COUNT(J46)=0,"-",IF(J46&lt;=0,"-",M46/J46))</f>
      </c>
      <c r="T46" s="85">
        <f>IF(COUNT(K46)=0,"-",IF(K46&lt;=0,"-",N46/K46))</f>
      </c>
      <c r="U46" s="85">
        <f>IF((I46+J46+K46)=0,"-",(L46*1+M46*0.3+N46*0.1)/(I46*1+J46*0.3+K46*0.1))</f>
      </c>
    </row>
    <row r="47">
      <c r="A47" t="n">
        <v>39.0</v>
      </c>
      <c r="B47" t="s" s="93">
        <v>178</v>
      </c>
      <c r="C47" t="s" s="93">
        <v>177</v>
      </c>
      <c r="D47" t="s" s="93">
        <v>102</v>
      </c>
      <c r="E47" t="n" s="93">
        <v>1.0</v>
      </c>
      <c r="F47" t="n" s="93">
        <v>1.0</v>
      </c>
      <c r="G47" t="n" s="93">
        <v>0.0</v>
      </c>
      <c r="H47" t="n" s="93">
        <v>0.0</v>
      </c>
      <c r="I47" t="n" s="93">
        <v>0.0</v>
      </c>
      <c r="J47" t="n" s="93">
        <v>0.0</v>
      </c>
      <c r="K47" t="n" s="93">
        <v>0.0</v>
      </c>
      <c r="L47" t="n" s="93">
        <v>0.0</v>
      </c>
      <c r="M47" t="n" s="93">
        <v>0.0</v>
      </c>
      <c r="N47" t="n" s="93">
        <v>0.0</v>
      </c>
      <c r="O47" s="85">
        <f>IF(E47=0,"0%",COUNTA(E47)/COUNTA(C47))</f>
      </c>
      <c r="P47" s="85">
        <f>IF(E47=0,"0%",(G47+F47)/E47)</f>
      </c>
      <c r="Q47" s="85">
        <f>IF(E47=0,"0%",F47/E47)</f>
      </c>
      <c r="R47" s="85">
        <f>IF(COUNT(I47)=0,"-",IF(I47&lt;=0,"-",L47/I47))</f>
      </c>
      <c r="S47" s="85">
        <f>IF(COUNT(J47)=0,"-",IF(J47&lt;=0,"-",M47/J47))</f>
      </c>
      <c r="T47" s="85">
        <f>IF(COUNT(K47)=0,"-",IF(K47&lt;=0,"-",N47/K47))</f>
      </c>
      <c r="U47" s="85">
        <f>IF((I47+J47+K47)=0,"-",(L47*1+M47*0.3+N47*0.1)/(I47*1+J47*0.3+K47*0.1))</f>
      </c>
    </row>
    <row r="48">
      <c r="A48" t="n">
        <v>40.0</v>
      </c>
      <c r="B48" t="s" s="93">
        <v>180</v>
      </c>
      <c r="C48" t="s" s="93">
        <v>179</v>
      </c>
      <c r="D48" t="s" s="93">
        <v>102</v>
      </c>
      <c r="E48" t="n" s="93">
        <v>1.0</v>
      </c>
      <c r="F48" t="n" s="93">
        <v>1.0</v>
      </c>
      <c r="G48" t="n" s="93">
        <v>0.0</v>
      </c>
      <c r="H48" t="n" s="93">
        <v>0.0</v>
      </c>
      <c r="I48" t="n" s="93">
        <v>0.0</v>
      </c>
      <c r="J48" t="n" s="93">
        <v>0.0</v>
      </c>
      <c r="K48" t="n" s="93">
        <v>0.0</v>
      </c>
      <c r="L48" t="n" s="93">
        <v>0.0</v>
      </c>
      <c r="M48" t="n" s="93">
        <v>0.0</v>
      </c>
      <c r="N48" t="n" s="93">
        <v>0.0</v>
      </c>
      <c r="O48" s="85">
        <f>IF(E48=0,"0%",COUNTA(E48)/COUNTA(C48))</f>
      </c>
      <c r="P48" s="85">
        <f>IF(E48=0,"0%",(G48+F48)/E48)</f>
      </c>
      <c r="Q48" s="85">
        <f>IF(E48=0,"0%",F48/E48)</f>
      </c>
      <c r="R48" s="85">
        <f>IF(COUNT(I48)=0,"-",IF(I48&lt;=0,"-",L48/I48))</f>
      </c>
      <c r="S48" s="85">
        <f>IF(COUNT(J48)=0,"-",IF(J48&lt;=0,"-",M48/J48))</f>
      </c>
      <c r="T48" s="85">
        <f>IF(COUNT(K48)=0,"-",IF(K48&lt;=0,"-",N48/K48))</f>
      </c>
      <c r="U48" s="85">
        <f>IF((I48+J48+K48)=0,"-",(L48*1+M48*0.3+N48*0.1)/(I48*1+J48*0.3+K48*0.1))</f>
      </c>
    </row>
    <row r="49">
      <c r="A49" t="n">
        <v>41.0</v>
      </c>
      <c r="B49" t="s" s="93">
        <v>182</v>
      </c>
      <c r="C49" t="s" s="93">
        <v>181</v>
      </c>
      <c r="D49" t="s" s="93">
        <v>102</v>
      </c>
      <c r="E49" t="n" s="93">
        <v>5.0</v>
      </c>
      <c r="F49" t="n" s="93">
        <v>5.0</v>
      </c>
      <c r="G49" t="n" s="93">
        <v>0.0</v>
      </c>
      <c r="H49" t="n" s="93">
        <v>0.0</v>
      </c>
      <c r="I49" t="n" s="93">
        <v>0.0</v>
      </c>
      <c r="J49" t="n" s="93">
        <v>0.0</v>
      </c>
      <c r="K49" t="n" s="93">
        <v>0.0</v>
      </c>
      <c r="L49" t="n" s="93">
        <v>0.0</v>
      </c>
      <c r="M49" t="n" s="93">
        <v>0.0</v>
      </c>
      <c r="N49" t="n" s="93">
        <v>0.0</v>
      </c>
      <c r="O49" s="85">
        <f>IF(E49=0,"0%",COUNTA(E49)/COUNTA(C49))</f>
      </c>
      <c r="P49" s="85">
        <f>IF(E49=0,"0%",(G49+F49)/E49)</f>
      </c>
      <c r="Q49" s="85">
        <f>IF(E49=0,"0%",F49/E49)</f>
      </c>
      <c r="R49" s="85">
        <f>IF(COUNT(I49)=0,"-",IF(I49&lt;=0,"-",L49/I49))</f>
      </c>
      <c r="S49" s="85">
        <f>IF(COUNT(J49)=0,"-",IF(J49&lt;=0,"-",M49/J49))</f>
      </c>
      <c r="T49" s="85">
        <f>IF(COUNT(K49)=0,"-",IF(K49&lt;=0,"-",N49/K49))</f>
      </c>
      <c r="U49" s="85">
        <f>IF((I49+J49+K49)=0,"-",(L49*1+M49*0.3+N49*0.1)/(I49*1+J49*0.3+K49*0.1))</f>
      </c>
    </row>
    <row r="50">
      <c r="A50" t="n">
        <v>42.0</v>
      </c>
      <c r="B50" t="s" s="93">
        <v>184</v>
      </c>
      <c r="C50" t="s" s="93">
        <v>183</v>
      </c>
      <c r="D50" t="s" s="93">
        <v>102</v>
      </c>
      <c r="E50" t="n" s="93">
        <v>1.0</v>
      </c>
      <c r="F50" t="n" s="93">
        <v>1.0</v>
      </c>
      <c r="G50" t="n" s="93">
        <v>0.0</v>
      </c>
      <c r="H50" t="n" s="93">
        <v>0.0</v>
      </c>
      <c r="I50" t="n" s="93">
        <v>0.0</v>
      </c>
      <c r="J50" t="n" s="93">
        <v>0.0</v>
      </c>
      <c r="K50" t="n" s="93">
        <v>0.0</v>
      </c>
      <c r="L50" t="n" s="93">
        <v>0.0</v>
      </c>
      <c r="M50" t="n" s="93">
        <v>0.0</v>
      </c>
      <c r="N50" t="n" s="93">
        <v>0.0</v>
      </c>
      <c r="O50" s="85">
        <f>IF(E50=0,"0%",COUNTA(E50)/COUNTA(C50))</f>
      </c>
      <c r="P50" s="85">
        <f>IF(E50=0,"0%",(G50+F50)/E50)</f>
      </c>
      <c r="Q50" s="85">
        <f>IF(E50=0,"0%",F50/E50)</f>
      </c>
      <c r="R50" s="85">
        <f>IF(COUNT(I50)=0,"-",IF(I50&lt;=0,"-",L50/I50))</f>
      </c>
      <c r="S50" s="85">
        <f>IF(COUNT(J50)=0,"-",IF(J50&lt;=0,"-",M50/J50))</f>
      </c>
      <c r="T50" s="85">
        <f>IF(COUNT(K50)=0,"-",IF(K50&lt;=0,"-",N50/K50))</f>
      </c>
      <c r="U50" s="85">
        <f>IF((I50+J50+K50)=0,"-",(L50*1+M50*0.3+N50*0.1)/(I50*1+J50*0.3+K50*0.1))</f>
      </c>
    </row>
    <row r="51">
      <c r="A51" t="n">
        <v>43.0</v>
      </c>
      <c r="B51" t="s" s="93">
        <v>186</v>
      </c>
      <c r="C51" t="s" s="93">
        <v>185</v>
      </c>
      <c r="D51" t="s" s="93">
        <v>102</v>
      </c>
      <c r="E51" t="n" s="93">
        <v>1.0</v>
      </c>
      <c r="F51" t="n" s="93">
        <v>1.0</v>
      </c>
      <c r="G51" t="n" s="93">
        <v>0.0</v>
      </c>
      <c r="H51" t="n" s="93">
        <v>0.0</v>
      </c>
      <c r="I51" t="n" s="93">
        <v>0.0</v>
      </c>
      <c r="J51" t="n" s="93">
        <v>0.0</v>
      </c>
      <c r="K51" t="n" s="93">
        <v>0.0</v>
      </c>
      <c r="L51" t="n" s="93">
        <v>0.0</v>
      </c>
      <c r="M51" t="n" s="93">
        <v>0.0</v>
      </c>
      <c r="N51" t="n" s="93">
        <v>0.0</v>
      </c>
      <c r="O51" s="85">
        <f>IF(E51=0,"0%",COUNTA(E51)/COUNTA(C51))</f>
      </c>
      <c r="P51" s="85">
        <f>IF(E51=0,"0%",(G51+F51)/E51)</f>
      </c>
      <c r="Q51" s="85">
        <f>IF(E51=0,"0%",F51/E51)</f>
      </c>
      <c r="R51" s="85">
        <f>IF(COUNT(I51)=0,"-",IF(I51&lt;=0,"-",L51/I51))</f>
      </c>
      <c r="S51" s="85">
        <f>IF(COUNT(J51)=0,"-",IF(J51&lt;=0,"-",M51/J51))</f>
      </c>
      <c r="T51" s="85">
        <f>IF(COUNT(K51)=0,"-",IF(K51&lt;=0,"-",N51/K51))</f>
      </c>
      <c r="U51" s="85">
        <f>IF((I51+J51+K51)=0,"-",(L51*1+M51*0.3+N51*0.1)/(I51*1+J51*0.3+K51*0.1))</f>
      </c>
    </row>
    <row r="52">
      <c r="A52" t="n">
        <v>44.0</v>
      </c>
      <c r="B52" t="s" s="93">
        <v>188</v>
      </c>
      <c r="C52" t="s" s="93">
        <v>187</v>
      </c>
      <c r="D52" t="s" s="93">
        <v>102</v>
      </c>
      <c r="E52" t="n" s="93">
        <v>2.0</v>
      </c>
      <c r="F52" t="n" s="93">
        <v>2.0</v>
      </c>
      <c r="G52" t="n" s="93">
        <v>0.0</v>
      </c>
      <c r="H52" t="n" s="93">
        <v>0.0</v>
      </c>
      <c r="I52" t="n" s="93">
        <v>0.0</v>
      </c>
      <c r="J52" t="n" s="93">
        <v>0.0</v>
      </c>
      <c r="K52" t="n" s="93">
        <v>0.0</v>
      </c>
      <c r="L52" t="n" s="93">
        <v>0.0</v>
      </c>
      <c r="M52" t="n" s="93">
        <v>0.0</v>
      </c>
      <c r="N52" t="n" s="93">
        <v>0.0</v>
      </c>
      <c r="O52" s="85">
        <f>IF(E52=0,"0%",COUNTA(E52)/COUNTA(C52))</f>
      </c>
      <c r="P52" s="85">
        <f>IF(E52=0,"0%",(G52+F52)/E52)</f>
      </c>
      <c r="Q52" s="85">
        <f>IF(E52=0,"0%",F52/E52)</f>
      </c>
      <c r="R52" s="85">
        <f>IF(COUNT(I52)=0,"-",IF(I52&lt;=0,"-",L52/I52))</f>
      </c>
      <c r="S52" s="85">
        <f>IF(COUNT(J52)=0,"-",IF(J52&lt;=0,"-",M52/J52))</f>
      </c>
      <c r="T52" s="85">
        <f>IF(COUNT(K52)=0,"-",IF(K52&lt;=0,"-",N52/K52))</f>
      </c>
      <c r="U52" s="85">
        <f>IF((I52+J52+K52)=0,"-",(L52*1+M52*0.3+N52*0.1)/(I52*1+J52*0.3+K52*0.1))</f>
      </c>
    </row>
    <row r="53">
      <c r="A53" t="n">
        <v>45.0</v>
      </c>
      <c r="B53" t="s" s="93">
        <v>190</v>
      </c>
      <c r="C53" t="s" s="93">
        <v>189</v>
      </c>
      <c r="D53" t="s" s="93">
        <v>102</v>
      </c>
      <c r="E53" t="n" s="93">
        <v>2.0</v>
      </c>
      <c r="F53" t="n" s="93">
        <v>2.0</v>
      </c>
      <c r="G53" t="n" s="93">
        <v>0.0</v>
      </c>
      <c r="H53" t="n" s="93">
        <v>0.0</v>
      </c>
      <c r="I53" t="n" s="93">
        <v>0.0</v>
      </c>
      <c r="J53" t="n" s="93">
        <v>0.0</v>
      </c>
      <c r="K53" t="n" s="93">
        <v>0.0</v>
      </c>
      <c r="L53" t="n" s="93">
        <v>0.0</v>
      </c>
      <c r="M53" t="n" s="93">
        <v>0.0</v>
      </c>
      <c r="N53" t="n" s="93">
        <v>0.0</v>
      </c>
      <c r="O53" s="85">
        <f>IF(E53=0,"0%",COUNTA(E53)/COUNTA(C53))</f>
      </c>
      <c r="P53" s="85">
        <f>IF(E53=0,"0%",(G53+F53)/E53)</f>
      </c>
      <c r="Q53" s="85">
        <f>IF(E53=0,"0%",F53/E53)</f>
      </c>
      <c r="R53" s="85">
        <f>IF(COUNT(I53)=0,"-",IF(I53&lt;=0,"-",L53/I53))</f>
      </c>
      <c r="S53" s="85">
        <f>IF(COUNT(J53)=0,"-",IF(J53&lt;=0,"-",M53/J53))</f>
      </c>
      <c r="T53" s="85">
        <f>IF(COUNT(K53)=0,"-",IF(K53&lt;=0,"-",N53/K53))</f>
      </c>
      <c r="U53" s="85">
        <f>IF((I53+J53+K53)=0,"-",(L53*1+M53*0.3+N53*0.1)/(I53*1+J53*0.3+K53*0.1))</f>
      </c>
    </row>
    <row r="54">
      <c r="A54" t="n">
        <v>46.0</v>
      </c>
      <c r="B54" t="s" s="93">
        <v>192</v>
      </c>
      <c r="C54" t="s" s="93">
        <v>191</v>
      </c>
      <c r="D54" t="s" s="93">
        <v>102</v>
      </c>
      <c r="E54" t="n" s="93">
        <v>1.0</v>
      </c>
      <c r="F54" t="n" s="93">
        <v>1.0</v>
      </c>
      <c r="G54" t="n" s="93">
        <v>0.0</v>
      </c>
      <c r="H54" t="n" s="93">
        <v>0.0</v>
      </c>
      <c r="I54" t="n" s="93">
        <v>0.0</v>
      </c>
      <c r="J54" t="n" s="93">
        <v>0.0</v>
      </c>
      <c r="K54" t="n" s="93">
        <v>0.0</v>
      </c>
      <c r="L54" t="n" s="93">
        <v>0.0</v>
      </c>
      <c r="M54" t="n" s="93">
        <v>0.0</v>
      </c>
      <c r="N54" t="n" s="93">
        <v>0.0</v>
      </c>
      <c r="O54" s="85">
        <f>IF(E54=0,"0%",COUNTA(E54)/COUNTA(C54))</f>
      </c>
      <c r="P54" s="85">
        <f>IF(E54=0,"0%",(G54+F54)/E54)</f>
      </c>
      <c r="Q54" s="85">
        <f>IF(E54=0,"0%",F54/E54)</f>
      </c>
      <c r="R54" s="85">
        <f>IF(COUNT(I54)=0,"-",IF(I54&lt;=0,"-",L54/I54))</f>
      </c>
      <c r="S54" s="85">
        <f>IF(COUNT(J54)=0,"-",IF(J54&lt;=0,"-",M54/J54))</f>
      </c>
      <c r="T54" s="85">
        <f>IF(COUNT(K54)=0,"-",IF(K54&lt;=0,"-",N54/K54))</f>
      </c>
      <c r="U54" s="85">
        <f>IF((I54+J54+K54)=0,"-",(L54*1+M54*0.3+N54*0.1)/(I54*1+J54*0.3+K54*0.1))</f>
      </c>
    </row>
    <row r="55">
      <c r="A55" t="n">
        <v>47.0</v>
      </c>
      <c r="B55" t="s" s="93">
        <v>194</v>
      </c>
      <c r="C55" t="s" s="93">
        <v>193</v>
      </c>
      <c r="D55" t="s" s="93">
        <v>102</v>
      </c>
      <c r="E55" t="n" s="93">
        <v>1.0</v>
      </c>
      <c r="F55" t="n" s="93">
        <v>1.0</v>
      </c>
      <c r="G55" t="n" s="93">
        <v>0.0</v>
      </c>
      <c r="H55" t="n" s="93">
        <v>0.0</v>
      </c>
      <c r="I55" t="n" s="93">
        <v>0.0</v>
      </c>
      <c r="J55" t="n" s="93">
        <v>0.0</v>
      </c>
      <c r="K55" t="n" s="93">
        <v>0.0</v>
      </c>
      <c r="L55" t="n" s="93">
        <v>0.0</v>
      </c>
      <c r="M55" t="n" s="93">
        <v>0.0</v>
      </c>
      <c r="N55" t="n" s="93">
        <v>0.0</v>
      </c>
      <c r="O55" s="85">
        <f>IF(E55=0,"0%",COUNTA(E55)/COUNTA(C55))</f>
      </c>
      <c r="P55" s="85">
        <f>IF(E55=0,"0%",(G55+F55)/E55)</f>
      </c>
      <c r="Q55" s="85">
        <f>IF(E55=0,"0%",F55/E55)</f>
      </c>
      <c r="R55" s="85">
        <f>IF(COUNT(I55)=0,"-",IF(I55&lt;=0,"-",L55/I55))</f>
      </c>
      <c r="S55" s="85">
        <f>IF(COUNT(J55)=0,"-",IF(J55&lt;=0,"-",M55/J55))</f>
      </c>
      <c r="T55" s="85">
        <f>IF(COUNT(K55)=0,"-",IF(K55&lt;=0,"-",N55/K55))</f>
      </c>
      <c r="U55" s="85">
        <f>IF((I55+J55+K55)=0,"-",(L55*1+M55*0.3+N55*0.1)/(I55*1+J55*0.3+K55*0.1))</f>
      </c>
    </row>
    <row r="56">
      <c r="A56" t="n">
        <v>48.0</v>
      </c>
      <c r="B56" t="s" s="93">
        <v>196</v>
      </c>
      <c r="C56" t="s" s="93">
        <v>195</v>
      </c>
      <c r="D56" t="s" s="93">
        <v>102</v>
      </c>
      <c r="E56" t="n" s="93">
        <v>2.0</v>
      </c>
      <c r="F56" t="n" s="93">
        <v>2.0</v>
      </c>
      <c r="G56" t="n" s="93">
        <v>0.0</v>
      </c>
      <c r="H56" t="n" s="93">
        <v>0.0</v>
      </c>
      <c r="I56" t="n" s="93">
        <v>0.0</v>
      </c>
      <c r="J56" t="n" s="93">
        <v>0.0</v>
      </c>
      <c r="K56" t="n" s="93">
        <v>0.0</v>
      </c>
      <c r="L56" t="n" s="93">
        <v>0.0</v>
      </c>
      <c r="M56" t="n" s="93">
        <v>0.0</v>
      </c>
      <c r="N56" t="n" s="93">
        <v>0.0</v>
      </c>
      <c r="O56" s="85">
        <f>IF(E56=0,"0%",COUNTA(E56)/COUNTA(C56))</f>
      </c>
      <c r="P56" s="85">
        <f>IF(E56=0,"0%",(G56+F56)/E56)</f>
      </c>
      <c r="Q56" s="85">
        <f>IF(E56=0,"0%",F56/E56)</f>
      </c>
      <c r="R56" s="85">
        <f>IF(COUNT(I56)=0,"-",IF(I56&lt;=0,"-",L56/I56))</f>
      </c>
      <c r="S56" s="85">
        <f>IF(COUNT(J56)=0,"-",IF(J56&lt;=0,"-",M56/J56))</f>
      </c>
      <c r="T56" s="85">
        <f>IF(COUNT(K56)=0,"-",IF(K56&lt;=0,"-",N56/K56))</f>
      </c>
      <c r="U56" s="85">
        <f>IF((I56+J56+K56)=0,"-",(L56*1+M56*0.3+N56*0.1)/(I56*1+J56*0.3+K56*0.1))</f>
      </c>
    </row>
    <row r="57">
      <c r="A57" t="n">
        <v>49.0</v>
      </c>
      <c r="B57" t="s" s="93">
        <v>198</v>
      </c>
      <c r="C57" t="s" s="93">
        <v>197</v>
      </c>
      <c r="D57" t="s" s="93">
        <v>102</v>
      </c>
      <c r="E57" t="n" s="93">
        <v>3.0</v>
      </c>
      <c r="F57" t="n" s="93">
        <v>3.0</v>
      </c>
      <c r="G57" t="n" s="93">
        <v>0.0</v>
      </c>
      <c r="H57" t="n" s="93">
        <v>0.0</v>
      </c>
      <c r="I57" t="n" s="93">
        <v>0.0</v>
      </c>
      <c r="J57" t="n" s="93">
        <v>0.0</v>
      </c>
      <c r="K57" t="n" s="93">
        <v>0.0</v>
      </c>
      <c r="L57" t="n" s="93">
        <v>0.0</v>
      </c>
      <c r="M57" t="n" s="93">
        <v>0.0</v>
      </c>
      <c r="N57" t="n" s="93">
        <v>0.0</v>
      </c>
      <c r="O57" s="85">
        <f>IF(E57=0,"0%",COUNTA(E57)/COUNTA(C57))</f>
      </c>
      <c r="P57" s="85">
        <f>IF(E57=0,"0%",(G57+F57)/E57)</f>
      </c>
      <c r="Q57" s="85">
        <f>IF(E57=0,"0%",F57/E57)</f>
      </c>
      <c r="R57" s="85">
        <f>IF(COUNT(I57)=0,"-",IF(I57&lt;=0,"-",L57/I57))</f>
      </c>
      <c r="S57" s="85">
        <f>IF(COUNT(J57)=0,"-",IF(J57&lt;=0,"-",M57/J57))</f>
      </c>
      <c r="T57" s="85">
        <f>IF(COUNT(K57)=0,"-",IF(K57&lt;=0,"-",N57/K57))</f>
      </c>
      <c r="U57" s="85">
        <f>IF((I57+J57+K57)=0,"-",(L57*1+M57*0.3+N57*0.1)/(I57*1+J57*0.3+K57*0.1))</f>
      </c>
    </row>
    <row r="58">
      <c r="A58" t="n">
        <v>50.0</v>
      </c>
      <c r="B58" t="s" s="93">
        <v>200</v>
      </c>
      <c r="C58" t="s" s="93">
        <v>199</v>
      </c>
      <c r="D58" t="s" s="93">
        <v>102</v>
      </c>
      <c r="E58" t="n" s="93">
        <v>4.0</v>
      </c>
      <c r="F58" t="n" s="93">
        <v>4.0</v>
      </c>
      <c r="G58" t="n" s="93">
        <v>0.0</v>
      </c>
      <c r="H58" t="n" s="93">
        <v>0.0</v>
      </c>
      <c r="I58" t="n" s="93">
        <v>0.0</v>
      </c>
      <c r="J58" t="n" s="93">
        <v>0.0</v>
      </c>
      <c r="K58" t="n" s="93">
        <v>0.0</v>
      </c>
      <c r="L58" t="n" s="93">
        <v>0.0</v>
      </c>
      <c r="M58" t="n" s="93">
        <v>0.0</v>
      </c>
      <c r="N58" t="n" s="93">
        <v>0.0</v>
      </c>
      <c r="O58" s="85">
        <f>IF(E58=0,"0%",COUNTA(E58)/COUNTA(C58))</f>
      </c>
      <c r="P58" s="85">
        <f>IF(E58=0,"0%",(G58+F58)/E58)</f>
      </c>
      <c r="Q58" s="85">
        <f>IF(E58=0,"0%",F58/E58)</f>
      </c>
      <c r="R58" s="85">
        <f>IF(COUNT(I58)=0,"-",IF(I58&lt;=0,"-",L58/I58))</f>
      </c>
      <c r="S58" s="85">
        <f>IF(COUNT(J58)=0,"-",IF(J58&lt;=0,"-",M58/J58))</f>
      </c>
      <c r="T58" s="85">
        <f>IF(COUNT(K58)=0,"-",IF(K58&lt;=0,"-",N58/K58))</f>
      </c>
      <c r="U58" s="85">
        <f>IF((I58+J58+K58)=0,"-",(L58*1+M58*0.3+N58*0.1)/(I58*1+J58*0.3+K58*0.1))</f>
      </c>
    </row>
    <row r="59">
      <c r="A59" t="n">
        <v>51.0</v>
      </c>
      <c r="B59" t="s" s="93">
        <v>202</v>
      </c>
      <c r="C59" t="s" s="93">
        <v>201</v>
      </c>
      <c r="D59" t="s" s="93">
        <v>102</v>
      </c>
      <c r="E59" t="n" s="93">
        <v>2.0</v>
      </c>
      <c r="F59" t="n" s="93">
        <v>2.0</v>
      </c>
      <c r="G59" t="n" s="93">
        <v>0.0</v>
      </c>
      <c r="H59" t="n" s="93">
        <v>0.0</v>
      </c>
      <c r="I59" t="n" s="93">
        <v>0.0</v>
      </c>
      <c r="J59" t="n" s="93">
        <v>0.0</v>
      </c>
      <c r="K59" t="n" s="93">
        <v>0.0</v>
      </c>
      <c r="L59" t="n" s="93">
        <v>0.0</v>
      </c>
      <c r="M59" t="n" s="93">
        <v>0.0</v>
      </c>
      <c r="N59" t="n" s="93">
        <v>0.0</v>
      </c>
      <c r="O59" s="85">
        <f>IF(E59=0,"0%",COUNTA(E59)/COUNTA(C59))</f>
      </c>
      <c r="P59" s="85">
        <f>IF(E59=0,"0%",(G59+F59)/E59)</f>
      </c>
      <c r="Q59" s="85">
        <f>IF(E59=0,"0%",F59/E59)</f>
      </c>
      <c r="R59" s="85">
        <f>IF(COUNT(I59)=0,"-",IF(I59&lt;=0,"-",L59/I59))</f>
      </c>
      <c r="S59" s="85">
        <f>IF(COUNT(J59)=0,"-",IF(J59&lt;=0,"-",M59/J59))</f>
      </c>
      <c r="T59" s="85">
        <f>IF(COUNT(K59)=0,"-",IF(K59&lt;=0,"-",N59/K59))</f>
      </c>
      <c r="U59" s="85">
        <f>IF((I59+J59+K59)=0,"-",(L59*1+M59*0.3+N59*0.1)/(I59*1+J59*0.3+K59*0.1))</f>
      </c>
    </row>
    <row r="60">
      <c r="A60" t="n">
        <v>52.0</v>
      </c>
      <c r="B60" t="s" s="93">
        <v>204</v>
      </c>
      <c r="C60" t="s" s="93">
        <v>203</v>
      </c>
      <c r="D60" t="s" s="93">
        <v>102</v>
      </c>
      <c r="E60" t="n" s="93">
        <v>1.0</v>
      </c>
      <c r="F60" t="n" s="93">
        <v>1.0</v>
      </c>
      <c r="G60" t="n" s="93">
        <v>0.0</v>
      </c>
      <c r="H60" t="n" s="93">
        <v>0.0</v>
      </c>
      <c r="I60" t="n" s="93">
        <v>0.0</v>
      </c>
      <c r="J60" t="n" s="93">
        <v>0.0</v>
      </c>
      <c r="K60" t="n" s="93">
        <v>0.0</v>
      </c>
      <c r="L60" t="n" s="93">
        <v>0.0</v>
      </c>
      <c r="M60" t="n" s="93">
        <v>0.0</v>
      </c>
      <c r="N60" t="n" s="93">
        <v>0.0</v>
      </c>
      <c r="O60" s="85">
        <f>IF(E60=0,"0%",COUNTA(E60)/COUNTA(C60))</f>
      </c>
      <c r="P60" s="85">
        <f>IF(E60=0,"0%",(G60+F60)/E60)</f>
      </c>
      <c r="Q60" s="85">
        <f>IF(E60=0,"0%",F60/E60)</f>
      </c>
      <c r="R60" s="85">
        <f>IF(COUNT(I60)=0,"-",IF(I60&lt;=0,"-",L60/I60))</f>
      </c>
      <c r="S60" s="85">
        <f>IF(COUNT(J60)=0,"-",IF(J60&lt;=0,"-",M60/J60))</f>
      </c>
      <c r="T60" s="85">
        <f>IF(COUNT(K60)=0,"-",IF(K60&lt;=0,"-",N60/K60))</f>
      </c>
      <c r="U60" s="85">
        <f>IF((I60+J60+K60)=0,"-",(L60*1+M60*0.3+N60*0.1)/(I60*1+J60*0.3+K60*0.1))</f>
      </c>
    </row>
    <row r="61">
      <c r="A61" t="n">
        <v>53.0</v>
      </c>
      <c r="B61" t="s" s="93">
        <v>206</v>
      </c>
      <c r="C61" t="s" s="93">
        <v>205</v>
      </c>
      <c r="D61" t="s" s="93">
        <v>102</v>
      </c>
      <c r="E61" t="n" s="93">
        <v>1.0</v>
      </c>
      <c r="F61" t="n" s="93">
        <v>1.0</v>
      </c>
      <c r="G61" t="n" s="93">
        <v>0.0</v>
      </c>
      <c r="H61" t="n" s="93">
        <v>0.0</v>
      </c>
      <c r="I61" t="n" s="93">
        <v>0.0</v>
      </c>
      <c r="J61" t="n" s="93">
        <v>0.0</v>
      </c>
      <c r="K61" t="n" s="93">
        <v>0.0</v>
      </c>
      <c r="L61" t="n" s="93">
        <v>0.0</v>
      </c>
      <c r="M61" t="n" s="93">
        <v>0.0</v>
      </c>
      <c r="N61" t="n" s="93">
        <v>0.0</v>
      </c>
      <c r="O61" s="85">
        <f>IF(E61=0,"0%",COUNTA(E61)/COUNTA(C61))</f>
      </c>
      <c r="P61" s="85">
        <f>IF(E61=0,"0%",(G61+F61)/E61)</f>
      </c>
      <c r="Q61" s="85">
        <f>IF(E61=0,"0%",F61/E61)</f>
      </c>
      <c r="R61" s="85">
        <f>IF(COUNT(I61)=0,"-",IF(I61&lt;=0,"-",L61/I61))</f>
      </c>
      <c r="S61" s="85">
        <f>IF(COUNT(J61)=0,"-",IF(J61&lt;=0,"-",M61/J61))</f>
      </c>
      <c r="T61" s="85">
        <f>IF(COUNT(K61)=0,"-",IF(K61&lt;=0,"-",N61/K61))</f>
      </c>
      <c r="U61" s="85">
        <f>IF((I61+J61+K61)=0,"-",(L61*1+M61*0.3+N61*0.1)/(I61*1+J61*0.3+K61*0.1))</f>
      </c>
    </row>
    <row r="62">
      <c r="A62" t="n">
        <v>54.0</v>
      </c>
      <c r="B62" t="s" s="93">
        <v>208</v>
      </c>
      <c r="C62" t="s" s="93">
        <v>207</v>
      </c>
      <c r="D62" t="s" s="93">
        <v>102</v>
      </c>
      <c r="E62" t="n" s="93">
        <v>1.0</v>
      </c>
      <c r="F62" t="n" s="93">
        <v>1.0</v>
      </c>
      <c r="G62" t="n" s="93">
        <v>0.0</v>
      </c>
      <c r="H62" t="n" s="93">
        <v>0.0</v>
      </c>
      <c r="I62" t="n" s="93">
        <v>0.0</v>
      </c>
      <c r="J62" t="n" s="93">
        <v>0.0</v>
      </c>
      <c r="K62" t="n" s="93">
        <v>0.0</v>
      </c>
      <c r="L62" t="n" s="93">
        <v>0.0</v>
      </c>
      <c r="M62" t="n" s="93">
        <v>0.0</v>
      </c>
      <c r="N62" t="n" s="93">
        <v>0.0</v>
      </c>
      <c r="O62" s="85">
        <f>IF(E62=0,"0%",COUNTA(E62)/COUNTA(C62))</f>
      </c>
      <c r="P62" s="85">
        <f>IF(E62=0,"0%",(G62+F62)/E62)</f>
      </c>
      <c r="Q62" s="85">
        <f>IF(E62=0,"0%",F62/E62)</f>
      </c>
      <c r="R62" s="85">
        <f>IF(COUNT(I62)=0,"-",IF(I62&lt;=0,"-",L62/I62))</f>
      </c>
      <c r="S62" s="85">
        <f>IF(COUNT(J62)=0,"-",IF(J62&lt;=0,"-",M62/J62))</f>
      </c>
      <c r="T62" s="85">
        <f>IF(COUNT(K62)=0,"-",IF(K62&lt;=0,"-",N62/K62))</f>
      </c>
      <c r="U62" s="85">
        <f>IF((I62+J62+K62)=0,"-",(L62*1+M62*0.3+N62*0.1)/(I62*1+J62*0.3+K62*0.1))</f>
      </c>
    </row>
    <row r="63">
      <c r="A63" t="n">
        <v>55.0</v>
      </c>
      <c r="B63" t="s" s="93">
        <v>210</v>
      </c>
      <c r="C63" t="s" s="93">
        <v>209</v>
      </c>
      <c r="D63" t="s" s="93">
        <v>102</v>
      </c>
      <c r="E63" t="n" s="93">
        <v>1.0</v>
      </c>
      <c r="F63" t="n" s="93">
        <v>1.0</v>
      </c>
      <c r="G63" t="n" s="93">
        <v>0.0</v>
      </c>
      <c r="H63" t="n" s="93">
        <v>0.0</v>
      </c>
      <c r="I63" t="n" s="93">
        <v>0.0</v>
      </c>
      <c r="J63" t="n" s="93">
        <v>0.0</v>
      </c>
      <c r="K63" t="n" s="93">
        <v>0.0</v>
      </c>
      <c r="L63" t="n" s="93">
        <v>0.0</v>
      </c>
      <c r="M63" t="n" s="93">
        <v>0.0</v>
      </c>
      <c r="N63" t="n" s="93">
        <v>0.0</v>
      </c>
      <c r="O63" s="85">
        <f>IF(E63=0,"0%",COUNTA(E63)/COUNTA(C63))</f>
      </c>
      <c r="P63" s="85">
        <f>IF(E63=0,"0%",(G63+F63)/E63)</f>
      </c>
      <c r="Q63" s="85">
        <f>IF(E63=0,"0%",F63/E63)</f>
      </c>
      <c r="R63" s="85">
        <f>IF(COUNT(I63)=0,"-",IF(I63&lt;=0,"-",L63/I63))</f>
      </c>
      <c r="S63" s="85">
        <f>IF(COUNT(J63)=0,"-",IF(J63&lt;=0,"-",M63/J63))</f>
      </c>
      <c r="T63" s="85">
        <f>IF(COUNT(K63)=0,"-",IF(K63&lt;=0,"-",N63/K63))</f>
      </c>
      <c r="U63" s="85">
        <f>IF((I63+J63+K63)=0,"-",(L63*1+M63*0.3+N63*0.1)/(I63*1+J63*0.3+K63*0.1))</f>
      </c>
    </row>
    <row r="64">
      <c r="A64" t="n">
        <v>56.0</v>
      </c>
      <c r="B64" t="s" s="93">
        <v>212</v>
      </c>
      <c r="C64" t="s" s="93">
        <v>211</v>
      </c>
      <c r="D64" t="s" s="93">
        <v>102</v>
      </c>
      <c r="E64" t="n" s="93">
        <v>1.0</v>
      </c>
      <c r="F64" t="n" s="93">
        <v>1.0</v>
      </c>
      <c r="G64" t="n" s="93">
        <v>0.0</v>
      </c>
      <c r="H64" t="n" s="93">
        <v>0.0</v>
      </c>
      <c r="I64" t="n" s="93">
        <v>0.0</v>
      </c>
      <c r="J64" t="n" s="93">
        <v>0.0</v>
      </c>
      <c r="K64" t="n" s="93">
        <v>0.0</v>
      </c>
      <c r="L64" t="n" s="93">
        <v>0.0</v>
      </c>
      <c r="M64" t="n" s="93">
        <v>0.0</v>
      </c>
      <c r="N64" t="n" s="93">
        <v>0.0</v>
      </c>
      <c r="O64" s="85">
        <f>IF(E64=0,"0%",COUNTA(E64)/COUNTA(C64))</f>
      </c>
      <c r="P64" s="85">
        <f>IF(E64=0,"0%",(G64+F64)/E64)</f>
      </c>
      <c r="Q64" s="85">
        <f>IF(E64=0,"0%",F64/E64)</f>
      </c>
      <c r="R64" s="85">
        <f>IF(COUNT(I64)=0,"-",IF(I64&lt;=0,"-",L64/I64))</f>
      </c>
      <c r="S64" s="85">
        <f>IF(COUNT(J64)=0,"-",IF(J64&lt;=0,"-",M64/J64))</f>
      </c>
      <c r="T64" s="85">
        <f>IF(COUNT(K64)=0,"-",IF(K64&lt;=0,"-",N64/K64))</f>
      </c>
      <c r="U64" s="85">
        <f>IF((I64+J64+K64)=0,"-",(L64*1+M64*0.3+N64*0.1)/(I64*1+J64*0.3+K64*0.1))</f>
      </c>
    </row>
    <row r="65">
      <c r="A65" t="n">
        <v>57.0</v>
      </c>
      <c r="B65" t="s" s="93">
        <v>214</v>
      </c>
      <c r="C65" t="s" s="93">
        <v>213</v>
      </c>
      <c r="D65" t="s" s="93">
        <v>102</v>
      </c>
      <c r="E65" t="n" s="93">
        <v>1.0</v>
      </c>
      <c r="F65" t="n" s="93">
        <v>1.0</v>
      </c>
      <c r="G65" t="n" s="93">
        <v>0.0</v>
      </c>
      <c r="H65" t="n" s="93">
        <v>0.0</v>
      </c>
      <c r="I65" t="n" s="93">
        <v>0.0</v>
      </c>
      <c r="J65" t="n" s="93">
        <v>0.0</v>
      </c>
      <c r="K65" t="n" s="93">
        <v>0.0</v>
      </c>
      <c r="L65" t="n" s="93">
        <v>0.0</v>
      </c>
      <c r="M65" t="n" s="93">
        <v>0.0</v>
      </c>
      <c r="N65" t="n" s="93">
        <v>0.0</v>
      </c>
      <c r="O65" s="85">
        <f>IF(E65=0,"0%",COUNTA(E65)/COUNTA(C65))</f>
      </c>
      <c r="P65" s="85">
        <f>IF(E65=0,"0%",(G65+F65)/E65)</f>
      </c>
      <c r="Q65" s="85">
        <f>IF(E65=0,"0%",F65/E65)</f>
      </c>
      <c r="R65" s="85">
        <f>IF(COUNT(I65)=0,"-",IF(I65&lt;=0,"-",L65/I65))</f>
      </c>
      <c r="S65" s="85">
        <f>IF(COUNT(J65)=0,"-",IF(J65&lt;=0,"-",M65/J65))</f>
      </c>
      <c r="T65" s="85">
        <f>IF(COUNT(K65)=0,"-",IF(K65&lt;=0,"-",N65/K65))</f>
      </c>
      <c r="U65" s="85">
        <f>IF((I65+J65+K65)=0,"-",(L65*1+M65*0.3+N65*0.1)/(I65*1+J65*0.3+K65*0.1))</f>
      </c>
    </row>
    <row r="66">
      <c r="A66" t="n">
        <v>58.0</v>
      </c>
      <c r="B66" t="s" s="93">
        <v>216</v>
      </c>
      <c r="C66" t="s" s="93">
        <v>215</v>
      </c>
      <c r="D66" t="s" s="93">
        <v>102</v>
      </c>
      <c r="E66" t="n" s="93">
        <v>2.0</v>
      </c>
      <c r="F66" t="n" s="93">
        <v>2.0</v>
      </c>
      <c r="G66" t="n" s="93">
        <v>0.0</v>
      </c>
      <c r="H66" t="n" s="93">
        <v>0.0</v>
      </c>
      <c r="I66" t="n" s="93">
        <v>0.0</v>
      </c>
      <c r="J66" t="n" s="93">
        <v>0.0</v>
      </c>
      <c r="K66" t="n" s="93">
        <v>0.0</v>
      </c>
      <c r="L66" t="n" s="93">
        <v>0.0</v>
      </c>
      <c r="M66" t="n" s="93">
        <v>0.0</v>
      </c>
      <c r="N66" t="n" s="93">
        <v>0.0</v>
      </c>
      <c r="O66" s="85">
        <f>IF(E66=0,"0%",COUNTA(E66)/COUNTA(C66))</f>
      </c>
      <c r="P66" s="85">
        <f>IF(E66=0,"0%",(G66+F66)/E66)</f>
      </c>
      <c r="Q66" s="85">
        <f>IF(E66=0,"0%",F66/E66)</f>
      </c>
      <c r="R66" s="85">
        <f>IF(COUNT(I66)=0,"-",IF(I66&lt;=0,"-",L66/I66))</f>
      </c>
      <c r="S66" s="85">
        <f>IF(COUNT(J66)=0,"-",IF(J66&lt;=0,"-",M66/J66))</f>
      </c>
      <c r="T66" s="85">
        <f>IF(COUNT(K66)=0,"-",IF(K66&lt;=0,"-",N66/K66))</f>
      </c>
      <c r="U66" s="85">
        <f>IF((I66+J66+K66)=0,"-",(L66*1+M66*0.3+N66*0.1)/(I66*1+J66*0.3+K66*0.1))</f>
      </c>
    </row>
    <row r="67">
      <c r="A67" t="n">
        <v>59.0</v>
      </c>
      <c r="B67" t="s" s="93">
        <v>218</v>
      </c>
      <c r="C67" t="s" s="93">
        <v>217</v>
      </c>
      <c r="D67" t="s" s="93">
        <v>102</v>
      </c>
      <c r="E67" t="n" s="93">
        <v>1.0</v>
      </c>
      <c r="F67" t="n" s="93">
        <v>1.0</v>
      </c>
      <c r="G67" t="n" s="93">
        <v>0.0</v>
      </c>
      <c r="H67" t="n" s="93">
        <v>0.0</v>
      </c>
      <c r="I67" t="n" s="93">
        <v>0.0</v>
      </c>
      <c r="J67" t="n" s="93">
        <v>0.0</v>
      </c>
      <c r="K67" t="n" s="93">
        <v>0.0</v>
      </c>
      <c r="L67" t="n" s="93">
        <v>0.0</v>
      </c>
      <c r="M67" t="n" s="93">
        <v>0.0</v>
      </c>
      <c r="N67" t="n" s="93">
        <v>0.0</v>
      </c>
      <c r="O67" s="85">
        <f>IF(E67=0,"0%",COUNTA(E67)/COUNTA(C67))</f>
      </c>
      <c r="P67" s="85">
        <f>IF(E67=0,"0%",(G67+F67)/E67)</f>
      </c>
      <c r="Q67" s="85">
        <f>IF(E67=0,"0%",F67/E67)</f>
      </c>
      <c r="R67" s="85">
        <f>IF(COUNT(I67)=0,"-",IF(I67&lt;=0,"-",L67/I67))</f>
      </c>
      <c r="S67" s="85">
        <f>IF(COUNT(J67)=0,"-",IF(J67&lt;=0,"-",M67/J67))</f>
      </c>
      <c r="T67" s="85">
        <f>IF(COUNT(K67)=0,"-",IF(K67&lt;=0,"-",N67/K67))</f>
      </c>
      <c r="U67" s="85">
        <f>IF((I67+J67+K67)=0,"-",(L67*1+M67*0.3+N67*0.1)/(I67*1+J67*0.3+K67*0.1))</f>
      </c>
    </row>
    <row r="68">
      <c r="A68" t="n">
        <v>60.0</v>
      </c>
      <c r="B68" t="s" s="93">
        <v>220</v>
      </c>
      <c r="C68" t="s" s="93">
        <v>219</v>
      </c>
      <c r="D68" t="s" s="93">
        <v>102</v>
      </c>
      <c r="E68" t="n" s="93">
        <v>3.0</v>
      </c>
      <c r="F68" t="n" s="93">
        <v>3.0</v>
      </c>
      <c r="G68" t="n" s="93">
        <v>0.0</v>
      </c>
      <c r="H68" t="n" s="93">
        <v>0.0</v>
      </c>
      <c r="I68" t="n" s="93">
        <v>0.0</v>
      </c>
      <c r="J68" t="n" s="93">
        <v>0.0</v>
      </c>
      <c r="K68" t="n" s="93">
        <v>0.0</v>
      </c>
      <c r="L68" t="n" s="93">
        <v>0.0</v>
      </c>
      <c r="M68" t="n" s="93">
        <v>0.0</v>
      </c>
      <c r="N68" t="n" s="93">
        <v>0.0</v>
      </c>
      <c r="O68" s="85">
        <f>IF(E68=0,"0%",COUNTA(E68)/COUNTA(C68))</f>
      </c>
      <c r="P68" s="85">
        <f>IF(E68=0,"0%",(G68+F68)/E68)</f>
      </c>
      <c r="Q68" s="85">
        <f>IF(E68=0,"0%",F68/E68)</f>
      </c>
      <c r="R68" s="85">
        <f>IF(COUNT(I68)=0,"-",IF(I68&lt;=0,"-",L68/I68))</f>
      </c>
      <c r="S68" s="85">
        <f>IF(COUNT(J68)=0,"-",IF(J68&lt;=0,"-",M68/J68))</f>
      </c>
      <c r="T68" s="85">
        <f>IF(COUNT(K68)=0,"-",IF(K68&lt;=0,"-",N68/K68))</f>
      </c>
      <c r="U68" s="85">
        <f>IF((I68+J68+K68)=0,"-",(L68*1+M68*0.3+N68*0.1)/(I68*1+J68*0.3+K68*0.1))</f>
      </c>
    </row>
    <row r="69">
      <c r="A69" t="n">
        <v>61.0</v>
      </c>
      <c r="B69" t="s" s="93">
        <v>222</v>
      </c>
      <c r="C69" t="s" s="93">
        <v>221</v>
      </c>
      <c r="D69" t="s" s="93">
        <v>102</v>
      </c>
      <c r="E69" t="n" s="93">
        <v>1.0</v>
      </c>
      <c r="F69" t="n" s="93">
        <v>1.0</v>
      </c>
      <c r="G69" t="n" s="93">
        <v>0.0</v>
      </c>
      <c r="H69" t="n" s="93">
        <v>0.0</v>
      </c>
      <c r="I69" t="n" s="93">
        <v>0.0</v>
      </c>
      <c r="J69" t="n" s="93">
        <v>0.0</v>
      </c>
      <c r="K69" t="n" s="93">
        <v>0.0</v>
      </c>
      <c r="L69" t="n" s="93">
        <v>0.0</v>
      </c>
      <c r="M69" t="n" s="93">
        <v>0.0</v>
      </c>
      <c r="N69" t="n" s="93">
        <v>0.0</v>
      </c>
      <c r="O69" s="85">
        <f>IF(E69=0,"0%",COUNTA(E69)/COUNTA(C69))</f>
      </c>
      <c r="P69" s="85">
        <f>IF(E69=0,"0%",(G69+F69)/E69)</f>
      </c>
      <c r="Q69" s="85">
        <f>IF(E69=0,"0%",F69/E69)</f>
      </c>
      <c r="R69" s="85">
        <f>IF(COUNT(I69)=0,"-",IF(I69&lt;=0,"-",L69/I69))</f>
      </c>
      <c r="S69" s="85">
        <f>IF(COUNT(J69)=0,"-",IF(J69&lt;=0,"-",M69/J69))</f>
      </c>
      <c r="T69" s="85">
        <f>IF(COUNT(K69)=0,"-",IF(K69&lt;=0,"-",N69/K69))</f>
      </c>
      <c r="U69" s="85">
        <f>IF((I69+J69+K69)=0,"-",(L69*1+M69*0.3+N69*0.1)/(I69*1+J69*0.3+K69*0.1))</f>
      </c>
    </row>
    <row r="70">
      <c r="A70" t="n">
        <v>62.0</v>
      </c>
      <c r="B70" t="s" s="93">
        <v>224</v>
      </c>
      <c r="C70" t="s" s="93">
        <v>223</v>
      </c>
      <c r="D70" t="s" s="93">
        <v>102</v>
      </c>
      <c r="E70" t="n" s="93">
        <v>1.0</v>
      </c>
      <c r="F70" t="n" s="93">
        <v>1.0</v>
      </c>
      <c r="G70" t="n" s="93">
        <v>0.0</v>
      </c>
      <c r="H70" t="n" s="93">
        <v>0.0</v>
      </c>
      <c r="I70" t="n" s="93">
        <v>0.0</v>
      </c>
      <c r="J70" t="n" s="93">
        <v>0.0</v>
      </c>
      <c r="K70" t="n" s="93">
        <v>0.0</v>
      </c>
      <c r="L70" t="n" s="93">
        <v>0.0</v>
      </c>
      <c r="M70" t="n" s="93">
        <v>0.0</v>
      </c>
      <c r="N70" t="n" s="93">
        <v>0.0</v>
      </c>
      <c r="O70" s="85">
        <f>IF(E70=0,"0%",COUNTA(E70)/COUNTA(C70))</f>
      </c>
      <c r="P70" s="85">
        <f>IF(E70=0,"0%",(G70+F70)/E70)</f>
      </c>
      <c r="Q70" s="85">
        <f>IF(E70=0,"0%",F70/E70)</f>
      </c>
      <c r="R70" s="85">
        <f>IF(COUNT(I70)=0,"-",IF(I70&lt;=0,"-",L70/I70))</f>
      </c>
      <c r="S70" s="85">
        <f>IF(COUNT(J70)=0,"-",IF(J70&lt;=0,"-",M70/J70))</f>
      </c>
      <c r="T70" s="85">
        <f>IF(COUNT(K70)=0,"-",IF(K70&lt;=0,"-",N70/K70))</f>
      </c>
      <c r="U70" s="85">
        <f>IF((I70+J70+K70)=0,"-",(L70*1+M70*0.3+N70*0.1)/(I70*1+J70*0.3+K70*0.1))</f>
      </c>
    </row>
    <row r="71">
      <c r="A71" t="n">
        <v>63.0</v>
      </c>
      <c r="B71" t="s" s="93">
        <v>226</v>
      </c>
      <c r="C71" t="s" s="93">
        <v>225</v>
      </c>
      <c r="D71" t="s" s="93">
        <v>102</v>
      </c>
      <c r="E71" t="n" s="93">
        <v>2.0</v>
      </c>
      <c r="F71" t="n" s="93">
        <v>2.0</v>
      </c>
      <c r="G71" t="n" s="93">
        <v>0.0</v>
      </c>
      <c r="H71" t="n" s="93">
        <v>0.0</v>
      </c>
      <c r="I71" t="n" s="93">
        <v>0.0</v>
      </c>
      <c r="J71" t="n" s="93">
        <v>0.0</v>
      </c>
      <c r="K71" t="n" s="93">
        <v>0.0</v>
      </c>
      <c r="L71" t="n" s="93">
        <v>0.0</v>
      </c>
      <c r="M71" t="n" s="93">
        <v>0.0</v>
      </c>
      <c r="N71" t="n" s="93">
        <v>0.0</v>
      </c>
      <c r="O71" s="85">
        <f>IF(E71=0,"0%",COUNTA(E71)/COUNTA(C71))</f>
      </c>
      <c r="P71" s="85">
        <f>IF(E71=0,"0%",(G71+F71)/E71)</f>
      </c>
      <c r="Q71" s="85">
        <f>IF(E71=0,"0%",F71/E71)</f>
      </c>
      <c r="R71" s="85">
        <f>IF(COUNT(I71)=0,"-",IF(I71&lt;=0,"-",L71/I71))</f>
      </c>
      <c r="S71" s="85">
        <f>IF(COUNT(J71)=0,"-",IF(J71&lt;=0,"-",M71/J71))</f>
      </c>
      <c r="T71" s="85">
        <f>IF(COUNT(K71)=0,"-",IF(K71&lt;=0,"-",N71/K71))</f>
      </c>
      <c r="U71" s="85">
        <f>IF((I71+J71+K71)=0,"-",(L71*1+M71*0.3+N71*0.1)/(I71*1+J71*0.3+K71*0.1))</f>
      </c>
    </row>
    <row r="72">
      <c r="A72" t="s" s="61">
        <v>35</v>
      </c>
      <c r="B72" t="n" s="61">
        <v>63.0</v>
      </c>
      <c r="C72" s="61">
        <f>COUNTA(C9:C71)</f>
      </c>
      <c r="D72" t="n" s="61">
        <v>1.0</v>
      </c>
      <c r="E72" s="61">
        <f>SUM(E9:E71)</f>
      </c>
      <c r="F72" s="61">
        <f>SUM(F9:F71)</f>
      </c>
      <c r="G72" s="61">
        <f>SUM(G9:G71)</f>
      </c>
      <c r="H72" s="61">
        <f>SUM(H9:H71)</f>
      </c>
      <c r="I72" s="61">
        <f>SUM(I9:I71)</f>
      </c>
      <c r="J72" s="61">
        <f>SUM(J9:J71)</f>
      </c>
      <c r="K72" s="61">
        <f>SUM(K9:K71)</f>
      </c>
      <c r="L72" s="61">
        <f>SUM(L9:L71)</f>
      </c>
      <c r="M72" s="61">
        <f>SUM(M9:M71)</f>
      </c>
      <c r="N72" s="61">
        <f>SUM(N9:N71)</f>
      </c>
      <c r="O72" s="85">
        <f>AVERAGEA(O9:O71)</f>
      </c>
      <c r="P72" s="85">
        <f>IF(E72=0,"-",(G72+F72)/E72)</f>
      </c>
      <c r="Q72" s="85">
        <f>IF(E72=0,"-",F72/E72)</f>
      </c>
      <c r="R72" s="85">
        <f>IF(I72=0,"-",L72/I72)</f>
      </c>
      <c r="S72" s="85">
        <f>IF(J72=0,"-",M72/J72)</f>
      </c>
      <c r="T72" s="85">
        <f>IF(K72=0,"-",N72/K72)</f>
      </c>
      <c r="U72" s="85">
        <f>IF((I72*1+J72*0.3+K72*0.1)=0,"-",(L72*1+M72*0.3+N72*0.1)/(I72*1+J72*0.3+K72*0.1))</f>
      </c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</row>
    <row r="74">
      <c r="A74" t="s" s="89">
        <v>227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91">
        <f>HYPERLINK("#质量标准!A1","质量标准参考")</f>
      </c>
      <c r="Q74" s="89"/>
      <c r="R74" s="89"/>
      <c r="S74" s="89"/>
      <c r="T74" s="89"/>
      <c r="U74" s="89"/>
    </row>
    <row r="75">
      <c r="A75" t="s" s="87">
        <v>228</v>
      </c>
    </row>
    <row r="79">
      <c r="A79" t="s" s="89">
        <v>229</v>
      </c>
      <c r="B79" s="89"/>
      <c r="C79" s="91">
        <f>HYPERLINK("#3.3.1需求覆盖分析!A1","3.3.1需求覆盖分析")</f>
      </c>
      <c r="D79" s="91">
        <f>HYPERLINK("#3.3.2测试执行分析!A1","3.3.2测试执行分析")</f>
      </c>
      <c r="E79" s="87"/>
      <c r="F79" s="87"/>
      <c r="G79" s="91">
        <f>HYPERLINK("#3.3.3缺陷分析_基于需求!A1","3.3.3缺陷分析_基于需求")</f>
      </c>
      <c r="H79" s="87"/>
      <c r="I79" s="87"/>
      <c r="J79" s="87"/>
      <c r="K79" s="91">
        <f>HYPERLINK("#3.3.4缺陷分析_基于严重程度!A1","3.3.4缺陷分析_基于严重程度")</f>
      </c>
      <c r="L79" s="87"/>
      <c r="M79" s="87"/>
      <c r="N79" s="87"/>
      <c r="O79" s="87"/>
      <c r="P79" s="91">
        <f>HYPERLINK("#3.3.5缺陷分析_基于修复率!A1","3.3.5缺陷分析_基于修复率")</f>
      </c>
      <c r="Q79" s="87"/>
      <c r="R79" s="87"/>
      <c r="S79" s="87"/>
      <c r="T79" s="91">
        <f>HYPERLINK("#3.3.6缺陷详情列表!A1","3.3.6缺陷详情列表")</f>
      </c>
      <c r="U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</row>
    <row r="81">
      <c r="A81" t="s" s="89">
        <v>230</v>
      </c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</row>
    <row r="82">
      <c r="A82" t="s" s="92">
        <v>231</v>
      </c>
      <c r="B82" s="92"/>
      <c r="C82" t="s" s="92">
        <v>232</v>
      </c>
      <c r="D82" s="92"/>
      <c r="E82" s="92"/>
      <c r="F82" s="92"/>
      <c r="G82" s="92"/>
      <c r="H82" s="92"/>
      <c r="I82" s="92"/>
      <c r="J82" t="s" s="92">
        <v>233</v>
      </c>
      <c r="K82" s="92"/>
      <c r="L82" s="92"/>
      <c r="M82" t="s" s="92">
        <v>90</v>
      </c>
      <c r="N82" s="92"/>
      <c r="O82" s="92"/>
      <c r="P82" t="s" s="92">
        <v>234</v>
      </c>
      <c r="Q82" s="92"/>
      <c r="R82" s="92"/>
      <c r="S82" t="s" s="92">
        <v>86</v>
      </c>
      <c r="T82" s="92"/>
      <c r="U82" s="92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</row>
    <row r="84">
      <c r="A84" t="s" s="89">
        <v>235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</row>
    <row r="85">
      <c r="A85" t="s" s="88">
        <v>236</v>
      </c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</row>
  </sheetData>
  <mergeCells count="19">
    <mergeCell ref="A1:U1"/>
    <mergeCell ref="A2:C2"/>
    <mergeCell ref="D2:G2"/>
    <mergeCell ref="H2:N2"/>
    <mergeCell ref="O2:U2"/>
    <mergeCell ref="A3:C3"/>
    <mergeCell ref="D3:N3"/>
    <mergeCell ref="O3:U3"/>
    <mergeCell ref="A4:U4"/>
    <mergeCell ref="A5:B5"/>
    <mergeCell ref="A6:B6"/>
    <mergeCell ref="B7:C7"/>
    <mergeCell ref="E7:H7"/>
    <mergeCell ref="I7:K7"/>
    <mergeCell ref="L7:N7"/>
    <mergeCell ref="O7:U7"/>
    <mergeCell ref="A7:A8"/>
    <mergeCell ref="D7:D8"/>
    <mergeCell ref="V5:V8"/>
    <mergeCell ref="A73:U73"/>
    <mergeCell ref="A74:O74"/>
    <mergeCell ref="P74:U74"/>
    <mergeCell ref="A75:U78"/>
    <mergeCell ref="A79:B79"/>
    <mergeCell ref="D79:F79"/>
    <mergeCell ref="G79:J79"/>
    <mergeCell ref="K79:O79"/>
    <mergeCell ref="P79:S79"/>
    <mergeCell ref="T79:U79"/>
    <mergeCell ref="A80:U80"/>
    <mergeCell ref="A81:U81"/>
    <mergeCell ref="A82:B82"/>
    <mergeCell ref="C82:I82"/>
    <mergeCell ref="J82:L82"/>
    <mergeCell ref="M82:O82"/>
    <mergeCell ref="P82:R82"/>
    <mergeCell ref="S82:U82"/>
    <mergeCell ref="A83:U83"/>
    <mergeCell ref="A84:U84"/>
    <mergeCell ref="A85:U87"/>
    <mergeCell ref="A88:U8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49"/>
  <sheetViews>
    <sheetView workbookViewId="0">
      <selection activeCell="B4" sqref="B4"/>
    </sheetView>
  </sheetViews>
  <sheetFormatPr defaultColWidth="9" defaultRowHeight="13.5" outlineLevelCol="4"/>
  <cols>
    <col min="1" max="1" customWidth="true" width="24.8833333333333" collapsed="false"/>
    <col min="2" max="2" customWidth="true" width="27.3833333333333" collapsed="false"/>
    <col min="3" max="3" customWidth="true" width="19.0" collapsed="false"/>
  </cols>
  <sheetData>
    <row r="1" spans="1:1">
      <c r="A1" s="23" t="s">
        <v>36</v>
      </c>
    </row>
    <row r="2" ht="15.75" spans="1:3">
      <c r="A2" s="24" t="s">
        <v>37</v>
      </c>
      <c r="B2" s="24"/>
      <c r="C2" s="24"/>
    </row>
    <row r="3" ht="15.75" spans="1:3">
      <c r="A3" s="25" t="s">
        <v>38</v>
      </c>
      <c r="B3" s="25" t="s">
        <v>39</v>
      </c>
      <c r="C3" s="25" t="s">
        <v>40</v>
      </c>
    </row>
    <row r="4" ht="34.5" spans="1:3">
      <c r="A4" s="26" t="s">
        <v>41</v>
      </c>
      <c r="B4" s="26" t="s">
        <v>42</v>
      </c>
      <c r="C4" s="27">
        <v>1</v>
      </c>
    </row>
    <row r="5" ht="17.25" spans="1:3">
      <c r="A5" s="26" t="s">
        <v>43</v>
      </c>
      <c r="B5" s="26" t="s">
        <v>44</v>
      </c>
      <c r="C5" s="27">
        <v>1</v>
      </c>
    </row>
    <row r="6" ht="17.25" spans="1:3">
      <c r="A6" s="26" t="s">
        <v>45</v>
      </c>
      <c r="B6" s="26" t="s">
        <v>46</v>
      </c>
      <c r="C6" s="26" t="s">
        <v>47</v>
      </c>
    </row>
    <row r="7" ht="15.75" spans="1:3">
      <c r="A7" s="24" t="s">
        <v>48</v>
      </c>
      <c r="B7" s="24"/>
      <c r="C7" s="24"/>
    </row>
    <row r="8" ht="15.75" spans="1:2">
      <c r="A8" s="25" t="s">
        <v>49</v>
      </c>
      <c r="B8" s="25" t="s">
        <v>50</v>
      </c>
    </row>
    <row r="9" ht="34.5" spans="1:2">
      <c r="A9" s="28" t="s">
        <v>51</v>
      </c>
      <c r="B9" s="28" t="s">
        <v>51</v>
      </c>
    </row>
    <row r="10" ht="34.5" spans="1:2">
      <c r="A10" s="28" t="s">
        <v>52</v>
      </c>
      <c r="B10" s="28" t="s">
        <v>53</v>
      </c>
    </row>
    <row r="11" ht="17.25" spans="1:2">
      <c r="A11" s="28" t="s">
        <v>54</v>
      </c>
      <c r="B11" s="29"/>
    </row>
    <row r="13" spans="1:1">
      <c r="A13" s="23" t="s">
        <v>55</v>
      </c>
    </row>
    <row r="14" ht="15.75" spans="1:3">
      <c r="A14" s="24" t="s">
        <v>37</v>
      </c>
      <c r="B14" s="24"/>
      <c r="C14" s="24"/>
    </row>
    <row r="15" ht="15.75" spans="1:3">
      <c r="A15" s="25" t="s">
        <v>38</v>
      </c>
      <c r="B15" s="25" t="s">
        <v>39</v>
      </c>
      <c r="C15" s="25" t="s">
        <v>40</v>
      </c>
    </row>
    <row r="16" ht="34.5" spans="1:3">
      <c r="A16" s="26" t="s">
        <v>41</v>
      </c>
      <c r="B16" s="26" t="s">
        <v>42</v>
      </c>
      <c r="C16" s="27">
        <v>1</v>
      </c>
    </row>
    <row r="17" ht="17.25" spans="1:3">
      <c r="A17" s="26" t="s">
        <v>43</v>
      </c>
      <c r="B17" s="26" t="s">
        <v>44</v>
      </c>
      <c r="C17" s="27">
        <v>1</v>
      </c>
    </row>
    <row r="18" ht="17.25" spans="1:3">
      <c r="A18" s="26" t="s">
        <v>45</v>
      </c>
      <c r="B18" s="26" t="s">
        <v>46</v>
      </c>
      <c r="C18" s="26" t="s">
        <v>47</v>
      </c>
    </row>
    <row r="19" ht="15.75" spans="1:3">
      <c r="A19" s="24" t="s">
        <v>48</v>
      </c>
      <c r="B19" s="24"/>
      <c r="C19" s="24"/>
    </row>
    <row r="20" ht="15.75" spans="1:2">
      <c r="A20" s="25" t="s">
        <v>49</v>
      </c>
      <c r="B20" s="25" t="s">
        <v>50</v>
      </c>
    </row>
    <row r="21" ht="34.5" spans="1:5">
      <c r="A21" s="28" t="s">
        <v>51</v>
      </c>
      <c r="B21" s="28" t="s">
        <v>51</v>
      </c>
      <c r="E21" s="30"/>
    </row>
    <row r="22" ht="17.25" spans="1:5">
      <c r="A22" s="28" t="s">
        <v>56</v>
      </c>
      <c r="B22" s="28" t="s">
        <v>57</v>
      </c>
      <c r="E22" s="30"/>
    </row>
    <row r="23" ht="17.25" spans="1:5">
      <c r="A23" s="28" t="s">
        <v>54</v>
      </c>
      <c r="B23" s="29"/>
      <c r="E23" s="30"/>
    </row>
    <row r="24" ht="15.75" spans="5:5">
      <c r="E24" s="30"/>
    </row>
    <row r="26" spans="1:1">
      <c r="A26" s="23" t="s">
        <v>58</v>
      </c>
    </row>
    <row r="27" ht="15.75" spans="1:3">
      <c r="A27" s="24" t="s">
        <v>37</v>
      </c>
      <c r="B27" s="24"/>
      <c r="C27" s="24"/>
    </row>
    <row r="28" ht="15.75" spans="1:3">
      <c r="A28" s="25" t="s">
        <v>38</v>
      </c>
      <c r="B28" s="25" t="s">
        <v>39</v>
      </c>
      <c r="C28" s="25" t="s">
        <v>40</v>
      </c>
    </row>
    <row r="29" ht="34.5" spans="1:3">
      <c r="A29" s="26" t="s">
        <v>41</v>
      </c>
      <c r="B29" s="26" t="s">
        <v>42</v>
      </c>
      <c r="C29" s="27">
        <v>1</v>
      </c>
    </row>
    <row r="30" ht="17.25" spans="1:3">
      <c r="A30" s="26" t="s">
        <v>43</v>
      </c>
      <c r="B30" s="26" t="s">
        <v>44</v>
      </c>
      <c r="C30" s="27">
        <v>1</v>
      </c>
    </row>
    <row r="31" ht="17.25" spans="1:3">
      <c r="A31" s="26" t="s">
        <v>45</v>
      </c>
      <c r="B31" s="26" t="s">
        <v>46</v>
      </c>
      <c r="C31" s="26" t="s">
        <v>47</v>
      </c>
    </row>
    <row r="32" ht="15.75" spans="1:3">
      <c r="A32" s="24" t="s">
        <v>48</v>
      </c>
      <c r="B32" s="24"/>
      <c r="C32" s="24"/>
    </row>
    <row r="33" ht="15.75" spans="1:2">
      <c r="A33" s="25" t="s">
        <v>49</v>
      </c>
      <c r="B33" s="25" t="s">
        <v>50</v>
      </c>
    </row>
    <row r="34" ht="34.5" spans="1:2">
      <c r="A34" s="28" t="s">
        <v>51</v>
      </c>
      <c r="B34" s="28" t="s">
        <v>51</v>
      </c>
    </row>
    <row r="35" ht="17.25" spans="1:2">
      <c r="A35" s="28" t="s">
        <v>56</v>
      </c>
      <c r="B35" s="28" t="s">
        <v>59</v>
      </c>
    </row>
    <row r="36" ht="17.25" spans="1:2">
      <c r="A36" s="28" t="s">
        <v>60</v>
      </c>
      <c r="B36" s="29"/>
    </row>
    <row r="39" spans="1:1">
      <c r="A39" s="23" t="s">
        <v>61</v>
      </c>
    </row>
    <row r="40" ht="15.75" spans="1:3">
      <c r="A40" s="24" t="s">
        <v>37</v>
      </c>
      <c r="B40" s="24"/>
      <c r="C40" s="24"/>
    </row>
    <row r="41" ht="15.75" spans="1:3">
      <c r="A41" s="25" t="s">
        <v>38</v>
      </c>
      <c r="B41" s="25" t="s">
        <v>39</v>
      </c>
      <c r="C41" s="25" t="s">
        <v>40</v>
      </c>
    </row>
    <row r="42" ht="34.5" spans="1:3">
      <c r="A42" s="26" t="s">
        <v>41</v>
      </c>
      <c r="B42" s="26" t="s">
        <v>42</v>
      </c>
      <c r="C42" s="27">
        <v>1</v>
      </c>
    </row>
    <row r="43" ht="17.25" spans="1:3">
      <c r="A43" s="26" t="s">
        <v>43</v>
      </c>
      <c r="B43" s="26" t="s">
        <v>44</v>
      </c>
      <c r="C43" s="27">
        <v>1</v>
      </c>
    </row>
    <row r="44" ht="17.25" spans="1:3">
      <c r="A44" s="26" t="s">
        <v>45</v>
      </c>
      <c r="B44" s="26" t="s">
        <v>46</v>
      </c>
      <c r="C44" s="26" t="s">
        <v>47</v>
      </c>
    </row>
    <row r="45" ht="15.75" spans="1:3">
      <c r="A45" s="24" t="s">
        <v>48</v>
      </c>
      <c r="B45" s="24"/>
      <c r="C45" s="24"/>
    </row>
    <row r="46" ht="15.75" spans="1:2">
      <c r="A46" s="25" t="s">
        <v>49</v>
      </c>
      <c r="B46" s="25" t="s">
        <v>50</v>
      </c>
    </row>
    <row r="47" ht="34.5" spans="1:2">
      <c r="A47" s="28" t="s">
        <v>51</v>
      </c>
      <c r="B47" s="28" t="s">
        <v>51</v>
      </c>
    </row>
    <row r="48" ht="17.25" spans="1:2">
      <c r="A48" s="28" t="s">
        <v>62</v>
      </c>
      <c r="B48" s="28" t="s">
        <v>63</v>
      </c>
    </row>
    <row r="49" ht="17.25" spans="1:2">
      <c r="A49" s="28" t="s">
        <v>60</v>
      </c>
      <c r="B49" s="29"/>
    </row>
  </sheetData>
  <mergeCells count="8">
    <mergeCell ref="A2:C2"/>
    <mergeCell ref="A7:C7"/>
    <mergeCell ref="A14:C14"/>
    <mergeCell ref="A19:C19"/>
    <mergeCell ref="A27:C27"/>
    <mergeCell ref="A32:C32"/>
    <mergeCell ref="A40:C40"/>
    <mergeCell ref="A45:C4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E30"/>
  <sheetViews>
    <sheetView workbookViewId="0">
      <selection activeCell="E4" sqref="E4"/>
    </sheetView>
  </sheetViews>
  <sheetFormatPr defaultColWidth="9" defaultRowHeight="13.5" outlineLevelCol="4"/>
  <cols>
    <col min="2" max="2" customWidth="true" width="12.1333333333333" collapsed="false"/>
    <col min="3" max="3" customWidth="true" width="17.8833333333333" collapsed="false"/>
    <col min="4" max="4" customWidth="true" width="9.63333333333333" collapsed="false"/>
  </cols>
  <sheetData>
    <row r="1" ht="14.25" spans="1:2">
      <c r="A1" s="1" t="s">
        <v>64</v>
      </c>
      <c r="B1" s="1"/>
    </row>
    <row r="2" ht="24.75" spans="1:5">
      <c r="A2" s="2" t="s">
        <v>12</v>
      </c>
      <c r="B2" s="2" t="s">
        <v>65</v>
      </c>
      <c r="C2" s="2" t="s">
        <v>19</v>
      </c>
      <c r="D2" s="3" t="s">
        <v>66</v>
      </c>
      <c r="E2" s="3" t="s">
        <v>67</v>
      </c>
    </row>
    <row r="3">
      <c r="A3" t="n" s="9">
        <v>1.0</v>
      </c>
      <c r="B3" t="s" s="9">
        <v>237</v>
      </c>
      <c r="C3" t="s" s="9">
        <v>238</v>
      </c>
      <c r="D3" t="n" s="9">
        <v>1.0</v>
      </c>
      <c r="E3" t="s" s="9">
        <v>239</v>
      </c>
    </row>
    <row r="4">
      <c r="A4" t="n" s="9">
        <v>2.0</v>
      </c>
      <c r="B4" t="s" s="9">
        <v>240</v>
      </c>
      <c r="C4" t="s" s="9">
        <v>241</v>
      </c>
      <c r="D4" t="n" s="9">
        <v>3.0</v>
      </c>
      <c r="E4" t="s" s="9">
        <v>239</v>
      </c>
    </row>
    <row r="5">
      <c r="A5" t="n" s="9">
        <v>3.0</v>
      </c>
      <c r="B5" t="s" s="9">
        <v>242</v>
      </c>
      <c r="C5" t="s" s="9">
        <v>243</v>
      </c>
      <c r="D5" t="n" s="9">
        <v>1.0</v>
      </c>
      <c r="E5" t="s" s="9">
        <v>239</v>
      </c>
    </row>
    <row r="6">
      <c r="A6" t="n" s="9">
        <v>4.0</v>
      </c>
      <c r="B6" t="s" s="9">
        <v>244</v>
      </c>
      <c r="C6" t="s" s="9">
        <v>245</v>
      </c>
      <c r="D6" t="n" s="9">
        <v>1.0</v>
      </c>
      <c r="E6" t="s" s="9">
        <v>239</v>
      </c>
    </row>
    <row r="7">
      <c r="A7" t="n" s="9">
        <v>5.0</v>
      </c>
      <c r="B7" t="s" s="9">
        <v>246</v>
      </c>
      <c r="C7" t="s" s="9">
        <v>247</v>
      </c>
      <c r="D7" t="n" s="9">
        <v>1.0</v>
      </c>
      <c r="E7" t="s" s="9">
        <v>239</v>
      </c>
    </row>
    <row r="8">
      <c r="A8" t="n" s="9">
        <v>6.0</v>
      </c>
      <c r="B8" t="s" s="9">
        <v>248</v>
      </c>
      <c r="C8" t="s" s="9">
        <v>249</v>
      </c>
      <c r="D8" t="n" s="9">
        <v>1.0</v>
      </c>
      <c r="E8" t="s" s="9">
        <v>239</v>
      </c>
    </row>
    <row r="9">
      <c r="A9" t="n" s="9">
        <v>7.0</v>
      </c>
      <c r="B9" t="s" s="9">
        <v>250</v>
      </c>
      <c r="C9" t="s" s="9">
        <v>251</v>
      </c>
      <c r="D9" t="n" s="9">
        <v>1.0</v>
      </c>
      <c r="E9" t="s" s="9">
        <v>239</v>
      </c>
    </row>
    <row r="10">
      <c r="A10" t="n" s="9">
        <v>8.0</v>
      </c>
      <c r="B10" t="s" s="9">
        <v>252</v>
      </c>
      <c r="C10" t="s" s="9">
        <v>253</v>
      </c>
      <c r="D10" t="n" s="9">
        <v>1.0</v>
      </c>
      <c r="E10" t="s" s="9">
        <v>239</v>
      </c>
    </row>
    <row r="11">
      <c r="A11" t="n" s="9">
        <v>9.0</v>
      </c>
      <c r="B11" t="s" s="9">
        <v>254</v>
      </c>
      <c r="C11" t="s" s="9">
        <v>255</v>
      </c>
      <c r="D11" t="n" s="9">
        <v>1.0</v>
      </c>
      <c r="E11" t="s" s="9">
        <v>239</v>
      </c>
    </row>
    <row r="12">
      <c r="A12" t="n" s="9">
        <v>10.0</v>
      </c>
      <c r="B12" t="s" s="9">
        <v>256</v>
      </c>
      <c r="C12" t="s" s="9">
        <v>257</v>
      </c>
      <c r="D12" t="n" s="9">
        <v>2.0</v>
      </c>
      <c r="E12" t="s" s="9">
        <v>239</v>
      </c>
    </row>
    <row r="13">
      <c r="A13" t="n" s="9">
        <v>11.0</v>
      </c>
      <c r="B13" t="s" s="9">
        <v>258</v>
      </c>
      <c r="C13" t="s" s="9">
        <v>259</v>
      </c>
      <c r="D13" t="n" s="9">
        <v>1.0</v>
      </c>
      <c r="E13" t="s" s="9">
        <v>239</v>
      </c>
    </row>
    <row r="14">
      <c r="A14" t="n" s="9">
        <v>12.0</v>
      </c>
      <c r="B14" t="s" s="9">
        <v>260</v>
      </c>
      <c r="C14" t="s" s="9">
        <v>261</v>
      </c>
      <c r="D14" t="n" s="9">
        <v>2.0</v>
      </c>
      <c r="E14" t="s" s="9">
        <v>239</v>
      </c>
    </row>
    <row r="15">
      <c r="A15" t="n" s="9">
        <v>13.0</v>
      </c>
      <c r="B15" t="s" s="9">
        <v>262</v>
      </c>
      <c r="C15" t="s" s="9">
        <v>263</v>
      </c>
      <c r="D15" t="n" s="9">
        <v>1.0</v>
      </c>
      <c r="E15" t="s" s="9">
        <v>239</v>
      </c>
    </row>
    <row r="16">
      <c r="A16" t="n" s="9">
        <v>14.0</v>
      </c>
      <c r="B16" t="s" s="9">
        <v>264</v>
      </c>
      <c r="C16" t="s" s="9">
        <v>265</v>
      </c>
      <c r="D16" t="n" s="9">
        <v>5.0</v>
      </c>
      <c r="E16" t="s" s="9">
        <v>239</v>
      </c>
    </row>
    <row r="17">
      <c r="A17" t="n" s="9">
        <v>15.0</v>
      </c>
      <c r="B17" t="s" s="9">
        <v>266</v>
      </c>
      <c r="C17" t="s" s="9">
        <v>267</v>
      </c>
      <c r="D17" t="n" s="9">
        <v>1.0</v>
      </c>
      <c r="E17" t="s" s="9">
        <v>239</v>
      </c>
    </row>
    <row r="18">
      <c r="A18" t="n" s="9">
        <v>16.0</v>
      </c>
      <c r="B18" t="s" s="9">
        <v>268</v>
      </c>
      <c r="C18" t="s" s="9">
        <v>269</v>
      </c>
      <c r="D18" t="n" s="9">
        <v>1.0</v>
      </c>
      <c r="E18" t="s" s="9">
        <v>239</v>
      </c>
    </row>
    <row r="19">
      <c r="A19" t="n" s="9">
        <v>17.0</v>
      </c>
      <c r="B19" t="s" s="9">
        <v>270</v>
      </c>
      <c r="C19" t="s" s="9">
        <v>271</v>
      </c>
      <c r="D19" t="n" s="9">
        <v>1.0</v>
      </c>
      <c r="E19" t="s" s="9">
        <v>239</v>
      </c>
    </row>
    <row r="20">
      <c r="A20" t="n" s="9">
        <v>18.0</v>
      </c>
      <c r="B20" t="s" s="9">
        <v>272</v>
      </c>
      <c r="C20" t="s" s="9">
        <v>273</v>
      </c>
      <c r="D20" t="n" s="9">
        <v>1.0</v>
      </c>
      <c r="E20" t="s" s="9">
        <v>239</v>
      </c>
    </row>
    <row r="21">
      <c r="A21" t="n" s="9">
        <v>19.0</v>
      </c>
      <c r="B21" t="s" s="9">
        <v>274</v>
      </c>
      <c r="C21" t="s" s="9">
        <v>275</v>
      </c>
      <c r="D21" t="n" s="9">
        <v>1.0</v>
      </c>
      <c r="E21" t="s" s="9">
        <v>239</v>
      </c>
    </row>
    <row r="22">
      <c r="A22" t="n" s="9">
        <v>20.0</v>
      </c>
      <c r="B22" t="s" s="9">
        <v>276</v>
      </c>
      <c r="C22" t="s" s="9">
        <v>277</v>
      </c>
      <c r="D22" t="n" s="9">
        <v>1.0</v>
      </c>
      <c r="E22" t="s" s="9">
        <v>239</v>
      </c>
    </row>
    <row r="23">
      <c r="A23" t="n" s="9">
        <v>21.0</v>
      </c>
      <c r="B23" t="s" s="9">
        <v>278</v>
      </c>
      <c r="C23" t="s" s="9">
        <v>279</v>
      </c>
      <c r="D23" t="n" s="9">
        <v>1.0</v>
      </c>
      <c r="E23" t="s" s="9">
        <v>239</v>
      </c>
    </row>
    <row r="24">
      <c r="A24" t="n" s="9">
        <v>22.0</v>
      </c>
      <c r="B24" t="s" s="9">
        <v>280</v>
      </c>
      <c r="C24" t="s" s="9">
        <v>281</v>
      </c>
      <c r="D24" t="n" s="9">
        <v>2.0</v>
      </c>
      <c r="E24" t="s" s="9">
        <v>239</v>
      </c>
    </row>
    <row r="25">
      <c r="A25" t="n" s="9">
        <v>23.0</v>
      </c>
      <c r="B25" t="s" s="9">
        <v>282</v>
      </c>
      <c r="C25" t="s" s="9">
        <v>283</v>
      </c>
      <c r="D25" t="n" s="9">
        <v>1.0</v>
      </c>
      <c r="E25" t="s" s="9">
        <v>239</v>
      </c>
    </row>
    <row r="26">
      <c r="A26" t="n" s="9">
        <v>24.0</v>
      </c>
      <c r="B26" t="s" s="9">
        <v>284</v>
      </c>
      <c r="C26" t="s" s="9">
        <v>285</v>
      </c>
      <c r="D26" t="n" s="9">
        <v>1.0</v>
      </c>
      <c r="E26" t="s" s="9">
        <v>239</v>
      </c>
    </row>
    <row r="27">
      <c r="A27" t="n" s="9">
        <v>25.0</v>
      </c>
      <c r="B27" t="s" s="9">
        <v>286</v>
      </c>
      <c r="C27" t="s" s="9">
        <v>287</v>
      </c>
      <c r="D27" t="n" s="9">
        <v>16.0</v>
      </c>
      <c r="E27" t="s" s="9">
        <v>239</v>
      </c>
    </row>
    <row r="28">
      <c r="A28" t="n" s="9">
        <v>26.0</v>
      </c>
      <c r="B28" t="s" s="9">
        <v>288</v>
      </c>
      <c r="C28" t="s" s="9">
        <v>289</v>
      </c>
      <c r="D28" t="n" s="9">
        <v>8.0</v>
      </c>
      <c r="E28" t="s" s="9">
        <v>239</v>
      </c>
    </row>
    <row r="29">
      <c r="A29" t="n" s="9">
        <v>27.0</v>
      </c>
      <c r="B29" t="s" s="9">
        <v>290</v>
      </c>
      <c r="C29" t="s" s="9">
        <v>291</v>
      </c>
      <c r="D29" t="n" s="9">
        <v>4.0</v>
      </c>
      <c r="E29" t="s" s="9">
        <v>239</v>
      </c>
    </row>
    <row r="30">
      <c r="A30" t="n" s="9">
        <v>28.0</v>
      </c>
      <c r="B30" t="s" s="9">
        <v>292</v>
      </c>
      <c r="C30" t="s" s="9">
        <v>293</v>
      </c>
      <c r="D30" t="n" s="9">
        <v>2.0</v>
      </c>
      <c r="E30" t="s" s="9">
        <v>239</v>
      </c>
    </row>
    <row r="31">
      <c r="A31" t="n" s="9">
        <v>29.0</v>
      </c>
      <c r="B31" t="s" s="9">
        <v>294</v>
      </c>
      <c r="C31" t="s" s="9">
        <v>295</v>
      </c>
      <c r="D31" t="n" s="9">
        <v>1.0</v>
      </c>
      <c r="E31" t="s" s="9">
        <v>239</v>
      </c>
    </row>
    <row r="32">
      <c r="A32" t="n" s="9">
        <v>30.0</v>
      </c>
      <c r="B32" t="s" s="9">
        <v>296</v>
      </c>
      <c r="C32" t="s" s="9">
        <v>297</v>
      </c>
      <c r="D32" t="n" s="9">
        <v>2.0</v>
      </c>
      <c r="E32" t="s" s="9">
        <v>239</v>
      </c>
    </row>
    <row r="33">
      <c r="A33" t="n" s="9">
        <v>31.0</v>
      </c>
      <c r="B33" t="s" s="9">
        <v>298</v>
      </c>
      <c r="C33" t="s" s="9">
        <v>299</v>
      </c>
      <c r="D33" t="n" s="9">
        <v>1.0</v>
      </c>
      <c r="E33" t="s" s="9">
        <v>239</v>
      </c>
    </row>
    <row r="34">
      <c r="A34" t="n" s="9">
        <v>32.0</v>
      </c>
      <c r="B34" t="s" s="9">
        <v>300</v>
      </c>
      <c r="C34" t="s" s="9">
        <v>301</v>
      </c>
      <c r="D34" t="n" s="9">
        <v>3.0</v>
      </c>
      <c r="E34" t="s" s="9">
        <v>239</v>
      </c>
    </row>
    <row r="35">
      <c r="A35" t="n" s="9">
        <v>33.0</v>
      </c>
      <c r="B35" t="s" s="9">
        <v>302</v>
      </c>
      <c r="C35" t="s" s="9">
        <v>303</v>
      </c>
      <c r="D35" t="n" s="9">
        <v>8.0</v>
      </c>
      <c r="E35" t="s" s="9">
        <v>239</v>
      </c>
    </row>
    <row r="36">
      <c r="A36" t="n" s="9">
        <v>34.0</v>
      </c>
      <c r="B36" t="s" s="9">
        <v>304</v>
      </c>
      <c r="C36" t="s" s="9">
        <v>305</v>
      </c>
      <c r="D36" t="n" s="9">
        <v>1.0</v>
      </c>
      <c r="E36" t="s" s="9">
        <v>239</v>
      </c>
    </row>
    <row r="37">
      <c r="A37" t="n" s="9">
        <v>35.0</v>
      </c>
      <c r="B37" t="s" s="9">
        <v>306</v>
      </c>
      <c r="C37" t="s" s="9">
        <v>307</v>
      </c>
      <c r="D37" t="n" s="9">
        <v>1.0</v>
      </c>
      <c r="E37" t="s" s="9">
        <v>239</v>
      </c>
    </row>
    <row r="38">
      <c r="A38" t="n" s="9">
        <v>36.0</v>
      </c>
      <c r="B38" t="s" s="9">
        <v>308</v>
      </c>
      <c r="C38" t="s" s="9">
        <v>309</v>
      </c>
      <c r="D38" t="n" s="9">
        <v>1.0</v>
      </c>
      <c r="E38" t="s" s="9">
        <v>239</v>
      </c>
    </row>
    <row r="39">
      <c r="A39" t="n" s="9">
        <v>37.0</v>
      </c>
      <c r="B39" t="s" s="9">
        <v>310</v>
      </c>
      <c r="C39" t="s" s="9">
        <v>311</v>
      </c>
      <c r="D39" t="n" s="9">
        <v>1.0</v>
      </c>
      <c r="E39" t="s" s="9">
        <v>239</v>
      </c>
    </row>
    <row r="40">
      <c r="A40" t="n" s="9">
        <v>38.0</v>
      </c>
      <c r="B40" t="s" s="9">
        <v>312</v>
      </c>
      <c r="C40" t="s" s="9">
        <v>313</v>
      </c>
      <c r="D40" t="n" s="9">
        <v>4.0</v>
      </c>
      <c r="E40" t="s" s="9">
        <v>239</v>
      </c>
    </row>
    <row r="41">
      <c r="A41" t="n" s="9">
        <v>39.0</v>
      </c>
      <c r="B41" t="s" s="9">
        <v>314</v>
      </c>
      <c r="C41" t="s" s="9">
        <v>315</v>
      </c>
      <c r="D41" t="n" s="9">
        <v>1.0</v>
      </c>
      <c r="E41" t="s" s="9">
        <v>239</v>
      </c>
    </row>
    <row r="42">
      <c r="A42" t="n" s="9">
        <v>40.0</v>
      </c>
      <c r="B42" t="s" s="9">
        <v>316</v>
      </c>
      <c r="C42" t="s" s="9">
        <v>317</v>
      </c>
      <c r="D42" t="n" s="9">
        <v>3.0</v>
      </c>
      <c r="E42" t="s" s="9">
        <v>239</v>
      </c>
    </row>
    <row r="43">
      <c r="A43" t="n" s="9">
        <v>41.0</v>
      </c>
      <c r="B43" t="s" s="9">
        <v>318</v>
      </c>
      <c r="C43" t="s" s="9">
        <v>319</v>
      </c>
      <c r="D43" t="n" s="9">
        <v>1.0</v>
      </c>
      <c r="E43" t="s" s="9">
        <v>239</v>
      </c>
    </row>
    <row r="44">
      <c r="A44" t="n" s="9">
        <v>42.0</v>
      </c>
      <c r="B44" t="s" s="9">
        <v>320</v>
      </c>
      <c r="C44" t="s" s="9">
        <v>321</v>
      </c>
      <c r="D44" t="n" s="9">
        <v>1.0</v>
      </c>
      <c r="E44" t="s" s="9">
        <v>239</v>
      </c>
    </row>
    <row r="45">
      <c r="A45" t="n" s="9">
        <v>43.0</v>
      </c>
      <c r="B45" t="s" s="9">
        <v>322</v>
      </c>
      <c r="C45" t="s" s="9">
        <v>323</v>
      </c>
      <c r="D45" t="n" s="9">
        <v>1.0</v>
      </c>
      <c r="E45" t="s" s="9">
        <v>239</v>
      </c>
    </row>
    <row r="46">
      <c r="A46" t="n" s="9">
        <v>44.0</v>
      </c>
      <c r="B46" t="s" s="9">
        <v>324</v>
      </c>
      <c r="C46" t="s" s="9">
        <v>325</v>
      </c>
      <c r="D46" t="n" s="9">
        <v>1.0</v>
      </c>
      <c r="E46" t="s" s="9">
        <v>239</v>
      </c>
    </row>
    <row r="47">
      <c r="A47" t="n" s="9">
        <v>45.0</v>
      </c>
      <c r="B47" t="s" s="9">
        <v>326</v>
      </c>
      <c r="C47" t="s" s="9">
        <v>327</v>
      </c>
      <c r="D47" t="n" s="9">
        <v>1.0</v>
      </c>
      <c r="E47" t="s" s="9">
        <v>239</v>
      </c>
    </row>
    <row r="48">
      <c r="A48" t="n" s="9">
        <v>46.0</v>
      </c>
      <c r="B48" t="s" s="9">
        <v>328</v>
      </c>
      <c r="C48" t="s" s="9">
        <v>329</v>
      </c>
      <c r="D48" t="n" s="9">
        <v>2.0</v>
      </c>
      <c r="E48" t="s" s="9">
        <v>239</v>
      </c>
    </row>
    <row r="49">
      <c r="A49" t="n" s="9">
        <v>47.0</v>
      </c>
      <c r="B49" t="s" s="9">
        <v>330</v>
      </c>
      <c r="C49" t="s" s="9">
        <v>331</v>
      </c>
      <c r="D49" t="n" s="9">
        <v>2.0</v>
      </c>
      <c r="E49" t="s" s="9">
        <v>239</v>
      </c>
    </row>
    <row r="50">
      <c r="A50" t="n" s="9">
        <v>48.0</v>
      </c>
      <c r="B50" t="s" s="9">
        <v>332</v>
      </c>
      <c r="C50" t="s" s="9">
        <v>333</v>
      </c>
      <c r="D50" t="n" s="9">
        <v>1.0</v>
      </c>
      <c r="E50" t="s" s="9">
        <v>239</v>
      </c>
    </row>
    <row r="51">
      <c r="A51" t="n" s="9">
        <v>49.0</v>
      </c>
      <c r="B51" t="s" s="9">
        <v>334</v>
      </c>
      <c r="C51" t="s" s="9">
        <v>335</v>
      </c>
      <c r="D51" t="n" s="9">
        <v>1.0</v>
      </c>
      <c r="E51" t="s" s="9">
        <v>239</v>
      </c>
    </row>
    <row r="52">
      <c r="A52" t="n" s="9">
        <v>50.0</v>
      </c>
      <c r="B52" t="s" s="9">
        <v>336</v>
      </c>
      <c r="C52" t="s" s="9">
        <v>337</v>
      </c>
      <c r="D52" t="n" s="9">
        <v>3.0</v>
      </c>
      <c r="E52" t="s" s="9">
        <v>239</v>
      </c>
    </row>
    <row r="53">
      <c r="A53" t="n" s="9">
        <v>51.0</v>
      </c>
      <c r="B53" t="s" s="9">
        <v>338</v>
      </c>
      <c r="C53" t="s" s="9">
        <v>339</v>
      </c>
      <c r="D53" t="n" s="9">
        <v>2.0</v>
      </c>
      <c r="E53" t="s" s="9">
        <v>239</v>
      </c>
    </row>
    <row r="54">
      <c r="A54" t="n" s="9">
        <v>52.0</v>
      </c>
      <c r="B54" t="s" s="9">
        <v>340</v>
      </c>
      <c r="C54" t="s" s="9">
        <v>341</v>
      </c>
      <c r="D54" t="n" s="9">
        <v>2.0</v>
      </c>
      <c r="E54" t="s" s="9">
        <v>239</v>
      </c>
    </row>
    <row r="55">
      <c r="A55" t="n" s="9">
        <v>53.0</v>
      </c>
      <c r="B55" t="s" s="9">
        <v>342</v>
      </c>
      <c r="C55" t="s" s="9">
        <v>343</v>
      </c>
      <c r="D55" t="n" s="9">
        <v>1.0</v>
      </c>
      <c r="E55" t="s" s="9">
        <v>239</v>
      </c>
    </row>
    <row r="56">
      <c r="A56" t="n" s="9">
        <v>54.0</v>
      </c>
      <c r="B56" t="s" s="9">
        <v>344</v>
      </c>
      <c r="C56" t="s" s="9">
        <v>345</v>
      </c>
      <c r="D56" t="n" s="9">
        <v>1.0</v>
      </c>
      <c r="E56" t="s" s="9">
        <v>239</v>
      </c>
    </row>
    <row r="57">
      <c r="A57" t="n" s="9">
        <v>55.0</v>
      </c>
      <c r="B57" t="s" s="9">
        <v>346</v>
      </c>
      <c r="C57" t="s" s="9">
        <v>347</v>
      </c>
      <c r="D57" t="n" s="9">
        <v>1.0</v>
      </c>
      <c r="E57" t="s" s="9">
        <v>239</v>
      </c>
    </row>
    <row r="58">
      <c r="A58" t="n" s="9">
        <v>56.0</v>
      </c>
      <c r="B58" t="s" s="9">
        <v>348</v>
      </c>
      <c r="C58" t="s" s="9">
        <v>349</v>
      </c>
      <c r="D58" t="n" s="9">
        <v>2.0</v>
      </c>
      <c r="E58" t="s" s="9">
        <v>239</v>
      </c>
    </row>
    <row r="59">
      <c r="A59" t="n" s="9">
        <v>57.0</v>
      </c>
      <c r="B59" t="s" s="9">
        <v>350</v>
      </c>
      <c r="C59" t="s" s="9">
        <v>351</v>
      </c>
      <c r="D59" t="n" s="9">
        <v>2.0</v>
      </c>
      <c r="E59" t="s" s="9">
        <v>239</v>
      </c>
    </row>
    <row r="60">
      <c r="A60" t="n" s="9">
        <v>58.0</v>
      </c>
      <c r="B60" t="s" s="9">
        <v>352</v>
      </c>
      <c r="C60" t="s" s="9">
        <v>353</v>
      </c>
      <c r="D60" t="n" s="9">
        <v>1.0</v>
      </c>
      <c r="E60" t="s" s="9">
        <v>239</v>
      </c>
    </row>
    <row r="61">
      <c r="A61" t="n" s="9">
        <v>59.0</v>
      </c>
      <c r="B61" t="s" s="9">
        <v>354</v>
      </c>
      <c r="C61" t="s" s="9">
        <v>355</v>
      </c>
      <c r="D61" t="n" s="9">
        <v>1.0</v>
      </c>
      <c r="E61" t="s" s="9">
        <v>239</v>
      </c>
    </row>
    <row r="62">
      <c r="A62" t="n" s="9">
        <v>60.0</v>
      </c>
      <c r="B62" t="s" s="9">
        <v>356</v>
      </c>
      <c r="C62" t="s" s="9">
        <v>357</v>
      </c>
      <c r="D62" t="n" s="9">
        <v>1.0</v>
      </c>
      <c r="E62" t="s" s="9">
        <v>239</v>
      </c>
    </row>
    <row r="63">
      <c r="A63" t="n" s="9">
        <v>61.0</v>
      </c>
      <c r="B63" t="s" s="9">
        <v>358</v>
      </c>
      <c r="C63" t="s" s="9">
        <v>359</v>
      </c>
      <c r="D63" t="n" s="9">
        <v>2.0</v>
      </c>
      <c r="E63" t="s" s="9">
        <v>239</v>
      </c>
    </row>
    <row r="64">
      <c r="A64" t="n" s="9">
        <v>62.0</v>
      </c>
      <c r="B64" t="s" s="9">
        <v>360</v>
      </c>
      <c r="C64" t="s" s="9">
        <v>361</v>
      </c>
      <c r="D64" t="n" s="9">
        <v>1.0</v>
      </c>
      <c r="E64" t="s" s="9">
        <v>239</v>
      </c>
    </row>
    <row r="65">
      <c r="A65" t="n" s="9">
        <v>63.0</v>
      </c>
      <c r="B65" t="s" s="9">
        <v>362</v>
      </c>
      <c r="C65" t="s" s="9">
        <v>363</v>
      </c>
      <c r="D65" t="n" s="9">
        <v>2.0</v>
      </c>
      <c r="E65" t="s" s="9">
        <v>239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G30"/>
  <sheetViews>
    <sheetView workbookViewId="0">
      <selection activeCell="F17" sqref="F17"/>
    </sheetView>
  </sheetViews>
  <sheetFormatPr defaultColWidth="9" defaultRowHeight="13.5" outlineLevelCol="6"/>
  <cols>
    <col min="2" max="2" customWidth="true" width="12.1333333333333" collapsed="false"/>
    <col min="3" max="3" customWidth="true" width="17.8833333333333" collapsed="false"/>
    <col min="4" max="4" customWidth="true" width="9.63333333333333" collapsed="false"/>
  </cols>
  <sheetData>
    <row r="1" ht="14.25" spans="1:2">
      <c r="A1" s="1" t="s">
        <v>68</v>
      </c>
      <c r="B1" s="1"/>
    </row>
    <row r="2" ht="14.25" spans="1:7">
      <c r="A2" s="16" t="s">
        <v>12</v>
      </c>
      <c r="B2" s="17" t="s">
        <v>65</v>
      </c>
      <c r="C2" s="17" t="s">
        <v>19</v>
      </c>
      <c r="D2" s="17" t="s">
        <v>69</v>
      </c>
      <c r="E2" s="17" t="s">
        <v>70</v>
      </c>
      <c r="F2" s="17" t="s">
        <v>71</v>
      </c>
      <c r="G2" s="17" t="s">
        <v>72</v>
      </c>
    </row>
    <row r="3">
      <c r="A3" t="n" s="9">
        <v>1.0</v>
      </c>
      <c r="B3" t="s" s="9">
        <v>237</v>
      </c>
      <c r="C3" t="s" s="9">
        <v>238</v>
      </c>
      <c r="D3" t="n" s="9">
        <v>1.0</v>
      </c>
      <c r="E3" t="n" s="9">
        <v>0.0</v>
      </c>
      <c r="F3" t="n" s="9">
        <v>0.0</v>
      </c>
      <c r="G3" t="n" s="18">
        <v>1.0</v>
      </c>
    </row>
    <row r="4">
      <c r="A4" t="n" s="9">
        <v>2.0</v>
      </c>
      <c r="B4" t="s" s="9">
        <v>240</v>
      </c>
      <c r="C4" t="s" s="9">
        <v>241</v>
      </c>
      <c r="D4" t="n" s="9">
        <v>3.0</v>
      </c>
      <c r="E4" t="n" s="9">
        <v>0.0</v>
      </c>
      <c r="F4" t="n" s="9">
        <v>0.0</v>
      </c>
      <c r="G4" t="n" s="18">
        <v>1.0</v>
      </c>
    </row>
    <row r="5">
      <c r="A5" t="n" s="9">
        <v>3.0</v>
      </c>
      <c r="B5" t="s" s="9">
        <v>242</v>
      </c>
      <c r="C5" t="s" s="9">
        <v>243</v>
      </c>
      <c r="D5" t="n" s="9">
        <v>1.0</v>
      </c>
      <c r="E5" t="n" s="9">
        <v>0.0</v>
      </c>
      <c r="F5" t="n" s="9">
        <v>0.0</v>
      </c>
      <c r="G5" t="n" s="18">
        <v>1.0</v>
      </c>
    </row>
    <row r="6">
      <c r="A6" t="n" s="9">
        <v>4.0</v>
      </c>
      <c r="B6" t="s" s="9">
        <v>244</v>
      </c>
      <c r="C6" t="s" s="9">
        <v>245</v>
      </c>
      <c r="D6" t="n" s="9">
        <v>1.0</v>
      </c>
      <c r="E6" t="n" s="9">
        <v>0.0</v>
      </c>
      <c r="F6" t="n" s="9">
        <v>0.0</v>
      </c>
      <c r="G6" t="n" s="18">
        <v>1.0</v>
      </c>
    </row>
    <row r="7">
      <c r="A7" t="n" s="9">
        <v>5.0</v>
      </c>
      <c r="B7" t="s" s="9">
        <v>246</v>
      </c>
      <c r="C7" t="s" s="9">
        <v>247</v>
      </c>
      <c r="D7" t="n" s="9">
        <v>1.0</v>
      </c>
      <c r="E7" t="n" s="9">
        <v>0.0</v>
      </c>
      <c r="F7" t="n" s="9">
        <v>0.0</v>
      </c>
      <c r="G7" t="n" s="18">
        <v>1.0</v>
      </c>
    </row>
    <row r="8">
      <c r="A8" t="n" s="9">
        <v>6.0</v>
      </c>
      <c r="B8" t="s" s="9">
        <v>248</v>
      </c>
      <c r="C8" t="s" s="9">
        <v>249</v>
      </c>
      <c r="D8" t="n" s="9">
        <v>1.0</v>
      </c>
      <c r="E8" t="n" s="9">
        <v>0.0</v>
      </c>
      <c r="F8" t="n" s="9">
        <v>0.0</v>
      </c>
      <c r="G8" t="n" s="18">
        <v>1.0</v>
      </c>
    </row>
    <row r="9">
      <c r="A9" t="n" s="9">
        <v>7.0</v>
      </c>
      <c r="B9" t="s" s="9">
        <v>250</v>
      </c>
      <c r="C9" t="s" s="9">
        <v>251</v>
      </c>
      <c r="D9" t="n" s="9">
        <v>1.0</v>
      </c>
      <c r="E9" t="n" s="9">
        <v>0.0</v>
      </c>
      <c r="F9" t="n" s="9">
        <v>0.0</v>
      </c>
      <c r="G9" t="n" s="18">
        <v>1.0</v>
      </c>
    </row>
    <row r="10">
      <c r="A10" t="n" s="9">
        <v>8.0</v>
      </c>
      <c r="B10" t="s" s="9">
        <v>252</v>
      </c>
      <c r="C10" t="s" s="9">
        <v>253</v>
      </c>
      <c r="D10" t="n" s="9">
        <v>1.0</v>
      </c>
      <c r="E10" t="n" s="9">
        <v>0.0</v>
      </c>
      <c r="F10" t="n" s="9">
        <v>0.0</v>
      </c>
      <c r="G10" t="n" s="18">
        <v>1.0</v>
      </c>
    </row>
    <row r="11">
      <c r="A11" t="n" s="9">
        <v>9.0</v>
      </c>
      <c r="B11" t="s" s="9">
        <v>254</v>
      </c>
      <c r="C11" t="s" s="9">
        <v>255</v>
      </c>
      <c r="D11" t="n" s="9">
        <v>1.0</v>
      </c>
      <c r="E11" t="n" s="9">
        <v>0.0</v>
      </c>
      <c r="F11" t="n" s="9">
        <v>0.0</v>
      </c>
      <c r="G11" t="n" s="18">
        <v>1.0</v>
      </c>
    </row>
    <row r="12">
      <c r="A12" t="n" s="9">
        <v>10.0</v>
      </c>
      <c r="B12" t="s" s="9">
        <v>256</v>
      </c>
      <c r="C12" t="s" s="9">
        <v>257</v>
      </c>
      <c r="D12" t="n" s="9">
        <v>2.0</v>
      </c>
      <c r="E12" t="n" s="9">
        <v>0.0</v>
      </c>
      <c r="F12" t="n" s="9">
        <v>0.0</v>
      </c>
      <c r="G12" t="n" s="18">
        <v>1.0</v>
      </c>
    </row>
    <row r="13">
      <c r="A13" t="n" s="9">
        <v>11.0</v>
      </c>
      <c r="B13" t="s" s="9">
        <v>258</v>
      </c>
      <c r="C13" t="s" s="9">
        <v>259</v>
      </c>
      <c r="D13" t="n" s="9">
        <v>1.0</v>
      </c>
      <c r="E13" t="n" s="9">
        <v>0.0</v>
      </c>
      <c r="F13" t="n" s="9">
        <v>0.0</v>
      </c>
      <c r="G13" t="n" s="18">
        <v>1.0</v>
      </c>
    </row>
    <row r="14">
      <c r="A14" t="n" s="9">
        <v>12.0</v>
      </c>
      <c r="B14" t="s" s="9">
        <v>260</v>
      </c>
      <c r="C14" t="s" s="9">
        <v>261</v>
      </c>
      <c r="D14" t="n" s="9">
        <v>2.0</v>
      </c>
      <c r="E14" t="n" s="9">
        <v>0.0</v>
      </c>
      <c r="F14" t="n" s="9">
        <v>0.0</v>
      </c>
      <c r="G14" t="n" s="18">
        <v>1.0</v>
      </c>
    </row>
    <row r="15">
      <c r="A15" t="n" s="9">
        <v>13.0</v>
      </c>
      <c r="B15" t="s" s="9">
        <v>262</v>
      </c>
      <c r="C15" t="s" s="9">
        <v>263</v>
      </c>
      <c r="D15" t="n" s="9">
        <v>1.0</v>
      </c>
      <c r="E15" t="n" s="9">
        <v>0.0</v>
      </c>
      <c r="F15" t="n" s="9">
        <v>0.0</v>
      </c>
      <c r="G15" t="n" s="18">
        <v>1.0</v>
      </c>
    </row>
    <row r="16">
      <c r="A16" t="n" s="9">
        <v>14.0</v>
      </c>
      <c r="B16" t="s" s="9">
        <v>264</v>
      </c>
      <c r="C16" t="s" s="9">
        <v>265</v>
      </c>
      <c r="D16" t="n" s="9">
        <v>5.0</v>
      </c>
      <c r="E16" t="n" s="9">
        <v>0.0</v>
      </c>
      <c r="F16" t="n" s="9">
        <v>0.0</v>
      </c>
      <c r="G16" t="n" s="18">
        <v>1.0</v>
      </c>
    </row>
    <row r="17">
      <c r="A17" t="n" s="9">
        <v>15.0</v>
      </c>
      <c r="B17" t="s" s="9">
        <v>266</v>
      </c>
      <c r="C17" t="s" s="9">
        <v>267</v>
      </c>
      <c r="D17" t="n" s="9">
        <v>1.0</v>
      </c>
      <c r="E17" t="n" s="9">
        <v>0.0</v>
      </c>
      <c r="F17" t="n" s="9">
        <v>0.0</v>
      </c>
      <c r="G17" t="n" s="18">
        <v>1.0</v>
      </c>
    </row>
    <row r="18">
      <c r="A18" t="n" s="9">
        <v>16.0</v>
      </c>
      <c r="B18" t="s" s="9">
        <v>268</v>
      </c>
      <c r="C18" t="s" s="9">
        <v>269</v>
      </c>
      <c r="D18" t="n" s="9">
        <v>1.0</v>
      </c>
      <c r="E18" t="n" s="9">
        <v>0.0</v>
      </c>
      <c r="F18" t="n" s="9">
        <v>0.0</v>
      </c>
      <c r="G18" t="n" s="18">
        <v>1.0</v>
      </c>
    </row>
    <row r="19">
      <c r="A19" t="n" s="9">
        <v>17.0</v>
      </c>
      <c r="B19" t="s" s="9">
        <v>270</v>
      </c>
      <c r="C19" t="s" s="9">
        <v>271</v>
      </c>
      <c r="D19" t="n" s="9">
        <v>1.0</v>
      </c>
      <c r="E19" t="n" s="9">
        <v>0.0</v>
      </c>
      <c r="F19" t="n" s="9">
        <v>0.0</v>
      </c>
      <c r="G19" t="n" s="18">
        <v>1.0</v>
      </c>
    </row>
    <row r="20">
      <c r="A20" t="n" s="9">
        <v>18.0</v>
      </c>
      <c r="B20" t="s" s="9">
        <v>272</v>
      </c>
      <c r="C20" t="s" s="9">
        <v>273</v>
      </c>
      <c r="D20" t="n" s="9">
        <v>1.0</v>
      </c>
      <c r="E20" t="n" s="9">
        <v>0.0</v>
      </c>
      <c r="F20" t="n" s="9">
        <v>0.0</v>
      </c>
      <c r="G20" t="n" s="18">
        <v>1.0</v>
      </c>
    </row>
    <row r="21">
      <c r="A21" t="n" s="9">
        <v>19.0</v>
      </c>
      <c r="B21" t="s" s="9">
        <v>274</v>
      </c>
      <c r="C21" t="s" s="9">
        <v>275</v>
      </c>
      <c r="D21" t="n" s="9">
        <v>1.0</v>
      </c>
      <c r="E21" t="n" s="9">
        <v>0.0</v>
      </c>
      <c r="F21" t="n" s="9">
        <v>0.0</v>
      </c>
      <c r="G21" t="n" s="18">
        <v>1.0</v>
      </c>
    </row>
    <row r="22">
      <c r="A22" t="n" s="9">
        <v>20.0</v>
      </c>
      <c r="B22" t="s" s="9">
        <v>276</v>
      </c>
      <c r="C22" t="s" s="9">
        <v>277</v>
      </c>
      <c r="D22" t="n" s="9">
        <v>1.0</v>
      </c>
      <c r="E22" t="n" s="9">
        <v>0.0</v>
      </c>
      <c r="F22" t="n" s="9">
        <v>0.0</v>
      </c>
      <c r="G22" t="n" s="18">
        <v>1.0</v>
      </c>
    </row>
    <row r="23">
      <c r="A23" t="n" s="9">
        <v>21.0</v>
      </c>
      <c r="B23" t="s" s="9">
        <v>278</v>
      </c>
      <c r="C23" t="s" s="9">
        <v>279</v>
      </c>
      <c r="D23" t="n" s="9">
        <v>1.0</v>
      </c>
      <c r="E23" t="n" s="9">
        <v>0.0</v>
      </c>
      <c r="F23" t="n" s="9">
        <v>0.0</v>
      </c>
      <c r="G23" t="n" s="18">
        <v>1.0</v>
      </c>
    </row>
    <row r="24">
      <c r="A24" t="n" s="9">
        <v>22.0</v>
      </c>
      <c r="B24" t="s" s="9">
        <v>280</v>
      </c>
      <c r="C24" t="s" s="9">
        <v>281</v>
      </c>
      <c r="D24" t="n" s="9">
        <v>2.0</v>
      </c>
      <c r="E24" t="n" s="9">
        <v>0.0</v>
      </c>
      <c r="F24" t="n" s="9">
        <v>0.0</v>
      </c>
      <c r="G24" t="n" s="18">
        <v>1.0</v>
      </c>
    </row>
    <row r="25">
      <c r="A25" t="n" s="9">
        <v>23.0</v>
      </c>
      <c r="B25" t="s" s="9">
        <v>282</v>
      </c>
      <c r="C25" t="s" s="9">
        <v>283</v>
      </c>
      <c r="D25" t="n" s="9">
        <v>1.0</v>
      </c>
      <c r="E25" t="n" s="9">
        <v>0.0</v>
      </c>
      <c r="F25" t="n" s="9">
        <v>0.0</v>
      </c>
      <c r="G25" t="n" s="18">
        <v>1.0</v>
      </c>
    </row>
    <row r="26">
      <c r="A26" t="n" s="9">
        <v>24.0</v>
      </c>
      <c r="B26" t="s" s="9">
        <v>284</v>
      </c>
      <c r="C26" t="s" s="9">
        <v>285</v>
      </c>
      <c r="D26" t="n" s="9">
        <v>1.0</v>
      </c>
      <c r="E26" t="n" s="9">
        <v>0.0</v>
      </c>
      <c r="F26" t="n" s="9">
        <v>0.0</v>
      </c>
      <c r="G26" t="n" s="18">
        <v>1.0</v>
      </c>
    </row>
    <row r="27">
      <c r="A27" t="n" s="9">
        <v>25.0</v>
      </c>
      <c r="B27" t="s" s="9">
        <v>286</v>
      </c>
      <c r="C27" t="s" s="9">
        <v>287</v>
      </c>
      <c r="D27" t="n" s="9">
        <v>16.0</v>
      </c>
      <c r="E27" t="n" s="9">
        <v>0.0</v>
      </c>
      <c r="F27" t="n" s="9">
        <v>0.0</v>
      </c>
      <c r="G27" t="n" s="18">
        <v>1.0</v>
      </c>
    </row>
    <row r="28">
      <c r="A28" t="n" s="9">
        <v>26.0</v>
      </c>
      <c r="B28" t="s" s="9">
        <v>288</v>
      </c>
      <c r="C28" t="s" s="9">
        <v>289</v>
      </c>
      <c r="D28" t="n" s="9">
        <v>8.0</v>
      </c>
      <c r="E28" t="n" s="9">
        <v>0.0</v>
      </c>
      <c r="F28" t="n" s="9">
        <v>0.0</v>
      </c>
      <c r="G28" t="n" s="18">
        <v>1.0</v>
      </c>
    </row>
    <row r="29">
      <c r="A29" t="n" s="9">
        <v>27.0</v>
      </c>
      <c r="B29" t="s" s="9">
        <v>290</v>
      </c>
      <c r="C29" t="s" s="9">
        <v>291</v>
      </c>
      <c r="D29" t="n" s="9">
        <v>4.0</v>
      </c>
      <c r="E29" t="n" s="9">
        <v>0.0</v>
      </c>
      <c r="F29" t="n" s="9">
        <v>0.0</v>
      </c>
      <c r="G29" t="n" s="18">
        <v>1.0</v>
      </c>
    </row>
    <row r="30">
      <c r="A30" t="n" s="9">
        <v>28.0</v>
      </c>
      <c r="B30" t="s" s="9">
        <v>292</v>
      </c>
      <c r="C30" t="s" s="9">
        <v>293</v>
      </c>
      <c r="D30" t="n" s="9">
        <v>2.0</v>
      </c>
      <c r="E30" t="n" s="9">
        <v>0.0</v>
      </c>
      <c r="F30" t="n" s="9">
        <v>0.0</v>
      </c>
      <c r="G30" t="n" s="18">
        <v>1.0</v>
      </c>
    </row>
    <row r="31">
      <c r="A31" t="n" s="9">
        <v>29.0</v>
      </c>
      <c r="B31" t="s" s="9">
        <v>294</v>
      </c>
      <c r="C31" t="s" s="9">
        <v>295</v>
      </c>
      <c r="D31" t="n" s="9">
        <v>1.0</v>
      </c>
      <c r="E31" t="n" s="9">
        <v>0.0</v>
      </c>
      <c r="F31" t="n" s="9">
        <v>0.0</v>
      </c>
      <c r="G31" t="n" s="18">
        <v>1.0</v>
      </c>
    </row>
    <row r="32">
      <c r="A32" t="n" s="9">
        <v>30.0</v>
      </c>
      <c r="B32" t="s" s="9">
        <v>296</v>
      </c>
      <c r="C32" t="s" s="9">
        <v>297</v>
      </c>
      <c r="D32" t="n" s="9">
        <v>2.0</v>
      </c>
      <c r="E32" t="n" s="9">
        <v>0.0</v>
      </c>
      <c r="F32" t="n" s="9">
        <v>0.0</v>
      </c>
      <c r="G32" t="n" s="18">
        <v>1.0</v>
      </c>
    </row>
    <row r="33">
      <c r="A33" t="n" s="9">
        <v>31.0</v>
      </c>
      <c r="B33" t="s" s="9">
        <v>298</v>
      </c>
      <c r="C33" t="s" s="9">
        <v>299</v>
      </c>
      <c r="D33" t="n" s="9">
        <v>1.0</v>
      </c>
      <c r="E33" t="n" s="9">
        <v>0.0</v>
      </c>
      <c r="F33" t="n" s="9">
        <v>0.0</v>
      </c>
      <c r="G33" t="n" s="18">
        <v>1.0</v>
      </c>
    </row>
    <row r="34">
      <c r="A34" t="n" s="9">
        <v>32.0</v>
      </c>
      <c r="B34" t="s" s="9">
        <v>300</v>
      </c>
      <c r="C34" t="s" s="9">
        <v>301</v>
      </c>
      <c r="D34" t="n" s="9">
        <v>3.0</v>
      </c>
      <c r="E34" t="n" s="9">
        <v>0.0</v>
      </c>
      <c r="F34" t="n" s="9">
        <v>0.0</v>
      </c>
      <c r="G34" t="n" s="18">
        <v>1.0</v>
      </c>
    </row>
    <row r="35">
      <c r="A35" t="n" s="9">
        <v>33.0</v>
      </c>
      <c r="B35" t="s" s="9">
        <v>302</v>
      </c>
      <c r="C35" t="s" s="9">
        <v>303</v>
      </c>
      <c r="D35" t="n" s="9">
        <v>8.0</v>
      </c>
      <c r="E35" t="n" s="9">
        <v>0.0</v>
      </c>
      <c r="F35" t="n" s="9">
        <v>0.0</v>
      </c>
      <c r="G35" t="n" s="18">
        <v>1.0</v>
      </c>
    </row>
    <row r="36">
      <c r="A36" t="n" s="9">
        <v>34.0</v>
      </c>
      <c r="B36" t="s" s="9">
        <v>304</v>
      </c>
      <c r="C36" t="s" s="9">
        <v>305</v>
      </c>
      <c r="D36" t="n" s="9">
        <v>1.0</v>
      </c>
      <c r="E36" t="n" s="9">
        <v>0.0</v>
      </c>
      <c r="F36" t="n" s="9">
        <v>0.0</v>
      </c>
      <c r="G36" t="n" s="18">
        <v>1.0</v>
      </c>
    </row>
    <row r="37">
      <c r="A37" t="n" s="9">
        <v>35.0</v>
      </c>
      <c r="B37" t="s" s="9">
        <v>306</v>
      </c>
      <c r="C37" t="s" s="9">
        <v>307</v>
      </c>
      <c r="D37" t="n" s="9">
        <v>1.0</v>
      </c>
      <c r="E37" t="n" s="9">
        <v>0.0</v>
      </c>
      <c r="F37" t="n" s="9">
        <v>0.0</v>
      </c>
      <c r="G37" t="n" s="18">
        <v>1.0</v>
      </c>
    </row>
    <row r="38">
      <c r="A38" t="n" s="9">
        <v>36.0</v>
      </c>
      <c r="B38" t="s" s="9">
        <v>308</v>
      </c>
      <c r="C38" t="s" s="9">
        <v>309</v>
      </c>
      <c r="D38" t="n" s="9">
        <v>1.0</v>
      </c>
      <c r="E38" t="n" s="9">
        <v>0.0</v>
      </c>
      <c r="F38" t="n" s="9">
        <v>0.0</v>
      </c>
      <c r="G38" t="n" s="18">
        <v>1.0</v>
      </c>
    </row>
    <row r="39">
      <c r="A39" t="n" s="9">
        <v>37.0</v>
      </c>
      <c r="B39" t="s" s="9">
        <v>310</v>
      </c>
      <c r="C39" t="s" s="9">
        <v>311</v>
      </c>
      <c r="D39" t="n" s="9">
        <v>1.0</v>
      </c>
      <c r="E39" t="n" s="9">
        <v>0.0</v>
      </c>
      <c r="F39" t="n" s="9">
        <v>0.0</v>
      </c>
      <c r="G39" t="n" s="18">
        <v>1.0</v>
      </c>
    </row>
    <row r="40">
      <c r="A40" t="n" s="9">
        <v>38.0</v>
      </c>
      <c r="B40" t="s" s="9">
        <v>312</v>
      </c>
      <c r="C40" t="s" s="9">
        <v>313</v>
      </c>
      <c r="D40" t="n" s="9">
        <v>4.0</v>
      </c>
      <c r="E40" t="n" s="9">
        <v>0.0</v>
      </c>
      <c r="F40" t="n" s="9">
        <v>0.0</v>
      </c>
      <c r="G40" t="n" s="18">
        <v>1.0</v>
      </c>
    </row>
    <row r="41">
      <c r="A41" t="n" s="9">
        <v>39.0</v>
      </c>
      <c r="B41" t="s" s="9">
        <v>314</v>
      </c>
      <c r="C41" t="s" s="9">
        <v>315</v>
      </c>
      <c r="D41" t="n" s="9">
        <v>1.0</v>
      </c>
      <c r="E41" t="n" s="9">
        <v>0.0</v>
      </c>
      <c r="F41" t="n" s="9">
        <v>0.0</v>
      </c>
      <c r="G41" t="n" s="18">
        <v>1.0</v>
      </c>
    </row>
    <row r="42">
      <c r="A42" t="n" s="9">
        <v>40.0</v>
      </c>
      <c r="B42" t="s" s="9">
        <v>316</v>
      </c>
      <c r="C42" t="s" s="9">
        <v>317</v>
      </c>
      <c r="D42" t="n" s="9">
        <v>3.0</v>
      </c>
      <c r="E42" t="n" s="9">
        <v>0.0</v>
      </c>
      <c r="F42" t="n" s="9">
        <v>0.0</v>
      </c>
      <c r="G42" t="n" s="18">
        <v>1.0</v>
      </c>
    </row>
    <row r="43">
      <c r="A43" t="n" s="9">
        <v>41.0</v>
      </c>
      <c r="B43" t="s" s="9">
        <v>318</v>
      </c>
      <c r="C43" t="s" s="9">
        <v>319</v>
      </c>
      <c r="D43" t="n" s="9">
        <v>1.0</v>
      </c>
      <c r="E43" t="n" s="9">
        <v>0.0</v>
      </c>
      <c r="F43" t="n" s="9">
        <v>0.0</v>
      </c>
      <c r="G43" t="n" s="18">
        <v>1.0</v>
      </c>
    </row>
    <row r="44">
      <c r="A44" t="n" s="9">
        <v>42.0</v>
      </c>
      <c r="B44" t="s" s="9">
        <v>320</v>
      </c>
      <c r="C44" t="s" s="9">
        <v>321</v>
      </c>
      <c r="D44" t="n" s="9">
        <v>1.0</v>
      </c>
      <c r="E44" t="n" s="9">
        <v>0.0</v>
      </c>
      <c r="F44" t="n" s="9">
        <v>0.0</v>
      </c>
      <c r="G44" t="n" s="18">
        <v>1.0</v>
      </c>
    </row>
    <row r="45">
      <c r="A45" t="n" s="9">
        <v>43.0</v>
      </c>
      <c r="B45" t="s" s="9">
        <v>322</v>
      </c>
      <c r="C45" t="s" s="9">
        <v>323</v>
      </c>
      <c r="D45" t="n" s="9">
        <v>1.0</v>
      </c>
      <c r="E45" t="n" s="9">
        <v>0.0</v>
      </c>
      <c r="F45" t="n" s="9">
        <v>0.0</v>
      </c>
      <c r="G45" t="n" s="18">
        <v>1.0</v>
      </c>
    </row>
    <row r="46">
      <c r="A46" t="n" s="9">
        <v>44.0</v>
      </c>
      <c r="B46" t="s" s="9">
        <v>324</v>
      </c>
      <c r="C46" t="s" s="9">
        <v>325</v>
      </c>
      <c r="D46" t="n" s="9">
        <v>1.0</v>
      </c>
      <c r="E46" t="n" s="9">
        <v>0.0</v>
      </c>
      <c r="F46" t="n" s="9">
        <v>0.0</v>
      </c>
      <c r="G46" t="n" s="18">
        <v>1.0</v>
      </c>
    </row>
    <row r="47">
      <c r="A47" t="n" s="9">
        <v>45.0</v>
      </c>
      <c r="B47" t="s" s="9">
        <v>326</v>
      </c>
      <c r="C47" t="s" s="9">
        <v>327</v>
      </c>
      <c r="D47" t="n" s="9">
        <v>1.0</v>
      </c>
      <c r="E47" t="n" s="9">
        <v>0.0</v>
      </c>
      <c r="F47" t="n" s="9">
        <v>0.0</v>
      </c>
      <c r="G47" t="n" s="18">
        <v>1.0</v>
      </c>
    </row>
    <row r="48">
      <c r="A48" t="n" s="9">
        <v>46.0</v>
      </c>
      <c r="B48" t="s" s="9">
        <v>328</v>
      </c>
      <c r="C48" t="s" s="9">
        <v>329</v>
      </c>
      <c r="D48" t="n" s="9">
        <v>2.0</v>
      </c>
      <c r="E48" t="n" s="9">
        <v>0.0</v>
      </c>
      <c r="F48" t="n" s="9">
        <v>0.0</v>
      </c>
      <c r="G48" t="n" s="18">
        <v>1.0</v>
      </c>
    </row>
    <row r="49">
      <c r="A49" t="n" s="9">
        <v>47.0</v>
      </c>
      <c r="B49" t="s" s="9">
        <v>330</v>
      </c>
      <c r="C49" t="s" s="9">
        <v>331</v>
      </c>
      <c r="D49" t="n" s="9">
        <v>2.0</v>
      </c>
      <c r="E49" t="n" s="9">
        <v>0.0</v>
      </c>
      <c r="F49" t="n" s="9">
        <v>0.0</v>
      </c>
      <c r="G49" t="n" s="18">
        <v>1.0</v>
      </c>
    </row>
    <row r="50">
      <c r="A50" t="n" s="9">
        <v>48.0</v>
      </c>
      <c r="B50" t="s" s="9">
        <v>332</v>
      </c>
      <c r="C50" t="s" s="9">
        <v>333</v>
      </c>
      <c r="D50" t="n" s="9">
        <v>1.0</v>
      </c>
      <c r="E50" t="n" s="9">
        <v>0.0</v>
      </c>
      <c r="F50" t="n" s="9">
        <v>0.0</v>
      </c>
      <c r="G50" t="n" s="18">
        <v>1.0</v>
      </c>
    </row>
    <row r="51">
      <c r="A51" t="n" s="9">
        <v>49.0</v>
      </c>
      <c r="B51" t="s" s="9">
        <v>334</v>
      </c>
      <c r="C51" t="s" s="9">
        <v>335</v>
      </c>
      <c r="D51" t="n" s="9">
        <v>1.0</v>
      </c>
      <c r="E51" t="n" s="9">
        <v>0.0</v>
      </c>
      <c r="F51" t="n" s="9">
        <v>0.0</v>
      </c>
      <c r="G51" t="n" s="18">
        <v>1.0</v>
      </c>
    </row>
    <row r="52">
      <c r="A52" t="n" s="9">
        <v>50.0</v>
      </c>
      <c r="B52" t="s" s="9">
        <v>336</v>
      </c>
      <c r="C52" t="s" s="9">
        <v>337</v>
      </c>
      <c r="D52" t="n" s="9">
        <v>3.0</v>
      </c>
      <c r="E52" t="n" s="9">
        <v>0.0</v>
      </c>
      <c r="F52" t="n" s="9">
        <v>0.0</v>
      </c>
      <c r="G52" t="n" s="18">
        <v>1.0</v>
      </c>
    </row>
    <row r="53">
      <c r="A53" t="n" s="9">
        <v>51.0</v>
      </c>
      <c r="B53" t="s" s="9">
        <v>338</v>
      </c>
      <c r="C53" t="s" s="9">
        <v>339</v>
      </c>
      <c r="D53" t="n" s="9">
        <v>2.0</v>
      </c>
      <c r="E53" t="n" s="9">
        <v>0.0</v>
      </c>
      <c r="F53" t="n" s="9">
        <v>0.0</v>
      </c>
      <c r="G53" t="n" s="18">
        <v>1.0</v>
      </c>
    </row>
    <row r="54">
      <c r="A54" t="n" s="9">
        <v>52.0</v>
      </c>
      <c r="B54" t="s" s="9">
        <v>340</v>
      </c>
      <c r="C54" t="s" s="9">
        <v>341</v>
      </c>
      <c r="D54" t="n" s="9">
        <v>2.0</v>
      </c>
      <c r="E54" t="n" s="9">
        <v>0.0</v>
      </c>
      <c r="F54" t="n" s="9">
        <v>0.0</v>
      </c>
      <c r="G54" t="n" s="18">
        <v>1.0</v>
      </c>
    </row>
    <row r="55">
      <c r="A55" t="n" s="9">
        <v>53.0</v>
      </c>
      <c r="B55" t="s" s="9">
        <v>342</v>
      </c>
      <c r="C55" t="s" s="9">
        <v>343</v>
      </c>
      <c r="D55" t="n" s="9">
        <v>1.0</v>
      </c>
      <c r="E55" t="n" s="9">
        <v>0.0</v>
      </c>
      <c r="F55" t="n" s="9">
        <v>0.0</v>
      </c>
      <c r="G55" t="n" s="18">
        <v>1.0</v>
      </c>
    </row>
    <row r="56">
      <c r="A56" t="n" s="9">
        <v>54.0</v>
      </c>
      <c r="B56" t="s" s="9">
        <v>344</v>
      </c>
      <c r="C56" t="s" s="9">
        <v>345</v>
      </c>
      <c r="D56" t="n" s="9">
        <v>1.0</v>
      </c>
      <c r="E56" t="n" s="9">
        <v>0.0</v>
      </c>
      <c r="F56" t="n" s="9">
        <v>0.0</v>
      </c>
      <c r="G56" t="n" s="18">
        <v>1.0</v>
      </c>
    </row>
    <row r="57">
      <c r="A57" t="n" s="9">
        <v>55.0</v>
      </c>
      <c r="B57" t="s" s="9">
        <v>346</v>
      </c>
      <c r="C57" t="s" s="9">
        <v>347</v>
      </c>
      <c r="D57" t="n" s="9">
        <v>1.0</v>
      </c>
      <c r="E57" t="n" s="9">
        <v>0.0</v>
      </c>
      <c r="F57" t="n" s="9">
        <v>0.0</v>
      </c>
      <c r="G57" t="n" s="18">
        <v>1.0</v>
      </c>
    </row>
    <row r="58">
      <c r="A58" t="n" s="9">
        <v>56.0</v>
      </c>
      <c r="B58" t="s" s="9">
        <v>348</v>
      </c>
      <c r="C58" t="s" s="9">
        <v>349</v>
      </c>
      <c r="D58" t="n" s="9">
        <v>2.0</v>
      </c>
      <c r="E58" t="n" s="9">
        <v>0.0</v>
      </c>
      <c r="F58" t="n" s="9">
        <v>0.0</v>
      </c>
      <c r="G58" t="n" s="18">
        <v>1.0</v>
      </c>
    </row>
    <row r="59">
      <c r="A59" t="n" s="9">
        <v>57.0</v>
      </c>
      <c r="B59" t="s" s="9">
        <v>350</v>
      </c>
      <c r="C59" t="s" s="9">
        <v>351</v>
      </c>
      <c r="D59" t="n" s="9">
        <v>2.0</v>
      </c>
      <c r="E59" t="n" s="9">
        <v>0.0</v>
      </c>
      <c r="F59" t="n" s="9">
        <v>0.0</v>
      </c>
      <c r="G59" t="n" s="18">
        <v>1.0</v>
      </c>
    </row>
    <row r="60">
      <c r="A60" t="n" s="9">
        <v>58.0</v>
      </c>
      <c r="B60" t="s" s="9">
        <v>352</v>
      </c>
      <c r="C60" t="s" s="9">
        <v>353</v>
      </c>
      <c r="D60" t="n" s="9">
        <v>1.0</v>
      </c>
      <c r="E60" t="n" s="9">
        <v>0.0</v>
      </c>
      <c r="F60" t="n" s="9">
        <v>0.0</v>
      </c>
      <c r="G60" t="n" s="18">
        <v>1.0</v>
      </c>
    </row>
    <row r="61">
      <c r="A61" t="n" s="9">
        <v>59.0</v>
      </c>
      <c r="B61" t="s" s="9">
        <v>354</v>
      </c>
      <c r="C61" t="s" s="9">
        <v>355</v>
      </c>
      <c r="D61" t="n" s="9">
        <v>1.0</v>
      </c>
      <c r="E61" t="n" s="9">
        <v>0.0</v>
      </c>
      <c r="F61" t="n" s="9">
        <v>0.0</v>
      </c>
      <c r="G61" t="n" s="18">
        <v>1.0</v>
      </c>
    </row>
    <row r="62">
      <c r="A62" t="n" s="9">
        <v>60.0</v>
      </c>
      <c r="B62" t="s" s="9">
        <v>356</v>
      </c>
      <c r="C62" t="s" s="9">
        <v>357</v>
      </c>
      <c r="D62" t="n" s="9">
        <v>1.0</v>
      </c>
      <c r="E62" t="n" s="9">
        <v>0.0</v>
      </c>
      <c r="F62" t="n" s="9">
        <v>0.0</v>
      </c>
      <c r="G62" t="n" s="18">
        <v>1.0</v>
      </c>
    </row>
    <row r="63">
      <c r="A63" t="n" s="9">
        <v>61.0</v>
      </c>
      <c r="B63" t="s" s="9">
        <v>358</v>
      </c>
      <c r="C63" t="s" s="9">
        <v>359</v>
      </c>
      <c r="D63" t="n" s="9">
        <v>2.0</v>
      </c>
      <c r="E63" t="n" s="9">
        <v>0.0</v>
      </c>
      <c r="F63" t="n" s="9">
        <v>0.0</v>
      </c>
      <c r="G63" t="n" s="18">
        <v>1.0</v>
      </c>
    </row>
    <row r="64">
      <c r="A64" t="n" s="9">
        <v>62.0</v>
      </c>
      <c r="B64" t="s" s="9">
        <v>360</v>
      </c>
      <c r="C64" t="s" s="9">
        <v>361</v>
      </c>
      <c r="D64" t="n" s="9">
        <v>1.0</v>
      </c>
      <c r="E64" t="n" s="9">
        <v>0.0</v>
      </c>
      <c r="F64" t="n" s="9">
        <v>0.0</v>
      </c>
      <c r="G64" t="n" s="18">
        <v>1.0</v>
      </c>
    </row>
    <row r="65">
      <c r="A65" t="n" s="9">
        <v>63.0</v>
      </c>
      <c r="B65" t="s" s="9">
        <v>362</v>
      </c>
      <c r="C65" t="s" s="9">
        <v>363</v>
      </c>
      <c r="D65" t="n" s="9">
        <v>2.0</v>
      </c>
      <c r="E65" t="n" s="9">
        <v>0.0</v>
      </c>
      <c r="F65" t="n" s="9">
        <v>0.0</v>
      </c>
      <c r="G65" t="n" s="18">
        <v>1.0</v>
      </c>
    </row>
    <row r="66">
      <c r="A66" s="9"/>
      <c r="B66" s="9"/>
      <c r="C66" t="s" s="9">
        <v>364</v>
      </c>
      <c r="D66" s="9">
        <f>SUM(D3:D65)</f>
      </c>
      <c r="E66" s="9">
        <f>SUM(E3:E65)</f>
      </c>
      <c r="F66" s="9">
        <f>SUM(F3:F65)</f>
      </c>
      <c r="G66" t="s" s="18">
        <v>365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G31"/>
  <sheetViews>
    <sheetView topLeftCell="A55" workbookViewId="0">
      <selection activeCell="M63" sqref="M63"/>
    </sheetView>
  </sheetViews>
  <sheetFormatPr defaultColWidth="9" defaultRowHeight="13.5" outlineLevelCol="6"/>
  <cols>
    <col min="2" max="2" customWidth="true" width="12.1333333333333" collapsed="false"/>
    <col min="3" max="3" customWidth="true" width="17.8833333333333" collapsed="false"/>
    <col min="4" max="4" customWidth="true" width="10.5" collapsed="false"/>
  </cols>
  <sheetData>
    <row r="1" ht="14.25" spans="1:2">
      <c r="A1" s="1" t="s">
        <v>73</v>
      </c>
      <c r="B1" s="1"/>
    </row>
    <row r="2" ht="24.75" spans="1:7">
      <c r="A2" s="2" t="s">
        <v>12</v>
      </c>
      <c r="B2" s="3" t="s">
        <v>65</v>
      </c>
      <c r="C2" s="3" t="s">
        <v>19</v>
      </c>
      <c r="D2" s="3" t="s">
        <v>74</v>
      </c>
      <c r="E2" s="3" t="s">
        <v>75</v>
      </c>
      <c r="F2" s="3" t="s">
        <v>76</v>
      </c>
      <c r="G2" s="3" t="s">
        <v>45</v>
      </c>
    </row>
    <row r="3">
      <c r="A3" t="n" s="9">
        <v>1.0</v>
      </c>
      <c r="B3" t="s" s="9">
        <v>237</v>
      </c>
      <c r="C3" t="s" s="9">
        <v>238</v>
      </c>
      <c r="D3" t="s" s="9">
        <v>365</v>
      </c>
      <c r="E3" t="s" s="9">
        <v>365</v>
      </c>
      <c r="F3" t="s" s="9">
        <v>365</v>
      </c>
      <c r="G3" t="s" s="9">
        <v>365</v>
      </c>
    </row>
    <row r="4">
      <c r="A4" t="n" s="9">
        <v>2.0</v>
      </c>
      <c r="B4" t="s" s="9">
        <v>240</v>
      </c>
      <c r="C4" t="s" s="9">
        <v>241</v>
      </c>
      <c r="D4" t="s" s="9">
        <v>365</v>
      </c>
      <c r="E4" t="s" s="9">
        <v>365</v>
      </c>
      <c r="F4" t="s" s="9">
        <v>365</v>
      </c>
      <c r="G4" t="s" s="9">
        <v>365</v>
      </c>
    </row>
    <row r="5">
      <c r="A5" t="n" s="9">
        <v>3.0</v>
      </c>
      <c r="B5" t="s" s="9">
        <v>242</v>
      </c>
      <c r="C5" t="s" s="9">
        <v>243</v>
      </c>
      <c r="D5" t="s" s="9">
        <v>365</v>
      </c>
      <c r="E5" t="s" s="9">
        <v>365</v>
      </c>
      <c r="F5" t="s" s="9">
        <v>365</v>
      </c>
      <c r="G5" t="s" s="9">
        <v>365</v>
      </c>
    </row>
    <row r="6">
      <c r="A6" t="n" s="9">
        <v>4.0</v>
      </c>
      <c r="B6" t="s" s="9">
        <v>244</v>
      </c>
      <c r="C6" t="s" s="9">
        <v>245</v>
      </c>
      <c r="D6" t="s" s="9">
        <v>365</v>
      </c>
      <c r="E6" t="s" s="9">
        <v>365</v>
      </c>
      <c r="F6" t="s" s="9">
        <v>365</v>
      </c>
      <c r="G6" t="s" s="9">
        <v>365</v>
      </c>
    </row>
    <row r="7">
      <c r="A7" t="n" s="9">
        <v>5.0</v>
      </c>
      <c r="B7" t="s" s="9">
        <v>246</v>
      </c>
      <c r="C7" t="s" s="9">
        <v>247</v>
      </c>
      <c r="D7" t="s" s="9">
        <v>365</v>
      </c>
      <c r="E7" t="s" s="9">
        <v>365</v>
      </c>
      <c r="F7" t="s" s="9">
        <v>365</v>
      </c>
      <c r="G7" t="s" s="9">
        <v>365</v>
      </c>
    </row>
    <row r="8">
      <c r="A8" t="n" s="9">
        <v>6.0</v>
      </c>
      <c r="B8" t="s" s="9">
        <v>248</v>
      </c>
      <c r="C8" t="s" s="9">
        <v>249</v>
      </c>
      <c r="D8" t="s" s="9">
        <v>365</v>
      </c>
      <c r="E8" t="s" s="9">
        <v>365</v>
      </c>
      <c r="F8" t="s" s="9">
        <v>365</v>
      </c>
      <c r="G8" t="s" s="9">
        <v>365</v>
      </c>
    </row>
    <row r="9">
      <c r="A9" t="n" s="9">
        <v>7.0</v>
      </c>
      <c r="B9" t="s" s="9">
        <v>250</v>
      </c>
      <c r="C9" t="s" s="9">
        <v>251</v>
      </c>
      <c r="D9" t="s" s="9">
        <v>365</v>
      </c>
      <c r="E9" t="s" s="9">
        <v>365</v>
      </c>
      <c r="F9" t="s" s="9">
        <v>365</v>
      </c>
      <c r="G9" t="s" s="9">
        <v>365</v>
      </c>
    </row>
    <row r="10">
      <c r="A10" t="n" s="9">
        <v>8.0</v>
      </c>
      <c r="B10" t="s" s="9">
        <v>252</v>
      </c>
      <c r="C10" t="s" s="9">
        <v>253</v>
      </c>
      <c r="D10" t="s" s="9">
        <v>365</v>
      </c>
      <c r="E10" t="s" s="9">
        <v>365</v>
      </c>
      <c r="F10" t="s" s="9">
        <v>365</v>
      </c>
      <c r="G10" t="s" s="9">
        <v>365</v>
      </c>
    </row>
    <row r="11">
      <c r="A11" t="n" s="9">
        <v>9.0</v>
      </c>
      <c r="B11" t="s" s="9">
        <v>254</v>
      </c>
      <c r="C11" t="s" s="9">
        <v>255</v>
      </c>
      <c r="D11" t="s" s="9">
        <v>365</v>
      </c>
      <c r="E11" t="s" s="9">
        <v>365</v>
      </c>
      <c r="F11" t="s" s="9">
        <v>365</v>
      </c>
      <c r="G11" t="s" s="9">
        <v>365</v>
      </c>
    </row>
    <row r="12">
      <c r="A12" t="n" s="9">
        <v>10.0</v>
      </c>
      <c r="B12" t="s" s="9">
        <v>256</v>
      </c>
      <c r="C12" t="s" s="9">
        <v>257</v>
      </c>
      <c r="D12" t="s" s="9">
        <v>365</v>
      </c>
      <c r="E12" t="s" s="9">
        <v>365</v>
      </c>
      <c r="F12" t="s" s="9">
        <v>365</v>
      </c>
      <c r="G12" t="s" s="9">
        <v>365</v>
      </c>
    </row>
    <row r="13">
      <c r="A13" t="n" s="9">
        <v>11.0</v>
      </c>
      <c r="B13" t="s" s="9">
        <v>258</v>
      </c>
      <c r="C13" t="s" s="9">
        <v>259</v>
      </c>
      <c r="D13" t="s" s="9">
        <v>365</v>
      </c>
      <c r="E13" t="s" s="9">
        <v>365</v>
      </c>
      <c r="F13" t="s" s="9">
        <v>365</v>
      </c>
      <c r="G13" t="s" s="9">
        <v>365</v>
      </c>
    </row>
    <row r="14">
      <c r="A14" t="n" s="9">
        <v>12.0</v>
      </c>
      <c r="B14" t="s" s="9">
        <v>260</v>
      </c>
      <c r="C14" t="s" s="9">
        <v>261</v>
      </c>
      <c r="D14" t="s" s="9">
        <v>365</v>
      </c>
      <c r="E14" t="s" s="9">
        <v>365</v>
      </c>
      <c r="F14" t="s" s="9">
        <v>365</v>
      </c>
      <c r="G14" t="s" s="9">
        <v>365</v>
      </c>
    </row>
    <row r="15">
      <c r="A15" t="n" s="9">
        <v>13.0</v>
      </c>
      <c r="B15" t="s" s="9">
        <v>262</v>
      </c>
      <c r="C15" t="s" s="9">
        <v>263</v>
      </c>
      <c r="D15" t="s" s="9">
        <v>365</v>
      </c>
      <c r="E15" t="s" s="9">
        <v>365</v>
      </c>
      <c r="F15" t="s" s="9">
        <v>365</v>
      </c>
      <c r="G15" t="s" s="9">
        <v>365</v>
      </c>
    </row>
    <row r="16">
      <c r="A16" t="n" s="9">
        <v>14.0</v>
      </c>
      <c r="B16" t="s" s="9">
        <v>264</v>
      </c>
      <c r="C16" t="s" s="9">
        <v>265</v>
      </c>
      <c r="D16" t="s" s="9">
        <v>365</v>
      </c>
      <c r="E16" t="s" s="9">
        <v>365</v>
      </c>
      <c r="F16" t="s" s="9">
        <v>365</v>
      </c>
      <c r="G16" t="s" s="9">
        <v>365</v>
      </c>
    </row>
    <row r="17">
      <c r="A17" t="n" s="9">
        <v>15.0</v>
      </c>
      <c r="B17" t="s" s="9">
        <v>266</v>
      </c>
      <c r="C17" t="s" s="9">
        <v>267</v>
      </c>
      <c r="D17" t="s" s="9">
        <v>365</v>
      </c>
      <c r="E17" t="s" s="9">
        <v>365</v>
      </c>
      <c r="F17" t="s" s="9">
        <v>365</v>
      </c>
      <c r="G17" t="s" s="9">
        <v>365</v>
      </c>
    </row>
    <row r="18">
      <c r="A18" t="n" s="9">
        <v>16.0</v>
      </c>
      <c r="B18" t="s" s="9">
        <v>268</v>
      </c>
      <c r="C18" t="s" s="9">
        <v>269</v>
      </c>
      <c r="D18" t="s" s="9">
        <v>365</v>
      </c>
      <c r="E18" t="s" s="9">
        <v>365</v>
      </c>
      <c r="F18" t="s" s="9">
        <v>365</v>
      </c>
      <c r="G18" t="s" s="9">
        <v>365</v>
      </c>
    </row>
    <row r="19">
      <c r="A19" t="n" s="9">
        <v>17.0</v>
      </c>
      <c r="B19" t="s" s="9">
        <v>270</v>
      </c>
      <c r="C19" t="s" s="9">
        <v>271</v>
      </c>
      <c r="D19" t="s" s="9">
        <v>365</v>
      </c>
      <c r="E19" t="s" s="9">
        <v>365</v>
      </c>
      <c r="F19" t="s" s="9">
        <v>365</v>
      </c>
      <c r="G19" t="s" s="9">
        <v>365</v>
      </c>
    </row>
    <row r="20">
      <c r="A20" t="n" s="9">
        <v>18.0</v>
      </c>
      <c r="B20" t="s" s="9">
        <v>272</v>
      </c>
      <c r="C20" t="s" s="9">
        <v>273</v>
      </c>
      <c r="D20" t="s" s="9">
        <v>365</v>
      </c>
      <c r="E20" t="s" s="9">
        <v>365</v>
      </c>
      <c r="F20" t="s" s="9">
        <v>365</v>
      </c>
      <c r="G20" t="s" s="9">
        <v>365</v>
      </c>
    </row>
    <row r="21">
      <c r="A21" t="n" s="9">
        <v>19.0</v>
      </c>
      <c r="B21" t="s" s="9">
        <v>274</v>
      </c>
      <c r="C21" t="s" s="9">
        <v>275</v>
      </c>
      <c r="D21" t="s" s="9">
        <v>365</v>
      </c>
      <c r="E21" t="s" s="9">
        <v>365</v>
      </c>
      <c r="F21" t="s" s="9">
        <v>365</v>
      </c>
      <c r="G21" t="s" s="9">
        <v>365</v>
      </c>
    </row>
    <row r="22">
      <c r="A22" t="n" s="9">
        <v>20.0</v>
      </c>
      <c r="B22" t="s" s="9">
        <v>276</v>
      </c>
      <c r="C22" t="s" s="9">
        <v>277</v>
      </c>
      <c r="D22" t="s" s="9">
        <v>365</v>
      </c>
      <c r="E22" t="s" s="9">
        <v>365</v>
      </c>
      <c r="F22" t="s" s="9">
        <v>365</v>
      </c>
      <c r="G22" t="s" s="9">
        <v>365</v>
      </c>
    </row>
    <row r="23">
      <c r="A23" t="n" s="9">
        <v>21.0</v>
      </c>
      <c r="B23" t="s" s="9">
        <v>278</v>
      </c>
      <c r="C23" t="s" s="9">
        <v>279</v>
      </c>
      <c r="D23" t="s" s="9">
        <v>365</v>
      </c>
      <c r="E23" t="s" s="9">
        <v>365</v>
      </c>
      <c r="F23" t="s" s="9">
        <v>365</v>
      </c>
      <c r="G23" t="s" s="9">
        <v>365</v>
      </c>
    </row>
    <row r="24">
      <c r="A24" t="n" s="9">
        <v>22.0</v>
      </c>
      <c r="B24" t="s" s="9">
        <v>280</v>
      </c>
      <c r="C24" t="s" s="9">
        <v>281</v>
      </c>
      <c r="D24" t="s" s="9">
        <v>365</v>
      </c>
      <c r="E24" t="s" s="9">
        <v>365</v>
      </c>
      <c r="F24" t="s" s="9">
        <v>365</v>
      </c>
      <c r="G24" t="s" s="9">
        <v>365</v>
      </c>
    </row>
    <row r="25">
      <c r="A25" t="n" s="9">
        <v>23.0</v>
      </c>
      <c r="B25" t="s" s="9">
        <v>282</v>
      </c>
      <c r="C25" t="s" s="9">
        <v>283</v>
      </c>
      <c r="D25" t="s" s="9">
        <v>365</v>
      </c>
      <c r="E25" t="s" s="9">
        <v>365</v>
      </c>
      <c r="F25" t="s" s="9">
        <v>365</v>
      </c>
      <c r="G25" t="s" s="9">
        <v>365</v>
      </c>
    </row>
    <row r="26">
      <c r="A26" t="n" s="9">
        <v>24.0</v>
      </c>
      <c r="B26" t="s" s="9">
        <v>284</v>
      </c>
      <c r="C26" t="s" s="9">
        <v>285</v>
      </c>
      <c r="D26" t="s" s="9">
        <v>365</v>
      </c>
      <c r="E26" t="s" s="9">
        <v>365</v>
      </c>
      <c r="F26" t="s" s="9">
        <v>365</v>
      </c>
      <c r="G26" t="s" s="9">
        <v>365</v>
      </c>
    </row>
    <row r="27">
      <c r="A27" t="n" s="9">
        <v>25.0</v>
      </c>
      <c r="B27" t="s" s="9">
        <v>286</v>
      </c>
      <c r="C27" t="s" s="9">
        <v>287</v>
      </c>
      <c r="D27" t="s" s="9">
        <v>365</v>
      </c>
      <c r="E27" t="s" s="9">
        <v>365</v>
      </c>
      <c r="F27" t="s" s="9">
        <v>365</v>
      </c>
      <c r="G27" t="s" s="9">
        <v>365</v>
      </c>
    </row>
    <row r="28">
      <c r="A28" t="n" s="9">
        <v>26.0</v>
      </c>
      <c r="B28" t="s" s="9">
        <v>288</v>
      </c>
      <c r="C28" t="s" s="9">
        <v>289</v>
      </c>
      <c r="D28" t="s" s="9">
        <v>365</v>
      </c>
      <c r="E28" t="s" s="9">
        <v>365</v>
      </c>
      <c r="F28" t="s" s="9">
        <v>365</v>
      </c>
      <c r="G28" t="s" s="9">
        <v>365</v>
      </c>
    </row>
    <row r="29">
      <c r="A29" t="n" s="9">
        <v>27.0</v>
      </c>
      <c r="B29" t="s" s="9">
        <v>290</v>
      </c>
      <c r="C29" t="s" s="9">
        <v>291</v>
      </c>
      <c r="D29" t="s" s="9">
        <v>365</v>
      </c>
      <c r="E29" t="s" s="9">
        <v>365</v>
      </c>
      <c r="F29" t="s" s="9">
        <v>365</v>
      </c>
      <c r="G29" t="s" s="9">
        <v>365</v>
      </c>
    </row>
    <row r="30">
      <c r="A30" t="n" s="9">
        <v>28.0</v>
      </c>
      <c r="B30" t="s" s="9">
        <v>292</v>
      </c>
      <c r="C30" t="s" s="9">
        <v>293</v>
      </c>
      <c r="D30" t="s" s="9">
        <v>365</v>
      </c>
      <c r="E30" t="s" s="9">
        <v>365</v>
      </c>
      <c r="F30" t="s" s="9">
        <v>365</v>
      </c>
      <c r="G30" t="s" s="9">
        <v>365</v>
      </c>
    </row>
    <row r="31">
      <c r="A31" t="n" s="9">
        <v>29.0</v>
      </c>
      <c r="B31" t="s" s="9">
        <v>294</v>
      </c>
      <c r="C31" t="s" s="9">
        <v>295</v>
      </c>
      <c r="D31" t="s" s="9">
        <v>365</v>
      </c>
      <c r="E31" t="s" s="9">
        <v>365</v>
      </c>
      <c r="F31" t="s" s="9">
        <v>365</v>
      </c>
      <c r="G31" t="s" s="9">
        <v>365</v>
      </c>
    </row>
    <row r="32">
      <c r="A32" t="n" s="9">
        <v>30.0</v>
      </c>
      <c r="B32" t="s" s="9">
        <v>296</v>
      </c>
      <c r="C32" t="s" s="9">
        <v>297</v>
      </c>
      <c r="D32" t="s" s="9">
        <v>365</v>
      </c>
      <c r="E32" t="s" s="9">
        <v>365</v>
      </c>
      <c r="F32" t="s" s="9">
        <v>365</v>
      </c>
      <c r="G32" t="s" s="9">
        <v>365</v>
      </c>
    </row>
    <row r="33">
      <c r="A33" t="n" s="9">
        <v>31.0</v>
      </c>
      <c r="B33" t="s" s="9">
        <v>298</v>
      </c>
      <c r="C33" t="s" s="9">
        <v>299</v>
      </c>
      <c r="D33" t="s" s="9">
        <v>365</v>
      </c>
      <c r="E33" t="s" s="9">
        <v>365</v>
      </c>
      <c r="F33" t="s" s="9">
        <v>365</v>
      </c>
      <c r="G33" t="s" s="9">
        <v>365</v>
      </c>
    </row>
    <row r="34">
      <c r="A34" t="n" s="9">
        <v>32.0</v>
      </c>
      <c r="B34" t="s" s="9">
        <v>300</v>
      </c>
      <c r="C34" t="s" s="9">
        <v>301</v>
      </c>
      <c r="D34" t="s" s="9">
        <v>365</v>
      </c>
      <c r="E34" t="s" s="9">
        <v>365</v>
      </c>
      <c r="F34" t="s" s="9">
        <v>365</v>
      </c>
      <c r="G34" t="s" s="9">
        <v>365</v>
      </c>
    </row>
    <row r="35">
      <c r="A35" t="n" s="9">
        <v>33.0</v>
      </c>
      <c r="B35" t="s" s="9">
        <v>302</v>
      </c>
      <c r="C35" t="s" s="9">
        <v>303</v>
      </c>
      <c r="D35" t="s" s="9">
        <v>365</v>
      </c>
      <c r="E35" t="s" s="9">
        <v>365</v>
      </c>
      <c r="F35" t="s" s="9">
        <v>365</v>
      </c>
      <c r="G35" t="s" s="9">
        <v>365</v>
      </c>
    </row>
    <row r="36">
      <c r="A36" t="n" s="9">
        <v>34.0</v>
      </c>
      <c r="B36" t="s" s="9">
        <v>304</v>
      </c>
      <c r="C36" t="s" s="9">
        <v>305</v>
      </c>
      <c r="D36" t="s" s="9">
        <v>365</v>
      </c>
      <c r="E36" t="s" s="9">
        <v>365</v>
      </c>
      <c r="F36" t="s" s="9">
        <v>365</v>
      </c>
      <c r="G36" t="s" s="9">
        <v>365</v>
      </c>
    </row>
    <row r="37">
      <c r="A37" t="n" s="9">
        <v>35.0</v>
      </c>
      <c r="B37" t="s" s="9">
        <v>306</v>
      </c>
      <c r="C37" t="s" s="9">
        <v>307</v>
      </c>
      <c r="D37" t="s" s="9">
        <v>365</v>
      </c>
      <c r="E37" t="s" s="9">
        <v>365</v>
      </c>
      <c r="F37" t="s" s="9">
        <v>365</v>
      </c>
      <c r="G37" t="s" s="9">
        <v>365</v>
      </c>
    </row>
    <row r="38">
      <c r="A38" t="n" s="9">
        <v>36.0</v>
      </c>
      <c r="B38" t="s" s="9">
        <v>308</v>
      </c>
      <c r="C38" t="s" s="9">
        <v>309</v>
      </c>
      <c r="D38" t="s" s="9">
        <v>365</v>
      </c>
      <c r="E38" t="s" s="9">
        <v>365</v>
      </c>
      <c r="F38" t="s" s="9">
        <v>365</v>
      </c>
      <c r="G38" t="s" s="9">
        <v>365</v>
      </c>
    </row>
    <row r="39">
      <c r="A39" t="n" s="9">
        <v>37.0</v>
      </c>
      <c r="B39" t="s" s="9">
        <v>310</v>
      </c>
      <c r="C39" t="s" s="9">
        <v>311</v>
      </c>
      <c r="D39" t="s" s="9">
        <v>365</v>
      </c>
      <c r="E39" t="s" s="9">
        <v>365</v>
      </c>
      <c r="F39" t="s" s="9">
        <v>365</v>
      </c>
      <c r="G39" t="s" s="9">
        <v>365</v>
      </c>
    </row>
    <row r="40">
      <c r="A40" t="n" s="9">
        <v>38.0</v>
      </c>
      <c r="B40" t="s" s="9">
        <v>312</v>
      </c>
      <c r="C40" t="s" s="9">
        <v>313</v>
      </c>
      <c r="D40" t="s" s="9">
        <v>365</v>
      </c>
      <c r="E40" t="s" s="9">
        <v>365</v>
      </c>
      <c r="F40" t="s" s="9">
        <v>365</v>
      </c>
      <c r="G40" t="s" s="9">
        <v>365</v>
      </c>
    </row>
    <row r="41">
      <c r="A41" t="n" s="9">
        <v>39.0</v>
      </c>
      <c r="B41" t="s" s="9">
        <v>314</v>
      </c>
      <c r="C41" t="s" s="9">
        <v>315</v>
      </c>
      <c r="D41" t="s" s="9">
        <v>365</v>
      </c>
      <c r="E41" t="s" s="9">
        <v>365</v>
      </c>
      <c r="F41" t="s" s="9">
        <v>365</v>
      </c>
      <c r="G41" t="s" s="9">
        <v>365</v>
      </c>
    </row>
    <row r="42">
      <c r="A42" t="n" s="9">
        <v>40.0</v>
      </c>
      <c r="B42" t="s" s="9">
        <v>316</v>
      </c>
      <c r="C42" t="s" s="9">
        <v>317</v>
      </c>
      <c r="D42" t="s" s="9">
        <v>365</v>
      </c>
      <c r="E42" t="s" s="9">
        <v>365</v>
      </c>
      <c r="F42" t="s" s="9">
        <v>365</v>
      </c>
      <c r="G42" t="s" s="9">
        <v>365</v>
      </c>
    </row>
    <row r="43">
      <c r="A43" t="n" s="9">
        <v>41.0</v>
      </c>
      <c r="B43" t="s" s="9">
        <v>318</v>
      </c>
      <c r="C43" t="s" s="9">
        <v>319</v>
      </c>
      <c r="D43" t="s" s="9">
        <v>365</v>
      </c>
      <c r="E43" t="s" s="9">
        <v>365</v>
      </c>
      <c r="F43" t="s" s="9">
        <v>365</v>
      </c>
      <c r="G43" t="s" s="9">
        <v>365</v>
      </c>
    </row>
    <row r="44">
      <c r="A44" t="n" s="9">
        <v>42.0</v>
      </c>
      <c r="B44" t="s" s="9">
        <v>320</v>
      </c>
      <c r="C44" t="s" s="9">
        <v>321</v>
      </c>
      <c r="D44" t="s" s="9">
        <v>365</v>
      </c>
      <c r="E44" t="s" s="9">
        <v>365</v>
      </c>
      <c r="F44" t="s" s="9">
        <v>365</v>
      </c>
      <c r="G44" t="s" s="9">
        <v>365</v>
      </c>
    </row>
    <row r="45">
      <c r="A45" t="n" s="9">
        <v>43.0</v>
      </c>
      <c r="B45" t="s" s="9">
        <v>322</v>
      </c>
      <c r="C45" t="s" s="9">
        <v>323</v>
      </c>
      <c r="D45" t="s" s="9">
        <v>365</v>
      </c>
      <c r="E45" t="s" s="9">
        <v>365</v>
      </c>
      <c r="F45" t="s" s="9">
        <v>365</v>
      </c>
      <c r="G45" t="s" s="9">
        <v>365</v>
      </c>
    </row>
    <row r="46">
      <c r="A46" t="n" s="9">
        <v>44.0</v>
      </c>
      <c r="B46" t="s" s="9">
        <v>324</v>
      </c>
      <c r="C46" t="s" s="9">
        <v>325</v>
      </c>
      <c r="D46" t="s" s="9">
        <v>365</v>
      </c>
      <c r="E46" t="s" s="9">
        <v>365</v>
      </c>
      <c r="F46" t="s" s="9">
        <v>365</v>
      </c>
      <c r="G46" t="s" s="9">
        <v>365</v>
      </c>
    </row>
    <row r="47">
      <c r="A47" t="n" s="9">
        <v>45.0</v>
      </c>
      <c r="B47" t="s" s="9">
        <v>326</v>
      </c>
      <c r="C47" t="s" s="9">
        <v>327</v>
      </c>
      <c r="D47" t="s" s="9">
        <v>365</v>
      </c>
      <c r="E47" t="s" s="9">
        <v>365</v>
      </c>
      <c r="F47" t="s" s="9">
        <v>365</v>
      </c>
      <c r="G47" t="s" s="9">
        <v>365</v>
      </c>
    </row>
    <row r="48">
      <c r="A48" t="n" s="9">
        <v>46.0</v>
      </c>
      <c r="B48" t="s" s="9">
        <v>328</v>
      </c>
      <c r="C48" t="s" s="9">
        <v>329</v>
      </c>
      <c r="D48" t="s" s="9">
        <v>365</v>
      </c>
      <c r="E48" t="s" s="9">
        <v>365</v>
      </c>
      <c r="F48" t="s" s="9">
        <v>365</v>
      </c>
      <c r="G48" t="s" s="9">
        <v>365</v>
      </c>
    </row>
    <row r="49">
      <c r="A49" t="n" s="9">
        <v>47.0</v>
      </c>
      <c r="B49" t="s" s="9">
        <v>330</v>
      </c>
      <c r="C49" t="s" s="9">
        <v>331</v>
      </c>
      <c r="D49" t="s" s="9">
        <v>365</v>
      </c>
      <c r="E49" t="s" s="9">
        <v>365</v>
      </c>
      <c r="F49" t="s" s="9">
        <v>365</v>
      </c>
      <c r="G49" t="s" s="9">
        <v>365</v>
      </c>
    </row>
    <row r="50">
      <c r="A50" t="n" s="9">
        <v>48.0</v>
      </c>
      <c r="B50" t="s" s="9">
        <v>332</v>
      </c>
      <c r="C50" t="s" s="9">
        <v>333</v>
      </c>
      <c r="D50" t="s" s="9">
        <v>365</v>
      </c>
      <c r="E50" t="s" s="9">
        <v>365</v>
      </c>
      <c r="F50" t="s" s="9">
        <v>365</v>
      </c>
      <c r="G50" t="s" s="9">
        <v>365</v>
      </c>
    </row>
    <row r="51">
      <c r="A51" t="n" s="9">
        <v>49.0</v>
      </c>
      <c r="B51" t="s" s="9">
        <v>334</v>
      </c>
      <c r="C51" t="s" s="9">
        <v>335</v>
      </c>
      <c r="D51" t="s" s="9">
        <v>365</v>
      </c>
      <c r="E51" t="s" s="9">
        <v>365</v>
      </c>
      <c r="F51" t="s" s="9">
        <v>365</v>
      </c>
      <c r="G51" t="s" s="9">
        <v>365</v>
      </c>
    </row>
    <row r="52">
      <c r="A52" t="n" s="9">
        <v>50.0</v>
      </c>
      <c r="B52" t="s" s="9">
        <v>336</v>
      </c>
      <c r="C52" t="s" s="9">
        <v>337</v>
      </c>
      <c r="D52" t="s" s="9">
        <v>365</v>
      </c>
      <c r="E52" t="s" s="9">
        <v>365</v>
      </c>
      <c r="F52" t="s" s="9">
        <v>365</v>
      </c>
      <c r="G52" t="s" s="9">
        <v>365</v>
      </c>
    </row>
    <row r="53">
      <c r="A53" t="n" s="9">
        <v>51.0</v>
      </c>
      <c r="B53" t="s" s="9">
        <v>338</v>
      </c>
      <c r="C53" t="s" s="9">
        <v>339</v>
      </c>
      <c r="D53" t="s" s="9">
        <v>365</v>
      </c>
      <c r="E53" t="s" s="9">
        <v>365</v>
      </c>
      <c r="F53" t="s" s="9">
        <v>365</v>
      </c>
      <c r="G53" t="s" s="9">
        <v>365</v>
      </c>
    </row>
    <row r="54">
      <c r="A54" t="n" s="9">
        <v>52.0</v>
      </c>
      <c r="B54" t="s" s="9">
        <v>340</v>
      </c>
      <c r="C54" t="s" s="9">
        <v>341</v>
      </c>
      <c r="D54" t="s" s="9">
        <v>365</v>
      </c>
      <c r="E54" t="s" s="9">
        <v>365</v>
      </c>
      <c r="F54" t="s" s="9">
        <v>365</v>
      </c>
      <c r="G54" t="s" s="9">
        <v>365</v>
      </c>
    </row>
    <row r="55">
      <c r="A55" t="n" s="9">
        <v>53.0</v>
      </c>
      <c r="B55" t="s" s="9">
        <v>342</v>
      </c>
      <c r="C55" t="s" s="9">
        <v>343</v>
      </c>
      <c r="D55" t="s" s="9">
        <v>365</v>
      </c>
      <c r="E55" t="s" s="9">
        <v>365</v>
      </c>
      <c r="F55" t="s" s="9">
        <v>365</v>
      </c>
      <c r="G55" t="s" s="9">
        <v>365</v>
      </c>
    </row>
    <row r="56">
      <c r="A56" t="n" s="9">
        <v>54.0</v>
      </c>
      <c r="B56" t="s" s="9">
        <v>344</v>
      </c>
      <c r="C56" t="s" s="9">
        <v>345</v>
      </c>
      <c r="D56" t="s" s="9">
        <v>365</v>
      </c>
      <c r="E56" t="s" s="9">
        <v>365</v>
      </c>
      <c r="F56" t="s" s="9">
        <v>365</v>
      </c>
      <c r="G56" t="s" s="9">
        <v>365</v>
      </c>
    </row>
    <row r="57">
      <c r="A57" t="n" s="9">
        <v>55.0</v>
      </c>
      <c r="B57" t="s" s="9">
        <v>346</v>
      </c>
      <c r="C57" t="s" s="9">
        <v>347</v>
      </c>
      <c r="D57" t="s" s="9">
        <v>365</v>
      </c>
      <c r="E57" t="s" s="9">
        <v>365</v>
      </c>
      <c r="F57" t="s" s="9">
        <v>365</v>
      </c>
      <c r="G57" t="s" s="9">
        <v>365</v>
      </c>
    </row>
    <row r="58">
      <c r="A58" t="n" s="9">
        <v>56.0</v>
      </c>
      <c r="B58" t="s" s="9">
        <v>348</v>
      </c>
      <c r="C58" t="s" s="9">
        <v>349</v>
      </c>
      <c r="D58" t="s" s="9">
        <v>365</v>
      </c>
      <c r="E58" t="s" s="9">
        <v>365</v>
      </c>
      <c r="F58" t="s" s="9">
        <v>365</v>
      </c>
      <c r="G58" t="s" s="9">
        <v>365</v>
      </c>
    </row>
    <row r="59">
      <c r="A59" t="n" s="9">
        <v>57.0</v>
      </c>
      <c r="B59" t="s" s="9">
        <v>350</v>
      </c>
      <c r="C59" t="s" s="9">
        <v>351</v>
      </c>
      <c r="D59" t="s" s="9">
        <v>365</v>
      </c>
      <c r="E59" t="s" s="9">
        <v>365</v>
      </c>
      <c r="F59" t="s" s="9">
        <v>365</v>
      </c>
      <c r="G59" t="s" s="9">
        <v>365</v>
      </c>
    </row>
    <row r="60">
      <c r="A60" t="n" s="9">
        <v>58.0</v>
      </c>
      <c r="B60" t="s" s="9">
        <v>352</v>
      </c>
      <c r="C60" t="s" s="9">
        <v>353</v>
      </c>
      <c r="D60" t="s" s="9">
        <v>365</v>
      </c>
      <c r="E60" t="s" s="9">
        <v>365</v>
      </c>
      <c r="F60" t="s" s="9">
        <v>365</v>
      </c>
      <c r="G60" t="s" s="9">
        <v>365</v>
      </c>
    </row>
    <row r="61">
      <c r="A61" t="n" s="9">
        <v>59.0</v>
      </c>
      <c r="B61" t="s" s="9">
        <v>354</v>
      </c>
      <c r="C61" t="s" s="9">
        <v>355</v>
      </c>
      <c r="D61" t="s" s="9">
        <v>365</v>
      </c>
      <c r="E61" t="s" s="9">
        <v>365</v>
      </c>
      <c r="F61" t="s" s="9">
        <v>365</v>
      </c>
      <c r="G61" t="s" s="9">
        <v>365</v>
      </c>
    </row>
    <row r="62">
      <c r="A62" t="n" s="9">
        <v>60.0</v>
      </c>
      <c r="B62" t="s" s="9">
        <v>356</v>
      </c>
      <c r="C62" t="s" s="9">
        <v>357</v>
      </c>
      <c r="D62" t="s" s="9">
        <v>365</v>
      </c>
      <c r="E62" t="s" s="9">
        <v>365</v>
      </c>
      <c r="F62" t="s" s="9">
        <v>365</v>
      </c>
      <c r="G62" t="s" s="9">
        <v>365</v>
      </c>
    </row>
    <row r="63">
      <c r="A63" t="n" s="9">
        <v>61.0</v>
      </c>
      <c r="B63" t="s" s="9">
        <v>358</v>
      </c>
      <c r="C63" t="s" s="9">
        <v>359</v>
      </c>
      <c r="D63" t="s" s="9">
        <v>365</v>
      </c>
      <c r="E63" t="s" s="9">
        <v>365</v>
      </c>
      <c r="F63" t="s" s="9">
        <v>365</v>
      </c>
      <c r="G63" t="s" s="9">
        <v>365</v>
      </c>
    </row>
    <row r="64">
      <c r="A64" t="n" s="9">
        <v>62.0</v>
      </c>
      <c r="B64" t="s" s="9">
        <v>360</v>
      </c>
      <c r="C64" t="s" s="9">
        <v>361</v>
      </c>
      <c r="D64" t="s" s="9">
        <v>365</v>
      </c>
      <c r="E64" t="s" s="9">
        <v>365</v>
      </c>
      <c r="F64" t="s" s="9">
        <v>365</v>
      </c>
      <c r="G64" t="s" s="9">
        <v>365</v>
      </c>
    </row>
    <row r="65">
      <c r="A65" t="n" s="9">
        <v>63.0</v>
      </c>
      <c r="B65" t="s" s="9">
        <v>362</v>
      </c>
      <c r="C65" t="s" s="9">
        <v>363</v>
      </c>
      <c r="D65" t="s" s="9">
        <v>365</v>
      </c>
      <c r="E65" t="s" s="9">
        <v>365</v>
      </c>
      <c r="F65" t="s" s="9">
        <v>365</v>
      </c>
      <c r="G65" t="s" s="9">
        <v>365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5"/>
  <sheetViews>
    <sheetView workbookViewId="0">
      <selection activeCell="F19" sqref="F19"/>
    </sheetView>
  </sheetViews>
  <sheetFormatPr defaultColWidth="9" defaultRowHeight="13.5" outlineLevelRow="4" outlineLevelCol="5"/>
  <cols>
    <col min="2" max="2" customWidth="true" width="12.1333333333333" collapsed="false"/>
    <col min="3" max="3" customWidth="true" width="17.8833333333333" collapsed="false"/>
    <col min="4" max="4" customWidth="true" width="9.63333333333333" collapsed="false"/>
  </cols>
  <sheetData>
    <row r="1" ht="14.25" spans="1:2">
      <c r="A1" s="1" t="s">
        <v>77</v>
      </c>
      <c r="B1" s="1"/>
    </row>
    <row r="2" ht="24.75" spans="1:6">
      <c r="A2" s="2" t="s">
        <v>12</v>
      </c>
      <c r="B2" s="3" t="s">
        <v>78</v>
      </c>
      <c r="C2" s="3" t="s">
        <v>74</v>
      </c>
      <c r="D2" s="3" t="s">
        <v>79</v>
      </c>
      <c r="E2" s="3" t="s">
        <v>76</v>
      </c>
      <c r="F2" s="3" t="s">
        <v>45</v>
      </c>
    </row>
    <row r="3" ht="14.25" spans="1:6">
      <c r="A3" s="4">
        <v>1</v>
      </c>
      <c r="B3" s="5" t="s">
        <v>25</v>
      </c>
      <c r="C3" s="5" t="n">
        <v>0.0</v>
      </c>
      <c r="D3" s="5" t="n">
        <v>0.0</v>
      </c>
      <c r="E3" s="5" t="n">
        <v>0.0</v>
      </c>
      <c r="F3" s="5">
        <f>IF(COUNT(E3)=0,"-",IF(E3=0,"-",C3/E3))</f>
      </c>
    </row>
    <row r="4" ht="14.25" spans="1:6">
      <c r="A4" s="4">
        <v>2</v>
      </c>
      <c r="B4" s="5" t="s">
        <v>26</v>
      </c>
      <c r="C4" s="5" t="n">
        <v>0.0</v>
      </c>
      <c r="D4" s="5" t="n">
        <v>0.0</v>
      </c>
      <c r="E4" s="5" t="n">
        <v>0.0</v>
      </c>
      <c r="F4" s="5">
        <f>IF(COUNT(E4)=0,"-",IF(E4=0,"-",C4/E4))</f>
      </c>
    </row>
    <row r="5" ht="14.25" spans="1:6">
      <c r="A5" s="4">
        <v>3</v>
      </c>
      <c r="B5" s="5" t="s">
        <v>27</v>
      </c>
      <c r="C5" s="5" t="n">
        <v>0.0</v>
      </c>
      <c r="D5" s="5" t="n">
        <v>0.0</v>
      </c>
      <c r="E5" s="5" t="n">
        <v>0.0</v>
      </c>
      <c r="F5" s="5">
        <f>IF(COUNT(E5)=0,"-",IF(E5=0,"-",C5/E5))</f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5"/>
  <sheetViews>
    <sheetView workbookViewId="0">
      <selection activeCell="A1" sqref="$A1:$XFD1"/>
    </sheetView>
  </sheetViews>
  <sheetFormatPr defaultColWidth="9" defaultRowHeight="13.5" outlineLevelRow="4" outlineLevelCol="5"/>
  <cols>
    <col min="2" max="2" customWidth="true" width="12.1333333333333" collapsed="false"/>
    <col min="3" max="3" customWidth="true" width="17.8833333333333" collapsed="false"/>
    <col min="4" max="4" customWidth="true" width="9.63333333333333" collapsed="false"/>
  </cols>
  <sheetData>
    <row r="1" ht="14.25" spans="1:2">
      <c r="A1" s="1" t="s">
        <v>80</v>
      </c>
      <c r="B1" s="1"/>
    </row>
    <row r="2" ht="24.75" spans="1:6">
      <c r="A2" s="2" t="s">
        <v>12</v>
      </c>
      <c r="B2" s="3" t="s">
        <v>81</v>
      </c>
      <c r="C2" s="3" t="s">
        <v>74</v>
      </c>
      <c r="D2" s="3" t="s">
        <v>79</v>
      </c>
      <c r="E2" s="3" t="s">
        <v>76</v>
      </c>
      <c r="F2" s="3" t="s">
        <v>45</v>
      </c>
    </row>
    <row r="3" ht="14.25" spans="1:6">
      <c r="A3" s="4">
        <v>1</v>
      </c>
      <c r="B3" s="5" t="s">
        <v>25</v>
      </c>
      <c r="C3" s="5" t="n">
        <v>0.0</v>
      </c>
      <c r="D3" s="5" t="n">
        <v>0.0</v>
      </c>
      <c r="E3" s="5" t="n">
        <v>0.0</v>
      </c>
      <c r="F3" s="5">
        <f>IF(COUNT(E3)=0,"-",IF(E3=0,"-",C3/E3))</f>
      </c>
    </row>
    <row r="4" ht="14.25" spans="1:6">
      <c r="A4" s="4">
        <v>2</v>
      </c>
      <c r="B4" s="5" t="s">
        <v>26</v>
      </c>
      <c r="C4" s="5" t="n">
        <v>0.0</v>
      </c>
      <c r="D4" s="5" t="n">
        <v>0.0</v>
      </c>
      <c r="E4" s="5" t="n">
        <v>0.0</v>
      </c>
      <c r="F4" s="5">
        <f>IF(COUNT(E4)=0,"-",IF(E4=0,"-",C4/E4))</f>
      </c>
    </row>
    <row r="5" ht="14.25" spans="1:6">
      <c r="A5" s="4">
        <v>3</v>
      </c>
      <c r="B5" s="5" t="s">
        <v>27</v>
      </c>
      <c r="C5" s="5" t="n">
        <v>0.0</v>
      </c>
      <c r="D5" s="5" t="n">
        <v>0.0</v>
      </c>
      <c r="E5" s="5" t="n">
        <v>0.0</v>
      </c>
      <c r="F5" s="5">
        <f>IF(COUNT(E5)=0,"-",IF(E5=0,"-",C5/E5))</f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I2"/>
  <sheetViews>
    <sheetView workbookViewId="0">
      <selection activeCell="I3" sqref="I3"/>
    </sheetView>
  </sheetViews>
  <sheetFormatPr defaultColWidth="9" defaultRowHeight="13.5" outlineLevelRow="1"/>
  <cols>
    <col min="2" max="2" customWidth="true" width="15.75" collapsed="false"/>
    <col min="3" max="3" customWidth="true" width="20.1333333333333" collapsed="false"/>
    <col min="4" max="4" customWidth="true" width="18.1333333333333" collapsed="false"/>
    <col min="5" max="5" customWidth="true" width="16.5" collapsed="false"/>
    <col min="6" max="6" customWidth="true" width="26.75" collapsed="false"/>
    <col min="7" max="7" customWidth="true" width="17.3833333333333" collapsed="false"/>
    <col min="8" max="8" customWidth="true" width="17.75" collapsed="false"/>
    <col min="9" max="9" customWidth="true" width="15.1333333333333" collapsed="false"/>
  </cols>
  <sheetData>
    <row r="1" ht="14.25" spans="1:2">
      <c r="A1" s="1" t="s">
        <v>82</v>
      </c>
      <c r="B1" s="1"/>
    </row>
    <row r="2" ht="14.25" spans="1:9">
      <c r="A2" s="2" t="s">
        <v>12</v>
      </c>
      <c r="B2" s="3" t="s">
        <v>83</v>
      </c>
      <c r="C2" s="3" t="s">
        <v>84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测试报告</vt:lpstr>
      <vt:lpstr>质量标准</vt:lpstr>
      <vt:lpstr>3.3.1需求覆盖分析</vt:lpstr>
      <vt:lpstr>3.3.2测试执行分析</vt:lpstr>
      <vt:lpstr>3.3.3缺陷分析_基于需求</vt:lpstr>
      <vt:lpstr>3.3.4缺陷分析_基于严重程度</vt:lpstr>
      <vt:lpstr>3.3.5缺陷分析_基于修复率</vt:lpstr>
      <vt:lpstr>3.3.6缺陷详情列表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lastModifiedBy>lenovo</lastModifiedBy>
  <dcterms:modified xsi:type="dcterms:W3CDTF">2024-08-22T07:46:13Z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2052-12.8.2.17134</vt:lpwstr>
  </property>
  <property fmtid="{D5CDD505-2E9C-101B-9397-08002B2CF9AE}" pid="3" name="ICV">
    <vt:lpwstr>ACA188DB7D9C45D5B1A0F112509EB62D_12</vt:lpwstr>
  </property>
</Properties>
</file>