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D:\工作\游戏\骰宝\"/>
    </mc:Choice>
  </mc:AlternateContent>
  <xr:revisionPtr revIDLastSave="0" documentId="13_ncr:1_{950BDD08-FB6E-466C-8DD5-149D412617C5}" xr6:coauthVersionLast="45" xr6:coauthVersionMax="45" xr10:uidLastSave="{00000000-0000-0000-0000-000000000000}"/>
  <bookViews>
    <workbookView xWindow="-120" yWindow="-120" windowWidth="29040" windowHeight="15840" xr2:uid="{00000000-000D-0000-FFFF-FFFF00000000}"/>
  </bookViews>
  <sheets>
    <sheet name="数值模型" sheetId="1" r:id="rId1"/>
    <sheet name="房间参数" sheetId="2" r:id="rId2"/>
    <sheet name="Sheet3" sheetId="3" r:id="rId3"/>
  </sheets>
  <definedNames>
    <definedName name="_xlnm._FilterDatabase" localSheetId="2" hidden="1">Sheet3!$C$2:$C$56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3" i="1" l="1"/>
  <c r="F33" i="1" s="1"/>
  <c r="D32" i="1"/>
  <c r="F32" i="1" s="1"/>
  <c r="D31" i="1"/>
  <c r="F31" i="1" s="1"/>
  <c r="D30" i="1"/>
  <c r="F30" i="1" s="1"/>
  <c r="D29" i="1"/>
  <c r="F29" i="1" s="1"/>
  <c r="D28" i="1"/>
  <c r="F28" i="1" s="1"/>
  <c r="D27" i="1"/>
  <c r="F27" i="1" s="1"/>
  <c r="D26" i="1"/>
  <c r="F26" i="1" s="1"/>
  <c r="D25" i="1"/>
  <c r="F25" i="1" s="1"/>
  <c r="D24" i="1"/>
  <c r="F24" i="1" s="1"/>
  <c r="D23" i="1"/>
  <c r="F23" i="1" s="1"/>
  <c r="D22" i="1"/>
  <c r="F22" i="1" s="1"/>
  <c r="D21" i="1"/>
  <c r="F21" i="1" s="1"/>
  <c r="D20" i="1"/>
  <c r="F20" i="1" s="1"/>
  <c r="D15" i="1"/>
  <c r="F15" i="1" s="1"/>
  <c r="D16" i="1"/>
  <c r="F16" i="1" s="1"/>
  <c r="D17" i="1"/>
  <c r="F17" i="1" s="1"/>
  <c r="D18" i="1"/>
  <c r="F18" i="1" s="1"/>
  <c r="D19" i="1"/>
  <c r="F19" i="1" s="1"/>
  <c r="D14" i="1"/>
  <c r="F14" i="1" s="1"/>
  <c r="D36" i="1"/>
  <c r="D35" i="1"/>
  <c r="D34" i="1"/>
  <c r="D13" i="1"/>
  <c r="F13" i="1" s="1"/>
  <c r="D8" i="1"/>
  <c r="F8" i="1" s="1"/>
  <c r="D9" i="1"/>
  <c r="F9" i="1" s="1"/>
  <c r="D10" i="1"/>
  <c r="F10" i="1" s="1"/>
  <c r="D11" i="1"/>
  <c r="F11" i="1" s="1"/>
  <c r="D12" i="1"/>
  <c r="F12" i="1" s="1"/>
  <c r="D7" i="1"/>
  <c r="F7" i="1" s="1"/>
  <c r="D6" i="1"/>
  <c r="F6" i="1" s="1"/>
  <c r="D5" i="1"/>
  <c r="F5" i="1" s="1"/>
  <c r="F37" i="1" l="1"/>
</calcChain>
</file>

<file path=xl/sharedStrings.xml><?xml version="1.0" encoding="utf-8"?>
<sst xmlns="http://schemas.openxmlformats.org/spreadsheetml/2006/main" count="140" uniqueCount="127">
  <si>
    <t>骰宝数值</t>
  </si>
  <si>
    <t>一.基础几率和赔率</t>
  </si>
  <si>
    <t>大</t>
  </si>
  <si>
    <t>小</t>
  </si>
  <si>
    <t>豹子</t>
  </si>
  <si>
    <t>对1</t>
  </si>
  <si>
    <t>对2</t>
  </si>
  <si>
    <t>对3</t>
  </si>
  <si>
    <t>对4</t>
  </si>
  <si>
    <t>对5</t>
  </si>
  <si>
    <t>对6</t>
  </si>
  <si>
    <t>4点</t>
  </si>
  <si>
    <t>5点</t>
  </si>
  <si>
    <t>6点</t>
  </si>
  <si>
    <t>7点</t>
  </si>
  <si>
    <t>8点</t>
  </si>
  <si>
    <t>9点</t>
  </si>
  <si>
    <t>10点</t>
  </si>
  <si>
    <t>11点</t>
  </si>
  <si>
    <t>12点</t>
  </si>
  <si>
    <t>13点</t>
  </si>
  <si>
    <t>14点</t>
  </si>
  <si>
    <t>15点</t>
  </si>
  <si>
    <t>16点</t>
  </si>
  <si>
    <t>17点</t>
  </si>
  <si>
    <t>三军1</t>
  </si>
  <si>
    <t>三军2</t>
  </si>
  <si>
    <t>三军3</t>
  </si>
  <si>
    <t>几率</t>
  </si>
  <si>
    <t>注区</t>
  </si>
  <si>
    <t>组合</t>
  </si>
  <si>
    <t>倍率</t>
  </si>
  <si>
    <t>单点回报率</t>
  </si>
  <si>
    <t>三军任意1点下注</t>
  </si>
  <si>
    <t>二.说明</t>
  </si>
  <si>
    <t>1.骰宝本身回报率不是很高，但是通过组合下注的方式在运气很好的时候单次收益会很高</t>
  </si>
  <si>
    <t>2.游戏采用类似红黑的库存系统对全局输赢进行控制，保证一定资金量内的回报率，同时可能会针对部分用户进行点控</t>
  </si>
  <si>
    <t>3.游戏收取用户盈利金额中的一部分作为服务费，通过管端设置RTP可以在库存系统中收入或者返还部分税收（服务费暂定3%）</t>
  </si>
  <si>
    <t>骰子组合总量</t>
  </si>
  <si>
    <t>4.骰宝数字组合一共有56种，每次根据真实用户的下注点和金额计算出每个组合的盈亏情况，通过库存判断出点</t>
  </si>
  <si>
    <t>三.引用参数</t>
  </si>
  <si>
    <t>库存下限</t>
  </si>
  <si>
    <t>库存上限</t>
  </si>
  <si>
    <t>上限最大值</t>
  </si>
  <si>
    <t>服务费率</t>
  </si>
  <si>
    <t>目标RTP</t>
  </si>
  <si>
    <t>点控概率</t>
  </si>
  <si>
    <t>当前库存</t>
  </si>
  <si>
    <t>S</t>
  </si>
  <si>
    <t>1.类红黑大战，引用库存，RTP等相关参数</t>
  </si>
  <si>
    <t>P</t>
  </si>
  <si>
    <t>M</t>
  </si>
  <si>
    <t>N</t>
  </si>
  <si>
    <t>r</t>
  </si>
  <si>
    <t>rtp</t>
  </si>
  <si>
    <t>r1</t>
  </si>
  <si>
    <t>r2</t>
  </si>
  <si>
    <t>r3</t>
  </si>
  <si>
    <t>2.当前库存计算公式</t>
  </si>
  <si>
    <t>当前库存有初始值，用户下注后当前库存会变化</t>
  </si>
  <si>
    <t>作弊概率</t>
  </si>
  <si>
    <t>反作弊概率</t>
  </si>
  <si>
    <t>3.部分参数会每天0点根据投注活跃数据更新</t>
  </si>
  <si>
    <t>四.库存机制</t>
  </si>
  <si>
    <t>1.库存正常</t>
  </si>
  <si>
    <t>2.库存偏低</t>
  </si>
  <si>
    <t>此时M&lt;P&lt;N</t>
  </si>
  <si>
    <t>此时系统有几率进行作弊开奖，也有几率进行点控判定</t>
  </si>
  <si>
    <t>3.库存极低</t>
  </si>
  <si>
    <t>此时P&lt;0</t>
  </si>
  <si>
    <t>此时库存极低，系统每次均会作弊开奖</t>
  </si>
  <si>
    <t>4.库存偏高</t>
  </si>
  <si>
    <t>此时0≤P≤M</t>
  </si>
  <si>
    <t>此时M≤P≤S</t>
  </si>
  <si>
    <t>此时库存偏高，系统会优先进行反作弊判定，仍有机会进行点控和随机判定</t>
  </si>
  <si>
    <t>系统主要为纯随机开奖，会有点控开奖的判定，以及开奖结果造成库存为负的预先保护判定</t>
  </si>
  <si>
    <t>5.库存极高</t>
  </si>
  <si>
    <t>此时P&gt;S</t>
  </si>
  <si>
    <t>在库存偏高的时所有开奖结果都会进行是否造成库存为负的预先保护判定</t>
  </si>
  <si>
    <t>此时库存极高，系统每次开奖均会进行反作弊判定，会有库存是否会击穿当前库存下限的预先保护判断</t>
  </si>
  <si>
    <t>在作弊开奖时，从一共的56中组合中将所有系统正盈利的组合抽出，</t>
  </si>
  <si>
    <t>6.判断流程图</t>
  </si>
  <si>
    <t>房间</t>
  </si>
  <si>
    <t>模型参数</t>
  </si>
  <si>
    <t>一.参数列表</t>
  </si>
  <si>
    <t>点控几率</t>
  </si>
  <si>
    <t>7.点控开奖（二期）</t>
  </si>
  <si>
    <t>点控开奖时，先计算各个下注区的幸运值权重</t>
  </si>
  <si>
    <t>幸运值权重=用户幸运值*用户下注金额的总和</t>
  </si>
  <si>
    <t>注:这里的倍率不包括本金</t>
  </si>
  <si>
    <t>结算举例:</t>
  </si>
  <si>
    <t>用户下注三军数字2，下注额为100，开奖结果为223</t>
  </si>
  <si>
    <t>此时用户本金为100，中奖赢钱为100*2=200</t>
  </si>
  <si>
    <t>用户最后获得金额=100（本金）+200*（1-3%）（服务费后的盈利金额）=294</t>
  </si>
  <si>
    <t>此时服务费为3%,预设RTP为95%</t>
  </si>
  <si>
    <t>库存变化=100-200-100*（2-3%-2*95%）=原先库存-107</t>
  </si>
  <si>
    <t>从56种组合中寻找对应下注区幸运值权重之和最大的组合进行开奖，若最大的有多个相同的则从里面纯随机</t>
  </si>
  <si>
    <t>对应赔付</t>
  </si>
  <si>
    <t>对应多个注点的幸运值权重和</t>
  </si>
  <si>
    <t>二.参数结算机制</t>
  </si>
  <si>
    <t>作弊最大几率</t>
  </si>
  <si>
    <t>反作弊最大几率</t>
  </si>
  <si>
    <t>每个房间的库存下限，库存上限，上限最大值需要记住初始值（可能需要设置）</t>
  </si>
  <si>
    <t>作弊最大几率在库存偏低的作弊概率公式使用，反作弊最大几率在库存偏高的反作弊概率公式使用</t>
  </si>
  <si>
    <t>库存下限，上限，上限最大值，当前库存在每晚24点需要进行结算</t>
  </si>
  <si>
    <t>库存下限，上限，上限最大值需要记录初始值，同时引用为最小值，需要支持更新修改</t>
  </si>
  <si>
    <t>目标rtp，作弊几率，反作弊几率，点控几率需要可以做到不停服修改生效</t>
  </si>
  <si>
    <t>二.参数补充说明</t>
  </si>
  <si>
    <t>统计每个游戏房间当天的真实用户下注总额N1，有真实用户下注的总场数N2</t>
  </si>
  <si>
    <t>库存上限最大值</t>
  </si>
  <si>
    <t>库存上限的最小值设定为N4</t>
  </si>
  <si>
    <t>说明：</t>
  </si>
  <si>
    <t>1.以库存上限为基准线</t>
  </si>
  <si>
    <t>2.每天0点如果动态调整系数大于库存上限的最小值，则库存上限会调整到调整系数大小，下线，上限最大值也会对应改变</t>
  </si>
  <si>
    <t>3.若动态调整系数小于库存上限设置的最小值，说明前一天下注非常少，系统根据保底策略会调整到最小值，下限和上限最大值也会对应改变</t>
  </si>
  <si>
    <t>由于骰宝最高赔率比红黑高很多，所以库存范围比红黑要高一些</t>
  </si>
  <si>
    <t>点控开奖放在二期，先纯随机+预保护判定</t>
  </si>
  <si>
    <t>作弊几率=(M-P)/M*r1</t>
  </si>
  <si>
    <t>反作弊几率=(P-M)/(S-M)*r2</t>
  </si>
  <si>
    <t>20为预设数字</t>
  </si>
  <si>
    <t>4.公式中的P,M,S均是在前一天24点的值基础上做改变</t>
  </si>
  <si>
    <t>库存偏低时的作弊开奖:</t>
  </si>
  <si>
    <t>库存极低时的作弊开奖:结算所有开奖结果，使用系统盈利最高的组合作为本轮开奖结果</t>
  </si>
  <si>
    <t>库存极高时的作弊开奖:</t>
  </si>
  <si>
    <t>每日调整系数N3=N1/N2*12</t>
  </si>
  <si>
    <t>反作弊开奖</t>
  </si>
  <si>
    <t>当前库存=初始库存+用户下注金额-用户中奖金额（收服务费前）-用户下注额*（1-服务费率/2-RTP）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</si>
</sst>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FF0000"/>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left"/>
    </xf>
    <xf numFmtId="0" fontId="0" fillId="0" borderId="1" xfId="0" applyBorder="1"/>
    <xf numFmtId="0" fontId="0" fillId="0" borderId="1" xfId="0" applyBorder="1" applyAlignment="1">
      <alignment horizontal="center"/>
    </xf>
    <xf numFmtId="9" fontId="0" fillId="0" borderId="0" xfId="0" applyNumberFormat="1"/>
    <xf numFmtId="0" fontId="2" fillId="0" borderId="0" xfId="0" applyFont="1"/>
    <xf numFmtId="0" fontId="3" fillId="0" borderId="0" xfId="0" applyFont="1"/>
    <xf numFmtId="0" fontId="0" fillId="0" borderId="0" xfId="0"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127</xdr:row>
      <xdr:rowOff>66675</xdr:rowOff>
    </xdr:from>
    <xdr:to>
      <xdr:col>13</xdr:col>
      <xdr:colOff>94804</xdr:colOff>
      <xdr:row>168</xdr:row>
      <xdr:rowOff>28575</xdr:rowOff>
    </xdr:to>
    <xdr:pic>
      <xdr:nvPicPr>
        <xdr:cNvPr id="3" name="图片 2">
          <a:extLst>
            <a:ext uri="{FF2B5EF4-FFF2-40B4-BE49-F238E27FC236}">
              <a16:creationId xmlns:a16="http://schemas.microsoft.com/office/drawing/2014/main" id="{43619CE3-E2F5-4C86-96BB-0018029D12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831175"/>
          <a:ext cx="8019604" cy="7772400"/>
        </a:xfrm>
        <a:prstGeom prst="rect">
          <a:avLst/>
        </a:prstGeom>
      </xdr:spPr>
    </xdr:pic>
    <xdr:clientData/>
  </xdr:twoCellAnchor>
  <xdr:twoCellAnchor editAs="oneCell">
    <xdr:from>
      <xdr:col>11</xdr:col>
      <xdr:colOff>85725</xdr:colOff>
      <xdr:row>136</xdr:row>
      <xdr:rowOff>142875</xdr:rowOff>
    </xdr:from>
    <xdr:to>
      <xdr:col>19</xdr:col>
      <xdr:colOff>590478</xdr:colOff>
      <xdr:row>167</xdr:row>
      <xdr:rowOff>66675</xdr:rowOff>
    </xdr:to>
    <xdr:pic>
      <xdr:nvPicPr>
        <xdr:cNvPr id="4" name="图片 3">
          <a:extLst>
            <a:ext uri="{FF2B5EF4-FFF2-40B4-BE49-F238E27FC236}">
              <a16:creationId xmlns:a16="http://schemas.microsoft.com/office/drawing/2014/main" id="{7B6671C0-CD4A-4C27-9101-F3563C85DC9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91325" y="26050875"/>
          <a:ext cx="7019853" cy="5829300"/>
        </a:xfrm>
        <a:prstGeom prst="rect">
          <a:avLst/>
        </a:prstGeom>
      </xdr:spPr>
    </xdr:pic>
    <xdr:clientData/>
  </xdr:twoCellAnchor>
  <xdr:twoCellAnchor editAs="oneCell">
    <xdr:from>
      <xdr:col>10</xdr:col>
      <xdr:colOff>295275</xdr:colOff>
      <xdr:row>153</xdr:row>
      <xdr:rowOff>9525</xdr:rowOff>
    </xdr:from>
    <xdr:to>
      <xdr:col>23</xdr:col>
      <xdr:colOff>432977</xdr:colOff>
      <xdr:row>193</xdr:row>
      <xdr:rowOff>161925</xdr:rowOff>
    </xdr:to>
    <xdr:pic>
      <xdr:nvPicPr>
        <xdr:cNvPr id="5" name="图片 4">
          <a:extLst>
            <a:ext uri="{FF2B5EF4-FFF2-40B4-BE49-F238E27FC236}">
              <a16:creationId xmlns:a16="http://schemas.microsoft.com/office/drawing/2014/main" id="{CAB88EB6-4033-4921-9EE9-1C821534E4C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91275" y="29156025"/>
          <a:ext cx="9700802"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323850</xdr:colOff>
      <xdr:row>16</xdr:row>
      <xdr:rowOff>57150</xdr:rowOff>
    </xdr:from>
    <xdr:to>
      <xdr:col>21</xdr:col>
      <xdr:colOff>19050</xdr:colOff>
      <xdr:row>47</xdr:row>
      <xdr:rowOff>126422</xdr:rowOff>
    </xdr:to>
    <xdr:pic>
      <xdr:nvPicPr>
        <xdr:cNvPr id="4" name="图片 3">
          <a:extLst>
            <a:ext uri="{FF2B5EF4-FFF2-40B4-BE49-F238E27FC236}">
              <a16:creationId xmlns:a16="http://schemas.microsoft.com/office/drawing/2014/main" id="{B882310B-2315-4E39-B404-293BA5E43E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2250" y="3105150"/>
          <a:ext cx="10058400" cy="59747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77"/>
  <sheetViews>
    <sheetView tabSelected="1" topLeftCell="A64" workbookViewId="0">
      <selection activeCell="K90" sqref="K90"/>
    </sheetView>
  </sheetViews>
  <sheetFormatPr defaultRowHeight="15" x14ac:dyDescent="0.25"/>
  <cols>
    <col min="17" max="17" width="14" bestFit="1" customWidth="1"/>
    <col min="19" max="19" width="28.85546875" customWidth="1"/>
  </cols>
  <sheetData>
    <row r="1" spans="1:19" x14ac:dyDescent="0.25">
      <c r="A1" t="s">
        <v>0</v>
      </c>
    </row>
    <row r="2" spans="1:19" x14ac:dyDescent="0.25">
      <c r="Q2" s="3" t="s">
        <v>38</v>
      </c>
      <c r="R2" s="3" t="s">
        <v>97</v>
      </c>
      <c r="S2" s="3" t="s">
        <v>98</v>
      </c>
    </row>
    <row r="3" spans="1:19" x14ac:dyDescent="0.25">
      <c r="A3" t="s">
        <v>1</v>
      </c>
      <c r="Q3" s="4">
        <v>111</v>
      </c>
      <c r="R3" s="3"/>
      <c r="S3" s="3"/>
    </row>
    <row r="4" spans="1:19" x14ac:dyDescent="0.25">
      <c r="C4" s="1" t="s">
        <v>29</v>
      </c>
      <c r="D4" t="s">
        <v>28</v>
      </c>
      <c r="E4" t="s">
        <v>31</v>
      </c>
      <c r="F4" t="s">
        <v>32</v>
      </c>
      <c r="H4" t="s">
        <v>30</v>
      </c>
      <c r="Q4" s="4">
        <v>112</v>
      </c>
      <c r="R4" s="3"/>
      <c r="S4" s="3"/>
    </row>
    <row r="5" spans="1:19" x14ac:dyDescent="0.25">
      <c r="C5" s="1" t="s">
        <v>2</v>
      </c>
      <c r="D5">
        <f>(6*6*6-6)/216/2</f>
        <v>0.4861111111111111</v>
      </c>
      <c r="E5">
        <v>1</v>
      </c>
      <c r="F5">
        <f>(E5+1)*D5</f>
        <v>0.97222222222222221</v>
      </c>
      <c r="Q5" s="4">
        <v>113</v>
      </c>
      <c r="R5" s="3"/>
      <c r="S5" s="3"/>
    </row>
    <row r="6" spans="1:19" x14ac:dyDescent="0.25">
      <c r="C6" s="1" t="s">
        <v>3</v>
      </c>
      <c r="D6">
        <f>(6*6*6-6)/216/2</f>
        <v>0.4861111111111111</v>
      </c>
      <c r="E6">
        <v>1</v>
      </c>
      <c r="F6">
        <f t="shared" ref="F6:F33" si="0">(E6+1)*D6</f>
        <v>0.97222222222222221</v>
      </c>
      <c r="Q6" s="4">
        <v>114</v>
      </c>
      <c r="R6" s="3"/>
      <c r="S6" s="3"/>
    </row>
    <row r="7" spans="1:19" x14ac:dyDescent="0.25">
      <c r="C7" s="1">
        <v>111</v>
      </c>
      <c r="D7">
        <f>1/216</f>
        <v>4.6296296296296294E-3</v>
      </c>
      <c r="E7">
        <v>200</v>
      </c>
      <c r="F7">
        <f t="shared" si="0"/>
        <v>0.93055555555555547</v>
      </c>
      <c r="Q7" s="4">
        <v>115</v>
      </c>
      <c r="R7" s="3"/>
      <c r="S7" s="3"/>
    </row>
    <row r="8" spans="1:19" x14ac:dyDescent="0.25">
      <c r="C8" s="1">
        <v>222</v>
      </c>
      <c r="D8">
        <f t="shared" ref="D8:D12" si="1">1/216</f>
        <v>4.6296296296296294E-3</v>
      </c>
      <c r="E8">
        <v>200</v>
      </c>
      <c r="F8">
        <f t="shared" si="0"/>
        <v>0.93055555555555547</v>
      </c>
      <c r="Q8" s="4">
        <v>116</v>
      </c>
      <c r="R8" s="3"/>
      <c r="S8" s="3"/>
    </row>
    <row r="9" spans="1:19" x14ac:dyDescent="0.25">
      <c r="C9" s="1">
        <v>333</v>
      </c>
      <c r="D9">
        <f t="shared" si="1"/>
        <v>4.6296296296296294E-3</v>
      </c>
      <c r="E9">
        <v>200</v>
      </c>
      <c r="F9">
        <f t="shared" si="0"/>
        <v>0.93055555555555547</v>
      </c>
      <c r="Q9" s="4">
        <v>122</v>
      </c>
      <c r="R9" s="3"/>
      <c r="S9" s="3"/>
    </row>
    <row r="10" spans="1:19" x14ac:dyDescent="0.25">
      <c r="C10" s="1">
        <v>444</v>
      </c>
      <c r="D10">
        <f t="shared" si="1"/>
        <v>4.6296296296296294E-3</v>
      </c>
      <c r="E10">
        <v>200</v>
      </c>
      <c r="F10">
        <f t="shared" si="0"/>
        <v>0.93055555555555547</v>
      </c>
      <c r="Q10" s="4">
        <v>123</v>
      </c>
      <c r="R10" s="3"/>
      <c r="S10" s="3"/>
    </row>
    <row r="11" spans="1:19" x14ac:dyDescent="0.25">
      <c r="C11" s="1">
        <v>555</v>
      </c>
      <c r="D11">
        <f t="shared" si="1"/>
        <v>4.6296296296296294E-3</v>
      </c>
      <c r="E11">
        <v>200</v>
      </c>
      <c r="F11">
        <f t="shared" si="0"/>
        <v>0.93055555555555547</v>
      </c>
      <c r="Q11" s="4">
        <v>124</v>
      </c>
      <c r="R11" s="3"/>
      <c r="S11" s="3"/>
    </row>
    <row r="12" spans="1:19" x14ac:dyDescent="0.25">
      <c r="C12" s="1">
        <v>666</v>
      </c>
      <c r="D12">
        <f t="shared" si="1"/>
        <v>4.6296296296296294E-3</v>
      </c>
      <c r="E12">
        <v>200</v>
      </c>
      <c r="F12">
        <f t="shared" si="0"/>
        <v>0.93055555555555547</v>
      </c>
      <c r="Q12" s="4">
        <v>125</v>
      </c>
      <c r="R12" s="3"/>
      <c r="S12" s="3"/>
    </row>
    <row r="13" spans="1:19" x14ac:dyDescent="0.25">
      <c r="C13" s="1" t="s">
        <v>4</v>
      </c>
      <c r="D13">
        <f>1/36</f>
        <v>2.7777777777777776E-2</v>
      </c>
      <c r="E13">
        <v>30</v>
      </c>
      <c r="F13">
        <f t="shared" si="0"/>
        <v>0.86111111111111105</v>
      </c>
      <c r="Q13" s="4">
        <v>126</v>
      </c>
      <c r="R13" s="3"/>
      <c r="S13" s="3"/>
    </row>
    <row r="14" spans="1:19" x14ac:dyDescent="0.25">
      <c r="C14" s="1" t="s">
        <v>5</v>
      </c>
      <c r="D14">
        <f>(5*3+1)/216</f>
        <v>7.407407407407407E-2</v>
      </c>
      <c r="E14">
        <v>10</v>
      </c>
      <c r="F14">
        <f t="shared" si="0"/>
        <v>0.81481481481481477</v>
      </c>
      <c r="Q14" s="4">
        <v>133</v>
      </c>
      <c r="R14" s="3"/>
      <c r="S14" s="3"/>
    </row>
    <row r="15" spans="1:19" x14ac:dyDescent="0.25">
      <c r="C15" s="1" t="s">
        <v>6</v>
      </c>
      <c r="D15">
        <f t="shared" ref="D15:D19" si="2">(5*3+1)/216</f>
        <v>7.407407407407407E-2</v>
      </c>
      <c r="E15">
        <v>10</v>
      </c>
      <c r="F15">
        <f t="shared" si="0"/>
        <v>0.81481481481481477</v>
      </c>
      <c r="Q15" s="4">
        <v>134</v>
      </c>
      <c r="R15" s="3"/>
      <c r="S15" s="3"/>
    </row>
    <row r="16" spans="1:19" x14ac:dyDescent="0.25">
      <c r="C16" s="1" t="s">
        <v>7</v>
      </c>
      <c r="D16">
        <f t="shared" si="2"/>
        <v>7.407407407407407E-2</v>
      </c>
      <c r="E16">
        <v>10</v>
      </c>
      <c r="F16">
        <f t="shared" si="0"/>
        <v>0.81481481481481477</v>
      </c>
      <c r="Q16" s="4">
        <v>135</v>
      </c>
      <c r="R16" s="3"/>
      <c r="S16" s="3"/>
    </row>
    <row r="17" spans="3:19" x14ac:dyDescent="0.25">
      <c r="C17" s="1" t="s">
        <v>8</v>
      </c>
      <c r="D17">
        <f t="shared" si="2"/>
        <v>7.407407407407407E-2</v>
      </c>
      <c r="E17">
        <v>10</v>
      </c>
      <c r="F17">
        <f t="shared" si="0"/>
        <v>0.81481481481481477</v>
      </c>
      <c r="Q17" s="4">
        <v>136</v>
      </c>
      <c r="R17" s="3"/>
      <c r="S17" s="3"/>
    </row>
    <row r="18" spans="3:19" x14ac:dyDescent="0.25">
      <c r="C18" s="1" t="s">
        <v>9</v>
      </c>
      <c r="D18">
        <f t="shared" si="2"/>
        <v>7.407407407407407E-2</v>
      </c>
      <c r="E18">
        <v>10</v>
      </c>
      <c r="F18">
        <f t="shared" si="0"/>
        <v>0.81481481481481477</v>
      </c>
      <c r="Q18" s="4">
        <v>144</v>
      </c>
      <c r="R18" s="3"/>
      <c r="S18" s="3"/>
    </row>
    <row r="19" spans="3:19" x14ac:dyDescent="0.25">
      <c r="C19" s="1" t="s">
        <v>10</v>
      </c>
      <c r="D19">
        <f t="shared" si="2"/>
        <v>7.407407407407407E-2</v>
      </c>
      <c r="E19">
        <v>10</v>
      </c>
      <c r="F19">
        <f t="shared" si="0"/>
        <v>0.81481481481481477</v>
      </c>
      <c r="Q19" s="4">
        <v>145</v>
      </c>
      <c r="R19" s="3"/>
      <c r="S19" s="3"/>
    </row>
    <row r="20" spans="3:19" x14ac:dyDescent="0.25">
      <c r="C20" s="1" t="s">
        <v>11</v>
      </c>
      <c r="D20">
        <f>3/216</f>
        <v>1.3888888888888888E-2</v>
      </c>
      <c r="E20">
        <v>60</v>
      </c>
      <c r="F20">
        <f t="shared" si="0"/>
        <v>0.84722222222222221</v>
      </c>
      <c r="H20">
        <v>112</v>
      </c>
      <c r="Q20" s="4">
        <v>146</v>
      </c>
      <c r="R20" s="3"/>
      <c r="S20" s="3"/>
    </row>
    <row r="21" spans="3:19" x14ac:dyDescent="0.25">
      <c r="C21" s="1" t="s">
        <v>12</v>
      </c>
      <c r="D21">
        <f>(3+3)/216</f>
        <v>2.7777777777777776E-2</v>
      </c>
      <c r="E21">
        <v>30</v>
      </c>
      <c r="F21">
        <f t="shared" si="0"/>
        <v>0.86111111111111105</v>
      </c>
      <c r="H21">
        <v>122</v>
      </c>
      <c r="I21">
        <v>113</v>
      </c>
      <c r="Q21" s="4">
        <v>155</v>
      </c>
      <c r="R21" s="3"/>
      <c r="S21" s="3"/>
    </row>
    <row r="22" spans="3:19" x14ac:dyDescent="0.25">
      <c r="C22" s="1" t="s">
        <v>13</v>
      </c>
      <c r="D22">
        <f>(1+6+3)/216</f>
        <v>4.6296296296296294E-2</v>
      </c>
      <c r="E22">
        <v>20</v>
      </c>
      <c r="F22">
        <f t="shared" si="0"/>
        <v>0.97222222222222221</v>
      </c>
      <c r="H22">
        <v>222</v>
      </c>
      <c r="I22">
        <v>123</v>
      </c>
      <c r="J22">
        <v>114</v>
      </c>
      <c r="Q22" s="4">
        <v>156</v>
      </c>
      <c r="R22" s="3"/>
      <c r="S22" s="3"/>
    </row>
    <row r="23" spans="3:19" x14ac:dyDescent="0.25">
      <c r="C23" s="1" t="s">
        <v>14</v>
      </c>
      <c r="D23">
        <f>(3+6+3+3)/216</f>
        <v>6.9444444444444448E-2</v>
      </c>
      <c r="E23">
        <v>12</v>
      </c>
      <c r="F23">
        <f t="shared" si="0"/>
        <v>0.90277777777777779</v>
      </c>
      <c r="H23">
        <v>223</v>
      </c>
      <c r="I23">
        <v>124</v>
      </c>
      <c r="J23">
        <v>115</v>
      </c>
      <c r="K23">
        <v>133</v>
      </c>
      <c r="Q23" s="4">
        <v>166</v>
      </c>
      <c r="R23" s="3"/>
      <c r="S23" s="3"/>
    </row>
    <row r="24" spans="3:19" x14ac:dyDescent="0.25">
      <c r="C24" s="1" t="s">
        <v>15</v>
      </c>
      <c r="D24">
        <f>(3+6+6+3+3)/216</f>
        <v>9.7222222222222224E-2</v>
      </c>
      <c r="E24">
        <v>8</v>
      </c>
      <c r="F24">
        <f t="shared" si="0"/>
        <v>0.875</v>
      </c>
      <c r="H24">
        <v>116</v>
      </c>
      <c r="I24">
        <v>125</v>
      </c>
      <c r="J24">
        <v>134</v>
      </c>
      <c r="K24">
        <v>224</v>
      </c>
      <c r="L24">
        <v>233</v>
      </c>
      <c r="Q24" s="4">
        <v>222</v>
      </c>
      <c r="R24" s="3"/>
      <c r="S24" s="3"/>
    </row>
    <row r="25" spans="3:19" x14ac:dyDescent="0.25">
      <c r="C25" s="1" t="s">
        <v>16</v>
      </c>
      <c r="D25">
        <f>(6+6+3+3+6+1)/216</f>
        <v>0.11574074074074074</v>
      </c>
      <c r="E25">
        <v>6</v>
      </c>
      <c r="F25">
        <f t="shared" si="0"/>
        <v>0.81018518518518523</v>
      </c>
      <c r="H25">
        <v>126</v>
      </c>
      <c r="I25">
        <v>135</v>
      </c>
      <c r="J25">
        <v>144</v>
      </c>
      <c r="K25">
        <v>225</v>
      </c>
      <c r="L25">
        <v>234</v>
      </c>
      <c r="M25">
        <v>333</v>
      </c>
      <c r="Q25" s="4">
        <v>223</v>
      </c>
      <c r="R25" s="3"/>
      <c r="S25" s="3"/>
    </row>
    <row r="26" spans="3:19" x14ac:dyDescent="0.25">
      <c r="C26" s="1" t="s">
        <v>17</v>
      </c>
      <c r="D26">
        <f>(6+6+3+6+3+3)/216</f>
        <v>0.125</v>
      </c>
      <c r="E26">
        <v>6</v>
      </c>
      <c r="F26">
        <f t="shared" si="0"/>
        <v>0.875</v>
      </c>
      <c r="H26">
        <v>136</v>
      </c>
      <c r="I26">
        <v>145</v>
      </c>
      <c r="J26">
        <v>226</v>
      </c>
      <c r="K26">
        <v>235</v>
      </c>
      <c r="L26">
        <v>244</v>
      </c>
      <c r="M26">
        <v>334</v>
      </c>
      <c r="Q26" s="4">
        <v>224</v>
      </c>
      <c r="R26" s="3"/>
      <c r="S26" s="3"/>
    </row>
    <row r="27" spans="3:19" x14ac:dyDescent="0.25">
      <c r="C27" s="1" t="s">
        <v>18</v>
      </c>
      <c r="D27">
        <f>(3+6+6+6+3+3)/216</f>
        <v>0.125</v>
      </c>
      <c r="E27">
        <v>6</v>
      </c>
      <c r="F27">
        <f t="shared" si="0"/>
        <v>0.875</v>
      </c>
      <c r="H27">
        <v>155</v>
      </c>
      <c r="I27">
        <v>146</v>
      </c>
      <c r="J27">
        <v>236</v>
      </c>
      <c r="K27">
        <v>245</v>
      </c>
      <c r="L27">
        <v>335</v>
      </c>
      <c r="M27">
        <v>344</v>
      </c>
      <c r="Q27" s="4">
        <v>225</v>
      </c>
      <c r="R27" s="3"/>
      <c r="S27" s="3"/>
    </row>
    <row r="28" spans="3:19" x14ac:dyDescent="0.25">
      <c r="C28" s="1" t="s">
        <v>19</v>
      </c>
      <c r="D28">
        <f>(6+6+3+3+6+1)/216</f>
        <v>0.11574074074074074</v>
      </c>
      <c r="E28">
        <v>6</v>
      </c>
      <c r="F28">
        <f t="shared" si="0"/>
        <v>0.81018518518518523</v>
      </c>
      <c r="H28">
        <v>156</v>
      </c>
      <c r="I28">
        <v>246</v>
      </c>
      <c r="J28">
        <v>255</v>
      </c>
      <c r="K28">
        <v>336</v>
      </c>
      <c r="L28">
        <v>345</v>
      </c>
      <c r="M28">
        <v>444</v>
      </c>
      <c r="Q28" s="4">
        <v>226</v>
      </c>
      <c r="R28" s="3"/>
      <c r="S28" s="3"/>
    </row>
    <row r="29" spans="3:19" x14ac:dyDescent="0.25">
      <c r="C29" s="1" t="s">
        <v>20</v>
      </c>
      <c r="D29">
        <f>(3+6+6+3+3)/216</f>
        <v>9.7222222222222224E-2</v>
      </c>
      <c r="E29">
        <v>8</v>
      </c>
      <c r="F29">
        <f t="shared" si="0"/>
        <v>0.875</v>
      </c>
      <c r="H29">
        <v>166</v>
      </c>
      <c r="I29">
        <v>256</v>
      </c>
      <c r="J29">
        <v>355</v>
      </c>
      <c r="K29">
        <v>346</v>
      </c>
      <c r="L29">
        <v>445</v>
      </c>
      <c r="Q29" s="4">
        <v>233</v>
      </c>
      <c r="R29" s="3"/>
      <c r="S29" s="3"/>
    </row>
    <row r="30" spans="3:19" x14ac:dyDescent="0.25">
      <c r="C30" s="1" t="s">
        <v>21</v>
      </c>
      <c r="D30">
        <f>(3+6+3+3)/216</f>
        <v>6.9444444444444448E-2</v>
      </c>
      <c r="E30">
        <v>12</v>
      </c>
      <c r="F30">
        <f t="shared" si="0"/>
        <v>0.90277777777777779</v>
      </c>
      <c r="H30">
        <v>266</v>
      </c>
      <c r="I30">
        <v>356</v>
      </c>
      <c r="J30">
        <v>455</v>
      </c>
      <c r="K30">
        <v>446</v>
      </c>
      <c r="Q30" s="4">
        <v>234</v>
      </c>
      <c r="R30" s="3"/>
      <c r="S30" s="3"/>
    </row>
    <row r="31" spans="3:19" x14ac:dyDescent="0.25">
      <c r="C31" s="1" t="s">
        <v>22</v>
      </c>
      <c r="D31">
        <f>(1+6+3)/216</f>
        <v>4.6296296296296294E-2</v>
      </c>
      <c r="E31">
        <v>20</v>
      </c>
      <c r="F31">
        <f t="shared" si="0"/>
        <v>0.97222222222222221</v>
      </c>
      <c r="H31">
        <v>366</v>
      </c>
      <c r="I31">
        <v>456</v>
      </c>
      <c r="J31">
        <v>555</v>
      </c>
      <c r="Q31" s="4">
        <v>235</v>
      </c>
      <c r="R31" s="3"/>
      <c r="S31" s="3"/>
    </row>
    <row r="32" spans="3:19" x14ac:dyDescent="0.25">
      <c r="C32" s="1" t="s">
        <v>23</v>
      </c>
      <c r="D32">
        <f>(3+3)/216</f>
        <v>2.7777777777777776E-2</v>
      </c>
      <c r="E32">
        <v>30</v>
      </c>
      <c r="F32">
        <f t="shared" si="0"/>
        <v>0.86111111111111105</v>
      </c>
      <c r="H32">
        <v>466</v>
      </c>
      <c r="I32">
        <v>556</v>
      </c>
      <c r="Q32" s="4">
        <v>236</v>
      </c>
      <c r="R32" s="3"/>
      <c r="S32" s="3"/>
    </row>
    <row r="33" spans="2:19" x14ac:dyDescent="0.25">
      <c r="C33" s="1" t="s">
        <v>24</v>
      </c>
      <c r="D33">
        <f>3/216</f>
        <v>1.3888888888888888E-2</v>
      </c>
      <c r="E33">
        <v>60</v>
      </c>
      <c r="F33">
        <f t="shared" si="0"/>
        <v>0.84722222222222221</v>
      </c>
      <c r="H33">
        <v>566</v>
      </c>
      <c r="Q33" s="4">
        <v>244</v>
      </c>
      <c r="R33" s="3"/>
      <c r="S33" s="3"/>
    </row>
    <row r="34" spans="2:19" x14ac:dyDescent="0.25">
      <c r="C34" s="1" t="s">
        <v>25</v>
      </c>
      <c r="D34">
        <f>(25/36)/2</f>
        <v>0.34722222222222221</v>
      </c>
      <c r="E34">
        <v>1</v>
      </c>
      <c r="Q34" s="4">
        <v>245</v>
      </c>
      <c r="R34" s="3"/>
      <c r="S34" s="3"/>
    </row>
    <row r="35" spans="2:19" x14ac:dyDescent="0.25">
      <c r="C35" s="1" t="s">
        <v>26</v>
      </c>
      <c r="D35">
        <f>5/216*3</f>
        <v>6.9444444444444448E-2</v>
      </c>
      <c r="E35">
        <v>2</v>
      </c>
      <c r="Q35" s="4">
        <v>246</v>
      </c>
      <c r="R35" s="3"/>
      <c r="S35" s="3"/>
    </row>
    <row r="36" spans="2:19" x14ac:dyDescent="0.25">
      <c r="C36" s="1" t="s">
        <v>27</v>
      </c>
      <c r="D36">
        <f>1/216</f>
        <v>4.6296296296296294E-3</v>
      </c>
      <c r="E36">
        <v>3</v>
      </c>
      <c r="Q36" s="4">
        <v>255</v>
      </c>
      <c r="R36" s="3"/>
      <c r="S36" s="3"/>
    </row>
    <row r="37" spans="2:19" x14ac:dyDescent="0.25">
      <c r="C37" s="2" t="s">
        <v>33</v>
      </c>
      <c r="F37">
        <f>(D34*(E34+1)+(E35+1)*D35+D36*(E36+1))</f>
        <v>0.92129629629629628</v>
      </c>
      <c r="Q37" s="4">
        <v>256</v>
      </c>
      <c r="R37" s="3"/>
      <c r="S37" s="3"/>
    </row>
    <row r="38" spans="2:19" x14ac:dyDescent="0.25">
      <c r="C38" s="2"/>
      <c r="Q38" s="4">
        <v>266</v>
      </c>
      <c r="R38" s="3"/>
      <c r="S38" s="3"/>
    </row>
    <row r="39" spans="2:19" x14ac:dyDescent="0.25">
      <c r="B39" s="6" t="s">
        <v>89</v>
      </c>
      <c r="C39" s="2"/>
      <c r="Q39" s="4">
        <v>333</v>
      </c>
      <c r="R39" s="3"/>
      <c r="S39" s="3"/>
    </row>
    <row r="40" spans="2:19" x14ac:dyDescent="0.25">
      <c r="C40" s="2"/>
      <c r="Q40" s="4">
        <v>334</v>
      </c>
      <c r="R40" s="3"/>
      <c r="S40" s="3"/>
    </row>
    <row r="41" spans="2:19" x14ac:dyDescent="0.25">
      <c r="C41" s="2" t="s">
        <v>90</v>
      </c>
      <c r="J41" t="s">
        <v>94</v>
      </c>
      <c r="Q41" s="4">
        <v>335</v>
      </c>
      <c r="R41" s="3"/>
      <c r="S41" s="3"/>
    </row>
    <row r="42" spans="2:19" x14ac:dyDescent="0.25">
      <c r="C42" s="2"/>
      <c r="D42" t="s">
        <v>91</v>
      </c>
      <c r="Q42" s="4">
        <v>336</v>
      </c>
      <c r="R42" s="3"/>
      <c r="S42" s="3"/>
    </row>
    <row r="43" spans="2:19" x14ac:dyDescent="0.25">
      <c r="C43" s="2"/>
      <c r="Q43" s="4">
        <v>344</v>
      </c>
      <c r="R43" s="3"/>
      <c r="S43" s="3"/>
    </row>
    <row r="44" spans="2:19" x14ac:dyDescent="0.25">
      <c r="C44" s="2"/>
      <c r="E44" t="s">
        <v>92</v>
      </c>
      <c r="Q44" s="4">
        <v>345</v>
      </c>
      <c r="R44" s="3"/>
      <c r="S44" s="3"/>
    </row>
    <row r="45" spans="2:19" x14ac:dyDescent="0.25">
      <c r="C45" s="2"/>
      <c r="Q45" s="4">
        <v>346</v>
      </c>
      <c r="R45" s="3"/>
      <c r="S45" s="3"/>
    </row>
    <row r="46" spans="2:19" x14ac:dyDescent="0.25">
      <c r="C46" s="2"/>
      <c r="D46" t="s">
        <v>93</v>
      </c>
      <c r="Q46" s="4">
        <v>355</v>
      </c>
      <c r="R46" s="3"/>
      <c r="S46" s="3"/>
    </row>
    <row r="47" spans="2:19" x14ac:dyDescent="0.25">
      <c r="C47" s="2"/>
      <c r="Q47" s="4">
        <v>356</v>
      </c>
      <c r="R47" s="3"/>
      <c r="S47" s="3"/>
    </row>
    <row r="48" spans="2:19" x14ac:dyDescent="0.25">
      <c r="C48" s="2"/>
      <c r="D48" t="s">
        <v>95</v>
      </c>
      <c r="Q48" s="4">
        <v>366</v>
      </c>
      <c r="R48" s="3"/>
      <c r="S48" s="3"/>
    </row>
    <row r="49" spans="1:19" x14ac:dyDescent="0.25">
      <c r="C49" s="2"/>
      <c r="Q49" s="4">
        <v>444</v>
      </c>
      <c r="R49" s="3"/>
      <c r="S49" s="3"/>
    </row>
    <row r="50" spans="1:19" x14ac:dyDescent="0.25">
      <c r="C50" s="2"/>
      <c r="Q50" s="4">
        <v>445</v>
      </c>
      <c r="R50" s="3"/>
      <c r="S50" s="3"/>
    </row>
    <row r="51" spans="1:19" x14ac:dyDescent="0.25">
      <c r="C51" s="2"/>
      <c r="Q51" s="4">
        <v>446</v>
      </c>
      <c r="R51" s="3"/>
      <c r="S51" s="3"/>
    </row>
    <row r="52" spans="1:19" x14ac:dyDescent="0.25">
      <c r="C52" s="2"/>
      <c r="Q52" s="4">
        <v>455</v>
      </c>
      <c r="R52" s="3"/>
      <c r="S52" s="3"/>
    </row>
    <row r="53" spans="1:19" x14ac:dyDescent="0.25">
      <c r="Q53" s="4">
        <v>456</v>
      </c>
      <c r="R53" s="3"/>
      <c r="S53" s="3"/>
    </row>
    <row r="54" spans="1:19" x14ac:dyDescent="0.25">
      <c r="A54" t="s">
        <v>34</v>
      </c>
      <c r="Q54" s="4">
        <v>466</v>
      </c>
      <c r="R54" s="3"/>
      <c r="S54" s="3"/>
    </row>
    <row r="55" spans="1:19" x14ac:dyDescent="0.25">
      <c r="Q55" s="4">
        <v>555</v>
      </c>
      <c r="R55" s="3"/>
      <c r="S55" s="3"/>
    </row>
    <row r="56" spans="1:19" x14ac:dyDescent="0.25">
      <c r="A56" t="s">
        <v>35</v>
      </c>
      <c r="Q56" s="4">
        <v>556</v>
      </c>
      <c r="R56" s="3"/>
      <c r="S56" s="3"/>
    </row>
    <row r="57" spans="1:19" x14ac:dyDescent="0.25">
      <c r="Q57" s="4">
        <v>566</v>
      </c>
      <c r="R57" s="3"/>
      <c r="S57" s="3"/>
    </row>
    <row r="58" spans="1:19" x14ac:dyDescent="0.25">
      <c r="A58" t="s">
        <v>36</v>
      </c>
      <c r="Q58" s="4">
        <v>666</v>
      </c>
      <c r="R58" s="3"/>
      <c r="S58" s="3"/>
    </row>
    <row r="60" spans="1:19" x14ac:dyDescent="0.25">
      <c r="A60" t="s">
        <v>37</v>
      </c>
    </row>
    <row r="62" spans="1:19" x14ac:dyDescent="0.25">
      <c r="A62" t="s">
        <v>39</v>
      </c>
    </row>
    <row r="65" spans="1:3" x14ac:dyDescent="0.25">
      <c r="A65" t="s">
        <v>40</v>
      </c>
    </row>
    <row r="67" spans="1:3" x14ac:dyDescent="0.25">
      <c r="A67" t="s">
        <v>49</v>
      </c>
    </row>
    <row r="69" spans="1:3" x14ac:dyDescent="0.25">
      <c r="B69" t="s">
        <v>41</v>
      </c>
      <c r="C69" t="s">
        <v>51</v>
      </c>
    </row>
    <row r="70" spans="1:3" x14ac:dyDescent="0.25">
      <c r="B70" t="s">
        <v>42</v>
      </c>
      <c r="C70" t="s">
        <v>52</v>
      </c>
    </row>
    <row r="71" spans="1:3" x14ac:dyDescent="0.25">
      <c r="B71" t="s">
        <v>43</v>
      </c>
      <c r="C71" t="s">
        <v>48</v>
      </c>
    </row>
    <row r="72" spans="1:3" x14ac:dyDescent="0.25">
      <c r="B72" t="s">
        <v>44</v>
      </c>
      <c r="C72" t="s">
        <v>53</v>
      </c>
    </row>
    <row r="73" spans="1:3" x14ac:dyDescent="0.25">
      <c r="B73" t="s">
        <v>45</v>
      </c>
      <c r="C73" t="s">
        <v>54</v>
      </c>
    </row>
    <row r="74" spans="1:3" x14ac:dyDescent="0.25">
      <c r="B74" t="s">
        <v>60</v>
      </c>
      <c r="C74" t="s">
        <v>55</v>
      </c>
    </row>
    <row r="75" spans="1:3" x14ac:dyDescent="0.25">
      <c r="B75" t="s">
        <v>61</v>
      </c>
      <c r="C75" t="s">
        <v>56</v>
      </c>
    </row>
    <row r="76" spans="1:3" x14ac:dyDescent="0.25">
      <c r="B76" t="s">
        <v>46</v>
      </c>
      <c r="C76" t="s">
        <v>57</v>
      </c>
    </row>
    <row r="77" spans="1:3" x14ac:dyDescent="0.25">
      <c r="B77" t="s">
        <v>47</v>
      </c>
      <c r="C77" t="s">
        <v>50</v>
      </c>
    </row>
    <row r="79" spans="1:3" x14ac:dyDescent="0.25">
      <c r="A79" t="s">
        <v>58</v>
      </c>
    </row>
    <row r="81" spans="1:2" x14ac:dyDescent="0.25">
      <c r="B81" t="s">
        <v>59</v>
      </c>
    </row>
    <row r="83" spans="1:2" x14ac:dyDescent="0.25">
      <c r="B83" t="s">
        <v>126</v>
      </c>
    </row>
    <row r="85" spans="1:2" x14ac:dyDescent="0.25">
      <c r="A85" t="s">
        <v>62</v>
      </c>
    </row>
    <row r="88" spans="1:2" x14ac:dyDescent="0.25">
      <c r="A88" t="s">
        <v>63</v>
      </c>
    </row>
    <row r="90" spans="1:2" x14ac:dyDescent="0.25">
      <c r="A90" t="s">
        <v>64</v>
      </c>
    </row>
    <row r="92" spans="1:2" x14ac:dyDescent="0.25">
      <c r="B92" t="s">
        <v>66</v>
      </c>
    </row>
    <row r="94" spans="1:2" x14ac:dyDescent="0.25">
      <c r="B94" t="s">
        <v>75</v>
      </c>
    </row>
    <row r="96" spans="1:2" x14ac:dyDescent="0.25">
      <c r="B96" t="s">
        <v>116</v>
      </c>
    </row>
    <row r="98" spans="1:2" x14ac:dyDescent="0.25">
      <c r="A98" t="s">
        <v>65</v>
      </c>
    </row>
    <row r="100" spans="1:2" x14ac:dyDescent="0.25">
      <c r="B100" t="s">
        <v>72</v>
      </c>
    </row>
    <row r="102" spans="1:2" x14ac:dyDescent="0.25">
      <c r="B102" t="s">
        <v>67</v>
      </c>
    </row>
    <row r="104" spans="1:2" x14ac:dyDescent="0.25">
      <c r="B104" t="s">
        <v>80</v>
      </c>
    </row>
    <row r="106" spans="1:2" x14ac:dyDescent="0.25">
      <c r="B106" t="s">
        <v>117</v>
      </c>
    </row>
    <row r="108" spans="1:2" x14ac:dyDescent="0.25">
      <c r="A108" t="s">
        <v>68</v>
      </c>
    </row>
    <row r="110" spans="1:2" x14ac:dyDescent="0.25">
      <c r="B110" t="s">
        <v>69</v>
      </c>
    </row>
    <row r="112" spans="1:2" x14ac:dyDescent="0.25">
      <c r="B112" t="s">
        <v>70</v>
      </c>
    </row>
    <row r="115" spans="1:8" x14ac:dyDescent="0.25">
      <c r="A115" t="s">
        <v>71</v>
      </c>
      <c r="H115" s="5"/>
    </row>
    <row r="117" spans="1:8" x14ac:dyDescent="0.25">
      <c r="B117" t="s">
        <v>73</v>
      </c>
    </row>
    <row r="119" spans="1:8" x14ac:dyDescent="0.25">
      <c r="B119" t="s">
        <v>74</v>
      </c>
    </row>
    <row r="121" spans="1:8" x14ac:dyDescent="0.25">
      <c r="B121" t="s">
        <v>78</v>
      </c>
    </row>
    <row r="123" spans="1:8" x14ac:dyDescent="0.25">
      <c r="B123" t="s">
        <v>118</v>
      </c>
    </row>
    <row r="125" spans="1:8" x14ac:dyDescent="0.25">
      <c r="A125" t="s">
        <v>76</v>
      </c>
    </row>
    <row r="127" spans="1:8" x14ac:dyDescent="0.25">
      <c r="B127" t="s">
        <v>77</v>
      </c>
    </row>
    <row r="129" spans="1:2" x14ac:dyDescent="0.25">
      <c r="B129" t="s">
        <v>79</v>
      </c>
    </row>
    <row r="133" spans="1:2" x14ac:dyDescent="0.25">
      <c r="A133" t="s">
        <v>81</v>
      </c>
    </row>
    <row r="145" spans="16:25" x14ac:dyDescent="0.25">
      <c r="P145" s="7" t="s">
        <v>122</v>
      </c>
    </row>
    <row r="146" spans="16:25" x14ac:dyDescent="0.25">
      <c r="P146" s="7"/>
    </row>
    <row r="147" spans="16:25" x14ac:dyDescent="0.25">
      <c r="P147" s="7"/>
    </row>
    <row r="148" spans="16:25" x14ac:dyDescent="0.25">
      <c r="P148" s="7" t="s">
        <v>121</v>
      </c>
      <c r="Y148" t="s">
        <v>123</v>
      </c>
    </row>
    <row r="149" spans="16:25" x14ac:dyDescent="0.25">
      <c r="P149" s="7"/>
    </row>
    <row r="150" spans="16:25" x14ac:dyDescent="0.25">
      <c r="P150" s="7"/>
    </row>
    <row r="151" spans="16:25" x14ac:dyDescent="0.25">
      <c r="P151" s="7"/>
    </row>
    <row r="152" spans="16:25" x14ac:dyDescent="0.25">
      <c r="P152" s="7"/>
    </row>
    <row r="153" spans="16:25" x14ac:dyDescent="0.25">
      <c r="P153" s="7"/>
    </row>
    <row r="169" spans="1:16" x14ac:dyDescent="0.25">
      <c r="P169" s="6" t="s">
        <v>125</v>
      </c>
    </row>
    <row r="171" spans="1:16" x14ac:dyDescent="0.25">
      <c r="A171" t="s">
        <v>86</v>
      </c>
    </row>
    <row r="173" spans="1:16" x14ac:dyDescent="0.25">
      <c r="B173" t="s">
        <v>87</v>
      </c>
    </row>
    <row r="175" spans="1:16" x14ac:dyDescent="0.25">
      <c r="B175" t="s">
        <v>88</v>
      </c>
    </row>
    <row r="177" spans="2:2" x14ac:dyDescent="0.25">
      <c r="B177" t="s">
        <v>96</v>
      </c>
    </row>
  </sheetData>
  <phoneticPr fontId="1" type="noConversion"/>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84642-1A6D-4E8C-8A44-7220FD1F5993}">
  <dimension ref="A1:K50"/>
  <sheetViews>
    <sheetView topLeftCell="A19" workbookViewId="0">
      <selection activeCell="Y21" sqref="Y21"/>
    </sheetView>
  </sheetViews>
  <sheetFormatPr defaultRowHeight="15" x14ac:dyDescent="0.25"/>
  <sheetData>
    <row r="1" spans="1:11" x14ac:dyDescent="0.25">
      <c r="A1" t="s">
        <v>83</v>
      </c>
    </row>
    <row r="3" spans="1:11" x14ac:dyDescent="0.25">
      <c r="A3" t="s">
        <v>84</v>
      </c>
    </row>
    <row r="5" spans="1:11" x14ac:dyDescent="0.25">
      <c r="B5" s="4" t="s">
        <v>82</v>
      </c>
      <c r="C5" s="3" t="s">
        <v>41</v>
      </c>
      <c r="D5" s="3" t="s">
        <v>42</v>
      </c>
      <c r="E5" s="3" t="s">
        <v>43</v>
      </c>
      <c r="F5" s="3" t="s">
        <v>47</v>
      </c>
      <c r="G5" s="3" t="s">
        <v>44</v>
      </c>
      <c r="H5" s="3" t="s">
        <v>45</v>
      </c>
      <c r="I5" s="3" t="s">
        <v>100</v>
      </c>
      <c r="J5" s="3" t="s">
        <v>101</v>
      </c>
      <c r="K5" s="3" t="s">
        <v>85</v>
      </c>
    </row>
    <row r="6" spans="1:11" x14ac:dyDescent="0.25">
      <c r="B6" s="4">
        <v>1</v>
      </c>
      <c r="C6" s="3"/>
      <c r="D6" s="3"/>
      <c r="E6" s="3"/>
      <c r="F6" s="3"/>
      <c r="G6" s="3"/>
      <c r="H6" s="3"/>
      <c r="I6" s="3"/>
      <c r="J6" s="3"/>
      <c r="K6" s="3"/>
    </row>
    <row r="7" spans="1:11" x14ac:dyDescent="0.25">
      <c r="B7" s="4">
        <v>2</v>
      </c>
      <c r="C7" s="3"/>
      <c r="D7" s="3"/>
      <c r="E7" s="3"/>
      <c r="F7" s="3"/>
      <c r="G7" s="3"/>
      <c r="H7" s="3"/>
      <c r="I7" s="3"/>
      <c r="J7" s="3"/>
      <c r="K7" s="3"/>
    </row>
    <row r="8" spans="1:11" x14ac:dyDescent="0.25">
      <c r="B8" s="4">
        <v>3</v>
      </c>
      <c r="C8" s="3"/>
      <c r="D8" s="3"/>
      <c r="E8" s="3"/>
      <c r="F8" s="3"/>
      <c r="G8" s="3"/>
      <c r="H8" s="3"/>
      <c r="I8" s="3"/>
      <c r="J8" s="3"/>
      <c r="K8" s="3"/>
    </row>
    <row r="9" spans="1:11" x14ac:dyDescent="0.25">
      <c r="B9" s="4">
        <v>4</v>
      </c>
      <c r="C9" s="3"/>
      <c r="D9" s="3"/>
      <c r="E9" s="3"/>
      <c r="F9" s="3"/>
      <c r="G9" s="3"/>
      <c r="H9" s="3"/>
      <c r="I9" s="3"/>
      <c r="J9" s="3"/>
      <c r="K9" s="3"/>
    </row>
    <row r="10" spans="1:11" x14ac:dyDescent="0.25">
      <c r="B10" s="1"/>
    </row>
    <row r="11" spans="1:11" x14ac:dyDescent="0.25">
      <c r="A11" t="s">
        <v>107</v>
      </c>
      <c r="B11" s="1"/>
    </row>
    <row r="12" spans="1:11" x14ac:dyDescent="0.25">
      <c r="B12" s="1"/>
    </row>
    <row r="13" spans="1:11" x14ac:dyDescent="0.25">
      <c r="B13" s="6" t="s">
        <v>102</v>
      </c>
    </row>
    <row r="14" spans="1:11" x14ac:dyDescent="0.25">
      <c r="B14" s="6"/>
    </row>
    <row r="15" spans="1:11" x14ac:dyDescent="0.25">
      <c r="B15" s="6" t="s">
        <v>103</v>
      </c>
    </row>
    <row r="16" spans="1:11" x14ac:dyDescent="0.25">
      <c r="B16" s="6"/>
    </row>
    <row r="17" spans="1:3" x14ac:dyDescent="0.25">
      <c r="B17" s="6" t="s">
        <v>104</v>
      </c>
    </row>
    <row r="18" spans="1:3" x14ac:dyDescent="0.25">
      <c r="B18" s="6"/>
    </row>
    <row r="19" spans="1:3" x14ac:dyDescent="0.25">
      <c r="B19" s="6" t="s">
        <v>105</v>
      </c>
    </row>
    <row r="20" spans="1:3" x14ac:dyDescent="0.25">
      <c r="B20" s="6"/>
    </row>
    <row r="21" spans="1:3" x14ac:dyDescent="0.25">
      <c r="B21" s="6" t="s">
        <v>106</v>
      </c>
    </row>
    <row r="22" spans="1:3" x14ac:dyDescent="0.25">
      <c r="B22" s="6"/>
    </row>
    <row r="23" spans="1:3" x14ac:dyDescent="0.25">
      <c r="B23" s="6"/>
    </row>
    <row r="24" spans="1:3" x14ac:dyDescent="0.25">
      <c r="B24" s="6"/>
    </row>
    <row r="25" spans="1:3" x14ac:dyDescent="0.25">
      <c r="A25" t="s">
        <v>99</v>
      </c>
    </row>
    <row r="27" spans="1:3" x14ac:dyDescent="0.25">
      <c r="B27" t="s">
        <v>108</v>
      </c>
    </row>
    <row r="29" spans="1:3" x14ac:dyDescent="0.25">
      <c r="B29" t="s">
        <v>124</v>
      </c>
    </row>
    <row r="31" spans="1:3" x14ac:dyDescent="0.25">
      <c r="C31" t="s">
        <v>115</v>
      </c>
    </row>
    <row r="33" spans="3:6" x14ac:dyDescent="0.25">
      <c r="C33" s="6" t="s">
        <v>119</v>
      </c>
    </row>
    <row r="36" spans="3:6" x14ac:dyDescent="0.25">
      <c r="D36" s="8" t="s">
        <v>41</v>
      </c>
      <c r="E36" s="8"/>
      <c r="F36" t="s">
        <v>51</v>
      </c>
    </row>
    <row r="37" spans="3:6" x14ac:dyDescent="0.25">
      <c r="D37" s="8" t="s">
        <v>42</v>
      </c>
      <c r="E37" s="8"/>
      <c r="F37" t="s">
        <v>52</v>
      </c>
    </row>
    <row r="38" spans="3:6" x14ac:dyDescent="0.25">
      <c r="D38" s="8" t="s">
        <v>109</v>
      </c>
      <c r="E38" s="8"/>
      <c r="F38" t="s">
        <v>48</v>
      </c>
    </row>
    <row r="39" spans="3:6" x14ac:dyDescent="0.25">
      <c r="D39" s="8" t="s">
        <v>47</v>
      </c>
      <c r="E39" s="8"/>
      <c r="F39" t="s">
        <v>50</v>
      </c>
    </row>
    <row r="40" spans="3:6" x14ac:dyDescent="0.25">
      <c r="D40" t="s">
        <v>110</v>
      </c>
    </row>
    <row r="43" spans="3:6" x14ac:dyDescent="0.25">
      <c r="D43" t="s">
        <v>111</v>
      </c>
    </row>
    <row r="44" spans="3:6" x14ac:dyDescent="0.25">
      <c r="E44" t="s">
        <v>112</v>
      </c>
    </row>
    <row r="46" spans="3:6" x14ac:dyDescent="0.25">
      <c r="E46" t="s">
        <v>113</v>
      </c>
    </row>
    <row r="48" spans="3:6" x14ac:dyDescent="0.25">
      <c r="E48" t="s">
        <v>114</v>
      </c>
    </row>
    <row r="50" spans="5:5" x14ac:dyDescent="0.25">
      <c r="E50" t="s">
        <v>120</v>
      </c>
    </row>
  </sheetData>
  <mergeCells count="4">
    <mergeCell ref="D36:E36"/>
    <mergeCell ref="D37:E37"/>
    <mergeCell ref="D38:E38"/>
    <mergeCell ref="D39:E39"/>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3214F-CCFC-4E17-91FA-F65597B89FD0}">
  <dimension ref="C2:C56"/>
  <sheetViews>
    <sheetView workbookViewId="0">
      <selection activeCell="C2" sqref="C2:C56"/>
    </sheetView>
  </sheetViews>
  <sheetFormatPr defaultRowHeight="15" x14ac:dyDescent="0.25"/>
  <sheetData>
    <row r="2" spans="3:3" x14ac:dyDescent="0.25">
      <c r="C2">
        <v>111</v>
      </c>
    </row>
    <row r="3" spans="3:3" x14ac:dyDescent="0.25">
      <c r="C3">
        <v>112</v>
      </c>
    </row>
    <row r="4" spans="3:3" x14ac:dyDescent="0.25">
      <c r="C4">
        <v>113</v>
      </c>
    </row>
    <row r="5" spans="3:3" x14ac:dyDescent="0.25">
      <c r="C5">
        <v>114</v>
      </c>
    </row>
    <row r="6" spans="3:3" x14ac:dyDescent="0.25">
      <c r="C6">
        <v>115</v>
      </c>
    </row>
    <row r="7" spans="3:3" x14ac:dyDescent="0.25">
      <c r="C7">
        <v>116</v>
      </c>
    </row>
    <row r="8" spans="3:3" x14ac:dyDescent="0.25">
      <c r="C8">
        <v>122</v>
      </c>
    </row>
    <row r="9" spans="3:3" x14ac:dyDescent="0.25">
      <c r="C9">
        <v>123</v>
      </c>
    </row>
    <row r="10" spans="3:3" x14ac:dyDescent="0.25">
      <c r="C10">
        <v>124</v>
      </c>
    </row>
    <row r="11" spans="3:3" x14ac:dyDescent="0.25">
      <c r="C11">
        <v>125</v>
      </c>
    </row>
    <row r="12" spans="3:3" x14ac:dyDescent="0.25">
      <c r="C12">
        <v>126</v>
      </c>
    </row>
    <row r="13" spans="3:3" x14ac:dyDescent="0.25">
      <c r="C13">
        <v>133</v>
      </c>
    </row>
    <row r="14" spans="3:3" x14ac:dyDescent="0.25">
      <c r="C14">
        <v>134</v>
      </c>
    </row>
    <row r="15" spans="3:3" x14ac:dyDescent="0.25">
      <c r="C15">
        <v>135</v>
      </c>
    </row>
    <row r="16" spans="3:3" x14ac:dyDescent="0.25">
      <c r="C16">
        <v>136</v>
      </c>
    </row>
    <row r="17" spans="3:3" x14ac:dyDescent="0.25">
      <c r="C17">
        <v>144</v>
      </c>
    </row>
    <row r="18" spans="3:3" x14ac:dyDescent="0.25">
      <c r="C18">
        <v>145</v>
      </c>
    </row>
    <row r="19" spans="3:3" x14ac:dyDescent="0.25">
      <c r="C19">
        <v>146</v>
      </c>
    </row>
    <row r="20" spans="3:3" x14ac:dyDescent="0.25">
      <c r="C20">
        <v>155</v>
      </c>
    </row>
    <row r="21" spans="3:3" x14ac:dyDescent="0.25">
      <c r="C21">
        <v>156</v>
      </c>
    </row>
    <row r="22" spans="3:3" x14ac:dyDescent="0.25">
      <c r="C22">
        <v>166</v>
      </c>
    </row>
    <row r="23" spans="3:3" x14ac:dyDescent="0.25">
      <c r="C23">
        <v>222</v>
      </c>
    </row>
    <row r="24" spans="3:3" x14ac:dyDescent="0.25">
      <c r="C24">
        <v>223</v>
      </c>
    </row>
    <row r="25" spans="3:3" x14ac:dyDescent="0.25">
      <c r="C25">
        <v>224</v>
      </c>
    </row>
    <row r="26" spans="3:3" x14ac:dyDescent="0.25">
      <c r="C26">
        <v>225</v>
      </c>
    </row>
    <row r="27" spans="3:3" x14ac:dyDescent="0.25">
      <c r="C27">
        <v>226</v>
      </c>
    </row>
    <row r="28" spans="3:3" x14ac:dyDescent="0.25">
      <c r="C28">
        <v>233</v>
      </c>
    </row>
    <row r="29" spans="3:3" x14ac:dyDescent="0.25">
      <c r="C29">
        <v>234</v>
      </c>
    </row>
    <row r="30" spans="3:3" x14ac:dyDescent="0.25">
      <c r="C30">
        <v>235</v>
      </c>
    </row>
    <row r="31" spans="3:3" x14ac:dyDescent="0.25">
      <c r="C31">
        <v>236</v>
      </c>
    </row>
    <row r="32" spans="3:3" x14ac:dyDescent="0.25">
      <c r="C32">
        <v>244</v>
      </c>
    </row>
    <row r="33" spans="3:3" x14ac:dyDescent="0.25">
      <c r="C33">
        <v>245</v>
      </c>
    </row>
    <row r="34" spans="3:3" x14ac:dyDescent="0.25">
      <c r="C34">
        <v>246</v>
      </c>
    </row>
    <row r="35" spans="3:3" x14ac:dyDescent="0.25">
      <c r="C35">
        <v>255</v>
      </c>
    </row>
    <row r="36" spans="3:3" x14ac:dyDescent="0.25">
      <c r="C36">
        <v>256</v>
      </c>
    </row>
    <row r="37" spans="3:3" x14ac:dyDescent="0.25">
      <c r="C37">
        <v>333</v>
      </c>
    </row>
    <row r="38" spans="3:3" x14ac:dyDescent="0.25">
      <c r="C38">
        <v>334</v>
      </c>
    </row>
    <row r="39" spans="3:3" x14ac:dyDescent="0.25">
      <c r="C39">
        <v>335</v>
      </c>
    </row>
    <row r="40" spans="3:3" x14ac:dyDescent="0.25">
      <c r="C40">
        <v>336</v>
      </c>
    </row>
    <row r="41" spans="3:3" x14ac:dyDescent="0.25">
      <c r="C41">
        <v>344</v>
      </c>
    </row>
    <row r="42" spans="3:3" x14ac:dyDescent="0.25">
      <c r="C42">
        <v>345</v>
      </c>
    </row>
    <row r="43" spans="3:3" x14ac:dyDescent="0.25">
      <c r="C43">
        <v>346</v>
      </c>
    </row>
    <row r="44" spans="3:3" x14ac:dyDescent="0.25">
      <c r="C44">
        <v>355</v>
      </c>
    </row>
    <row r="45" spans="3:3" x14ac:dyDescent="0.25">
      <c r="C45">
        <v>356</v>
      </c>
    </row>
    <row r="46" spans="3:3" x14ac:dyDescent="0.25">
      <c r="C46">
        <v>366</v>
      </c>
    </row>
    <row r="47" spans="3:3" x14ac:dyDescent="0.25">
      <c r="C47">
        <v>444</v>
      </c>
    </row>
    <row r="48" spans="3:3" x14ac:dyDescent="0.25">
      <c r="C48">
        <v>445</v>
      </c>
    </row>
    <row r="49" spans="3:3" x14ac:dyDescent="0.25">
      <c r="C49">
        <v>446</v>
      </c>
    </row>
    <row r="50" spans="3:3" x14ac:dyDescent="0.25">
      <c r="C50">
        <v>455</v>
      </c>
    </row>
    <row r="51" spans="3:3" x14ac:dyDescent="0.25">
      <c r="C51">
        <v>456</v>
      </c>
    </row>
    <row r="52" spans="3:3" x14ac:dyDescent="0.25">
      <c r="C52">
        <v>466</v>
      </c>
    </row>
    <row r="53" spans="3:3" x14ac:dyDescent="0.25">
      <c r="C53">
        <v>555</v>
      </c>
    </row>
    <row r="54" spans="3:3" x14ac:dyDescent="0.25">
      <c r="C54">
        <v>556</v>
      </c>
    </row>
    <row r="55" spans="3:3" x14ac:dyDescent="0.25">
      <c r="C55">
        <v>566</v>
      </c>
    </row>
    <row r="56" spans="3:3" x14ac:dyDescent="0.25">
      <c r="C56">
        <v>666</v>
      </c>
    </row>
  </sheetData>
  <autoFilter ref="C2:C56" xr:uid="{EA610932-8594-4028-8BC7-A2B0C53510F6}">
    <sortState xmlns:xlrd2="http://schemas.microsoft.com/office/spreadsheetml/2017/richdata2" ref="C3:C56">
      <sortCondition ref="C2:C5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数值模型</vt:lpstr>
      <vt:lpstr>房间参数</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Xu</dc:creator>
  <cp:lastModifiedBy>Derek Xu</cp:lastModifiedBy>
  <dcterms:created xsi:type="dcterms:W3CDTF">2015-06-05T18:19:34Z</dcterms:created>
  <dcterms:modified xsi:type="dcterms:W3CDTF">2019-11-11T06:34:35Z</dcterms:modified>
</cp:coreProperties>
</file>