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工作\游戏\龙虎斗\"/>
    </mc:Choice>
  </mc:AlternateContent>
  <xr:revisionPtr revIDLastSave="0" documentId="13_ncr:1_{2FFB4117-88D7-43CD-9861-9813D9DA1B62}" xr6:coauthVersionLast="45" xr6:coauthVersionMax="45" xr10:uidLastSave="{00000000-0000-0000-0000-000000000000}"/>
  <bookViews>
    <workbookView xWindow="-120" yWindow="-120" windowWidth="29040" windowHeight="15840" activeTab="1" xr2:uid="{00000000-000D-0000-FFFF-FFFF00000000}"/>
  </bookViews>
  <sheets>
    <sheet name="数值模型" sheetId="1" r:id="rId1"/>
    <sheet name="参数设置和变化" sheetId="2" r:id="rId2"/>
    <sheet name="龙虎斗管端统计需求"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 l="1"/>
  <c r="I17" i="1" l="1"/>
  <c r="J17" i="1" l="1"/>
  <c r="I18" i="1"/>
  <c r="D17" i="1"/>
  <c r="E19" i="1"/>
  <c r="V33" i="3"/>
  <c r="D18" i="1" l="1"/>
  <c r="E18" i="1" s="1"/>
  <c r="E17" i="1"/>
  <c r="J18" i="1"/>
  <c r="I19" i="1"/>
  <c r="J19" i="1" l="1"/>
  <c r="I20" i="1"/>
  <c r="J20" i="1" s="1"/>
  <c r="F150" i="1"/>
  <c r="F151" i="1"/>
  <c r="F149" i="1"/>
  <c r="F152" i="1" l="1"/>
</calcChain>
</file>

<file path=xl/sharedStrings.xml><?xml version="1.0" encoding="utf-8"?>
<sst xmlns="http://schemas.openxmlformats.org/spreadsheetml/2006/main" count="245" uniqueCount="188">
  <si>
    <t>3.在后期开发了玩家上庄的功能后，玩家上庄时的机器人下注逻辑，系统开奖逻辑会和系统庄采用不同的机制</t>
  </si>
  <si>
    <t>库存下限</t>
  </si>
  <si>
    <t>库存上限</t>
  </si>
  <si>
    <t>库存上限最大值</t>
  </si>
  <si>
    <t>概率</t>
  </si>
  <si>
    <t>赔率</t>
  </si>
  <si>
    <t>2.在特定情况下选择中奖区域时，根据用户游戏数据会对开奖进行选择，目标是保证一定范围的波动情况下防止套利</t>
  </si>
  <si>
    <t>1.在系统庄的情况下用库存系统来控制盈亏</t>
  </si>
  <si>
    <t>参数</t>
  </si>
  <si>
    <t>M</t>
  </si>
  <si>
    <t>N</t>
  </si>
  <si>
    <t>S</t>
  </si>
  <si>
    <t>P</t>
  </si>
  <si>
    <t>名称</t>
  </si>
  <si>
    <t>当前库存</t>
  </si>
  <si>
    <t>2.设置参数</t>
  </si>
  <si>
    <t>3.当前库存变化计算公式</t>
  </si>
  <si>
    <t>例:</t>
  </si>
  <si>
    <t>本局用户赔付金额=1000</t>
  </si>
  <si>
    <t>则本局用户下注金额=500+2000=2500</t>
  </si>
  <si>
    <t>用户A下注总额500，压中后赔付总额为1000</t>
  </si>
  <si>
    <t>用户B下注总额2000，没压中输光赔付金额=0</t>
  </si>
  <si>
    <t>4.库存机制</t>
  </si>
  <si>
    <t>二.参数和基础公式</t>
  </si>
  <si>
    <t>1.基础赔率和开奖方式</t>
  </si>
  <si>
    <t>当前库存处于库存下限和上限之间时，系统开奖纯随机</t>
  </si>
  <si>
    <t>在系统纯随机之前预先判定本局是否会抽水，几率为r1</t>
  </si>
  <si>
    <t>若0&lt;P≤M</t>
  </si>
  <si>
    <t>若p≤0</t>
  </si>
  <si>
    <t>若N&gt;P&gt;M</t>
  </si>
  <si>
    <t>当前库存极低，系统开奖必定会抽水</t>
  </si>
  <si>
    <t>若S&gt;P≥N</t>
  </si>
  <si>
    <t>当前库存偏高，系统开奖有一定几率放水，库存越高放水几率越高</t>
  </si>
  <si>
    <t>在系统纯随机之前预先判定本局是否会放水，几率为r2</t>
  </si>
  <si>
    <t>当判定成功时，本局开奖必定会放水，若判定失败则走纯随机流程</t>
  </si>
  <si>
    <t>当判定成功时，本局开奖必定抽水，若判定失败，则走纯随机流程</t>
  </si>
  <si>
    <t>若P≥S</t>
  </si>
  <si>
    <t>此时库存偏低，系统开奖有一定几率抽水，库存越低抽水几率越高</t>
  </si>
  <si>
    <t>此时库存极高，系统开奖时必定会放水</t>
  </si>
  <si>
    <t>a.库存正常</t>
  </si>
  <si>
    <t>b.库存偏低</t>
  </si>
  <si>
    <t>c.库存极低</t>
  </si>
  <si>
    <t>d.库存偏高</t>
  </si>
  <si>
    <t>e.库存极高</t>
  </si>
  <si>
    <t>一.概述</t>
  </si>
  <si>
    <t>在纯随机的情况下，检测各个下注区金额对应的用户幸运值，有一定几率进行幸运值判定</t>
  </si>
  <si>
    <t>在开奖时，根据各个下注区的下注金额以及金额对应用户的幸运值进行权重统计</t>
  </si>
  <si>
    <t>举例：</t>
  </si>
  <si>
    <t>用户</t>
  </si>
  <si>
    <t>下注筹码</t>
  </si>
  <si>
    <t>A</t>
  </si>
  <si>
    <t>B</t>
  </si>
  <si>
    <t>C</t>
  </si>
  <si>
    <t>用户对应幸运值</t>
  </si>
  <si>
    <t>权重</t>
  </si>
  <si>
    <t>幸运值开奖判断方法:</t>
  </si>
  <si>
    <t>区域</t>
  </si>
  <si>
    <t>总权重</t>
  </si>
  <si>
    <t>E</t>
  </si>
  <si>
    <t>F</t>
  </si>
  <si>
    <t>G</t>
  </si>
  <si>
    <t>库存机制开奖判断流程图</t>
  </si>
  <si>
    <t>在进行随机开奖时会预先进行幸运值开奖判断，幸运值开奖判断概率为固定，通过后台参数r3来配置</t>
  </si>
  <si>
    <t>所有参数整理</t>
  </si>
  <si>
    <t>这里公式用代码写入，参数35%读取配置</t>
  </si>
  <si>
    <t>权重=下注筹码*用户对应幸运值</t>
  </si>
  <si>
    <t>数值相关参数均和游戏房间绑定，房间不同参数可能不同，同一个房间的不同桌子共享各种参数</t>
  </si>
  <si>
    <t>幸运值相关参数每次用户账户金额发生变化都要重新计算一次，带入各种游戏房间</t>
  </si>
  <si>
    <t>库存相关的参数每天根据用户当天投注总额进行调整</t>
  </si>
  <si>
    <t>点控几率</t>
  </si>
  <si>
    <t>房间名</t>
  </si>
  <si>
    <t>初级房</t>
  </si>
  <si>
    <t>低级房</t>
  </si>
  <si>
    <t>中级房</t>
  </si>
  <si>
    <t>高级房</t>
  </si>
  <si>
    <t>放水最大几率</t>
  </si>
  <si>
    <t>抽水最大几率</t>
  </si>
  <si>
    <t>2.参数配置</t>
  </si>
  <si>
    <t>1.说明</t>
  </si>
  <si>
    <t>3.参数属性</t>
  </si>
  <si>
    <t>说明</t>
  </si>
  <si>
    <t>设定值</t>
  </si>
  <si>
    <t>服务费率</t>
  </si>
  <si>
    <t>上限最大值</t>
  </si>
  <si>
    <t>4.参数定时结算</t>
  </si>
  <si>
    <t>这里的放水最大几率，抽水最大几率即判定几率中的35%</t>
  </si>
  <si>
    <t>放水最大几率在库存偏高的放水判定中使用</t>
  </si>
  <si>
    <t>抽水最大几率在库存偏低的抽水判定中使用</t>
  </si>
  <si>
    <t>新手房</t>
  </si>
  <si>
    <t>进阶房</t>
  </si>
  <si>
    <t>高手房</t>
  </si>
  <si>
    <t>土豪房</t>
  </si>
  <si>
    <t>每人限红</t>
  </si>
  <si>
    <t>a.最小值概念</t>
  </si>
  <si>
    <t>b.参数结算机制</t>
  </si>
  <si>
    <t>影响的值包括：库存下限，库存上限，库存上限最大值，当前库存</t>
  </si>
  <si>
    <t>需要设定初始值，最小值，每晚0点结算</t>
  </si>
  <si>
    <t>需要设定初始值，会不断变化，每晚0点结算</t>
  </si>
  <si>
    <t>每晚24点根据房间当天的单场下注均额对房间库存进行动态调整</t>
  </si>
  <si>
    <t>统计当天房间的下注总金额N1</t>
  </si>
  <si>
    <t>引用参数</t>
  </si>
  <si>
    <t>当天0点时库存参数为</t>
  </si>
  <si>
    <t>库存上限的最小值设定为N4</t>
  </si>
  <si>
    <t>说明：</t>
  </si>
  <si>
    <t>1.以库存上限为基准线</t>
  </si>
  <si>
    <t>2.每天0点如果动态调整系数大于库存上限的最小值，则库存上限会调整到调整系数大小，下线，上限最大值也会对应改变</t>
  </si>
  <si>
    <t>3.若动态调整系数小于库存上限设置的最小值，说明前一天下注非常少，系统根据保底策略会调整到最小值，下限和上限最大值也会对应改变</t>
  </si>
  <si>
    <t>假设参数:</t>
  </si>
  <si>
    <t>5.额外说明</t>
  </si>
  <si>
    <t>所有配置里的参数走配置，最好可以做到不停服更新来应对特殊情况</t>
  </si>
  <si>
    <t>本局结算后当前库存P=1000+2500-1000=2500</t>
  </si>
  <si>
    <t>用户A实际获得金额=500+（1000-500）*97%=985</t>
  </si>
  <si>
    <t>统计当天有真人用户下注的总场次为N2</t>
  </si>
  <si>
    <t>必定抽水时系统开奖双方均为非幸运一击牌型</t>
  </si>
  <si>
    <t>6.保底判断</t>
  </si>
  <si>
    <t>a.在库存正常和库存偏高情况下不管是随机，放水还是幸运值开奖，若开奖结果会造成库存&lt;0，则本局强制抽水</t>
  </si>
  <si>
    <t>b.在库存极高情况下放水如果会造成库存低于库存下限，则本局强制抽水</t>
  </si>
  <si>
    <t>目标RTP</t>
  </si>
  <si>
    <t>收取明税固定为3%,实际目标RTP如果和明税对应的98.5%有差距的话会在库存中有所调整</t>
  </si>
  <si>
    <t>若此时管端设置的目标RTP为96%,则用户目标收益应为500*96%*2=960</t>
  </si>
  <si>
    <t>一轮用户下注500，押中以后获得985</t>
  </si>
  <si>
    <t>实际少收的部分从库存中扣除 作为暗税，扣除额=985-960=25</t>
  </si>
  <si>
    <t>实际明税=（1000-500）*3%=15</t>
  </si>
  <si>
    <t>下限最小值</t>
  </si>
  <si>
    <t>上限最小值</t>
  </si>
  <si>
    <t>上限最大的最小值</t>
  </si>
  <si>
    <t>一.说明</t>
  </si>
  <si>
    <t>游戏管端→游戏管理→游戏房间配置</t>
  </si>
  <si>
    <r>
      <t>在这里添加字段包括：</t>
    </r>
    <r>
      <rPr>
        <b/>
        <sz val="11"/>
        <color rgb="FFFF0000"/>
        <rFont val="Calibri"/>
        <family val="2"/>
        <scheme val="minor"/>
      </rPr>
      <t>库存下限默认值，库存上限默认值，库存上限最大值默认值，目标RTP</t>
    </r>
    <r>
      <rPr>
        <sz val="11"/>
        <color theme="1"/>
        <rFont val="Calibri"/>
        <family val="2"/>
        <scheme val="minor"/>
      </rPr>
      <t>，</t>
    </r>
    <r>
      <rPr>
        <b/>
        <sz val="11"/>
        <color rgb="FFFF0000"/>
        <rFont val="Calibri"/>
        <family val="2"/>
        <scheme val="minor"/>
      </rPr>
      <t>放水几率，抽水几率</t>
    </r>
  </si>
  <si>
    <r>
      <t>P=库存+用户下注金额-用户中奖金额（收服务费前）-</t>
    </r>
    <r>
      <rPr>
        <sz val="11"/>
        <color rgb="FFFF0000"/>
        <rFont val="Calibri"/>
        <family val="2"/>
        <scheme val="minor"/>
      </rPr>
      <t>用户下注额*（1-服务费率/2-目标RTP）</t>
    </r>
  </si>
  <si>
    <t>2.一键重置功能</t>
  </si>
  <si>
    <t>为了防止游戏错误对水位造成影响，在超管操作列中增加重置功能，对房间参数进行初始化</t>
  </si>
  <si>
    <t>点击重置按钮，弹出二次确认“是否重置该房间的库存？"，确认后所有业主端的房间库存参数立刻发生变化</t>
  </si>
  <si>
    <t>房间库存下限=房间默认库存下限</t>
  </si>
  <si>
    <t>房间库存上限=房间默认库存上限</t>
  </si>
  <si>
    <t>房间库存上限最大值=库存默认库存上限最大值</t>
  </si>
  <si>
    <t>房间当前库存=房间默认库存下限</t>
  </si>
  <si>
    <t>游戏房间</t>
  </si>
  <si>
    <t>投注限额</t>
  </si>
  <si>
    <t>作弊几率</t>
  </si>
  <si>
    <t>反作弊几率</t>
  </si>
  <si>
    <t>动态标准N3=N1/N2*3</t>
  </si>
  <si>
    <t>n</t>
  </si>
  <si>
    <t>p</t>
  </si>
  <si>
    <t>当前N-(昨天N-昨天P)*当前N/昨天N</t>
  </si>
  <si>
    <t>龙虎斗</t>
  </si>
  <si>
    <t>龙胜</t>
  </si>
  <si>
    <t>虎胜</t>
  </si>
  <si>
    <t>和</t>
  </si>
  <si>
    <t>期望</t>
  </si>
  <si>
    <t>黑桃</t>
  </si>
  <si>
    <t>红桃</t>
  </si>
  <si>
    <t>梅花</t>
  </si>
  <si>
    <t>方块</t>
  </si>
  <si>
    <t>r1</t>
  </si>
  <si>
    <t>r2</t>
  </si>
  <si>
    <t>r3</t>
  </si>
  <si>
    <t>r</t>
  </si>
  <si>
    <t>rtp</t>
  </si>
  <si>
    <t>r1=(M-P)/M*r1</t>
  </si>
  <si>
    <t>r2=（P-N)/(S-N)*r2</t>
  </si>
  <si>
    <t>单局扣除的暗税=(用户下注额*（2-服务费率）-用户下注额*RTP*2)/2=用户下注额*（1-服务费率/2-目标RTP）</t>
  </si>
  <si>
    <t>实际服务费率和目标RTP读取配置</t>
  </si>
  <si>
    <t>龙虎斗中龙区下注详情如下</t>
  </si>
  <si>
    <t>则本次龙区总权重为-8400</t>
  </si>
  <si>
    <t>2.再判断四个花色区的权重定是否需要定花色</t>
  </si>
  <si>
    <t>龙</t>
  </si>
  <si>
    <t>虎</t>
  </si>
  <si>
    <t>H</t>
  </si>
  <si>
    <t>I</t>
  </si>
  <si>
    <t>J</t>
  </si>
  <si>
    <t>K</t>
  </si>
  <si>
    <t>系统上线时当前库存P根据配置有一个初始值，一般等于库存默认下限，通过玩家的下注当前库存会不断变化</t>
  </si>
  <si>
    <r>
      <t>4.</t>
    </r>
    <r>
      <rPr>
        <sz val="11"/>
        <color rgb="FFFF0000"/>
        <rFont val="Calibri"/>
        <family val="2"/>
        <scheme val="minor"/>
      </rPr>
      <t>系统对用户盈利部分金额收取服务费，数值模型中的RTP设计为100%</t>
    </r>
  </si>
  <si>
    <t>龙虎的抽水开奖流程</t>
  </si>
  <si>
    <t>龙虎的放水开奖流程</t>
  </si>
  <si>
    <t>5.龙虎斗中的幸运值开奖</t>
  </si>
  <si>
    <t>1.先判断龙区，虎区，和区的总权重定牌型大小,</t>
  </si>
  <si>
    <t>当随机开奖结果不为和，取E,F中较大的一方为胜</t>
  </si>
  <si>
    <t>当开奖结果为和时，若G&lt;0则换为不和牌，并且取E,F中较大的一方为胜</t>
  </si>
  <si>
    <t>决定胜方后判断花色对应区域权重大小，若&lt;0则换成H,I,J,K中的最大花色，若有多个则纯随机</t>
  </si>
  <si>
    <t>龙虎斗管端需求</t>
  </si>
  <si>
    <t>1.在游戏超管可以设置库存相关参数</t>
  </si>
  <si>
    <t>二.管端设置界面</t>
  </si>
  <si>
    <t>1.龙虎斗统一配置字段</t>
  </si>
  <si>
    <t>龙虎花色</t>
  </si>
  <si>
    <t>纯随机开奖方式为从8副牌中不放回抽取2张牌，分别为龙和虎，确定双方花色和双方输赢</t>
  </si>
  <si>
    <t>初始化倍数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</si>
</sst>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0" fillId="0" borderId="1" xfId="0" applyBorder="1"/>
    <xf numFmtId="0" fontId="0" fillId="0" borderId="0" xfId="0" applyBorder="1"/>
    <xf numFmtId="164" fontId="0" fillId="0" borderId="0" xfId="0" applyNumberFormat="1" applyBorder="1"/>
    <xf numFmtId="0" fontId="1" fillId="0" borderId="0" xfId="0" applyFont="1" applyBorder="1"/>
    <xf numFmtId="0" fontId="2" fillId="0" borderId="0" xfId="0" applyFont="1"/>
    <xf numFmtId="0" fontId="2" fillId="0" borderId="0" xfId="0" applyFont="1" applyBorder="1"/>
    <xf numFmtId="0" fontId="0" fillId="0" borderId="0" xfId="0" applyFill="1" applyBorder="1"/>
    <xf numFmtId="0" fontId="0" fillId="0" borderId="1" xfId="0" applyFill="1" applyBorder="1"/>
    <xf numFmtId="0" fontId="0" fillId="0" borderId="1" xfId="0" applyBorder="1" applyAlignment="1"/>
    <xf numFmtId="10" fontId="0" fillId="0" borderId="1" xfId="0" applyNumberFormat="1" applyBorder="1"/>
    <xf numFmtId="9" fontId="0" fillId="0" borderId="1" xfId="0" applyNumberFormat="1" applyBorder="1"/>
    <xf numFmtId="0" fontId="0" fillId="0" borderId="0" xfId="0" applyBorder="1" applyAlignment="1">
      <alignment horizontal="center"/>
    </xf>
    <xf numFmtId="0" fontId="2" fillId="0" borderId="0" xfId="0" applyFont="1" applyBorder="1" applyAlignment="1">
      <alignment horizontal="center"/>
    </xf>
    <xf numFmtId="0" fontId="0" fillId="0" borderId="1" xfId="0" applyBorder="1" applyAlignment="1">
      <alignment horizontal="center"/>
    </xf>
    <xf numFmtId="10" fontId="0" fillId="0" borderId="0" xfId="0" applyNumberFormat="1" applyBorder="1"/>
    <xf numFmtId="0" fontId="0" fillId="0" borderId="0" xfId="0" applyFill="1" applyBorder="1" applyAlignment="1">
      <alignment horizontal="center"/>
    </xf>
    <xf numFmtId="0" fontId="0" fillId="0" borderId="1" xfId="0" applyFill="1" applyBorder="1" applyAlignment="1">
      <alignment horizontal="center"/>
    </xf>
    <xf numFmtId="164" fontId="2" fillId="0" borderId="0" xfId="0" applyNumberFormat="1" applyFont="1" applyBorder="1"/>
    <xf numFmtId="165" fontId="0" fillId="0" borderId="1" xfId="0" applyNumberFormat="1"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0" borderId="0"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95250</xdr:colOff>
      <xdr:row>83</xdr:row>
      <xdr:rowOff>9525</xdr:rowOff>
    </xdr:from>
    <xdr:to>
      <xdr:col>19</xdr:col>
      <xdr:colOff>513904</xdr:colOff>
      <xdr:row>123</xdr:row>
      <xdr:rowOff>161925</xdr:rowOff>
    </xdr:to>
    <xdr:pic>
      <xdr:nvPicPr>
        <xdr:cNvPr id="3" name="图片 2">
          <a:extLst>
            <a:ext uri="{FF2B5EF4-FFF2-40B4-BE49-F238E27FC236}">
              <a16:creationId xmlns:a16="http://schemas.microsoft.com/office/drawing/2014/main" id="{B3A03A23-AFDD-4A9D-A50A-8D083217DF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5821025"/>
          <a:ext cx="8019604" cy="7772400"/>
        </a:xfrm>
        <a:prstGeom prst="rect">
          <a:avLst/>
        </a:prstGeom>
      </xdr:spPr>
    </xdr:pic>
    <xdr:clientData/>
  </xdr:twoCellAnchor>
  <xdr:twoCellAnchor editAs="oneCell">
    <xdr:from>
      <xdr:col>10</xdr:col>
      <xdr:colOff>533400</xdr:colOff>
      <xdr:row>19</xdr:row>
      <xdr:rowOff>85725</xdr:rowOff>
    </xdr:from>
    <xdr:to>
      <xdr:col>24</xdr:col>
      <xdr:colOff>515539</xdr:colOff>
      <xdr:row>25</xdr:row>
      <xdr:rowOff>143043</xdr:rowOff>
    </xdr:to>
    <xdr:pic>
      <xdr:nvPicPr>
        <xdr:cNvPr id="2" name="图片 1">
          <a:extLst>
            <a:ext uri="{FF2B5EF4-FFF2-40B4-BE49-F238E27FC236}">
              <a16:creationId xmlns:a16="http://schemas.microsoft.com/office/drawing/2014/main" id="{940585FA-8C0F-4EF3-BCAE-050E17A40B04}"/>
            </a:ext>
          </a:extLst>
        </xdr:cNvPr>
        <xdr:cNvPicPr>
          <a:picLocks noChangeAspect="1"/>
        </xdr:cNvPicPr>
      </xdr:nvPicPr>
      <xdr:blipFill>
        <a:blip xmlns:r="http://schemas.openxmlformats.org/officeDocument/2006/relationships" r:embed="rId2"/>
        <a:stretch>
          <a:fillRect/>
        </a:stretch>
      </xdr:blipFill>
      <xdr:spPr>
        <a:xfrm>
          <a:off x="6972300" y="3705225"/>
          <a:ext cx="8516539" cy="1200318"/>
        </a:xfrm>
        <a:prstGeom prst="rect">
          <a:avLst/>
        </a:prstGeom>
      </xdr:spPr>
    </xdr:pic>
    <xdr:clientData/>
  </xdr:twoCellAnchor>
  <xdr:twoCellAnchor editAs="oneCell">
    <xdr:from>
      <xdr:col>17</xdr:col>
      <xdr:colOff>523875</xdr:colOff>
      <xdr:row>90</xdr:row>
      <xdr:rowOff>181990</xdr:rowOff>
    </xdr:from>
    <xdr:to>
      <xdr:col>26</xdr:col>
      <xdr:colOff>114300</xdr:colOff>
      <xdr:row>123</xdr:row>
      <xdr:rowOff>68526</xdr:rowOff>
    </xdr:to>
    <xdr:pic>
      <xdr:nvPicPr>
        <xdr:cNvPr id="7" name="图片 6">
          <a:extLst>
            <a:ext uri="{FF2B5EF4-FFF2-40B4-BE49-F238E27FC236}">
              <a16:creationId xmlns:a16="http://schemas.microsoft.com/office/drawing/2014/main" id="{EA06B1F0-826B-41CE-80DB-02A94D9170F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29975" y="17326990"/>
          <a:ext cx="5076825" cy="6173036"/>
        </a:xfrm>
        <a:prstGeom prst="rect">
          <a:avLst/>
        </a:prstGeom>
      </xdr:spPr>
    </xdr:pic>
    <xdr:clientData/>
  </xdr:twoCellAnchor>
  <xdr:twoCellAnchor editAs="oneCell">
    <xdr:from>
      <xdr:col>22</xdr:col>
      <xdr:colOff>314325</xdr:colOff>
      <xdr:row>80</xdr:row>
      <xdr:rowOff>113773</xdr:rowOff>
    </xdr:from>
    <xdr:to>
      <xdr:col>33</xdr:col>
      <xdr:colOff>457200</xdr:colOff>
      <xdr:row>124</xdr:row>
      <xdr:rowOff>59001</xdr:rowOff>
    </xdr:to>
    <xdr:pic>
      <xdr:nvPicPr>
        <xdr:cNvPr id="9" name="图片 8">
          <a:extLst>
            <a:ext uri="{FF2B5EF4-FFF2-40B4-BE49-F238E27FC236}">
              <a16:creationId xmlns:a16="http://schemas.microsoft.com/office/drawing/2014/main" id="{669F6072-2497-4A3F-B857-42EE51CC4B4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68425" y="15353773"/>
          <a:ext cx="6848475" cy="83272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276225</xdr:colOff>
      <xdr:row>43</xdr:row>
      <xdr:rowOff>171450</xdr:rowOff>
    </xdr:from>
    <xdr:to>
      <xdr:col>16</xdr:col>
      <xdr:colOff>247650</xdr:colOff>
      <xdr:row>75</xdr:row>
      <xdr:rowOff>50222</xdr:rowOff>
    </xdr:to>
    <xdr:pic>
      <xdr:nvPicPr>
        <xdr:cNvPr id="3" name="图片 2">
          <a:extLst>
            <a:ext uri="{FF2B5EF4-FFF2-40B4-BE49-F238E27FC236}">
              <a16:creationId xmlns:a16="http://schemas.microsoft.com/office/drawing/2014/main" id="{EF75237A-0F11-49C4-B63E-2C4927CAEF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8362950"/>
          <a:ext cx="10058400" cy="59747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12</xdr:row>
      <xdr:rowOff>152401</xdr:rowOff>
    </xdr:from>
    <xdr:to>
      <xdr:col>16</xdr:col>
      <xdr:colOff>515390</xdr:colOff>
      <xdr:row>27</xdr:row>
      <xdr:rowOff>38101</xdr:rowOff>
    </xdr:to>
    <xdr:pic>
      <xdr:nvPicPr>
        <xdr:cNvPr id="3" name="图片 2">
          <a:extLst>
            <a:ext uri="{FF2B5EF4-FFF2-40B4-BE49-F238E27FC236}">
              <a16:creationId xmlns:a16="http://schemas.microsoft.com/office/drawing/2014/main" id="{0178BAA9-4541-4340-882A-2484469F80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1475" y="3581401"/>
          <a:ext cx="9897515"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3"/>
  <sheetViews>
    <sheetView topLeftCell="I90" workbookViewId="0">
      <selection activeCell="AB98" sqref="AB98"/>
    </sheetView>
  </sheetViews>
  <sheetFormatPr defaultRowHeight="15" x14ac:dyDescent="0.25"/>
  <cols>
    <col min="1" max="5" width="9.140625" style="3"/>
    <col min="6" max="6" width="10" style="3" bestFit="1" customWidth="1"/>
    <col min="7" max="7" width="9.140625" style="3"/>
    <col min="8" max="8" width="13.42578125" style="3" customWidth="1"/>
    <col min="9" max="16384" width="9.140625" style="3"/>
  </cols>
  <sheetData>
    <row r="1" spans="1:19" x14ac:dyDescent="0.25">
      <c r="A1" s="3" t="s">
        <v>145</v>
      </c>
    </row>
    <row r="3" spans="1:19" x14ac:dyDescent="0.25">
      <c r="A3" s="3" t="s">
        <v>44</v>
      </c>
    </row>
    <row r="5" spans="1:19" x14ac:dyDescent="0.25">
      <c r="A5" s="3" t="s">
        <v>7</v>
      </c>
      <c r="Q5" s="7"/>
    </row>
    <row r="6" spans="1:19" x14ac:dyDescent="0.25">
      <c r="Q6" s="7"/>
    </row>
    <row r="7" spans="1:19" x14ac:dyDescent="0.25">
      <c r="A7" s="3" t="s">
        <v>6</v>
      </c>
      <c r="Q7" s="7"/>
    </row>
    <row r="8" spans="1:19" x14ac:dyDescent="0.25">
      <c r="Q8" s="7"/>
    </row>
    <row r="9" spans="1:19" x14ac:dyDescent="0.25">
      <c r="A9" s="3" t="s">
        <v>0</v>
      </c>
      <c r="Q9" s="7"/>
    </row>
    <row r="11" spans="1:19" x14ac:dyDescent="0.25">
      <c r="A11" s="3" t="s">
        <v>173</v>
      </c>
      <c r="Q11" s="7"/>
    </row>
    <row r="13" spans="1:19" x14ac:dyDescent="0.25">
      <c r="A13" s="3" t="s">
        <v>23</v>
      </c>
    </row>
    <row r="15" spans="1:19" x14ac:dyDescent="0.25">
      <c r="A15" s="3" t="s">
        <v>24</v>
      </c>
    </row>
    <row r="16" spans="1:19" x14ac:dyDescent="0.25">
      <c r="C16" s="3" t="s">
        <v>5</v>
      </c>
      <c r="D16" s="3" t="s">
        <v>4</v>
      </c>
      <c r="E16" s="13" t="s">
        <v>149</v>
      </c>
      <c r="G16" s="8" t="s">
        <v>185</v>
      </c>
      <c r="H16" s="17" t="s">
        <v>5</v>
      </c>
      <c r="I16" s="8" t="s">
        <v>4</v>
      </c>
      <c r="J16" s="17" t="s">
        <v>149</v>
      </c>
      <c r="Q16" s="7"/>
      <c r="R16" s="7"/>
      <c r="S16" s="7"/>
    </row>
    <row r="17" spans="1:22" x14ac:dyDescent="0.25">
      <c r="B17" s="3" t="s">
        <v>146</v>
      </c>
      <c r="C17" s="7">
        <v>1.97</v>
      </c>
      <c r="D17" s="16">
        <f>(1-D19)/2</f>
        <v>0.49156626506024098</v>
      </c>
      <c r="E17" s="13">
        <f>D17*C17+$D$19*1</f>
        <v>0.98525301204819271</v>
      </c>
      <c r="G17" s="3" t="s">
        <v>150</v>
      </c>
      <c r="H17" s="14">
        <v>3.94</v>
      </c>
      <c r="I17" s="16">
        <f>(1-D19)/4</f>
        <v>0.24578313253012049</v>
      </c>
      <c r="J17" s="13">
        <f>I17*H17+$D$19</f>
        <v>0.98525301204819271</v>
      </c>
      <c r="Q17" s="7"/>
      <c r="R17" s="7"/>
      <c r="S17" s="19"/>
    </row>
    <row r="18" spans="1:22" x14ac:dyDescent="0.25">
      <c r="B18" s="3" t="s">
        <v>147</v>
      </c>
      <c r="C18" s="7">
        <v>1.97</v>
      </c>
      <c r="D18" s="16">
        <f>D17</f>
        <v>0.49156626506024098</v>
      </c>
      <c r="E18" s="13">
        <f>D18*C18+$D$19*1</f>
        <v>0.98525301204819271</v>
      </c>
      <c r="G18" s="3" t="s">
        <v>151</v>
      </c>
      <c r="H18" s="14">
        <v>3.94</v>
      </c>
      <c r="I18" s="16">
        <f>I17</f>
        <v>0.24578313253012049</v>
      </c>
      <c r="J18" s="13">
        <f t="shared" ref="J18:J20" si="0">I18*H18+$D$19</f>
        <v>0.98525301204819271</v>
      </c>
      <c r="Q18" s="7"/>
      <c r="R18" s="7"/>
      <c r="S18" s="19"/>
    </row>
    <row r="19" spans="1:22" x14ac:dyDescent="0.25">
      <c r="B19" s="3" t="s">
        <v>148</v>
      </c>
      <c r="C19" s="7">
        <v>20</v>
      </c>
      <c r="D19" s="16">
        <f>52*8*7/416/415</f>
        <v>1.6867469879518072E-2</v>
      </c>
      <c r="E19" s="13">
        <f t="shared" ref="E19" si="1">D19*C19</f>
        <v>0.33734939759036142</v>
      </c>
      <c r="G19" s="8" t="s">
        <v>152</v>
      </c>
      <c r="H19" s="14">
        <v>3.94</v>
      </c>
      <c r="I19" s="16">
        <f>I18</f>
        <v>0.24578313253012049</v>
      </c>
      <c r="J19" s="13">
        <f t="shared" si="0"/>
        <v>0.98525301204819271</v>
      </c>
      <c r="Q19" s="7"/>
      <c r="R19" s="7"/>
      <c r="S19" s="19"/>
    </row>
    <row r="20" spans="1:22" x14ac:dyDescent="0.25">
      <c r="G20" s="8" t="s">
        <v>153</v>
      </c>
      <c r="H20" s="14">
        <v>3.94</v>
      </c>
      <c r="I20" s="16">
        <f>I19</f>
        <v>0.24578313253012049</v>
      </c>
      <c r="J20" s="13">
        <f t="shared" si="0"/>
        <v>0.98525301204819271</v>
      </c>
      <c r="Q20" s="7"/>
      <c r="R20" s="7"/>
      <c r="S20" s="19"/>
    </row>
    <row r="21" spans="1:22" x14ac:dyDescent="0.25">
      <c r="Q21" s="7"/>
      <c r="R21" s="7"/>
      <c r="S21" s="19"/>
    </row>
    <row r="22" spans="1:22" x14ac:dyDescent="0.25">
      <c r="Q22" s="7"/>
      <c r="R22" s="7"/>
      <c r="S22" s="7"/>
      <c r="T22" s="4"/>
    </row>
    <row r="23" spans="1:22" x14ac:dyDescent="0.25">
      <c r="B23" s="3" t="s">
        <v>186</v>
      </c>
      <c r="Q23" s="7"/>
      <c r="R23" s="7"/>
      <c r="S23" s="7"/>
    </row>
    <row r="24" spans="1:22" x14ac:dyDescent="0.25">
      <c r="Q24" s="7"/>
      <c r="R24" s="7"/>
      <c r="S24" s="7"/>
      <c r="V24" s="5"/>
    </row>
    <row r="26" spans="1:22" x14ac:dyDescent="0.25">
      <c r="Q26" s="7"/>
    </row>
    <row r="27" spans="1:22" x14ac:dyDescent="0.25">
      <c r="B27" s="3" t="s">
        <v>45</v>
      </c>
    </row>
    <row r="29" spans="1:22" x14ac:dyDescent="0.25">
      <c r="B29" s="5"/>
    </row>
    <row r="30" spans="1:22" x14ac:dyDescent="0.25">
      <c r="D30" s="4"/>
    </row>
    <row r="31" spans="1:22" x14ac:dyDescent="0.25">
      <c r="A31" s="3" t="s">
        <v>15</v>
      </c>
      <c r="D31" s="4"/>
    </row>
    <row r="32" spans="1:22" x14ac:dyDescent="0.25">
      <c r="D32" s="4"/>
    </row>
    <row r="33" spans="1:4" x14ac:dyDescent="0.25">
      <c r="B33" s="15" t="s">
        <v>8</v>
      </c>
      <c r="C33" s="21" t="s">
        <v>13</v>
      </c>
      <c r="D33" s="21"/>
    </row>
    <row r="34" spans="1:4" x14ac:dyDescent="0.25">
      <c r="B34" s="15" t="s">
        <v>9</v>
      </c>
      <c r="C34" s="21" t="s">
        <v>1</v>
      </c>
      <c r="D34" s="21"/>
    </row>
    <row r="35" spans="1:4" x14ac:dyDescent="0.25">
      <c r="B35" s="15" t="s">
        <v>10</v>
      </c>
      <c r="C35" s="21" t="s">
        <v>2</v>
      </c>
      <c r="D35" s="21"/>
    </row>
    <row r="36" spans="1:4" x14ac:dyDescent="0.25">
      <c r="B36" s="15" t="s">
        <v>11</v>
      </c>
      <c r="C36" s="21" t="s">
        <v>3</v>
      </c>
      <c r="D36" s="21"/>
    </row>
    <row r="37" spans="1:4" x14ac:dyDescent="0.25">
      <c r="B37" s="15" t="s">
        <v>12</v>
      </c>
      <c r="C37" s="21" t="s">
        <v>14</v>
      </c>
      <c r="D37" s="21"/>
    </row>
    <row r="38" spans="1:4" x14ac:dyDescent="0.25">
      <c r="B38" s="18" t="s">
        <v>154</v>
      </c>
      <c r="C38" s="21" t="s">
        <v>139</v>
      </c>
      <c r="D38" s="21"/>
    </row>
    <row r="39" spans="1:4" x14ac:dyDescent="0.25">
      <c r="B39" s="18" t="s">
        <v>155</v>
      </c>
      <c r="C39" s="21" t="s">
        <v>140</v>
      </c>
      <c r="D39" s="21"/>
    </row>
    <row r="40" spans="1:4" x14ac:dyDescent="0.25">
      <c r="B40" s="18" t="s">
        <v>156</v>
      </c>
      <c r="C40" s="21" t="s">
        <v>69</v>
      </c>
      <c r="D40" s="21"/>
    </row>
    <row r="41" spans="1:4" x14ac:dyDescent="0.25">
      <c r="B41" s="18" t="s">
        <v>157</v>
      </c>
      <c r="C41" s="21" t="s">
        <v>82</v>
      </c>
      <c r="D41" s="21"/>
    </row>
    <row r="42" spans="1:4" x14ac:dyDescent="0.25">
      <c r="B42" s="18" t="s">
        <v>158</v>
      </c>
      <c r="C42" s="21" t="s">
        <v>117</v>
      </c>
      <c r="D42" s="21"/>
    </row>
    <row r="43" spans="1:4" x14ac:dyDescent="0.25">
      <c r="B43" s="17"/>
      <c r="C43" s="13"/>
      <c r="D43" s="13"/>
    </row>
    <row r="44" spans="1:4" x14ac:dyDescent="0.25">
      <c r="B44" s="3" t="s">
        <v>172</v>
      </c>
      <c r="D44" s="4"/>
    </row>
    <row r="45" spans="1:4" x14ac:dyDescent="0.25">
      <c r="D45" s="4"/>
    </row>
    <row r="46" spans="1:4" x14ac:dyDescent="0.25">
      <c r="A46" s="3" t="s">
        <v>16</v>
      </c>
      <c r="D46" s="4"/>
    </row>
    <row r="47" spans="1:4" x14ac:dyDescent="0.25">
      <c r="D47" s="4"/>
    </row>
    <row r="48" spans="1:4" x14ac:dyDescent="0.25">
      <c r="B48" s="3" t="s">
        <v>12</v>
      </c>
      <c r="C48" s="3" t="s">
        <v>14</v>
      </c>
    </row>
    <row r="50" spans="2:3" x14ac:dyDescent="0.25">
      <c r="B50" s="3" t="s">
        <v>129</v>
      </c>
    </row>
    <row r="52" spans="2:3" x14ac:dyDescent="0.25">
      <c r="B52" s="3" t="s">
        <v>17</v>
      </c>
    </row>
    <row r="53" spans="2:3" x14ac:dyDescent="0.25">
      <c r="C53" s="3" t="s">
        <v>20</v>
      </c>
    </row>
    <row r="55" spans="2:3" x14ac:dyDescent="0.25">
      <c r="C55" s="3" t="s">
        <v>21</v>
      </c>
    </row>
    <row r="57" spans="2:3" x14ac:dyDescent="0.25">
      <c r="C57" s="3" t="s">
        <v>19</v>
      </c>
    </row>
    <row r="59" spans="2:3" x14ac:dyDescent="0.25">
      <c r="C59" s="3" t="s">
        <v>18</v>
      </c>
    </row>
    <row r="61" spans="2:3" x14ac:dyDescent="0.25">
      <c r="C61" s="3" t="s">
        <v>110</v>
      </c>
    </row>
    <row r="63" spans="2:3" x14ac:dyDescent="0.25">
      <c r="B63" s="3" t="s">
        <v>111</v>
      </c>
    </row>
    <row r="65" spans="2:6" x14ac:dyDescent="0.25">
      <c r="B65" s="3" t="s">
        <v>118</v>
      </c>
    </row>
    <row r="67" spans="2:6" x14ac:dyDescent="0.25">
      <c r="C67" s="3" t="s">
        <v>17</v>
      </c>
    </row>
    <row r="68" spans="2:6" x14ac:dyDescent="0.25">
      <c r="D68" s="3" t="s">
        <v>120</v>
      </c>
    </row>
    <row r="70" spans="2:6" x14ac:dyDescent="0.25">
      <c r="D70" s="3" t="s">
        <v>122</v>
      </c>
    </row>
    <row r="72" spans="2:6" x14ac:dyDescent="0.25">
      <c r="D72" s="3" t="s">
        <v>119</v>
      </c>
    </row>
    <row r="74" spans="2:6" x14ac:dyDescent="0.25">
      <c r="D74" s="3" t="s">
        <v>121</v>
      </c>
    </row>
    <row r="76" spans="2:6" x14ac:dyDescent="0.25">
      <c r="F76" s="5" t="s">
        <v>161</v>
      </c>
    </row>
    <row r="77" spans="2:6" x14ac:dyDescent="0.25">
      <c r="F77" s="5"/>
    </row>
    <row r="80" spans="2:6" x14ac:dyDescent="0.25">
      <c r="B80" s="3" t="s">
        <v>162</v>
      </c>
    </row>
    <row r="82" spans="1:2" x14ac:dyDescent="0.25">
      <c r="A82" s="3" t="s">
        <v>22</v>
      </c>
    </row>
    <row r="84" spans="1:2" x14ac:dyDescent="0.25">
      <c r="B84" s="3" t="s">
        <v>39</v>
      </c>
    </row>
    <row r="86" spans="1:2" x14ac:dyDescent="0.25">
      <c r="B86" s="3" t="s">
        <v>29</v>
      </c>
    </row>
    <row r="88" spans="1:2" x14ac:dyDescent="0.25">
      <c r="B88" s="3" t="s">
        <v>25</v>
      </c>
    </row>
    <row r="91" spans="1:2" x14ac:dyDescent="0.25">
      <c r="B91" s="3" t="s">
        <v>40</v>
      </c>
    </row>
    <row r="93" spans="1:2" x14ac:dyDescent="0.25">
      <c r="B93" s="3" t="s">
        <v>27</v>
      </c>
    </row>
    <row r="95" spans="1:2" x14ac:dyDescent="0.25">
      <c r="B95" s="3" t="s">
        <v>37</v>
      </c>
    </row>
    <row r="97" spans="2:2" x14ac:dyDescent="0.25">
      <c r="B97" s="3" t="s">
        <v>26</v>
      </c>
    </row>
    <row r="99" spans="2:2" x14ac:dyDescent="0.25">
      <c r="B99" s="3" t="s">
        <v>159</v>
      </c>
    </row>
    <row r="101" spans="2:2" x14ac:dyDescent="0.25">
      <c r="B101" s="3" t="s">
        <v>35</v>
      </c>
    </row>
    <row r="103" spans="2:2" x14ac:dyDescent="0.25">
      <c r="B103" s="3" t="s">
        <v>113</v>
      </c>
    </row>
    <row r="105" spans="2:2" x14ac:dyDescent="0.25">
      <c r="B105" s="7" t="s">
        <v>64</v>
      </c>
    </row>
    <row r="107" spans="2:2" x14ac:dyDescent="0.25">
      <c r="B107" s="3" t="s">
        <v>41</v>
      </c>
    </row>
    <row r="109" spans="2:2" x14ac:dyDescent="0.25">
      <c r="B109" s="3" t="s">
        <v>28</v>
      </c>
    </row>
    <row r="111" spans="2:2" x14ac:dyDescent="0.25">
      <c r="B111" s="3" t="s">
        <v>30</v>
      </c>
    </row>
    <row r="115" spans="2:29" x14ac:dyDescent="0.25">
      <c r="B115" s="3" t="s">
        <v>42</v>
      </c>
    </row>
    <row r="117" spans="2:29" x14ac:dyDescent="0.25">
      <c r="B117" s="3" t="s">
        <v>31</v>
      </c>
    </row>
    <row r="119" spans="2:29" x14ac:dyDescent="0.25">
      <c r="B119" s="3" t="s">
        <v>32</v>
      </c>
    </row>
    <row r="121" spans="2:29" x14ac:dyDescent="0.25">
      <c r="B121" s="3" t="s">
        <v>33</v>
      </c>
    </row>
    <row r="123" spans="2:29" x14ac:dyDescent="0.25">
      <c r="B123" s="3" t="s">
        <v>160</v>
      </c>
      <c r="O123" s="14" t="s">
        <v>61</v>
      </c>
      <c r="W123" s="7" t="s">
        <v>174</v>
      </c>
      <c r="AC123" s="7" t="s">
        <v>175</v>
      </c>
    </row>
    <row r="124" spans="2:29" x14ac:dyDescent="0.25">
      <c r="P124" s="14"/>
      <c r="Q124" s="14"/>
      <c r="R124" s="14"/>
    </row>
    <row r="125" spans="2:29" x14ac:dyDescent="0.25">
      <c r="B125" s="3" t="s">
        <v>34</v>
      </c>
    </row>
    <row r="127" spans="2:29" x14ac:dyDescent="0.25">
      <c r="B127" s="7" t="s">
        <v>64</v>
      </c>
    </row>
    <row r="128" spans="2:29" x14ac:dyDescent="0.25">
      <c r="B128" s="7"/>
    </row>
    <row r="129" spans="1:3" x14ac:dyDescent="0.25">
      <c r="C129" s="7"/>
    </row>
    <row r="130" spans="1:3" x14ac:dyDescent="0.25">
      <c r="B130" s="3" t="s">
        <v>43</v>
      </c>
    </row>
    <row r="132" spans="1:3" x14ac:dyDescent="0.25">
      <c r="B132" s="3" t="s">
        <v>36</v>
      </c>
    </row>
    <row r="134" spans="1:3" x14ac:dyDescent="0.25">
      <c r="B134" s="3" t="s">
        <v>38</v>
      </c>
    </row>
    <row r="136" spans="1:3" x14ac:dyDescent="0.25">
      <c r="B136" s="5"/>
    </row>
    <row r="137" spans="1:3" x14ac:dyDescent="0.25">
      <c r="C137" s="7"/>
    </row>
    <row r="139" spans="1:3" x14ac:dyDescent="0.25">
      <c r="A139" s="3" t="s">
        <v>176</v>
      </c>
    </row>
    <row r="141" spans="1:3" x14ac:dyDescent="0.25">
      <c r="B141" s="3" t="s">
        <v>62</v>
      </c>
    </row>
    <row r="143" spans="1:3" x14ac:dyDescent="0.25">
      <c r="B143" s="3" t="s">
        <v>46</v>
      </c>
    </row>
    <row r="145" spans="2:8" x14ac:dyDescent="0.25">
      <c r="B145" s="3" t="s">
        <v>47</v>
      </c>
    </row>
    <row r="146" spans="2:8" x14ac:dyDescent="0.25">
      <c r="C146" s="3" t="s">
        <v>163</v>
      </c>
    </row>
    <row r="148" spans="2:8" x14ac:dyDescent="0.25">
      <c r="C148" s="3" t="s">
        <v>48</v>
      </c>
      <c r="D148" s="3" t="s">
        <v>49</v>
      </c>
      <c r="E148" s="3" t="s">
        <v>53</v>
      </c>
      <c r="F148" s="3" t="s">
        <v>54</v>
      </c>
      <c r="H148" s="8" t="s">
        <v>65</v>
      </c>
    </row>
    <row r="149" spans="2:8" x14ac:dyDescent="0.25">
      <c r="C149" s="3" t="s">
        <v>50</v>
      </c>
      <c r="D149" s="3">
        <v>800</v>
      </c>
      <c r="E149" s="3">
        <v>0</v>
      </c>
      <c r="F149" s="3">
        <f>E149*D149</f>
        <v>0</v>
      </c>
    </row>
    <row r="150" spans="2:8" x14ac:dyDescent="0.25">
      <c r="C150" s="3" t="s">
        <v>51</v>
      </c>
      <c r="D150" s="3">
        <v>1000</v>
      </c>
      <c r="E150" s="3">
        <v>-5</v>
      </c>
      <c r="F150" s="3">
        <f t="shared" ref="F150:F151" si="2">E150*D150</f>
        <v>-5000</v>
      </c>
    </row>
    <row r="151" spans="2:8" x14ac:dyDescent="0.25">
      <c r="C151" s="3" t="s">
        <v>52</v>
      </c>
      <c r="D151" s="3">
        <v>1700</v>
      </c>
      <c r="E151" s="3">
        <v>-2</v>
      </c>
      <c r="F151" s="3">
        <f t="shared" si="2"/>
        <v>-3400</v>
      </c>
    </row>
    <row r="152" spans="2:8" x14ac:dyDescent="0.25">
      <c r="F152" s="3">
        <f>SUM(F149:F151)</f>
        <v>-8400</v>
      </c>
    </row>
    <row r="153" spans="2:8" x14ac:dyDescent="0.25">
      <c r="C153" s="3" t="s">
        <v>164</v>
      </c>
    </row>
    <row r="155" spans="2:8" x14ac:dyDescent="0.25">
      <c r="B155" s="3" t="s">
        <v>55</v>
      </c>
    </row>
    <row r="156" spans="2:8" x14ac:dyDescent="0.25">
      <c r="D156" s="3" t="s">
        <v>177</v>
      </c>
    </row>
    <row r="158" spans="2:8" x14ac:dyDescent="0.25">
      <c r="D158" s="3" t="s">
        <v>165</v>
      </c>
    </row>
    <row r="161" spans="1:8" x14ac:dyDescent="0.25">
      <c r="D161" s="3" t="s">
        <v>56</v>
      </c>
      <c r="E161" s="3" t="s">
        <v>57</v>
      </c>
      <c r="G161" s="3" t="s">
        <v>56</v>
      </c>
      <c r="H161" s="8" t="s">
        <v>54</v>
      </c>
    </row>
    <row r="162" spans="1:8" x14ac:dyDescent="0.25">
      <c r="D162" s="3" t="s">
        <v>166</v>
      </c>
      <c r="E162" s="3" t="s">
        <v>58</v>
      </c>
      <c r="G162" s="3" t="s">
        <v>150</v>
      </c>
      <c r="H162" s="8" t="s">
        <v>168</v>
      </c>
    </row>
    <row r="163" spans="1:8" x14ac:dyDescent="0.25">
      <c r="D163" s="3" t="s">
        <v>167</v>
      </c>
      <c r="E163" s="3" t="s">
        <v>59</v>
      </c>
      <c r="G163" s="3" t="s">
        <v>151</v>
      </c>
      <c r="H163" s="8" t="s">
        <v>169</v>
      </c>
    </row>
    <row r="164" spans="1:8" x14ac:dyDescent="0.25">
      <c r="D164" s="3" t="s">
        <v>148</v>
      </c>
      <c r="E164" s="3" t="s">
        <v>60</v>
      </c>
      <c r="G164" s="8" t="s">
        <v>152</v>
      </c>
      <c r="H164" s="8" t="s">
        <v>170</v>
      </c>
    </row>
    <row r="165" spans="1:8" x14ac:dyDescent="0.25">
      <c r="G165" s="8" t="s">
        <v>153</v>
      </c>
      <c r="H165" s="8" t="s">
        <v>171</v>
      </c>
    </row>
    <row r="167" spans="1:8" x14ac:dyDescent="0.25">
      <c r="D167" s="8" t="s">
        <v>178</v>
      </c>
    </row>
    <row r="169" spans="1:8" x14ac:dyDescent="0.25">
      <c r="D169" s="3" t="s">
        <v>179</v>
      </c>
    </row>
    <row r="171" spans="1:8" x14ac:dyDescent="0.25">
      <c r="D171" s="3" t="s">
        <v>180</v>
      </c>
    </row>
    <row r="176" spans="1:8" x14ac:dyDescent="0.25">
      <c r="A176" s="3" t="s">
        <v>114</v>
      </c>
    </row>
    <row r="178" spans="2:2" x14ac:dyDescent="0.25">
      <c r="B178" s="3" t="s">
        <v>115</v>
      </c>
    </row>
    <row r="180" spans="2:2" x14ac:dyDescent="0.25">
      <c r="B180" s="3" t="s">
        <v>116</v>
      </c>
    </row>
    <row r="183" spans="2:2" x14ac:dyDescent="0.25">
      <c r="B183" s="5"/>
    </row>
  </sheetData>
  <mergeCells count="10">
    <mergeCell ref="C33:D33"/>
    <mergeCell ref="C34:D34"/>
    <mergeCell ref="C35:D35"/>
    <mergeCell ref="C36:D36"/>
    <mergeCell ref="C37:D37"/>
    <mergeCell ref="C38:D38"/>
    <mergeCell ref="C39:D39"/>
    <mergeCell ref="C40:D40"/>
    <mergeCell ref="C41:D41"/>
    <mergeCell ref="C42:D42"/>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3BEA-F0CF-4F53-8570-734D2DFF24B7}">
  <dimension ref="A1:P83"/>
  <sheetViews>
    <sheetView tabSelected="1" topLeftCell="A31" workbookViewId="0">
      <selection activeCell="M47" sqref="M47"/>
    </sheetView>
  </sheetViews>
  <sheetFormatPr defaultRowHeight="15" x14ac:dyDescent="0.25"/>
  <cols>
    <col min="3" max="4" width="9.5703125" bestFit="1" customWidth="1"/>
    <col min="5" max="5" width="11.7109375" bestFit="1" customWidth="1"/>
    <col min="6" max="6" width="13.7109375" customWidth="1"/>
    <col min="7" max="7" width="14" bestFit="1" customWidth="1"/>
    <col min="10" max="10" width="13.28515625" customWidth="1"/>
    <col min="14" max="14" width="12.7109375" customWidth="1"/>
    <col min="16" max="16" width="11.85546875" customWidth="1"/>
  </cols>
  <sheetData>
    <row r="1" spans="1:14" x14ac:dyDescent="0.25">
      <c r="A1" s="6" t="s">
        <v>63</v>
      </c>
    </row>
    <row r="3" spans="1:14" x14ac:dyDescent="0.25">
      <c r="A3" t="s">
        <v>78</v>
      </c>
    </row>
    <row r="5" spans="1:14" x14ac:dyDescent="0.25">
      <c r="A5" t="s">
        <v>66</v>
      </c>
    </row>
    <row r="7" spans="1:14" x14ac:dyDescent="0.25">
      <c r="A7" t="s">
        <v>67</v>
      </c>
    </row>
    <row r="9" spans="1:14" x14ac:dyDescent="0.25">
      <c r="A9" t="s">
        <v>68</v>
      </c>
    </row>
    <row r="11" spans="1:14" x14ac:dyDescent="0.25">
      <c r="A11" t="s">
        <v>77</v>
      </c>
      <c r="F11">
        <v>3000</v>
      </c>
      <c r="G11">
        <v>8000</v>
      </c>
    </row>
    <row r="13" spans="1:14" x14ac:dyDescent="0.25">
      <c r="B13" s="2" t="s">
        <v>70</v>
      </c>
      <c r="C13" s="2" t="s">
        <v>1</v>
      </c>
      <c r="D13" s="2" t="s">
        <v>2</v>
      </c>
      <c r="E13" s="2" t="s">
        <v>83</v>
      </c>
      <c r="F13" s="2" t="s">
        <v>75</v>
      </c>
      <c r="G13" s="2" t="s">
        <v>76</v>
      </c>
      <c r="H13" s="2" t="s">
        <v>69</v>
      </c>
      <c r="I13" s="9" t="s">
        <v>14</v>
      </c>
      <c r="J13" s="9" t="s">
        <v>82</v>
      </c>
      <c r="K13" s="9" t="s">
        <v>117</v>
      </c>
      <c r="L13" s="9" t="s">
        <v>123</v>
      </c>
      <c r="M13" s="9" t="s">
        <v>124</v>
      </c>
      <c r="N13" s="9" t="s">
        <v>125</v>
      </c>
    </row>
    <row r="14" spans="1:14" x14ac:dyDescent="0.25">
      <c r="B14" s="2" t="s">
        <v>71</v>
      </c>
      <c r="C14" s="2">
        <v>3000</v>
      </c>
      <c r="D14" s="2">
        <v>5000</v>
      </c>
      <c r="E14" s="2"/>
      <c r="F14" s="2"/>
      <c r="G14" s="2"/>
      <c r="H14" s="2"/>
      <c r="I14" s="2">
        <v>5000</v>
      </c>
      <c r="J14" s="11">
        <v>0.03</v>
      </c>
      <c r="K14" s="12">
        <v>0.96</v>
      </c>
      <c r="L14" s="2"/>
      <c r="M14" s="2"/>
      <c r="N14" s="2"/>
    </row>
    <row r="15" spans="1:14" x14ac:dyDescent="0.25">
      <c r="B15" s="2" t="s">
        <v>72</v>
      </c>
      <c r="C15" s="2"/>
      <c r="D15" s="2"/>
      <c r="E15" s="2"/>
      <c r="F15" s="2"/>
      <c r="G15" s="2"/>
      <c r="H15" s="2"/>
      <c r="I15" s="2"/>
      <c r="J15" s="2"/>
      <c r="K15" s="2"/>
      <c r="L15" s="2"/>
      <c r="M15" s="2"/>
      <c r="N15" s="2"/>
    </row>
    <row r="16" spans="1:14" x14ac:dyDescent="0.25">
      <c r="B16" s="2" t="s">
        <v>73</v>
      </c>
      <c r="C16" s="2"/>
      <c r="D16" s="2"/>
      <c r="E16" s="2"/>
      <c r="F16" s="2"/>
      <c r="G16" s="2"/>
      <c r="H16" s="2"/>
      <c r="I16" s="2"/>
      <c r="J16" s="2"/>
      <c r="K16" s="2"/>
      <c r="L16" s="2"/>
      <c r="M16" s="2"/>
      <c r="N16" s="2"/>
    </row>
    <row r="17" spans="1:14" x14ac:dyDescent="0.25">
      <c r="B17" s="2" t="s">
        <v>74</v>
      </c>
      <c r="C17" s="2"/>
      <c r="D17" s="2"/>
      <c r="E17" s="2"/>
      <c r="F17" s="2"/>
      <c r="G17" s="2"/>
      <c r="H17" s="2"/>
      <c r="I17" s="2"/>
      <c r="J17" s="2"/>
      <c r="K17" s="2"/>
      <c r="L17" s="2"/>
      <c r="M17" s="2"/>
      <c r="N17" s="2"/>
    </row>
    <row r="19" spans="1:14" x14ac:dyDescent="0.25">
      <c r="F19" s="1" t="s">
        <v>85</v>
      </c>
    </row>
    <row r="20" spans="1:14" x14ac:dyDescent="0.25">
      <c r="G20" t="s">
        <v>86</v>
      </c>
    </row>
    <row r="21" spans="1:14" x14ac:dyDescent="0.25">
      <c r="G21" t="s">
        <v>87</v>
      </c>
    </row>
    <row r="25" spans="1:14" x14ac:dyDescent="0.25">
      <c r="A25" t="s">
        <v>79</v>
      </c>
    </row>
    <row r="27" spans="1:14" x14ac:dyDescent="0.25">
      <c r="B27" s="21" t="s">
        <v>8</v>
      </c>
      <c r="C27" s="21"/>
      <c r="D27" s="21" t="s">
        <v>80</v>
      </c>
      <c r="E27" s="21"/>
      <c r="F27" s="21"/>
      <c r="G27" s="21"/>
    </row>
    <row r="28" spans="1:14" x14ac:dyDescent="0.25">
      <c r="B28" s="22" t="s">
        <v>1</v>
      </c>
      <c r="C28" s="22"/>
      <c r="D28" s="10" t="s">
        <v>96</v>
      </c>
      <c r="E28" s="10"/>
      <c r="F28" s="10"/>
      <c r="G28" s="2"/>
    </row>
    <row r="29" spans="1:14" x14ac:dyDescent="0.25">
      <c r="B29" s="22" t="s">
        <v>2</v>
      </c>
      <c r="C29" s="22"/>
      <c r="D29" s="10" t="s">
        <v>96</v>
      </c>
      <c r="E29" s="10"/>
      <c r="F29" s="10"/>
      <c r="G29" s="2"/>
    </row>
    <row r="30" spans="1:14" x14ac:dyDescent="0.25">
      <c r="B30" s="22" t="s">
        <v>3</v>
      </c>
      <c r="C30" s="22"/>
      <c r="D30" s="10" t="s">
        <v>96</v>
      </c>
      <c r="E30" s="10"/>
      <c r="F30" s="10"/>
      <c r="G30" s="2"/>
    </row>
    <row r="31" spans="1:14" x14ac:dyDescent="0.25">
      <c r="B31" s="22" t="s">
        <v>14</v>
      </c>
      <c r="C31" s="22"/>
      <c r="D31" s="10" t="s">
        <v>97</v>
      </c>
      <c r="E31" s="10"/>
      <c r="F31" s="10"/>
      <c r="G31" s="2"/>
    </row>
    <row r="32" spans="1:14" x14ac:dyDescent="0.25">
      <c r="B32" s="22" t="s">
        <v>75</v>
      </c>
      <c r="C32" s="22"/>
      <c r="D32" s="21" t="s">
        <v>81</v>
      </c>
      <c r="E32" s="21"/>
      <c r="F32" s="21"/>
      <c r="G32" s="21"/>
    </row>
    <row r="33" spans="1:16" x14ac:dyDescent="0.25">
      <c r="B33" s="22" t="s">
        <v>76</v>
      </c>
      <c r="C33" s="22"/>
      <c r="D33" s="21" t="s">
        <v>81</v>
      </c>
      <c r="E33" s="21"/>
      <c r="F33" s="21"/>
      <c r="G33" s="21"/>
    </row>
    <row r="34" spans="1:16" x14ac:dyDescent="0.25">
      <c r="B34" s="22" t="s">
        <v>69</v>
      </c>
      <c r="C34" s="22"/>
      <c r="D34" s="21" t="s">
        <v>81</v>
      </c>
      <c r="E34" s="21"/>
      <c r="F34" s="21"/>
      <c r="G34" s="21"/>
    </row>
    <row r="35" spans="1:16" x14ac:dyDescent="0.25">
      <c r="B35" s="22" t="s">
        <v>82</v>
      </c>
      <c r="C35" s="22"/>
      <c r="D35" s="21" t="s">
        <v>81</v>
      </c>
      <c r="E35" s="21"/>
      <c r="F35" s="21"/>
      <c r="G35" s="21"/>
    </row>
    <row r="38" spans="1:16" x14ac:dyDescent="0.25">
      <c r="A38" t="s">
        <v>84</v>
      </c>
    </row>
    <row r="40" spans="1:16" x14ac:dyDescent="0.25">
      <c r="B40" t="s">
        <v>93</v>
      </c>
    </row>
    <row r="42" spans="1:16" x14ac:dyDescent="0.25">
      <c r="C42" t="s">
        <v>92</v>
      </c>
      <c r="D42" t="s">
        <v>1</v>
      </c>
      <c r="E42" t="s">
        <v>2</v>
      </c>
      <c r="F42" t="s">
        <v>3</v>
      </c>
      <c r="H42" s="2" t="s">
        <v>137</v>
      </c>
      <c r="I42" s="2" t="s">
        <v>138</v>
      </c>
      <c r="J42" s="2" t="s">
        <v>1</v>
      </c>
      <c r="K42" s="2" t="s">
        <v>2</v>
      </c>
      <c r="L42" s="2" t="s">
        <v>3</v>
      </c>
      <c r="M42" s="2" t="s">
        <v>117</v>
      </c>
      <c r="N42" s="2" t="s">
        <v>139</v>
      </c>
      <c r="O42" s="2" t="s">
        <v>140</v>
      </c>
      <c r="P42" s="9" t="s">
        <v>187</v>
      </c>
    </row>
    <row r="43" spans="1:16" x14ac:dyDescent="0.25">
      <c r="B43" t="s">
        <v>88</v>
      </c>
      <c r="C43">
        <v>500</v>
      </c>
      <c r="D43">
        <v>3000</v>
      </c>
      <c r="E43">
        <v>5000</v>
      </c>
      <c r="F43">
        <v>3000</v>
      </c>
      <c r="H43" s="2" t="s">
        <v>88</v>
      </c>
      <c r="I43" s="2">
        <v>500</v>
      </c>
      <c r="J43" s="2">
        <v>500</v>
      </c>
      <c r="K43" s="2">
        <v>1000</v>
      </c>
      <c r="L43" s="2">
        <v>1500</v>
      </c>
      <c r="M43" s="20">
        <v>0.96</v>
      </c>
      <c r="N43" s="12">
        <v>0.6</v>
      </c>
      <c r="O43" s="12">
        <v>0.45</v>
      </c>
      <c r="P43" s="2">
        <v>3</v>
      </c>
    </row>
    <row r="44" spans="1:16" x14ac:dyDescent="0.25">
      <c r="B44" t="s">
        <v>89</v>
      </c>
      <c r="C44">
        <v>2500</v>
      </c>
      <c r="D44">
        <v>6000</v>
      </c>
      <c r="E44">
        <v>10000</v>
      </c>
      <c r="F44">
        <v>6000</v>
      </c>
      <c r="H44" s="2" t="s">
        <v>71</v>
      </c>
      <c r="I44" s="2">
        <v>2500</v>
      </c>
      <c r="J44" s="2">
        <v>2000</v>
      </c>
      <c r="K44" s="2">
        <v>4000</v>
      </c>
      <c r="L44" s="2">
        <v>6000</v>
      </c>
      <c r="M44" s="20">
        <v>0.96</v>
      </c>
      <c r="N44" s="12">
        <v>0.6</v>
      </c>
      <c r="O44" s="12">
        <v>0.45</v>
      </c>
      <c r="P44" s="2">
        <v>3</v>
      </c>
    </row>
    <row r="45" spans="1:16" x14ac:dyDescent="0.25">
      <c r="B45" t="s">
        <v>90</v>
      </c>
      <c r="C45">
        <v>5000</v>
      </c>
      <c r="D45">
        <v>12000</v>
      </c>
      <c r="E45">
        <v>20000</v>
      </c>
      <c r="F45">
        <v>12000</v>
      </c>
      <c r="H45" s="2" t="s">
        <v>73</v>
      </c>
      <c r="I45" s="2">
        <v>5000</v>
      </c>
      <c r="J45" s="2">
        <v>5000</v>
      </c>
      <c r="K45" s="2">
        <v>10000</v>
      </c>
      <c r="L45" s="2">
        <v>15000</v>
      </c>
      <c r="M45" s="20">
        <v>0.96</v>
      </c>
      <c r="N45" s="12">
        <v>0.6</v>
      </c>
      <c r="O45" s="12">
        <v>0.45</v>
      </c>
      <c r="P45" s="2">
        <v>3</v>
      </c>
    </row>
    <row r="46" spans="1:16" x14ac:dyDescent="0.25">
      <c r="B46" t="s">
        <v>91</v>
      </c>
      <c r="C46">
        <v>12000</v>
      </c>
      <c r="D46">
        <v>24000</v>
      </c>
      <c r="E46">
        <v>40000</v>
      </c>
      <c r="F46">
        <v>24000</v>
      </c>
      <c r="H46" s="2" t="s">
        <v>74</v>
      </c>
      <c r="I46" s="2">
        <v>15000</v>
      </c>
      <c r="J46" s="2">
        <v>10000</v>
      </c>
      <c r="K46" s="2">
        <v>20000</v>
      </c>
      <c r="L46" s="2">
        <v>30000</v>
      </c>
      <c r="M46" s="20">
        <v>0.96</v>
      </c>
      <c r="N46" s="12">
        <v>0.6</v>
      </c>
      <c r="O46" s="12">
        <v>0.45</v>
      </c>
      <c r="P46" s="2">
        <v>3</v>
      </c>
    </row>
    <row r="50" spans="2:3" x14ac:dyDescent="0.25">
      <c r="B50" t="s">
        <v>94</v>
      </c>
    </row>
    <row r="52" spans="2:3" x14ac:dyDescent="0.25">
      <c r="B52" s="1" t="s">
        <v>98</v>
      </c>
    </row>
    <row r="54" spans="2:3" x14ac:dyDescent="0.25">
      <c r="B54" t="s">
        <v>95</v>
      </c>
    </row>
    <row r="56" spans="2:3" x14ac:dyDescent="0.25">
      <c r="C56" t="s">
        <v>107</v>
      </c>
    </row>
    <row r="57" spans="2:3" x14ac:dyDescent="0.25">
      <c r="C57" t="s">
        <v>99</v>
      </c>
    </row>
    <row r="59" spans="2:3" x14ac:dyDescent="0.25">
      <c r="C59" t="s">
        <v>112</v>
      </c>
    </row>
    <row r="61" spans="2:3" x14ac:dyDescent="0.25">
      <c r="C61" t="s">
        <v>141</v>
      </c>
    </row>
    <row r="64" spans="2:3" x14ac:dyDescent="0.25">
      <c r="C64" t="s">
        <v>100</v>
      </c>
    </row>
    <row r="65" spans="3:6" x14ac:dyDescent="0.25">
      <c r="C65" t="s">
        <v>101</v>
      </c>
    </row>
    <row r="67" spans="3:6" x14ac:dyDescent="0.25">
      <c r="D67" s="24" t="s">
        <v>1</v>
      </c>
      <c r="E67" s="24"/>
      <c r="F67" t="s">
        <v>9</v>
      </c>
    </row>
    <row r="68" spans="3:6" x14ac:dyDescent="0.25">
      <c r="D68" s="24" t="s">
        <v>2</v>
      </c>
      <c r="E68" s="24"/>
      <c r="F68" t="s">
        <v>10</v>
      </c>
    </row>
    <row r="69" spans="3:6" x14ac:dyDescent="0.25">
      <c r="D69" s="24" t="s">
        <v>3</v>
      </c>
      <c r="E69" s="24"/>
      <c r="F69" t="s">
        <v>11</v>
      </c>
    </row>
    <row r="70" spans="3:6" x14ac:dyDescent="0.25">
      <c r="D70" s="23" t="s">
        <v>14</v>
      </c>
      <c r="E70" s="23"/>
      <c r="F70" t="s">
        <v>12</v>
      </c>
    </row>
    <row r="71" spans="3:6" x14ac:dyDescent="0.25">
      <c r="D71" t="s">
        <v>102</v>
      </c>
    </row>
    <row r="74" spans="3:6" x14ac:dyDescent="0.25">
      <c r="D74" t="s">
        <v>103</v>
      </c>
    </row>
    <row r="75" spans="3:6" x14ac:dyDescent="0.25">
      <c r="E75" t="s">
        <v>104</v>
      </c>
    </row>
    <row r="77" spans="3:6" x14ac:dyDescent="0.25">
      <c r="E77" t="s">
        <v>105</v>
      </c>
    </row>
    <row r="79" spans="3:6" x14ac:dyDescent="0.25">
      <c r="E79" t="s">
        <v>106</v>
      </c>
    </row>
    <row r="81" spans="1:2" x14ac:dyDescent="0.25">
      <c r="A81" t="s">
        <v>108</v>
      </c>
    </row>
    <row r="83" spans="1:2" x14ac:dyDescent="0.25">
      <c r="B83" s="6" t="s">
        <v>109</v>
      </c>
    </row>
  </sheetData>
  <mergeCells count="18">
    <mergeCell ref="D70:E70"/>
    <mergeCell ref="D67:E67"/>
    <mergeCell ref="D68:E68"/>
    <mergeCell ref="D69:E69"/>
    <mergeCell ref="B35:C35"/>
    <mergeCell ref="D35:G35"/>
    <mergeCell ref="D27:G27"/>
    <mergeCell ref="B27:C27"/>
    <mergeCell ref="B28:C28"/>
    <mergeCell ref="B29:C29"/>
    <mergeCell ref="B30:C30"/>
    <mergeCell ref="B31:C31"/>
    <mergeCell ref="B32:C32"/>
    <mergeCell ref="D32:G32"/>
    <mergeCell ref="D33:G33"/>
    <mergeCell ref="D34:G34"/>
    <mergeCell ref="B33:C33"/>
    <mergeCell ref="B34:C34"/>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A1EC-B989-484E-B47A-092C45D95F81}">
  <dimension ref="A1:Z45"/>
  <sheetViews>
    <sheetView workbookViewId="0">
      <selection activeCell="X28" sqref="X28"/>
    </sheetView>
  </sheetViews>
  <sheetFormatPr defaultRowHeight="15" x14ac:dyDescent="0.25"/>
  <sheetData>
    <row r="1" spans="1:19" x14ac:dyDescent="0.25">
      <c r="A1" t="s">
        <v>181</v>
      </c>
    </row>
    <row r="3" spans="1:19" x14ac:dyDescent="0.25">
      <c r="A3" t="s">
        <v>126</v>
      </c>
    </row>
    <row r="5" spans="1:19" x14ac:dyDescent="0.25">
      <c r="A5" t="s">
        <v>182</v>
      </c>
    </row>
    <row r="7" spans="1:19" x14ac:dyDescent="0.25">
      <c r="A7" t="s">
        <v>183</v>
      </c>
    </row>
    <row r="9" spans="1:19" x14ac:dyDescent="0.25">
      <c r="A9" t="s">
        <v>184</v>
      </c>
    </row>
    <row r="11" spans="1:19" x14ac:dyDescent="0.25">
      <c r="B11" t="s">
        <v>128</v>
      </c>
    </row>
    <row r="15" spans="1:19" x14ac:dyDescent="0.25">
      <c r="S15" s="1" t="s">
        <v>127</v>
      </c>
    </row>
    <row r="30" spans="22:26" x14ac:dyDescent="0.25">
      <c r="V30" t="s">
        <v>143</v>
      </c>
      <c r="X30" t="s">
        <v>142</v>
      </c>
    </row>
    <row r="31" spans="22:26" x14ac:dyDescent="0.25">
      <c r="V31">
        <v>-100</v>
      </c>
      <c r="X31">
        <v>300</v>
      </c>
      <c r="Z31">
        <v>400</v>
      </c>
    </row>
    <row r="32" spans="22:26" x14ac:dyDescent="0.25">
      <c r="V32">
        <v>-200</v>
      </c>
      <c r="X32">
        <v>400</v>
      </c>
    </row>
    <row r="33" spans="1:24" x14ac:dyDescent="0.25">
      <c r="A33" t="s">
        <v>130</v>
      </c>
      <c r="V33">
        <f>200-(300+100)*200/300</f>
        <v>-66.666666666666686</v>
      </c>
      <c r="X33">
        <v>200</v>
      </c>
    </row>
    <row r="35" spans="1:24" x14ac:dyDescent="0.25">
      <c r="B35" t="s">
        <v>131</v>
      </c>
    </row>
    <row r="37" spans="1:24" x14ac:dyDescent="0.25">
      <c r="B37" t="s">
        <v>132</v>
      </c>
    </row>
    <row r="39" spans="1:24" x14ac:dyDescent="0.25">
      <c r="B39" s="6" t="s">
        <v>133</v>
      </c>
    </row>
    <row r="40" spans="1:24" x14ac:dyDescent="0.25">
      <c r="R40" t="s">
        <v>12</v>
      </c>
      <c r="U40" t="s">
        <v>10</v>
      </c>
    </row>
    <row r="41" spans="1:24" x14ac:dyDescent="0.25">
      <c r="B41" s="6" t="s">
        <v>134</v>
      </c>
    </row>
    <row r="42" spans="1:24" x14ac:dyDescent="0.25">
      <c r="S42" t="s">
        <v>144</v>
      </c>
    </row>
    <row r="43" spans="1:24" x14ac:dyDescent="0.25">
      <c r="B43" s="6" t="s">
        <v>135</v>
      </c>
    </row>
    <row r="45" spans="1:24" x14ac:dyDescent="0.25">
      <c r="B45" s="6" t="s">
        <v>136</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数值模型</vt:lpstr>
      <vt:lpstr>参数设置和变化</vt:lpstr>
      <vt:lpstr>龙虎斗管端统计需求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Xu</dc:creator>
  <cp:lastModifiedBy>Derek Xu</cp:lastModifiedBy>
  <dcterms:created xsi:type="dcterms:W3CDTF">2015-06-05T18:19:34Z</dcterms:created>
  <dcterms:modified xsi:type="dcterms:W3CDTF">2019-12-03T10:58:06Z</dcterms:modified>
</cp:coreProperties>
</file>