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工作\游戏\奔驰宝马\"/>
    </mc:Choice>
  </mc:AlternateContent>
  <xr:revisionPtr revIDLastSave="0" documentId="13_ncr:1_{29AABFA1-7015-4507-8442-6BD8E1B8FAC1}" xr6:coauthVersionLast="45" xr6:coauthVersionMax="45" xr10:uidLastSave="{00000000-0000-0000-0000-000000000000}"/>
  <bookViews>
    <workbookView xWindow="-120" yWindow="-120" windowWidth="29040" windowHeight="15840" xr2:uid="{66C30526-450B-47A1-B123-328EFA6F7CD9}"/>
  </bookViews>
  <sheets>
    <sheet name="Sheet1" sheetId="1" r:id="rId1"/>
    <sheet name="参数设置和变化"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2" i="1" l="1"/>
  <c r="F111" i="1"/>
  <c r="F110" i="1"/>
  <c r="F113" i="1" s="1"/>
  <c r="E21" i="1" l="1"/>
  <c r="F21" i="1" s="1"/>
  <c r="F24" i="1" s="1"/>
  <c r="D7" i="1" l="1"/>
  <c r="D8" i="1"/>
  <c r="D9" i="1"/>
  <c r="D10" i="1"/>
  <c r="D11" i="1"/>
  <c r="D12" i="1"/>
  <c r="D13" i="1"/>
  <c r="D6" i="1"/>
  <c r="E7" i="1" l="1"/>
  <c r="F7" i="1" s="1"/>
  <c r="E13" i="1"/>
  <c r="F13" i="1" s="1"/>
  <c r="E11" i="1"/>
  <c r="F11" i="1" s="1"/>
  <c r="E10" i="1"/>
  <c r="F10" i="1" s="1"/>
  <c r="E6" i="1"/>
  <c r="F6" i="1" s="1"/>
  <c r="E8" i="1"/>
  <c r="F8" i="1" s="1"/>
  <c r="E12" i="1"/>
  <c r="F12" i="1" s="1"/>
  <c r="E9" i="1"/>
  <c r="F9" i="1" s="1"/>
</calcChain>
</file>

<file path=xl/sharedStrings.xml><?xml version="1.0" encoding="utf-8"?>
<sst xmlns="http://schemas.openxmlformats.org/spreadsheetml/2006/main" count="197" uniqueCount="166">
  <si>
    <t>奔驰宝马数值</t>
  </si>
  <si>
    <t>一.基础回报率和开奖方式</t>
  </si>
  <si>
    <t>图案</t>
  </si>
  <si>
    <t>本田</t>
  </si>
  <si>
    <t>大众</t>
  </si>
  <si>
    <t>奔驰</t>
  </si>
  <si>
    <t>宝马</t>
  </si>
  <si>
    <t>保时捷</t>
  </si>
  <si>
    <t>玛莎拉蒂</t>
  </si>
  <si>
    <t>兰博基尼</t>
  </si>
  <si>
    <t>法拉利</t>
  </si>
  <si>
    <t>倍数</t>
  </si>
  <si>
    <t>基础概率</t>
  </si>
  <si>
    <t>权重</t>
  </si>
  <si>
    <t>纯随机下开奖为每个图案根据基础概率进行随机，下注每个图案的回报率均为96%</t>
  </si>
  <si>
    <t>基础期望</t>
  </si>
  <si>
    <t>由于会收取用户盈利金额部分的3%为手续费</t>
  </si>
  <si>
    <t>投入</t>
  </si>
  <si>
    <t>产出</t>
  </si>
  <si>
    <t>实际产出</t>
  </si>
  <si>
    <t>实际回报率为</t>
  </si>
  <si>
    <t>二.说明</t>
  </si>
  <si>
    <t>1.奔驰宝马的基础回报率为94.62%,会通过暗税的方式来补贴库存保证目标盈利率</t>
  </si>
  <si>
    <t>2.由于开奖图案少，在进行作弊/反作弊开奖时会根据实际权重按概率进行随机</t>
  </si>
  <si>
    <t>三.参数以及库存公式</t>
  </si>
  <si>
    <t>参数</t>
  </si>
  <si>
    <t>名称</t>
  </si>
  <si>
    <t>库存下限</t>
  </si>
  <si>
    <t>库存上限</t>
  </si>
  <si>
    <t>库存上限最大值</t>
  </si>
  <si>
    <t>当前库存</t>
  </si>
  <si>
    <t>r1</t>
  </si>
  <si>
    <t>r2</t>
  </si>
  <si>
    <t>rtp</t>
  </si>
  <si>
    <t>r</t>
  </si>
  <si>
    <t>作弊几率</t>
  </si>
  <si>
    <t>反作弊几率</t>
  </si>
  <si>
    <t>目标rtp</t>
  </si>
  <si>
    <t>说明</t>
  </si>
  <si>
    <t>n</t>
  </si>
  <si>
    <t>设定库存的下限，库存低于该值开始几率触发作弊</t>
  </si>
  <si>
    <t>m</t>
  </si>
  <si>
    <t>设计库存的上限，库存大于该值开始几率触发反作弊</t>
  </si>
  <si>
    <t>s</t>
  </si>
  <si>
    <t>设定库存上限的最大值，库存高于该值必定触发反作弊</t>
  </si>
  <si>
    <t>几率作弊时的作弊最大几率</t>
  </si>
  <si>
    <t>几率反作弊时的反作弊最大几率</t>
  </si>
  <si>
    <t>管端设置的目标RTP（库存扣暗税作用）</t>
  </si>
  <si>
    <t>手续费</t>
  </si>
  <si>
    <t>扣除用户盈利部分的手续费比例</t>
  </si>
  <si>
    <t>p</t>
  </si>
  <si>
    <t>随着用户下注不断变化的当前库存</t>
  </si>
  <si>
    <t>当前库存计算公式</t>
  </si>
  <si>
    <t>当前库存=P+用户下注金额-用户中奖金额(收服务费前)-用户下注额*(1-服务费率/2-RTP)</t>
  </si>
  <si>
    <t>四.库存机制</t>
  </si>
  <si>
    <t>a.库存正常</t>
  </si>
  <si>
    <t>若N&gt;P&gt;M</t>
  </si>
  <si>
    <t>当前库存处于库存下限和上限之间时，系统开奖纯随机</t>
  </si>
  <si>
    <t>b.库存偏低</t>
  </si>
  <si>
    <t>若0&lt;P≤M</t>
  </si>
  <si>
    <t>此时库存偏低，系统开奖有一定几率抽水，库存越低抽水几率越高</t>
  </si>
  <si>
    <t>在系统纯随机之前预先判定本局是否会抽水，几率为r1</t>
  </si>
  <si>
    <t>r1=(M-P)/M*35%</t>
  </si>
  <si>
    <t>当判定成功时，本局开奖必定抽水，若判定失败，则走纯随机流程</t>
  </si>
  <si>
    <t>这里公式用代码写入，参数35%读取配置</t>
  </si>
  <si>
    <t>c.库存极低</t>
  </si>
  <si>
    <t>若p≤0</t>
  </si>
  <si>
    <t>d.库存偏高</t>
  </si>
  <si>
    <t>若S&gt;P≥N</t>
  </si>
  <si>
    <t>当前库存偏高，系统开奖有一定几率放水，库存越高放水几率越高</t>
  </si>
  <si>
    <t>在系统纯随机之前预先判定本局是否会放水，几率为r2</t>
  </si>
  <si>
    <t>r2=（P-N)/(S-N)*35%</t>
  </si>
  <si>
    <t>库存机制开奖判断流程图</t>
  </si>
  <si>
    <t>当判定成功时，本局开奖必定会放水，若判定失败则走纯随机流程</t>
  </si>
  <si>
    <t>e.库存极高</t>
  </si>
  <si>
    <t>若P≥S</t>
  </si>
  <si>
    <t>此时库存极高，系统开奖时必定会放水</t>
  </si>
  <si>
    <t>在进行随机开奖时会预先进行幸运值开奖判断，幸运值开奖判断概率为固定，通过后台参数r3来配置</t>
  </si>
  <si>
    <t>在开奖时，根据各个下注区的下注金额以及金额对应用户的幸运值进行权重统计</t>
  </si>
  <si>
    <t>举例：</t>
  </si>
  <si>
    <t>用户</t>
  </si>
  <si>
    <t>下注筹码</t>
  </si>
  <si>
    <t>用户对应幸运值</t>
  </si>
  <si>
    <t>权重=下注筹码*用户对应幸运值</t>
  </si>
  <si>
    <t>A</t>
  </si>
  <si>
    <t>B</t>
  </si>
  <si>
    <t>C</t>
  </si>
  <si>
    <t>6.保底判断</t>
  </si>
  <si>
    <t>a.在库存正常和库存偏高情况下不管是随机，放水还是幸运值开奖，若开奖结果会造成库存&lt;0，则本局强制抽水</t>
  </si>
  <si>
    <t>b.在库存极高情况下放水如果会造成库存低于库存下限，则本局强制抽水</t>
  </si>
  <si>
    <t>当前库存极低，系统开奖必定会抽水开奖</t>
  </si>
  <si>
    <t>5.奔驰宝马中幸运值对开奖的偏移</t>
  </si>
  <si>
    <t>本轮奔驰宝马中法拉利区下注详情如下</t>
  </si>
  <si>
    <t>本次奔驰宝马开奖会</t>
  </si>
  <si>
    <t>所有参数整理</t>
  </si>
  <si>
    <t>1.说明</t>
  </si>
  <si>
    <t>幸运值相关参数每次用户账户金额发生变化都要重新计算一次，带入各种游戏房间</t>
  </si>
  <si>
    <t>库存相关的参数每天根据用户当天投注总额进行调整</t>
  </si>
  <si>
    <t>2.参数配置</t>
  </si>
  <si>
    <t>房间名</t>
  </si>
  <si>
    <t>上限最大值</t>
  </si>
  <si>
    <t>放水最大几率</t>
  </si>
  <si>
    <t>抽水最大几率</t>
  </si>
  <si>
    <t>点控几率</t>
  </si>
  <si>
    <t>服务费率</t>
  </si>
  <si>
    <t>目标RTP</t>
  </si>
  <si>
    <t>这里的放水最大几率，抽水最大几率即判定几率中的35%</t>
  </si>
  <si>
    <t>放水最大几率在库存偏高的放水判定中使用</t>
  </si>
  <si>
    <t>抽水最大几率在库存偏低的抽水判定中使用</t>
  </si>
  <si>
    <t>3.参数属性</t>
  </si>
  <si>
    <t>需要设定初始值，最小值，每晚0点结算</t>
  </si>
  <si>
    <t>需要设定初始值，会不断变化，每晚0点结算</t>
  </si>
  <si>
    <t>设定值</t>
  </si>
  <si>
    <t>4.参数定时结算</t>
  </si>
  <si>
    <t>a.最小值概念</t>
  </si>
  <si>
    <t>游戏房间</t>
  </si>
  <si>
    <t>投注限额</t>
  </si>
  <si>
    <t>b.参数结算机制</t>
  </si>
  <si>
    <t>每晚24点根据房间当天的单场下注均额对房间库存进行动态调整</t>
  </si>
  <si>
    <t>影响的值包括：库存下限，库存上限，库存上限最大值，当前库存</t>
  </si>
  <si>
    <t>假设参数:</t>
  </si>
  <si>
    <t>统计当天房间的下注总金额N1</t>
  </si>
  <si>
    <t>统计当天有真人用户下注的总场次为N2</t>
  </si>
  <si>
    <t>引用参数</t>
  </si>
  <si>
    <t>当天0点时库存参数为</t>
  </si>
  <si>
    <t>M</t>
  </si>
  <si>
    <t>N</t>
  </si>
  <si>
    <t>S</t>
  </si>
  <si>
    <t>P</t>
  </si>
  <si>
    <t>库存上限的最小值设定为N4</t>
  </si>
  <si>
    <t>说明：</t>
  </si>
  <si>
    <t>1.以库存上限为基准线</t>
  </si>
  <si>
    <t>2.每天0点如果动态调整系数大于库存上限的最小值，则库存上限会调整到调整系数大小，下线，上限最大值也会对应改变</t>
  </si>
  <si>
    <t>3.若动态调整系数小于库存上限设置的最小值，说明前一天下注非常少，系统根据保底策略会调整到最小值，下限和上限最大值也会对应改变</t>
  </si>
  <si>
    <t>5.额外说明</t>
  </si>
  <si>
    <t>所有配置里的参数走配置，最好可以做到不停服更新来应对特殊情况</t>
  </si>
  <si>
    <t>奔驰宝马</t>
  </si>
  <si>
    <t>数值相关参数均和游戏房间绑定，房间不同参数可能不同，同一个房间的不同桌子共享各种参数，奔驰宝马只有一个房间所以没问题</t>
  </si>
  <si>
    <t>一.说明</t>
  </si>
  <si>
    <t>1.在游戏管端记录各个平台的游戏房间库存变化值</t>
  </si>
  <si>
    <t>二.功能说明</t>
  </si>
  <si>
    <t>三.管端设置界面</t>
  </si>
  <si>
    <t>1.红黑统一配置字段</t>
  </si>
  <si>
    <r>
      <t>在这里添加字段包括：</t>
    </r>
    <r>
      <rPr>
        <b/>
        <sz val="11"/>
        <color rgb="FFFF0000"/>
        <rFont val="Calibri"/>
        <family val="2"/>
        <scheme val="minor"/>
      </rPr>
      <t>库存下限默认值，库存上限默认值，库存上限最大值默认值，目标RTP</t>
    </r>
    <r>
      <rPr>
        <sz val="11"/>
        <color theme="1"/>
        <rFont val="Calibri"/>
        <family val="2"/>
        <charset val="134"/>
        <scheme val="minor"/>
      </rPr>
      <t>，</t>
    </r>
    <r>
      <rPr>
        <b/>
        <sz val="11"/>
        <color rgb="FFFF0000"/>
        <rFont val="Calibri"/>
        <family val="2"/>
        <scheme val="minor"/>
      </rPr>
      <t>放水几率，抽水几率</t>
    </r>
  </si>
  <si>
    <t>游戏管端→游戏管理→游戏房间配置</t>
  </si>
  <si>
    <t>2.一键重置功能</t>
  </si>
  <si>
    <t>为了防止游戏错误对水位造成影响，在超管操作列中增加重置功能，对房间参数进行初始化</t>
  </si>
  <si>
    <t>点击重置按钮，弹出二次确认“是否重置该房间的库存？"，确认后所有业主端的房间库存参数立刻发生变化</t>
  </si>
  <si>
    <t>房间库存下限=房间默认库存下限</t>
  </si>
  <si>
    <t>房间库存上限=房间默认库存上限</t>
  </si>
  <si>
    <t>房间库存上限最大值=库存默认库存上限最大值</t>
  </si>
  <si>
    <t>房间当前库存=房间默认库存下限</t>
  </si>
  <si>
    <t>奔驰宝马管端需求</t>
  </si>
  <si>
    <t>a.保存奔驰宝马房间的库存下限，库存上限，库存上限最大值，当前库存这四个参数的当前值（每天刷新的）</t>
  </si>
  <si>
    <t>defaultMinPool    库存下限（0-99999999之间的整数）</t>
  </si>
  <si>
    <t>defaultMaxPool   库存上限（0-99999999之间的整数）</t>
  </si>
  <si>
    <t>defaultMaxPoolBig    库存上限最大值（0-99999999之间的整数）</t>
  </si>
  <si>
    <t>r1    作弊几率（0-1之间的两位小数）</t>
  </si>
  <si>
    <t>r2    反作弊几率（0-1之间的两位小数）</t>
  </si>
  <si>
    <t>库存初始化参数</t>
  </si>
  <si>
    <t>库存动态调整灵敏度</t>
  </si>
  <si>
    <t>动态标准N3=N1/N2*10</t>
  </si>
  <si>
    <t>放水开奖优化:</t>
  </si>
  <si>
    <t>50%几率挑选出系统负盈利的图案按图案概率进行随机</t>
  </si>
  <si>
    <t>作弊开奖调整:作弊开奖时选择系统盈利最高的图案，若有相同的则随机</t>
  </si>
  <si>
    <t>50%几率挑选出系统负盈利最小的图案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</si>
</sst>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Calibri"/>
      <family val="2"/>
      <charset val="134"/>
      <scheme val="minor"/>
    </font>
    <font>
      <sz val="11"/>
      <color rgb="FFFF0000"/>
      <name val="Calibri"/>
      <family val="2"/>
      <charset val="134"/>
      <scheme val="minor"/>
    </font>
    <font>
      <b/>
      <sz val="11"/>
      <color rgb="FFFF0000"/>
      <name val="Calibri"/>
      <family val="2"/>
      <scheme val="minor"/>
    </font>
    <font>
      <sz val="11"/>
      <color rgb="FFFF0000"/>
      <name val="Calibri"/>
      <family val="2"/>
      <scheme val="minor"/>
    </font>
    <font>
      <sz val="11"/>
      <color theme="1"/>
      <name val="Calibri"/>
      <family val="2"/>
      <scheme val="minor"/>
    </font>
    <font>
      <sz val="11"/>
      <color rgb="FF333333"/>
      <name val="Arial"/>
      <family val="2"/>
    </font>
    <font>
      <b/>
      <sz val="11"/>
      <color theme="9" tint="-0.249977111117893"/>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21">
    <xf numFmtId="0" fontId="0" fillId="0" borderId="0" xfId="0"/>
    <xf numFmtId="164" fontId="0" fillId="0" borderId="0" xfId="0" applyNumberFormat="1"/>
    <xf numFmtId="0" fontId="0" fillId="0" borderId="0" xfId="0" applyAlignment="1">
      <alignment horizontal="center"/>
    </xf>
    <xf numFmtId="0" fontId="1" fillId="0" borderId="0" xfId="0" applyFont="1"/>
    <xf numFmtId="10" fontId="0" fillId="0" borderId="0" xfId="0" applyNumberFormat="1"/>
    <xf numFmtId="10" fontId="2" fillId="0" borderId="0" xfId="0" applyNumberFormat="1" applyFont="1"/>
    <xf numFmtId="0" fontId="2" fillId="0" borderId="0" xfId="0" applyFont="1"/>
    <xf numFmtId="0" fontId="3" fillId="0" borderId="0" xfId="0" applyFont="1"/>
    <xf numFmtId="0" fontId="2" fillId="0" borderId="0" xfId="1" applyFont="1"/>
    <xf numFmtId="0" fontId="4" fillId="0" borderId="0" xfId="1"/>
    <xf numFmtId="0" fontId="4" fillId="0" borderId="1" xfId="1" applyBorder="1"/>
    <xf numFmtId="10" fontId="4" fillId="0" borderId="1" xfId="1" applyNumberFormat="1" applyBorder="1"/>
    <xf numFmtId="9" fontId="4" fillId="0" borderId="1" xfId="1" applyNumberFormat="1" applyBorder="1"/>
    <xf numFmtId="0" fontId="3" fillId="0" borderId="0" xfId="1" applyFont="1"/>
    <xf numFmtId="0" fontId="5" fillId="0" borderId="0" xfId="0" applyFont="1"/>
    <xf numFmtId="0" fontId="4" fillId="0" borderId="1" xfId="1" applyBorder="1" applyAlignment="1">
      <alignment horizontal="center"/>
    </xf>
    <xf numFmtId="0" fontId="6" fillId="0" borderId="0" xfId="0" applyFont="1"/>
    <xf numFmtId="0" fontId="2" fillId="0" borderId="0" xfId="0" applyFont="1" applyAlignment="1">
      <alignment horizontal="center"/>
    </xf>
    <xf numFmtId="0" fontId="4" fillId="0" borderId="1" xfId="1" applyBorder="1" applyAlignment="1">
      <alignment horizontal="left"/>
    </xf>
    <xf numFmtId="0" fontId="4" fillId="0" borderId="1" xfId="1" applyBorder="1" applyAlignment="1">
      <alignment horizontal="center"/>
    </xf>
    <xf numFmtId="0" fontId="4" fillId="0" borderId="0" xfId="1" applyAlignment="1">
      <alignment horizontal="center"/>
    </xf>
  </cellXfs>
  <cellStyles count="2">
    <cellStyle name="常规" xfId="0" builtinId="0"/>
    <cellStyle name="常规 2" xfId="1" xr:uid="{79E958E6-BD7A-4140-B71B-B1A053FE12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43</xdr:row>
      <xdr:rowOff>9525</xdr:rowOff>
    </xdr:from>
    <xdr:to>
      <xdr:col>22</xdr:col>
      <xdr:colOff>18604</xdr:colOff>
      <xdr:row>83</xdr:row>
      <xdr:rowOff>161925</xdr:rowOff>
    </xdr:to>
    <xdr:pic>
      <xdr:nvPicPr>
        <xdr:cNvPr id="2" name="图片 1">
          <a:extLst>
            <a:ext uri="{FF2B5EF4-FFF2-40B4-BE49-F238E27FC236}">
              <a16:creationId xmlns:a16="http://schemas.microsoft.com/office/drawing/2014/main" id="{E9ECD4DB-B035-4431-9924-9DA4C47C67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10200" y="8201025"/>
          <a:ext cx="8019604"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41</xdr:row>
      <xdr:rowOff>57150</xdr:rowOff>
    </xdr:from>
    <xdr:to>
      <xdr:col>19</xdr:col>
      <xdr:colOff>57150</xdr:colOff>
      <xdr:row>72</xdr:row>
      <xdr:rowOff>126422</xdr:rowOff>
    </xdr:to>
    <xdr:pic>
      <xdr:nvPicPr>
        <xdr:cNvPr id="2" name="图片 1">
          <a:extLst>
            <a:ext uri="{FF2B5EF4-FFF2-40B4-BE49-F238E27FC236}">
              <a16:creationId xmlns:a16="http://schemas.microsoft.com/office/drawing/2014/main" id="{A8F8DFD6-FF35-4E05-BFFA-12F6100C8D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62325" y="7867650"/>
          <a:ext cx="10058400" cy="59747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371475</xdr:colOff>
      <xdr:row>18</xdr:row>
      <xdr:rowOff>152401</xdr:rowOff>
    </xdr:from>
    <xdr:to>
      <xdr:col>16</xdr:col>
      <xdr:colOff>515390</xdr:colOff>
      <xdr:row>33</xdr:row>
      <xdr:rowOff>38101</xdr:rowOff>
    </xdr:to>
    <xdr:pic>
      <xdr:nvPicPr>
        <xdr:cNvPr id="2" name="图片 1">
          <a:extLst>
            <a:ext uri="{FF2B5EF4-FFF2-40B4-BE49-F238E27FC236}">
              <a16:creationId xmlns:a16="http://schemas.microsoft.com/office/drawing/2014/main" id="{90C05AC7-1815-4AEB-A771-8D97F3216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1475" y="3581401"/>
          <a:ext cx="9897515" cy="2743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322E4-827C-40AE-A111-3B0AB3CB6245}">
  <dimension ref="A1:Y120"/>
  <sheetViews>
    <sheetView tabSelected="1" topLeftCell="L46" workbookViewId="0">
      <selection activeCell="AF73" sqref="AF73"/>
    </sheetView>
  </sheetViews>
  <sheetFormatPr defaultRowHeight="15"/>
  <sheetData>
    <row r="1" spans="1:6">
      <c r="A1" t="s">
        <v>0</v>
      </c>
    </row>
    <row r="3" spans="1:6">
      <c r="A3" t="s">
        <v>1</v>
      </c>
    </row>
    <row r="5" spans="1:6">
      <c r="B5" t="s">
        <v>2</v>
      </c>
      <c r="C5" t="s">
        <v>11</v>
      </c>
      <c r="D5" t="s">
        <v>13</v>
      </c>
      <c r="E5" s="2" t="s">
        <v>12</v>
      </c>
      <c r="F5" s="2" t="s">
        <v>15</v>
      </c>
    </row>
    <row r="6" spans="1:6">
      <c r="B6" t="s">
        <v>3</v>
      </c>
      <c r="C6">
        <v>5</v>
      </c>
      <c r="D6">
        <f>1/C6</f>
        <v>0.2</v>
      </c>
      <c r="E6" s="1">
        <f>D6/SUM($D$6:$D$13)</f>
        <v>0.19834710743801653</v>
      </c>
      <c r="F6">
        <f>E6*C6</f>
        <v>0.99173553719008267</v>
      </c>
    </row>
    <row r="7" spans="1:6">
      <c r="B7" t="s">
        <v>4</v>
      </c>
      <c r="C7">
        <v>5</v>
      </c>
      <c r="D7">
        <f t="shared" ref="D7:D13" si="0">1/C7</f>
        <v>0.2</v>
      </c>
      <c r="E7" s="1">
        <f t="shared" ref="E7:E13" si="1">D7/SUM($D$6:$D$13)</f>
        <v>0.19834710743801653</v>
      </c>
      <c r="F7">
        <f t="shared" ref="F7:F13" si="2">E7*C7</f>
        <v>0.99173553719008267</v>
      </c>
    </row>
    <row r="8" spans="1:6">
      <c r="B8" t="s">
        <v>5</v>
      </c>
      <c r="C8">
        <v>5</v>
      </c>
      <c r="D8">
        <f t="shared" si="0"/>
        <v>0.2</v>
      </c>
      <c r="E8" s="1">
        <f t="shared" si="1"/>
        <v>0.19834710743801653</v>
      </c>
      <c r="F8">
        <f t="shared" si="2"/>
        <v>0.99173553719008267</v>
      </c>
    </row>
    <row r="9" spans="1:6">
      <c r="B9" t="s">
        <v>6</v>
      </c>
      <c r="C9">
        <v>5</v>
      </c>
      <c r="D9">
        <f t="shared" si="0"/>
        <v>0.2</v>
      </c>
      <c r="E9" s="1">
        <f t="shared" si="1"/>
        <v>0.19834710743801653</v>
      </c>
      <c r="F9">
        <f t="shared" si="2"/>
        <v>0.99173553719008267</v>
      </c>
    </row>
    <row r="10" spans="1:6">
      <c r="B10" t="s">
        <v>7</v>
      </c>
      <c r="C10">
        <v>10</v>
      </c>
      <c r="D10">
        <f t="shared" si="0"/>
        <v>0.1</v>
      </c>
      <c r="E10" s="1">
        <f t="shared" si="1"/>
        <v>9.9173553719008267E-2</v>
      </c>
      <c r="F10">
        <f t="shared" si="2"/>
        <v>0.99173553719008267</v>
      </c>
    </row>
    <row r="11" spans="1:6">
      <c r="B11" t="s">
        <v>8</v>
      </c>
      <c r="C11">
        <v>20</v>
      </c>
      <c r="D11">
        <f t="shared" si="0"/>
        <v>0.05</v>
      </c>
      <c r="E11" s="1">
        <f t="shared" si="1"/>
        <v>4.9586776859504134E-2</v>
      </c>
      <c r="F11">
        <f t="shared" si="2"/>
        <v>0.99173553719008267</v>
      </c>
    </row>
    <row r="12" spans="1:6">
      <c r="B12" t="s">
        <v>9</v>
      </c>
      <c r="C12">
        <v>30</v>
      </c>
      <c r="D12">
        <f t="shared" si="0"/>
        <v>3.3333333333333333E-2</v>
      </c>
      <c r="E12" s="1">
        <f t="shared" si="1"/>
        <v>3.3057851239669422E-2</v>
      </c>
      <c r="F12">
        <f t="shared" si="2"/>
        <v>0.99173553719008267</v>
      </c>
    </row>
    <row r="13" spans="1:6">
      <c r="B13" t="s">
        <v>10</v>
      </c>
      <c r="C13">
        <v>40</v>
      </c>
      <c r="D13">
        <f t="shared" si="0"/>
        <v>2.5000000000000001E-2</v>
      </c>
      <c r="E13" s="1">
        <f t="shared" si="1"/>
        <v>2.4793388429752067E-2</v>
      </c>
      <c r="F13">
        <f t="shared" si="2"/>
        <v>0.99173553719008267</v>
      </c>
    </row>
    <row r="16" spans="1:6">
      <c r="B16" t="s">
        <v>14</v>
      </c>
    </row>
    <row r="18" spans="1:6">
      <c r="B18" s="3" t="s">
        <v>16</v>
      </c>
    </row>
    <row r="20" spans="1:6">
      <c r="D20" t="s">
        <v>17</v>
      </c>
      <c r="E20" t="s">
        <v>18</v>
      </c>
      <c r="F20" t="s">
        <v>19</v>
      </c>
    </row>
    <row r="21" spans="1:6">
      <c r="D21">
        <v>100</v>
      </c>
      <c r="E21">
        <f>D21*2*96%</f>
        <v>192</v>
      </c>
      <c r="F21">
        <f>(E21-100)*0.97+100</f>
        <v>189.24</v>
      </c>
    </row>
    <row r="22" spans="1:6">
      <c r="D22">
        <v>100</v>
      </c>
      <c r="E22">
        <v>0</v>
      </c>
    </row>
    <row r="24" spans="1:6">
      <c r="D24" t="s">
        <v>20</v>
      </c>
      <c r="F24" s="5">
        <f>F21/2/100</f>
        <v>0.94620000000000004</v>
      </c>
    </row>
    <row r="25" spans="1:6">
      <c r="F25" s="4"/>
    </row>
    <row r="27" spans="1:6">
      <c r="A27" t="s">
        <v>21</v>
      </c>
    </row>
    <row r="28" spans="1:6">
      <c r="A28" t="s">
        <v>22</v>
      </c>
    </row>
    <row r="30" spans="1:6">
      <c r="A30" t="s">
        <v>23</v>
      </c>
    </row>
    <row r="33" spans="1:4">
      <c r="A33" t="s">
        <v>24</v>
      </c>
    </row>
    <row r="35" spans="1:4">
      <c r="B35" t="s">
        <v>25</v>
      </c>
      <c r="C35" t="s">
        <v>26</v>
      </c>
      <c r="D35" t="s">
        <v>38</v>
      </c>
    </row>
    <row r="36" spans="1:4">
      <c r="B36" t="s">
        <v>39</v>
      </c>
      <c r="C36" t="s">
        <v>27</v>
      </c>
      <c r="D36" t="s">
        <v>40</v>
      </c>
    </row>
    <row r="37" spans="1:4">
      <c r="B37" t="s">
        <v>41</v>
      </c>
      <c r="C37" t="s">
        <v>28</v>
      </c>
      <c r="D37" t="s">
        <v>42</v>
      </c>
    </row>
    <row r="38" spans="1:4">
      <c r="B38" t="s">
        <v>43</v>
      </c>
      <c r="C38" t="s">
        <v>29</v>
      </c>
      <c r="D38" t="s">
        <v>44</v>
      </c>
    </row>
    <row r="39" spans="1:4">
      <c r="B39" t="s">
        <v>31</v>
      </c>
      <c r="C39" t="s">
        <v>35</v>
      </c>
      <c r="D39" t="s">
        <v>45</v>
      </c>
    </row>
    <row r="40" spans="1:4">
      <c r="B40" t="s">
        <v>32</v>
      </c>
      <c r="C40" t="s">
        <v>36</v>
      </c>
      <c r="D40" t="s">
        <v>46</v>
      </c>
    </row>
    <row r="41" spans="1:4">
      <c r="B41" t="s">
        <v>33</v>
      </c>
      <c r="C41" t="s">
        <v>37</v>
      </c>
      <c r="D41" t="s">
        <v>47</v>
      </c>
    </row>
    <row r="42" spans="1:4">
      <c r="B42" t="s">
        <v>34</v>
      </c>
      <c r="C42" t="s">
        <v>48</v>
      </c>
      <c r="D42" t="s">
        <v>49</v>
      </c>
    </row>
    <row r="43" spans="1:4">
      <c r="B43" t="s">
        <v>50</v>
      </c>
      <c r="C43" t="s">
        <v>30</v>
      </c>
      <c r="D43" t="s">
        <v>51</v>
      </c>
    </row>
    <row r="46" spans="1:4">
      <c r="B46" t="s">
        <v>52</v>
      </c>
    </row>
    <row r="48" spans="1:4">
      <c r="B48" t="s">
        <v>53</v>
      </c>
    </row>
    <row r="50" spans="1:25">
      <c r="A50" t="s">
        <v>54</v>
      </c>
    </row>
    <row r="52" spans="1:25">
      <c r="B52" t="s">
        <v>55</v>
      </c>
    </row>
    <row r="54" spans="1:25">
      <c r="B54" t="s">
        <v>56</v>
      </c>
    </row>
    <row r="56" spans="1:25">
      <c r="B56" t="s">
        <v>57</v>
      </c>
    </row>
    <row r="58" spans="1:25">
      <c r="W58" s="6"/>
    </row>
    <row r="59" spans="1:25">
      <c r="B59" t="s">
        <v>58</v>
      </c>
      <c r="W59" s="16" t="s">
        <v>164</v>
      </c>
    </row>
    <row r="61" spans="1:25">
      <c r="B61" t="s">
        <v>59</v>
      </c>
    </row>
    <row r="63" spans="1:25">
      <c r="B63" t="s">
        <v>60</v>
      </c>
      <c r="W63" s="16" t="s">
        <v>162</v>
      </c>
    </row>
    <row r="64" spans="1:25">
      <c r="Y64" s="16" t="s">
        <v>163</v>
      </c>
    </row>
    <row r="65" spans="2:25">
      <c r="B65" t="s">
        <v>61</v>
      </c>
    </row>
    <row r="66" spans="2:25">
      <c r="Y66" s="16" t="s">
        <v>165</v>
      </c>
    </row>
    <row r="67" spans="2:25">
      <c r="B67" t="s">
        <v>62</v>
      </c>
    </row>
    <row r="69" spans="2:25">
      <c r="B69" t="s">
        <v>63</v>
      </c>
    </row>
    <row r="71" spans="2:25">
      <c r="B71" t="s">
        <v>65</v>
      </c>
    </row>
    <row r="73" spans="2:25">
      <c r="B73" t="s">
        <v>66</v>
      </c>
    </row>
    <row r="75" spans="2:25">
      <c r="B75" t="s">
        <v>90</v>
      </c>
    </row>
    <row r="77" spans="2:25">
      <c r="B77" t="s">
        <v>67</v>
      </c>
    </row>
    <row r="79" spans="2:25">
      <c r="B79" t="s">
        <v>68</v>
      </c>
    </row>
    <row r="81" spans="2:18">
      <c r="B81" t="s">
        <v>69</v>
      </c>
    </row>
    <row r="83" spans="2:18">
      <c r="B83" t="s">
        <v>70</v>
      </c>
    </row>
    <row r="85" spans="2:18">
      <c r="B85" t="s">
        <v>71</v>
      </c>
      <c r="O85" s="17" t="s">
        <v>72</v>
      </c>
      <c r="P85" s="17"/>
      <c r="Q85" s="17"/>
      <c r="R85" s="17"/>
    </row>
    <row r="87" spans="2:18">
      <c r="B87" t="s">
        <v>73</v>
      </c>
    </row>
    <row r="88" spans="2:18">
      <c r="O88" s="6"/>
    </row>
    <row r="89" spans="2:18">
      <c r="B89" s="6" t="s">
        <v>64</v>
      </c>
    </row>
    <row r="90" spans="2:18">
      <c r="B90" s="6"/>
      <c r="O90" s="6"/>
    </row>
    <row r="91" spans="2:18">
      <c r="C91" s="6"/>
    </row>
    <row r="92" spans="2:18">
      <c r="B92" t="s">
        <v>74</v>
      </c>
    </row>
    <row r="94" spans="2:18">
      <c r="B94" t="s">
        <v>75</v>
      </c>
    </row>
    <row r="96" spans="2:18">
      <c r="B96" t="s">
        <v>76</v>
      </c>
    </row>
    <row r="98" spans="1:8">
      <c r="C98" s="6"/>
    </row>
    <row r="100" spans="1:8">
      <c r="A100" t="s">
        <v>91</v>
      </c>
    </row>
    <row r="102" spans="1:8">
      <c r="B102" t="s">
        <v>77</v>
      </c>
    </row>
    <row r="104" spans="1:8">
      <c r="B104" t="s">
        <v>78</v>
      </c>
    </row>
    <row r="106" spans="1:8">
      <c r="B106" t="s">
        <v>79</v>
      </c>
    </row>
    <row r="107" spans="1:8">
      <c r="C107" t="s">
        <v>92</v>
      </c>
    </row>
    <row r="109" spans="1:8">
      <c r="C109" t="s">
        <v>80</v>
      </c>
      <c r="D109" t="s">
        <v>81</v>
      </c>
      <c r="E109" t="s">
        <v>82</v>
      </c>
      <c r="F109" t="s">
        <v>13</v>
      </c>
      <c r="H109" t="s">
        <v>83</v>
      </c>
    </row>
    <row r="110" spans="1:8">
      <c r="C110" t="s">
        <v>84</v>
      </c>
      <c r="D110">
        <v>800</v>
      </c>
      <c r="E110">
        <v>0</v>
      </c>
      <c r="F110">
        <f>E110*D110</f>
        <v>0</v>
      </c>
    </row>
    <row r="111" spans="1:8">
      <c r="C111" t="s">
        <v>85</v>
      </c>
      <c r="D111">
        <v>1000</v>
      </c>
      <c r="E111">
        <v>-5</v>
      </c>
      <c r="F111">
        <f t="shared" ref="F111:F112" si="3">E111*D111</f>
        <v>-5000</v>
      </c>
    </row>
    <row r="112" spans="1:8">
      <c r="C112" t="s">
        <v>86</v>
      </c>
      <c r="D112">
        <v>1700</v>
      </c>
      <c r="E112">
        <v>-2</v>
      </c>
      <c r="F112">
        <f t="shared" si="3"/>
        <v>-3400</v>
      </c>
    </row>
    <row r="113" spans="1:6">
      <c r="F113">
        <f>SUM(F110:F112)</f>
        <v>-8400</v>
      </c>
    </row>
    <row r="114" spans="1:6">
      <c r="C114" t="s">
        <v>93</v>
      </c>
    </row>
    <row r="116" spans="1:6">
      <c r="A116" t="s">
        <v>87</v>
      </c>
    </row>
    <row r="118" spans="1:6">
      <c r="B118" t="s">
        <v>88</v>
      </c>
    </row>
    <row r="120" spans="1:6">
      <c r="B120" t="s">
        <v>89</v>
      </c>
    </row>
  </sheetData>
  <mergeCells count="1">
    <mergeCell ref="O85:R85"/>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DDE5B-9CF4-4024-B4E0-F8A90F716DAB}">
  <dimension ref="A1:N77"/>
  <sheetViews>
    <sheetView topLeftCell="A31" workbookViewId="0">
      <selection activeCell="E50" sqref="E50"/>
    </sheetView>
  </sheetViews>
  <sheetFormatPr defaultRowHeight="15"/>
  <cols>
    <col min="1" max="2" width="9.140625" style="9"/>
    <col min="3" max="4" width="9.5703125" style="9" bestFit="1" customWidth="1"/>
    <col min="5" max="5" width="11.7109375" style="9" bestFit="1" customWidth="1"/>
    <col min="6" max="6" width="13.7109375" style="9" customWidth="1"/>
    <col min="7" max="7" width="14" style="9" bestFit="1" customWidth="1"/>
    <col min="8" max="8" width="9.140625" style="9"/>
    <col min="9" max="9" width="12.42578125" style="9" customWidth="1"/>
    <col min="10" max="10" width="16.140625" style="9" customWidth="1"/>
    <col min="11" max="13" width="9.140625" style="9"/>
    <col min="14" max="14" width="12.7109375" style="9" customWidth="1"/>
    <col min="15" max="16384" width="9.140625" style="9"/>
  </cols>
  <sheetData>
    <row r="1" spans="1:14">
      <c r="A1" s="8" t="s">
        <v>94</v>
      </c>
    </row>
    <row r="3" spans="1:14">
      <c r="A3" s="9" t="s">
        <v>95</v>
      </c>
    </row>
    <row r="5" spans="1:14">
      <c r="A5" s="9" t="s">
        <v>137</v>
      </c>
    </row>
    <row r="7" spans="1:14">
      <c r="A7" s="9" t="s">
        <v>96</v>
      </c>
    </row>
    <row r="9" spans="1:14">
      <c r="A9" s="9" t="s">
        <v>97</v>
      </c>
    </row>
    <row r="11" spans="1:14">
      <c r="A11" s="9" t="s">
        <v>98</v>
      </c>
      <c r="F11" s="9">
        <v>3000</v>
      </c>
      <c r="G11" s="9">
        <v>8000</v>
      </c>
    </row>
    <row r="13" spans="1:14">
      <c r="B13" s="10" t="s">
        <v>99</v>
      </c>
      <c r="C13" s="10" t="s">
        <v>27</v>
      </c>
      <c r="D13" s="10" t="s">
        <v>28</v>
      </c>
      <c r="E13" s="10" t="s">
        <v>100</v>
      </c>
      <c r="F13" s="10" t="s">
        <v>101</v>
      </c>
      <c r="G13" s="10" t="s">
        <v>102</v>
      </c>
      <c r="H13" s="10" t="s">
        <v>103</v>
      </c>
      <c r="I13" s="10" t="s">
        <v>30</v>
      </c>
      <c r="J13" s="10" t="s">
        <v>104</v>
      </c>
      <c r="K13" s="10" t="s">
        <v>105</v>
      </c>
      <c r="L13" s="10"/>
      <c r="M13" s="10"/>
      <c r="N13" s="10"/>
    </row>
    <row r="14" spans="1:14">
      <c r="B14" s="10" t="s">
        <v>136</v>
      </c>
      <c r="C14" s="10">
        <v>1500</v>
      </c>
      <c r="D14" s="10">
        <v>3000</v>
      </c>
      <c r="E14" s="10">
        <v>4500</v>
      </c>
      <c r="F14" s="12">
        <v>0.4</v>
      </c>
      <c r="G14" s="12">
        <v>0.4</v>
      </c>
      <c r="H14" s="10"/>
      <c r="I14" s="10">
        <v>1500</v>
      </c>
      <c r="J14" s="11">
        <v>0.03</v>
      </c>
      <c r="K14" s="12">
        <v>0.96</v>
      </c>
      <c r="L14" s="10"/>
      <c r="M14" s="10"/>
      <c r="N14" s="10"/>
    </row>
    <row r="16" spans="1:14">
      <c r="F16" s="13" t="s">
        <v>106</v>
      </c>
    </row>
    <row r="17" spans="1:7">
      <c r="G17" s="9" t="s">
        <v>107</v>
      </c>
    </row>
    <row r="18" spans="1:7">
      <c r="G18" s="9" t="s">
        <v>108</v>
      </c>
    </row>
    <row r="22" spans="1:7">
      <c r="A22" s="9" t="s">
        <v>109</v>
      </c>
    </row>
    <row r="24" spans="1:7">
      <c r="B24" s="19" t="s">
        <v>25</v>
      </c>
      <c r="C24" s="19"/>
      <c r="D24" s="19" t="s">
        <v>38</v>
      </c>
      <c r="E24" s="19"/>
      <c r="F24" s="19"/>
      <c r="G24" s="19"/>
    </row>
    <row r="25" spans="1:7">
      <c r="B25" s="18" t="s">
        <v>27</v>
      </c>
      <c r="C25" s="18"/>
      <c r="D25" s="10" t="s">
        <v>110</v>
      </c>
      <c r="E25" s="10"/>
      <c r="F25" s="10"/>
      <c r="G25" s="10"/>
    </row>
    <row r="26" spans="1:7">
      <c r="B26" s="18" t="s">
        <v>28</v>
      </c>
      <c r="C26" s="18"/>
      <c r="D26" s="10" t="s">
        <v>110</v>
      </c>
      <c r="E26" s="10"/>
      <c r="F26" s="10"/>
      <c r="G26" s="10"/>
    </row>
    <row r="27" spans="1:7">
      <c r="B27" s="18" t="s">
        <v>29</v>
      </c>
      <c r="C27" s="18"/>
      <c r="D27" s="10" t="s">
        <v>110</v>
      </c>
      <c r="E27" s="10"/>
      <c r="F27" s="10"/>
      <c r="G27" s="10"/>
    </row>
    <row r="28" spans="1:7">
      <c r="B28" s="18" t="s">
        <v>30</v>
      </c>
      <c r="C28" s="18"/>
      <c r="D28" s="10" t="s">
        <v>111</v>
      </c>
      <c r="E28" s="10"/>
      <c r="F28" s="10"/>
      <c r="G28" s="10"/>
    </row>
    <row r="29" spans="1:7">
      <c r="B29" s="18" t="s">
        <v>101</v>
      </c>
      <c r="C29" s="18"/>
      <c r="D29" s="18" t="s">
        <v>112</v>
      </c>
      <c r="E29" s="18"/>
      <c r="F29" s="18"/>
      <c r="G29" s="18"/>
    </row>
    <row r="30" spans="1:7">
      <c r="B30" s="18" t="s">
        <v>102</v>
      </c>
      <c r="C30" s="18"/>
      <c r="D30" s="18" t="s">
        <v>112</v>
      </c>
      <c r="E30" s="18"/>
      <c r="F30" s="18"/>
      <c r="G30" s="18"/>
    </row>
    <row r="31" spans="1:7">
      <c r="B31" s="18" t="s">
        <v>103</v>
      </c>
      <c r="C31" s="18"/>
      <c r="D31" s="18" t="s">
        <v>112</v>
      </c>
      <c r="E31" s="18"/>
      <c r="F31" s="18"/>
      <c r="G31" s="18"/>
    </row>
    <row r="32" spans="1:7">
      <c r="B32" s="18" t="s">
        <v>104</v>
      </c>
      <c r="C32" s="18"/>
      <c r="D32" s="18" t="s">
        <v>112</v>
      </c>
      <c r="E32" s="18"/>
      <c r="F32" s="18"/>
      <c r="G32" s="18"/>
    </row>
    <row r="33" spans="1:10">
      <c r="B33" s="18" t="s">
        <v>159</v>
      </c>
      <c r="C33" s="18"/>
      <c r="D33" s="18" t="s">
        <v>160</v>
      </c>
      <c r="E33" s="18"/>
      <c r="F33" s="18"/>
      <c r="G33" s="18"/>
    </row>
    <row r="35" spans="1:10">
      <c r="A35" s="9" t="s">
        <v>113</v>
      </c>
    </row>
    <row r="37" spans="1:10">
      <c r="B37" s="9" t="s">
        <v>114</v>
      </c>
    </row>
    <row r="39" spans="1:10">
      <c r="B39" s="10" t="s">
        <v>115</v>
      </c>
      <c r="C39" s="10" t="s">
        <v>116</v>
      </c>
      <c r="D39" s="10" t="s">
        <v>27</v>
      </c>
      <c r="E39" s="10" t="s">
        <v>28</v>
      </c>
      <c r="F39" s="10" t="s">
        <v>29</v>
      </c>
      <c r="G39" s="10" t="s">
        <v>105</v>
      </c>
      <c r="H39" s="10" t="s">
        <v>35</v>
      </c>
      <c r="I39" s="10" t="s">
        <v>36</v>
      </c>
      <c r="J39" s="10" t="s">
        <v>159</v>
      </c>
    </row>
    <row r="40" spans="1:10">
      <c r="B40" s="10" t="s">
        <v>136</v>
      </c>
      <c r="C40" s="10">
        <v>500</v>
      </c>
      <c r="D40" s="10">
        <v>500</v>
      </c>
      <c r="E40" s="10">
        <v>1000</v>
      </c>
      <c r="F40" s="10">
        <v>1500</v>
      </c>
      <c r="G40" s="12">
        <v>0.96</v>
      </c>
      <c r="H40" s="12">
        <v>0.4</v>
      </c>
      <c r="I40" s="12">
        <v>0.4</v>
      </c>
      <c r="J40" s="15">
        <v>10</v>
      </c>
    </row>
    <row r="44" spans="1:10">
      <c r="B44" s="9" t="s">
        <v>117</v>
      </c>
    </row>
    <row r="46" spans="1:10">
      <c r="B46" s="13" t="s">
        <v>118</v>
      </c>
    </row>
    <row r="48" spans="1:10">
      <c r="B48" s="9" t="s">
        <v>119</v>
      </c>
    </row>
    <row r="50" spans="3:6">
      <c r="C50" s="9" t="s">
        <v>120</v>
      </c>
    </row>
    <row r="51" spans="3:6">
      <c r="C51" s="9" t="s">
        <v>121</v>
      </c>
    </row>
    <row r="53" spans="3:6">
      <c r="C53" s="9" t="s">
        <v>122</v>
      </c>
    </row>
    <row r="55" spans="3:6">
      <c r="C55" s="9" t="s">
        <v>161</v>
      </c>
    </row>
    <row r="58" spans="3:6">
      <c r="C58" s="9" t="s">
        <v>123</v>
      </c>
    </row>
    <row r="59" spans="3:6">
      <c r="C59" s="9" t="s">
        <v>124</v>
      </c>
    </row>
    <row r="61" spans="3:6">
      <c r="D61" s="20" t="s">
        <v>27</v>
      </c>
      <c r="E61" s="20"/>
      <c r="F61" s="9" t="s">
        <v>125</v>
      </c>
    </row>
    <row r="62" spans="3:6">
      <c r="D62" s="20" t="s">
        <v>28</v>
      </c>
      <c r="E62" s="20"/>
      <c r="F62" s="9" t="s">
        <v>126</v>
      </c>
    </row>
    <row r="63" spans="3:6">
      <c r="D63" s="20" t="s">
        <v>29</v>
      </c>
      <c r="E63" s="20"/>
      <c r="F63" s="9" t="s">
        <v>127</v>
      </c>
    </row>
    <row r="64" spans="3:6">
      <c r="D64" s="20" t="s">
        <v>30</v>
      </c>
      <c r="E64" s="20"/>
      <c r="F64" s="9" t="s">
        <v>128</v>
      </c>
    </row>
    <row r="65" spans="1:5">
      <c r="D65" s="9" t="s">
        <v>129</v>
      </c>
    </row>
    <row r="68" spans="1:5">
      <c r="D68" s="9" t="s">
        <v>130</v>
      </c>
    </row>
    <row r="69" spans="1:5">
      <c r="E69" s="9" t="s">
        <v>131</v>
      </c>
    </row>
    <row r="71" spans="1:5">
      <c r="E71" s="9" t="s">
        <v>132</v>
      </c>
    </row>
    <row r="73" spans="1:5">
      <c r="E73" s="9" t="s">
        <v>133</v>
      </c>
    </row>
    <row r="75" spans="1:5">
      <c r="A75" s="9" t="s">
        <v>134</v>
      </c>
    </row>
    <row r="77" spans="1:5">
      <c r="B77" s="8" t="s">
        <v>135</v>
      </c>
    </row>
  </sheetData>
  <mergeCells count="20">
    <mergeCell ref="D64:E64"/>
    <mergeCell ref="B29:C29"/>
    <mergeCell ref="D29:G29"/>
    <mergeCell ref="B30:C30"/>
    <mergeCell ref="D30:G30"/>
    <mergeCell ref="B31:C31"/>
    <mergeCell ref="D31:G31"/>
    <mergeCell ref="B32:C32"/>
    <mergeCell ref="D32:G32"/>
    <mergeCell ref="D61:E61"/>
    <mergeCell ref="D62:E62"/>
    <mergeCell ref="D63:E63"/>
    <mergeCell ref="B33:C33"/>
    <mergeCell ref="D33:G33"/>
    <mergeCell ref="B28:C28"/>
    <mergeCell ref="B24:C24"/>
    <mergeCell ref="D24:G24"/>
    <mergeCell ref="B25:C25"/>
    <mergeCell ref="B26:C26"/>
    <mergeCell ref="B27:C2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AB566-2676-45FB-A269-6C1A41A21271}">
  <dimension ref="A1:S59"/>
  <sheetViews>
    <sheetView workbookViewId="0">
      <selection activeCell="H62" sqref="H62"/>
    </sheetView>
  </sheetViews>
  <sheetFormatPr defaultRowHeight="15"/>
  <sheetData>
    <row r="1" spans="1:1">
      <c r="A1" t="s">
        <v>152</v>
      </c>
    </row>
    <row r="3" spans="1:1">
      <c r="A3" t="s">
        <v>138</v>
      </c>
    </row>
    <row r="5" spans="1:1">
      <c r="A5" t="s">
        <v>139</v>
      </c>
    </row>
    <row r="7" spans="1:1">
      <c r="A7" t="s">
        <v>140</v>
      </c>
    </row>
    <row r="9" spans="1:1">
      <c r="A9" t="s">
        <v>153</v>
      </c>
    </row>
    <row r="13" spans="1:1">
      <c r="A13" t="s">
        <v>141</v>
      </c>
    </row>
    <row r="15" spans="1:1">
      <c r="A15" t="s">
        <v>142</v>
      </c>
    </row>
    <row r="17" spans="2:19">
      <c r="B17" t="s">
        <v>143</v>
      </c>
    </row>
    <row r="21" spans="2:19">
      <c r="S21" s="7" t="s">
        <v>144</v>
      </c>
    </row>
    <row r="39" spans="1:2">
      <c r="A39" t="s">
        <v>145</v>
      </c>
    </row>
    <row r="41" spans="1:2">
      <c r="B41" t="s">
        <v>146</v>
      </c>
    </row>
    <row r="43" spans="1:2">
      <c r="B43" t="s">
        <v>147</v>
      </c>
    </row>
    <row r="45" spans="1:2">
      <c r="B45" s="6" t="s">
        <v>148</v>
      </c>
    </row>
    <row r="47" spans="1:2">
      <c r="B47" s="6" t="s">
        <v>149</v>
      </c>
    </row>
    <row r="49" spans="2:2">
      <c r="B49" s="6" t="s">
        <v>150</v>
      </c>
    </row>
    <row r="51" spans="2:2">
      <c r="B51" s="6" t="s">
        <v>151</v>
      </c>
    </row>
    <row r="54" spans="2:2">
      <c r="B54" s="14" t="s">
        <v>154</v>
      </c>
    </row>
    <row r="55" spans="2:2">
      <c r="B55" s="14" t="s">
        <v>155</v>
      </c>
    </row>
    <row r="56" spans="2:2">
      <c r="B56" s="14" t="s">
        <v>156</v>
      </c>
    </row>
    <row r="57" spans="2:2">
      <c r="B57" s="14" t="s">
        <v>157</v>
      </c>
    </row>
    <row r="58" spans="2:2">
      <c r="B58" s="14"/>
    </row>
    <row r="59" spans="2:2">
      <c r="B59" s="14" t="s">
        <v>158</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参数设置和变化</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Xu</dc:creator>
  <cp:lastModifiedBy>Derek Xu</cp:lastModifiedBy>
  <dcterms:created xsi:type="dcterms:W3CDTF">2019-11-11T01:52:33Z</dcterms:created>
  <dcterms:modified xsi:type="dcterms:W3CDTF">2019-12-04T07:44:39Z</dcterms:modified>
</cp:coreProperties>
</file>