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5793111C-F2C9-4BFD-8726-9656514D2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definedNames>
    <definedName name="_xlnm._FilterDatabase" localSheetId="1" hidden="1">'Historia de Usuario'!$C$9:$C$10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11" i="1" l="1"/>
  <c r="F6" i="1"/>
  <c r="F7" i="1"/>
  <c r="F8" i="1"/>
  <c r="F9" i="1"/>
  <c r="F10" i="1"/>
  <c r="F13" i="1"/>
  <c r="F12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93D4F-B3B5-42EF-A7D9-9E3F39973A23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<sst xmlns="http://schemas.openxmlformats.org/spreadsheetml/2006/main" count="124" uniqueCount="97">
  <si>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</si>
  <si>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</si>
  <si>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</si>
  <si>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</si>
  <si>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</si>
  <si>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</si>
  <si>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</si>
  <si>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</si>
  <si>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</si>
  <si>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</si>
  <si>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</si>
  <si>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</si>
  <si>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</si>
  <si>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</si>
  <si>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</si>
  <si>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</si>
  <si>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</si>
  <si>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</si>
  <si>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</si>
  <si>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</si>
  <si>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</si>
  <si>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</si>
  <si>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</si>
  <si>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</si>
  <si>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</si>
  <si>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</si>
  <si>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</si>
  <si>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</si>
  <si>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</si>
  <si>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</si>
  <si>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</si>
  <si>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</si>
  <si>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</si>
  <si>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</si>
  <si>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</si>
  <si>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</si>
  <si>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</si>
  <si>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</si>
  <si>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</si>
  <si>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</si>
  <si>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</si>
  <si>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</si>
  <si>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</si>
  <si>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</si>
  <si>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</si>
  <si>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</si>
  <si>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</si>
  <si>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</si>
  <si>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</si>
  <si>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</si>
  <si>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</si>
  <si>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</si>
  <si>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</si>
  <si>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</si>
  <si>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</si>
  <si>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</si>
  <si>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</si>
  <si>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</si>
  <si>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1. Diseñar formatos de reportes                                     2. Exportar a un formato común                                     3. Filtrar por fechas</t>
  </si>
  <si>
    <t> Dashboard y Menú Principal</t>
  </si>
  <si>
    <t>Para navegar fácilmente y ver resúmenes útiles</t>
  </si>
  <si>
    <t>Permitir personalizar la vista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</si>
  <si>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</si>
  <si>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</si>
  <si>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</si>
  <si>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podrá mejorar experiencia de usuario y reducir errores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</si>
  <si>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</si>
  <si>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</si>
  <si>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</si>
  <si>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</si>
  <si>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</si>
  <si>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</si>
  <si>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</si>
  <si>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</si>
  <si>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</si>
  <si>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</si>
  <si>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</si>
  <si>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</si>
  <si>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</si>
  <si>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</si>
  <si>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</si>
  <si>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</si>
  <si>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</si>
  <si>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</si>
  <si>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</si>
  <si>
    <t>El sistema permitirá registrar clientes con validaciones de datos obligatorios</t>
  </si>
  <si>
    <t>Agregar nuevos clientes al sistema</t>
  </si>
  <si>
    <t>Para mantener un registro confiable de clientes y facilitar procesos de venta</t>
  </si>
  <si>
    <t>Verificar validación de campos obligatorios. Probar registro de cliente duplicado. Validar guardado</t>
  </si>
  <si>
    <t>Agregar búsqueda rápida de clientes. Integrar con módulo de facturación</t>
  </si>
  <si>
    <t>Registro y Gestión de Clientes</t>
  </si>
  <si>
    <t>No hay registros de salidas por fechas, ni notificaciones validas</t>
  </si>
  <si>
    <t>Busquedas y Notificaciones</t>
  </si>
  <si>
    <t>El sistema deberá mostrar salidas por filtracion de fechas y mostrar notificaicones de validaciones</t>
  </si>
  <si>
    <t>Para rastrear salidas en tiempos determinados y tener un mejor control en el registro de datos</t>
  </si>
  <si>
    <t>1. Implementar notificaciones                                     2. Imprementar busqueda por filtro</t>
  </si>
  <si>
    <t xml:space="preserve">Realizar acciones y verificar notificación.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</si>
</sst>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5" fillId="3" borderId="8" xfId="0" applyFont="1" applyFill="1" applyBorder="1" applyAlignment="1">
      <alignment vertical="center"/>
    </xf>
    <xf numFmtId="0" fontId="0" fillId="3" borderId="8" xfId="0" applyFill="1" applyBorder="1"/>
    <xf numFmtId="0" fontId="16" fillId="5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11" fillId="3" borderId="12" xfId="0" applyFont="1" applyFill="1" applyBorder="1" applyAlignment="1">
      <alignment horizontal="left" vertical="center" wrapText="1"/>
    </xf>
    <xf numFmtId="0" fontId="7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9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left" vertical="center" wrapText="1"/>
    </xf>
    <xf numFmtId="14" fontId="19" fillId="8" borderId="2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14" fontId="5" fillId="8" borderId="3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3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/>
    <xf numFmtId="0" fontId="14" fillId="6" borderId="9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6" xfId="0" applyFont="1" applyBorder="1"/>
    <xf numFmtId="0" fontId="7" fillId="5" borderId="10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3" fillId="0" borderId="15" xfId="0" applyFont="1" applyBorder="1" applyAlignment="1">
      <alignment wrapText="1"/>
    </xf>
    <xf numFmtId="0" fontId="13" fillId="0" borderId="23" xfId="0" applyFont="1" applyBorder="1" applyAlignment="1">
      <alignment wrapText="1"/>
    </xf>
    <xf numFmtId="0" fontId="13" fillId="0" borderId="24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6" fillId="2" borderId="17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4" fillId="4" borderId="4" xfId="0" applyFont="1" applyFill="1" applyBorder="1" applyAlignment="1">
      <alignment horizontal="center" vertical="center"/>
    </xf>
    <xf numFmtId="0" fontId="13" fillId="0" borderId="6" xfId="0" applyFont="1" applyBorder="1"/>
    <xf numFmtId="0" fontId="7" fillId="5" borderId="4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3" fillId="0" borderId="11" xfId="0" applyFont="1" applyBorder="1"/>
    <xf numFmtId="0" fontId="13" fillId="0" borderId="23" xfId="0" applyFont="1" applyBorder="1"/>
    <xf numFmtId="0" fontId="13" fillId="0" borderId="25" xfId="0" applyFont="1" applyBorder="1"/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3" fillId="0" borderId="15" xfId="0" applyFont="1" applyBorder="1"/>
    <xf numFmtId="0" fontId="12" fillId="3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7" fillId="5" borderId="10" xfId="0" applyFont="1" applyFill="1" applyBorder="1" applyAlignment="1">
      <alignment horizontal="center" vertical="center"/>
    </xf>
    <xf numFmtId="0" fontId="13" fillId="0" borderId="12" xfId="0" applyFont="1" applyBorder="1"/>
    <xf numFmtId="0" fontId="13" fillId="0" borderId="24" xfId="0" applyFont="1" applyBorder="1"/>
    <xf numFmtId="0" fontId="1" fillId="0" borderId="26" xfId="0" applyFont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 refreshError="1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9DC3E-609D-4ADF-92C2-21268B4C4187}" name="Tabla1" displayName="Tabla1" ref="C9:C11" totalsRowShown="0" headerRowDxfId="0" headerRowBorderDxfId="1" tableBorderDxfId="2">
  <tableColumns count="1">
    <tableColumn id="1" xr3:uid="{EAE3E82E-9C8F-48EB-8C34-E4530B1C8BB6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C9" zoomScale="85" zoomScaleNormal="85" workbookViewId="0">
      <selection activeCell="E12" sqref="E12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19.5" customWidth="1"/>
    <col min="8" max="12" width="10.59765625" customWidth="1"/>
    <col min="13" max="15" width="20.59765625" customWidth="1"/>
    <col min="16" max="26" width="9.0976562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4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5" t="s">
        <v>15</v>
      </c>
      <c r="C6" s="36" t="s">
        <v>44</v>
      </c>
      <c r="D6" s="36" t="s">
        <v>66</v>
      </c>
      <c r="E6" s="37" t="s">
        <v>45</v>
      </c>
      <c r="F6" s="38" t="str">
        <f>[1]Backlog!D4</f>
        <v xml:space="preserve">Administrador </v>
      </c>
      <c r="G6" s="40" t="s">
        <v>46</v>
      </c>
      <c r="H6" s="37" t="s">
        <v>37</v>
      </c>
      <c r="I6" s="37">
        <v>5</v>
      </c>
      <c r="J6" s="41">
        <v>45835</v>
      </c>
      <c r="K6" s="37" t="s">
        <v>16</v>
      </c>
      <c r="L6" s="37" t="s">
        <v>25</v>
      </c>
      <c r="M6" s="39" t="s">
        <v>39</v>
      </c>
      <c r="N6" s="43" t="s">
        <v>48</v>
      </c>
      <c r="O6" s="42" t="s">
        <v>47</v>
      </c>
    </row>
    <row r="7" spans="2:15" ht="121.35" customHeight="1" x14ac:dyDescent="0.25">
      <c r="B7" s="30" t="s">
        <v>18</v>
      </c>
      <c r="C7" s="27" t="s">
        <v>52</v>
      </c>
      <c r="D7" s="32" t="s">
        <v>67</v>
      </c>
      <c r="E7" s="32" t="s">
        <v>71</v>
      </c>
      <c r="F7" s="31" t="str">
        <f>[1]Backlog!D5</f>
        <v>Administrador, almacenero, vendedor</v>
      </c>
      <c r="G7" s="45" t="s">
        <v>76</v>
      </c>
      <c r="H7" s="32" t="s">
        <v>38</v>
      </c>
      <c r="I7" s="27">
        <v>12</v>
      </c>
      <c r="J7" s="41">
        <v>45835</v>
      </c>
      <c r="K7" s="27" t="s">
        <v>16</v>
      </c>
      <c r="L7" s="27" t="s">
        <v>25</v>
      </c>
      <c r="M7" s="49" t="s">
        <v>70</v>
      </c>
      <c r="N7" s="50" t="s">
        <v>69</v>
      </c>
      <c r="O7" s="52" t="s">
        <v>68</v>
      </c>
    </row>
    <row r="8" spans="2:15" ht="127.35" customHeight="1" x14ac:dyDescent="0.25">
      <c r="B8" s="30" t="s">
        <v>19</v>
      </c>
      <c r="C8" s="27" t="s">
        <v>49</v>
      </c>
      <c r="D8" s="27" t="s">
        <v>80</v>
      </c>
      <c r="E8" s="27" t="s">
        <v>81</v>
      </c>
      <c r="F8" s="31" t="str">
        <f>[1]Backlog!D6</f>
        <v>Administrador, almacenero, vendedor</v>
      </c>
      <c r="G8" s="44" t="s">
        <v>82</v>
      </c>
      <c r="H8" s="27" t="s">
        <v>84</v>
      </c>
      <c r="I8" s="27">
        <v>16</v>
      </c>
      <c r="J8" s="41">
        <v>45858</v>
      </c>
      <c r="K8" s="27" t="s">
        <v>16</v>
      </c>
      <c r="L8" s="28" t="s">
        <v>25</v>
      </c>
      <c r="M8" s="51" t="s">
        <v>50</v>
      </c>
      <c r="N8" s="46" t="s">
        <v>51</v>
      </c>
      <c r="O8" s="51" t="s">
        <v>83</v>
      </c>
    </row>
    <row r="9" spans="2:15" ht="121.35" customHeight="1" x14ac:dyDescent="0.25">
      <c r="B9" s="30" t="s">
        <v>20</v>
      </c>
      <c r="C9" s="27" t="s">
        <v>72</v>
      </c>
      <c r="D9" s="32" t="s">
        <v>74</v>
      </c>
      <c r="E9" s="32" t="s">
        <v>73</v>
      </c>
      <c r="F9" s="31" t="str">
        <f>[1]Backlog!D7</f>
        <v>Administrador, almacenero, vendedor</v>
      </c>
      <c r="G9" s="45" t="s">
        <v>75</v>
      </c>
      <c r="H9" s="32" t="s">
        <v>37</v>
      </c>
      <c r="I9" s="27">
        <v>15</v>
      </c>
      <c r="J9" s="41">
        <v>45858</v>
      </c>
      <c r="K9" s="27" t="s">
        <v>16</v>
      </c>
      <c r="L9" s="27" t="s">
        <v>25</v>
      </c>
      <c r="M9" s="49" t="s">
        <v>79</v>
      </c>
      <c r="N9" s="50" t="s">
        <v>78</v>
      </c>
      <c r="O9" s="49" t="s">
        <v>77</v>
      </c>
    </row>
    <row r="10" spans="2:15" ht="94.5" customHeight="1" x14ac:dyDescent="0.25">
      <c r="B10" s="33" t="s">
        <v>21</v>
      </c>
      <c r="C10" s="29" t="s">
        <v>86</v>
      </c>
      <c r="D10" s="29" t="s">
        <v>85</v>
      </c>
      <c r="E10" s="29" t="s">
        <v>87</v>
      </c>
      <c r="F10" s="31" t="str">
        <f>[1]Backlog!D8</f>
        <v>Administrador, almacenero, vendedor</v>
      </c>
      <c r="G10" s="45" t="s">
        <v>63</v>
      </c>
      <c r="H10" s="29" t="s">
        <v>37</v>
      </c>
      <c r="I10" s="29">
        <v>18</v>
      </c>
      <c r="J10" s="41">
        <v>45863</v>
      </c>
      <c r="K10" s="29" t="s">
        <v>16</v>
      </c>
      <c r="L10" s="29" t="s">
        <v>25</v>
      </c>
      <c r="M10" s="48" t="s">
        <v>88</v>
      </c>
      <c r="N10" s="47" t="s">
        <v>89</v>
      </c>
      <c r="O10" s="53" t="s">
        <v>90</v>
      </c>
    </row>
    <row r="11" spans="2:15" ht="94.5" customHeight="1" x14ac:dyDescent="0.25">
      <c r="B11" s="33" t="s">
        <v>41</v>
      </c>
      <c r="C11" s="29" t="s">
        <v>53</v>
      </c>
      <c r="D11" s="29" t="s">
        <v>64</v>
      </c>
      <c r="E11" s="29" t="s">
        <v>54</v>
      </c>
      <c r="F11" s="31" t="str">
        <f>[1]Backlog!D9</f>
        <v>Administrador, almacenero</v>
      </c>
      <c r="G11" s="45" t="s">
        <v>63</v>
      </c>
      <c r="H11" s="29" t="s">
        <v>37</v>
      </c>
      <c r="I11" s="29">
        <v>12</v>
      </c>
      <c r="J11" s="41">
        <v>45863</v>
      </c>
      <c r="K11" s="29" t="s">
        <v>16</v>
      </c>
      <c r="L11" s="29" t="s">
        <v>25</v>
      </c>
      <c r="M11" s="48" t="s">
        <v>55</v>
      </c>
      <c r="N11" s="47" t="s">
        <v>56</v>
      </c>
      <c r="O11" s="53" t="s">
        <v>57</v>
      </c>
    </row>
    <row r="12" spans="2:15" ht="59.4" customHeight="1" x14ac:dyDescent="0.25">
      <c r="B12" s="33" t="s">
        <v>42</v>
      </c>
      <c r="C12" s="29" t="s">
        <v>91</v>
      </c>
      <c r="D12" s="29" t="s">
        <v>93</v>
      </c>
      <c r="E12" s="29" t="s">
        <v>94</v>
      </c>
      <c r="F12" s="31" t="str">
        <f>[1]Backlog!D11</f>
        <v>Administrador</v>
      </c>
      <c r="G12" s="45" t="s">
        <v>95</v>
      </c>
      <c r="H12" s="29" t="s">
        <v>84</v>
      </c>
      <c r="I12" s="29">
        <v>12</v>
      </c>
      <c r="J12" s="41">
        <v>45870</v>
      </c>
      <c r="K12" s="29" t="s">
        <v>23</v>
      </c>
      <c r="L12" s="29" t="s">
        <v>25</v>
      </c>
      <c r="M12" s="90" t="s">
        <v>96</v>
      </c>
      <c r="N12" s="47" t="s">
        <v>62</v>
      </c>
      <c r="O12" s="90" t="s">
        <v>92</v>
      </c>
    </row>
    <row r="13" spans="2:15" ht="77.099999999999994" customHeight="1" x14ac:dyDescent="0.25">
      <c r="B13" s="33" t="s">
        <v>43</v>
      </c>
      <c r="C13" s="29" t="s">
        <v>36</v>
      </c>
      <c r="D13" s="29" t="s">
        <v>65</v>
      </c>
      <c r="E13" s="29" t="s">
        <v>60</v>
      </c>
      <c r="F13" s="31" t="str">
        <f>[1]Backlog!D10</f>
        <v>Administrador, almacenero</v>
      </c>
      <c r="G13" s="45" t="s">
        <v>58</v>
      </c>
      <c r="H13" s="29" t="s">
        <v>84</v>
      </c>
      <c r="I13" s="29">
        <v>15</v>
      </c>
      <c r="J13" s="41">
        <v>45870</v>
      </c>
      <c r="K13" s="29" t="s">
        <v>23</v>
      </c>
      <c r="L13" s="29" t="s">
        <v>25</v>
      </c>
      <c r="M13" s="48" t="s">
        <v>40</v>
      </c>
      <c r="N13" s="47" t="s">
        <v>61</v>
      </c>
      <c r="O13" s="48" t="s">
        <v>59</v>
      </c>
    </row>
    <row r="14" spans="2:15" ht="19.5" customHeight="1" x14ac:dyDescent="0.25">
      <c r="I14" s="54"/>
    </row>
    <row r="15" spans="2:15" ht="19.5" customHeight="1" x14ac:dyDescent="0.3">
      <c r="I15" s="1"/>
      <c r="J15" s="1"/>
      <c r="K15" s="2"/>
      <c r="L15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21" customHeight="1" x14ac:dyDescent="0.3">
      <c r="I23" s="1"/>
      <c r="J23" s="1"/>
      <c r="K23" s="2"/>
      <c r="L23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8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09765625" customWidth="1"/>
    <col min="2" max="2" width="2.59765625" customWidth="1"/>
    <col min="3" max="15" width="10.59765625" customWidth="1"/>
    <col min="16" max="16" width="2.59765625" customWidth="1"/>
    <col min="17" max="26" width="9.0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85" t="s">
        <v>27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76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5">
      <c r="B9" s="25"/>
      <c r="C9" s="91" t="s">
        <v>1</v>
      </c>
      <c r="D9" s="10"/>
      <c r="E9" s="75" t="s">
        <v>28</v>
      </c>
      <c r="F9" s="76"/>
      <c r="G9" s="10"/>
      <c r="H9" s="75" t="s">
        <v>11</v>
      </c>
      <c r="I9" s="76"/>
      <c r="J9" s="11"/>
      <c r="K9" s="11"/>
      <c r="L9" s="11"/>
      <c r="M9" s="11"/>
      <c r="N9" s="11"/>
      <c r="O9" s="11"/>
      <c r="P9" s="26"/>
    </row>
    <row r="10" spans="2:16" ht="30" customHeight="1" x14ac:dyDescent="0.25">
      <c r="B10" s="25"/>
      <c r="C10" s="12" t="s">
        <v>42</v>
      </c>
      <c r="D10" s="13"/>
      <c r="E10" s="77" t="str">
        <f>VLOOKUP(C10,'Formato descripción HU'!B6:O12,5,0)</f>
        <v>Administrador</v>
      </c>
      <c r="F10" s="76"/>
      <c r="G10" s="14"/>
      <c r="H10" s="77" t="str">
        <f>VLOOKUP(C10,'Formato descripción HU'!B6:O12,11,0)</f>
        <v>Terminado</v>
      </c>
      <c r="I10" s="76"/>
      <c r="J10" s="14"/>
      <c r="K10" s="11"/>
      <c r="L10" s="11"/>
      <c r="M10" s="11"/>
      <c r="N10" s="11"/>
      <c r="O10" s="11"/>
      <c r="P10" s="26"/>
    </row>
    <row r="11" spans="2:16" ht="9.75" customHeight="1" x14ac:dyDescent="0.25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5">
      <c r="B12" s="25"/>
      <c r="C12" s="91" t="s">
        <v>29</v>
      </c>
      <c r="D12" s="13"/>
      <c r="E12" s="75" t="s">
        <v>10</v>
      </c>
      <c r="F12" s="76"/>
      <c r="G12" s="14"/>
      <c r="H12" s="75" t="s">
        <v>30</v>
      </c>
      <c r="I12" s="76"/>
      <c r="J12" s="14"/>
      <c r="K12" s="16"/>
      <c r="L12" s="16"/>
      <c r="M12" s="11"/>
      <c r="N12" s="16"/>
      <c r="O12" s="16"/>
      <c r="P12" s="26"/>
    </row>
    <row r="13" spans="2:16" ht="30" customHeight="1" x14ac:dyDescent="0.25">
      <c r="B13" s="25"/>
      <c r="C13" s="12">
        <f>VLOOKUP('Historia de Usuario'!C10,'Formato descripción HU'!B6:O12,8,0)</f>
        <v>12</v>
      </c>
      <c r="D13" s="13"/>
      <c r="E13" s="77" t="str">
        <f>VLOOKUP(C10,'Formato descripción HU'!B6:O12,10,0)</f>
        <v xml:space="preserve">Media </v>
      </c>
      <c r="F13" s="76"/>
      <c r="G13" s="14"/>
      <c r="H13" s="77" t="str">
        <f>VLOOKUP(C10,'Formato descripción HU'!B6:O12,7,0)</f>
        <v>Fenix Toapanta</v>
      </c>
      <c r="I13" s="76"/>
      <c r="J13" s="14"/>
      <c r="K13" s="16"/>
      <c r="L13" s="16"/>
      <c r="M13" s="11"/>
      <c r="N13" s="16"/>
      <c r="O13" s="16"/>
      <c r="P13" s="26"/>
    </row>
    <row r="14" spans="2:16" ht="9.75" customHeight="1" x14ac:dyDescent="0.25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5">
      <c r="B15" s="25"/>
      <c r="C15" s="57" t="s">
        <v>31</v>
      </c>
      <c r="D15" s="60" t="str">
        <f>VLOOKUP(C10,'Formato descripción HU'!B6:O12,3,0)</f>
        <v>El sistema deberá mostrar salidas por filtracion de fechas y mostrar notificaicones de validaciones</v>
      </c>
      <c r="E15" s="79"/>
      <c r="F15" s="11"/>
      <c r="G15" s="57" t="s">
        <v>32</v>
      </c>
      <c r="H15" s="60" t="str">
        <f>VLOOKUP(C10,'Formato descripción HU'!B6:O12,4,0)</f>
        <v>Para rastrear salidas en tiempos determinados y tener un mejor control en el registro de datos</v>
      </c>
      <c r="I15" s="88"/>
      <c r="J15" s="79"/>
      <c r="K15" s="11"/>
      <c r="L15" s="57" t="s">
        <v>33</v>
      </c>
      <c r="M15" s="60" t="str">
        <f>VLOOKUP(C10,'Formato descripción HU'!B6:O12,6,0)</f>
        <v>1. Implementar notificaciones                                     2. Imprementar busqueda por filtro</v>
      </c>
      <c r="N15" s="61"/>
      <c r="O15" s="62"/>
      <c r="P15" s="26"/>
    </row>
    <row r="16" spans="2:16" ht="19.5" customHeight="1" x14ac:dyDescent="0.25">
      <c r="B16" s="25"/>
      <c r="C16" s="58"/>
      <c r="D16" s="83"/>
      <c r="E16" s="84"/>
      <c r="F16" s="11"/>
      <c r="G16" s="58"/>
      <c r="H16" s="83"/>
      <c r="I16" s="56"/>
      <c r="J16" s="84"/>
      <c r="K16" s="11"/>
      <c r="L16" s="58"/>
      <c r="M16" s="63"/>
      <c r="N16" s="64"/>
      <c r="O16" s="65"/>
      <c r="P16" s="26"/>
    </row>
    <row r="17" spans="2:16" ht="19.5" customHeight="1" x14ac:dyDescent="0.25">
      <c r="B17" s="25"/>
      <c r="C17" s="59"/>
      <c r="D17" s="80"/>
      <c r="E17" s="81"/>
      <c r="F17" s="11"/>
      <c r="G17" s="59"/>
      <c r="H17" s="80"/>
      <c r="I17" s="89"/>
      <c r="J17" s="81"/>
      <c r="K17" s="11"/>
      <c r="L17" s="59"/>
      <c r="M17" s="66"/>
      <c r="N17" s="67"/>
      <c r="O17" s="68"/>
      <c r="P17" s="26"/>
    </row>
    <row r="18" spans="2:16" ht="9.75" customHeight="1" x14ac:dyDescent="0.25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5">
      <c r="B19" s="25"/>
      <c r="C19" s="78" t="s">
        <v>34</v>
      </c>
      <c r="D19" s="79"/>
      <c r="E19" s="69" t="str">
        <f>VLOOKUP(C10,'Formato descripción HU'!B6:O12,14,0)</f>
        <v>Busquedas y Notificaciones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5">
      <c r="B20" s="25"/>
      <c r="C20" s="80"/>
      <c r="D20" s="81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5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5">
      <c r="B22" s="25"/>
      <c r="C22" s="82" t="s">
        <v>35</v>
      </c>
      <c r="D22" s="79"/>
      <c r="E22" s="60" t="str">
        <f>VLOOKUP(C10,'Formato descripción HU'!B6:O12,12,0)</f>
        <v xml:space="preserve">Realizar acciones y verificar notificación. </v>
      </c>
      <c r="F22" s="61"/>
      <c r="G22" s="61"/>
      <c r="H22" s="62"/>
      <c r="I22" s="11"/>
      <c r="J22" s="82" t="s">
        <v>13</v>
      </c>
      <c r="K22" s="79"/>
      <c r="L22" s="87" t="str">
        <f>VLOOKUP(C10,'Formato descripción HU'!B6:O12,13,0)</f>
        <v>Alertas por otros medios</v>
      </c>
      <c r="M22" s="88"/>
      <c r="N22" s="88"/>
      <c r="O22" s="79"/>
      <c r="P22" s="26"/>
    </row>
    <row r="23" spans="2:16" ht="19.5" customHeight="1" x14ac:dyDescent="0.25">
      <c r="B23" s="25"/>
      <c r="C23" s="83"/>
      <c r="D23" s="84"/>
      <c r="E23" s="63"/>
      <c r="F23" s="64"/>
      <c r="G23" s="64"/>
      <c r="H23" s="65"/>
      <c r="I23" s="11"/>
      <c r="J23" s="83"/>
      <c r="K23" s="84"/>
      <c r="L23" s="83"/>
      <c r="M23" s="56"/>
      <c r="N23" s="56"/>
      <c r="O23" s="84"/>
      <c r="P23" s="26"/>
    </row>
    <row r="24" spans="2:16" ht="19.5" customHeight="1" x14ac:dyDescent="0.25">
      <c r="B24" s="25"/>
      <c r="C24" s="80"/>
      <c r="D24" s="81"/>
      <c r="E24" s="66"/>
      <c r="F24" s="67"/>
      <c r="G24" s="67"/>
      <c r="H24" s="68"/>
      <c r="I24" s="11"/>
      <c r="J24" s="80"/>
      <c r="K24" s="81"/>
      <c r="L24" s="80"/>
      <c r="M24" s="89"/>
      <c r="N24" s="89"/>
      <c r="O24" s="81"/>
      <c r="P24" s="26"/>
    </row>
    <row r="25" spans="2:16" ht="9.75" customHeight="1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6" priority="1" operator="equal">
      <formula>"Atrasado"</formula>
    </cfRule>
    <cfRule type="cellIs" dxfId="5" priority="2" operator="equal">
      <formula>"Terminado"</formula>
    </cfRule>
    <cfRule type="cellIs" dxfId="4" priority="3" operator="equal">
      <formula>"En proceso"</formula>
    </cfRule>
    <cfRule type="cellIs" dxfId="3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HU'!$B$6:$B$12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c f 4 2 7 8 - 0 c 0 2 - 4 8 c 1 - 8 d 1 c - 9 d 7 5 c 7 1 b a 9 6 5 "   x m l n s = " h t t p : / / s c h e m a s . m i c r o s o f t . c o m / D a t a M a s h u p " > A A A A A K o D A A B Q S w M E F A A C A A g A o A Q G W 2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K A E B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B A Z b x L D B 4 q M A A A D V A A A A E w A c A E Z v c m 1 1 b G F z L 1 N l Y 3 R p b 2 4 x L m 0 g o h g A K K A U A A A A A A A A A A A A A A A A A A A A A A A A A A A A b Y 2 x C o M w G I R 3 I e 8 Q 0 k V B B G d x E o c O b Y c G O o h D 1 L 9 t M M k v S Q S L + O 5 N y d p b D o 6 7 7 x y M X q K h 9 + h l R R K S u L e w M F E u B i V K W l M F n i Q 0 6 G b l C 0 x I 2 m 0 E V T S r t W D 8 A + 0 8 I M 5 p t n d X o a F m c c n 6 o 2 v Q + F D p 8 w g 4 M S 4 X p K P Q g x Q T s o D 6 d a H g V h j 3 R K s b V K s 2 / L O A S + N d v u / s z N s L y 6 k P M f W w + e P I S C L N f 2 j 1 B V B L A Q I t A B Q A A g A I A K A E B l t u U k 9 6 p Q A A A P Y A A A A S A A A A A A A A A A A A A A A A A A A A A A B D b 2 5 m a W c v U G F j a 2 F n Z S 5 4 b W x Q S w E C L Q A U A A I A C A C g B A Z b D 8 r p q 6 Q A A A D p A A A A E w A A A A A A A A A A A A A A A A D x A A A A W 0 N v b n R l b n R f V H l w Z X N d L n h t b F B L A Q I t A B Q A A g A I A K A E B l v E s M H i o w A A A N U A A A A T A A A A A A A A A A A A A A A A A O I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l U R U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l U R U 0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R U 0 m c X V v d D t d I i A v P j x F b n R y e S B U e X B l P S J G a W x s Q 2 9 s d W 1 u V H l w Z X M i I F Z h b H V l P S J z Q m c 9 P S I g L z 4 8 R W 5 0 c n k g V H l w Z T 0 i R m l s b E x h c 3 R V c G R h d G V k I i B W Y W x 1 Z T 0 i Z D I w M j U t M D g t M D Z U M D U 6 M z Y 6 N T Q u N T g x M D M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4 N m E 1 O T R h N i 0 z N D F h L T R i Y m E t O G Y z O C 0 1 O D E 0 O D Q y Y T A 5 Y W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R g J W d l z 0 6 b j p w u W W 9 4 Q A A A A A A C A A A A A A A Q Z g A A A A E A A C A A A A C X 4 H A C W + r v O N y k k O E x m f 9 E q U u k T J L p g o y K r t B v Z j F w w w A A A A A O g A A A A A I A A C A A A A C s D P m f S K E D D q i C / 8 s w m 3 R 8 + q R X r n u O W t Z u 8 6 j a a G W f B V A A A A C b T m Z Q l 2 e X W Q r A 3 h K W 6 K E 5 i w y v r 0 w 2 i p j s t k 1 A k 1 M N / 7 K w 0 i s 8 B v P E 6 C T C W g J v q b o w Q v 9 0 i v U 1 z i 2 m c M c X F X r k O + G f 1 2 r + U b y g L f I N b k B a x 0 A A A A A 3 M q k o o 0 V 6 P C x Q M f n 2 / u p d l r O K B r G b T M n z + f G 3 O f X V 6 l u r 7 D 3 p 3 Z 7 d e 9 + h d 3 2 q 5 D / T V U d V t m i 7 t m B x u U D 3 S y o n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2025-08-06T05:59:58Z</dcterms:modified>
  <cp:category/>
  <cp:contentStatus/>
</cp:coreProperties>
</file>