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Meto\codigo\"/>
    </mc:Choice>
  </mc:AlternateContent>
  <xr:revisionPtr revIDLastSave="0" documentId="13_ncr:1_{5C9BE643-CDFC-4D97-8584-301391843E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11" i="1" l="1"/>
  <c r="F6" i="1"/>
  <c r="F7" i="1"/>
  <c r="F8" i="1"/>
  <c r="F9" i="1"/>
  <c r="F10" i="1"/>
  <c r="F13" i="1"/>
  <c r="F12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<sst xmlns="http://schemas.openxmlformats.org/spreadsheetml/2006/main" count="128" uniqueCount="98">
  <si>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</si>
  <si>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</si>
  <si>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</si>
  <si>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</si>
  <si>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</si>
  <si>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</si>
  <si>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</si>
  <si>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</si>
  <si>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</si>
  <si>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</si>
  <si>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</si>
  <si>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</si>
  <si>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</si>
  <si>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</si>
  <si>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</si>
  <si>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</si>
  <si>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</si>
  <si>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</si>
  <si>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</si>
  <si>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</si>
  <si>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</si>
  <si>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</si>
  <si>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</si>
  <si>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</si>
  <si>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</si>
  <si>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</si>
  <si>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</si>
  <si>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</si>
  <si>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</si>
  <si>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</si>
  <si>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</si>
  <si>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</si>
  <si>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</si>
  <si>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</si>
  <si>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</si>
  <si>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</si>
  <si>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</si>
  <si>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</si>
  <si>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</si>
  <si>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</si>
  <si>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</si>
  <si>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</si>
  <si>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</si>
  <si>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</si>
  <si>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</si>
  <si>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</si>
  <si>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</si>
  <si>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</si>
  <si>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</si>
  <si>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</si>
  <si>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</si>
  <si>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</si>
  <si>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</si>
  <si>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</si>
  <si>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</si>
  <si>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</si>
  <si>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</si>
  <si>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</si>
  <si>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</si>
  <si>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1. Diseñar formatos de reportes                                     2. Exportar a un formato común                                     3. Filtrar por fechas</t>
  </si>
  <si>
    <t> Dashboard y Menú Principal</t>
  </si>
  <si>
    <t>Para navegar fácilmente y ver resúmenes útiles</t>
  </si>
  <si>
    <t>Permitir personalizar la vista</t>
  </si>
  <si>
    <t>Notificaciones y Auditoría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</si>
  <si>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</si>
  <si>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</si>
  <si>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</si>
  <si>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</si>
  <si>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</si>
  <si>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</si>
  <si>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</si>
  <si>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podrá mejorar experiencia de usuario y reducir errores</t>
  </si>
  <si>
    <t>El sistema deberá recibir notificaciones y guardar registros de acciones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</si>
  <si>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</si>
  <si>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</si>
  <si>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</si>
  <si>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</si>
  <si>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</si>
  <si>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</si>
  <si>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</si>
  <si>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</si>
  <si>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</si>
  <si>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</si>
  <si>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</si>
  <si>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</si>
  <si>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</si>
  <si>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</si>
  <si>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</si>
  <si>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</si>
  <si>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</si>
  <si>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</si>
  <si>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</si>
  <si>
    <t>El sistema permitirá registrar clientes con validaciones de datos obligatorios</t>
  </si>
  <si>
    <t>Agregar nuevos clientes al sistema</t>
  </si>
  <si>
    <t>Para mantener un registro confiable de clientes y facilitar procesos de venta</t>
  </si>
  <si>
    <t>Verificar validación de campos obligatorios. Probar registro de cliente duplicado. Validar guardado</t>
  </si>
  <si>
    <t>Agregar búsqueda rápida de clientes. Integrar con módulo de facturación</t>
  </si>
  <si>
    <t>Registro y Gestión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</si>
</sst>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0" fillId="3" borderId="8" xfId="0" applyFill="1" applyBorder="1"/>
    <xf numFmtId="0" fontId="14" fillId="5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9" fillId="3" borderId="12" xfId="0" applyFont="1" applyFill="1" applyBorder="1" applyAlignment="1">
      <alignment horizontal="left" vertical="center" wrapText="1"/>
    </xf>
    <xf numFmtId="0" fontId="5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wrapText="1"/>
    </xf>
    <xf numFmtId="14" fontId="17" fillId="8" borderId="2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4" borderId="4" xfId="0" applyFont="1" applyFill="1" applyBorder="1" applyAlignment="1">
      <alignment horizontal="center" vertical="center"/>
    </xf>
    <xf numFmtId="0" fontId="11" fillId="0" borderId="6" xfId="0" applyFont="1" applyBorder="1"/>
    <xf numFmtId="0" fontId="5" fillId="5" borderId="4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5" fillId="5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 refreshError="1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zoomScale="66" zoomScaleNormal="85" workbookViewId="0">
      <selection activeCell="B3" sqref="B3:O3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19.5" customWidth="1"/>
    <col min="8" max="12" width="10.59765625" customWidth="1"/>
    <col min="13" max="15" width="20.59765625" customWidth="1"/>
    <col min="16" max="26" width="9.0976562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6" t="s">
        <v>15</v>
      </c>
      <c r="C6" s="37" t="s">
        <v>45</v>
      </c>
      <c r="D6" s="37" t="s">
        <v>73</v>
      </c>
      <c r="E6" s="38" t="s">
        <v>46</v>
      </c>
      <c r="F6" s="39" t="str">
        <f>[1]Backlog!D4</f>
        <v xml:space="preserve">Administrador </v>
      </c>
      <c r="G6" s="41" t="s">
        <v>47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40</v>
      </c>
      <c r="N6" s="44" t="s">
        <v>49</v>
      </c>
      <c r="O6" s="43" t="s">
        <v>48</v>
      </c>
    </row>
    <row r="7" spans="2:15" ht="121.35" customHeight="1" x14ac:dyDescent="0.25">
      <c r="B7" s="31" t="s">
        <v>18</v>
      </c>
      <c r="C7" s="28" t="s">
        <v>53</v>
      </c>
      <c r="D7" s="33" t="s">
        <v>74</v>
      </c>
      <c r="E7" s="33" t="s">
        <v>78</v>
      </c>
      <c r="F7" s="32" t="str">
        <f>[1]Backlog!D5</f>
        <v>Administrador, almacenero, vendedor</v>
      </c>
      <c r="G7" s="46" t="s">
        <v>83</v>
      </c>
      <c r="H7" s="33" t="s">
        <v>38</v>
      </c>
      <c r="I7" s="28">
        <v>12</v>
      </c>
      <c r="J7" s="42">
        <v>45835</v>
      </c>
      <c r="K7" s="28" t="s">
        <v>16</v>
      </c>
      <c r="L7" s="28" t="s">
        <v>25</v>
      </c>
      <c r="M7" s="50" t="s">
        <v>77</v>
      </c>
      <c r="N7" s="51" t="s">
        <v>76</v>
      </c>
      <c r="O7" s="50" t="s">
        <v>75</v>
      </c>
    </row>
    <row r="8" spans="2:15" ht="127.35" customHeight="1" x14ac:dyDescent="0.25">
      <c r="B8" s="31" t="s">
        <v>19</v>
      </c>
      <c r="C8" s="28" t="s">
        <v>50</v>
      </c>
      <c r="D8" s="28" t="s">
        <v>87</v>
      </c>
      <c r="E8" s="28" t="s">
        <v>88</v>
      </c>
      <c r="F8" s="32" t="str">
        <f>[1]Backlog!D6</f>
        <v>Administrador, almacenero, vendedor</v>
      </c>
      <c r="G8" s="45" t="s">
        <v>89</v>
      </c>
      <c r="H8" s="28" t="s">
        <v>91</v>
      </c>
      <c r="I8" s="28">
        <v>16</v>
      </c>
      <c r="J8" s="42">
        <v>45858</v>
      </c>
      <c r="K8" s="28" t="s">
        <v>16</v>
      </c>
      <c r="L8" s="29" t="s">
        <v>25</v>
      </c>
      <c r="M8" s="52" t="s">
        <v>51</v>
      </c>
      <c r="N8" s="47" t="s">
        <v>52</v>
      </c>
      <c r="O8" s="52" t="s">
        <v>90</v>
      </c>
    </row>
    <row r="9" spans="2:15" ht="121.35" customHeight="1" x14ac:dyDescent="0.25">
      <c r="B9" s="31" t="s">
        <v>20</v>
      </c>
      <c r="C9" s="28" t="s">
        <v>79</v>
      </c>
      <c r="D9" s="33" t="s">
        <v>81</v>
      </c>
      <c r="E9" s="33" t="s">
        <v>80</v>
      </c>
      <c r="F9" s="32" t="str">
        <f>[1]Backlog!D7</f>
        <v>Administrador, almacenero, vendedor</v>
      </c>
      <c r="G9" s="46" t="s">
        <v>82</v>
      </c>
      <c r="H9" s="33" t="s">
        <v>37</v>
      </c>
      <c r="I9" s="28">
        <v>15</v>
      </c>
      <c r="J9" s="42">
        <v>45858</v>
      </c>
      <c r="K9" s="28" t="s">
        <v>16</v>
      </c>
      <c r="L9" s="28" t="s">
        <v>25</v>
      </c>
      <c r="M9" s="50" t="s">
        <v>86</v>
      </c>
      <c r="N9" s="51" t="s">
        <v>85</v>
      </c>
      <c r="O9" s="50" t="s">
        <v>84</v>
      </c>
    </row>
    <row r="10" spans="2:15" ht="94.5" customHeight="1" x14ac:dyDescent="0.25">
      <c r="B10" s="34" t="s">
        <v>21</v>
      </c>
      <c r="C10" s="30" t="s">
        <v>93</v>
      </c>
      <c r="D10" s="30" t="s">
        <v>92</v>
      </c>
      <c r="E10" s="30" t="s">
        <v>94</v>
      </c>
      <c r="F10" s="32" t="str">
        <f>[1]Backlog!D8</f>
        <v>Administrador, almacenero, vendedor</v>
      </c>
      <c r="G10" s="46" t="s">
        <v>69</v>
      </c>
      <c r="H10" s="30" t="s">
        <v>37</v>
      </c>
      <c r="I10" s="30">
        <v>18</v>
      </c>
      <c r="J10" s="42">
        <v>45863</v>
      </c>
      <c r="K10" s="30" t="s">
        <v>16</v>
      </c>
      <c r="L10" s="30" t="s">
        <v>25</v>
      </c>
      <c r="M10" s="49" t="s">
        <v>95</v>
      </c>
      <c r="N10" s="48" t="s">
        <v>96</v>
      </c>
      <c r="O10" s="49" t="s">
        <v>97</v>
      </c>
    </row>
    <row r="11" spans="2:15" ht="94.5" customHeight="1" x14ac:dyDescent="0.25">
      <c r="B11" s="34" t="s">
        <v>42</v>
      </c>
      <c r="C11" s="30" t="s">
        <v>54</v>
      </c>
      <c r="D11" s="30" t="s">
        <v>70</v>
      </c>
      <c r="E11" s="30" t="s">
        <v>55</v>
      </c>
      <c r="F11" s="32" t="str">
        <f>[1]Backlog!D9</f>
        <v>Administrador, almacenero</v>
      </c>
      <c r="G11" s="46" t="s">
        <v>69</v>
      </c>
      <c r="H11" s="30" t="s">
        <v>37</v>
      </c>
      <c r="I11" s="30">
        <v>12</v>
      </c>
      <c r="J11" s="42">
        <v>45863</v>
      </c>
      <c r="K11" s="30" t="s">
        <v>16</v>
      </c>
      <c r="L11" s="30" t="s">
        <v>25</v>
      </c>
      <c r="M11" s="49" t="s">
        <v>56</v>
      </c>
      <c r="N11" s="48" t="s">
        <v>57</v>
      </c>
      <c r="O11" s="49" t="s">
        <v>58</v>
      </c>
    </row>
    <row r="12" spans="2:15" ht="59.4" customHeight="1" x14ac:dyDescent="0.25">
      <c r="B12" s="34" t="s">
        <v>43</v>
      </c>
      <c r="C12" s="30" t="s">
        <v>64</v>
      </c>
      <c r="D12" s="30" t="s">
        <v>72</v>
      </c>
      <c r="E12" s="30" t="s">
        <v>65</v>
      </c>
      <c r="F12" s="32" t="str">
        <f>[1]Backlog!D11</f>
        <v>Administrador</v>
      </c>
      <c r="G12" s="46" t="s">
        <v>66</v>
      </c>
      <c r="H12" s="30" t="s">
        <v>91</v>
      </c>
      <c r="I12" s="30" t="s">
        <v>39</v>
      </c>
      <c r="J12" s="42" t="s">
        <v>39</v>
      </c>
      <c r="K12" s="30" t="s">
        <v>23</v>
      </c>
      <c r="L12" s="30" t="s">
        <v>17</v>
      </c>
      <c r="M12" s="49" t="s">
        <v>67</v>
      </c>
      <c r="N12" s="48" t="s">
        <v>68</v>
      </c>
      <c r="O12" s="49" t="s">
        <v>63</v>
      </c>
    </row>
    <row r="13" spans="2:15" ht="77.099999999999994" customHeight="1" x14ac:dyDescent="0.25">
      <c r="B13" s="34" t="s">
        <v>44</v>
      </c>
      <c r="C13" s="30" t="s">
        <v>36</v>
      </c>
      <c r="D13" s="30" t="s">
        <v>71</v>
      </c>
      <c r="E13" s="30" t="s">
        <v>61</v>
      </c>
      <c r="F13" s="32" t="str">
        <f>[1]Backlog!D10</f>
        <v>Administrador, almacenero</v>
      </c>
      <c r="G13" s="46" t="s">
        <v>59</v>
      </c>
      <c r="H13" s="30" t="s">
        <v>91</v>
      </c>
      <c r="I13" s="30" t="s">
        <v>39</v>
      </c>
      <c r="J13" s="42" t="s">
        <v>39</v>
      </c>
      <c r="K13" s="30" t="s">
        <v>23</v>
      </c>
      <c r="L13" s="30" t="s">
        <v>17</v>
      </c>
      <c r="M13" s="49" t="s">
        <v>41</v>
      </c>
      <c r="N13" s="48" t="s">
        <v>62</v>
      </c>
      <c r="O13" s="49" t="s">
        <v>60</v>
      </c>
    </row>
    <row r="14" spans="2:15" ht="19.5" customHeight="1" x14ac:dyDescent="0.25"/>
    <row r="15" spans="2:15" ht="19.5" customHeight="1" x14ac:dyDescent="0.3">
      <c r="I15" s="1"/>
      <c r="J15" s="1"/>
      <c r="K15" s="2"/>
      <c r="L15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21" customHeight="1" x14ac:dyDescent="0.3">
      <c r="I23" s="1"/>
      <c r="J23" s="1"/>
      <c r="K23" s="2"/>
      <c r="L23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6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09765625" customWidth="1"/>
    <col min="2" max="2" width="2.59765625" customWidth="1"/>
    <col min="3" max="15" width="10.59765625" customWidth="1"/>
    <col min="16" max="16" width="2.59765625" customWidth="1"/>
    <col min="17" max="26" width="9.0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83" t="s">
        <v>27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74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73" t="s">
        <v>28</v>
      </c>
      <c r="F9" s="74"/>
      <c r="G9" s="11"/>
      <c r="H9" s="73" t="s">
        <v>11</v>
      </c>
      <c r="I9" s="74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19</v>
      </c>
      <c r="D10" s="14"/>
      <c r="E10" s="75" t="str">
        <f>VLOOKUP(C10,'Formato descripción HU'!B6:O12,5,0)</f>
        <v>Administrador, almacenero, vendedor</v>
      </c>
      <c r="F10" s="74"/>
      <c r="G10" s="15"/>
      <c r="H10" s="75" t="str">
        <f>VLOOKUP(C10,'Formato descripción HU'!B6:O12,11,0)</f>
        <v>Terminado</v>
      </c>
      <c r="I10" s="74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73" t="s">
        <v>10</v>
      </c>
      <c r="F12" s="74"/>
      <c r="G12" s="15"/>
      <c r="H12" s="73" t="s">
        <v>30</v>
      </c>
      <c r="I12" s="74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>
        <f>VLOOKUP('Historia de Usuario'!C10,'Formato descripción HU'!B6:O12,8,0)</f>
        <v>16</v>
      </c>
      <c r="D13" s="14"/>
      <c r="E13" s="75" t="str">
        <f>VLOOKUP(C10,'Formato descripción HU'!B6:O12,10,0)</f>
        <v>Alta</v>
      </c>
      <c r="F13" s="74"/>
      <c r="G13" s="15"/>
      <c r="H13" s="75" t="str">
        <f>VLOOKUP(C10,'Formato descripción HU'!B6:O12,7,0)</f>
        <v>Fenix Toapanta</v>
      </c>
      <c r="I13" s="74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5" t="s">
        <v>31</v>
      </c>
      <c r="D15" s="58" t="str">
        <f>VLOOKUP(C10,'Formato descripción HU'!B6:O12,3,0)</f>
        <v>El sistema deberá unificar y estandarizar catalogos y provedores</v>
      </c>
      <c r="E15" s="77"/>
      <c r="F15" s="12"/>
      <c r="G15" s="55" t="s">
        <v>32</v>
      </c>
      <c r="H15" s="58" t="str">
        <f>VLOOKUP(C10,'Formato descripción HU'!B6:O12,4,0)</f>
        <v>Optimizar procesos de inventario al automatizar catalogos y provedores</v>
      </c>
      <c r="I15" s="86"/>
      <c r="J15" s="77"/>
      <c r="K15" s="12"/>
      <c r="L15" s="55" t="s">
        <v>33</v>
      </c>
      <c r="M15" s="58" t="str">
        <f>VLOOKUP(C10,'Formato descripción HU'!B6:O12,6,0)</f>
        <v>1. Diseñar formularios CRUD para cada catalogo                2. Implementar validaciones para categorias y provedores                 3. Crear busquedas filtradas                                    4. Establecer las relaciones entre productos y categorias</v>
      </c>
      <c r="N15" s="59"/>
      <c r="O15" s="60"/>
      <c r="P15" s="27"/>
    </row>
    <row r="16" spans="2:16" ht="19.5" customHeight="1" x14ac:dyDescent="0.25">
      <c r="B16" s="26"/>
      <c r="C16" s="56"/>
      <c r="D16" s="81"/>
      <c r="E16" s="82"/>
      <c r="F16" s="12"/>
      <c r="G16" s="56"/>
      <c r="H16" s="81"/>
      <c r="I16" s="54"/>
      <c r="J16" s="82"/>
      <c r="K16" s="12"/>
      <c r="L16" s="56"/>
      <c r="M16" s="61"/>
      <c r="N16" s="62"/>
      <c r="O16" s="63"/>
      <c r="P16" s="27"/>
    </row>
    <row r="17" spans="2:16" ht="19.5" customHeight="1" x14ac:dyDescent="0.25">
      <c r="B17" s="26"/>
      <c r="C17" s="57"/>
      <c r="D17" s="78"/>
      <c r="E17" s="79"/>
      <c r="F17" s="12"/>
      <c r="G17" s="57"/>
      <c r="H17" s="78"/>
      <c r="I17" s="87"/>
      <c r="J17" s="79"/>
      <c r="K17" s="12"/>
      <c r="L17" s="57"/>
      <c r="M17" s="64"/>
      <c r="N17" s="65"/>
      <c r="O17" s="66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76" t="s">
        <v>34</v>
      </c>
      <c r="D19" s="77"/>
      <c r="E19" s="67" t="str">
        <f>VLOOKUP(C10,'Formato descripción HU'!B6:O12,14,0)</f>
        <v>Gestion de Catálogos y proveedores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27"/>
    </row>
    <row r="20" spans="2:16" ht="19.5" customHeight="1" x14ac:dyDescent="0.25">
      <c r="B20" s="26"/>
      <c r="C20" s="78"/>
      <c r="D20" s="79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80" t="s">
        <v>35</v>
      </c>
      <c r="D22" s="77"/>
      <c r="E22" s="58" t="str">
        <f>VLOOKUP(C10,'Formato descripción HU'!B6:O12,12,0)</f>
        <v>Intentar registrar productos sin categorias, Buscar proveedores por filtros, Verificar que al editar un producto se mantenga las relaciones</v>
      </c>
      <c r="F22" s="59"/>
      <c r="G22" s="59"/>
      <c r="H22" s="60"/>
      <c r="I22" s="12"/>
      <c r="J22" s="80" t="s">
        <v>13</v>
      </c>
      <c r="K22" s="77"/>
      <c r="L22" s="85" t="str">
        <f>VLOOKUP(C10,'Formato descripción HU'!B6:O12,13,0)</f>
        <v xml:space="preserve">Podria agregarse búsquedas rápidas con autocompletado </v>
      </c>
      <c r="M22" s="86"/>
      <c r="N22" s="86"/>
      <c r="O22" s="77"/>
      <c r="P22" s="27"/>
    </row>
    <row r="23" spans="2:16" ht="19.5" customHeight="1" x14ac:dyDescent="0.25">
      <c r="B23" s="26"/>
      <c r="C23" s="81"/>
      <c r="D23" s="82"/>
      <c r="E23" s="61"/>
      <c r="F23" s="62"/>
      <c r="G23" s="62"/>
      <c r="H23" s="63"/>
      <c r="I23" s="12"/>
      <c r="J23" s="81"/>
      <c r="K23" s="82"/>
      <c r="L23" s="81"/>
      <c r="M23" s="54"/>
      <c r="N23" s="54"/>
      <c r="O23" s="82"/>
      <c r="P23" s="27"/>
    </row>
    <row r="24" spans="2:16" ht="19.5" customHeight="1" x14ac:dyDescent="0.25">
      <c r="B24" s="26"/>
      <c r="C24" s="78"/>
      <c r="D24" s="79"/>
      <c r="E24" s="64"/>
      <c r="F24" s="65"/>
      <c r="G24" s="65"/>
      <c r="H24" s="66"/>
      <c r="I24" s="12"/>
      <c r="J24" s="78"/>
      <c r="K24" s="79"/>
      <c r="L24" s="78"/>
      <c r="M24" s="87"/>
      <c r="N24" s="87"/>
      <c r="O24" s="79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HU'!$B$6:$B$12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2025-07-23T04:40:20Z</dcterms:modified>
  <cp:category/>
  <cp:contentStatus/>
</cp:coreProperties>
</file>