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1_{0D720686-458C-482F-B98D-9D03B0222B84}" xr6:coauthVersionLast="47" xr6:coauthVersionMax="47" xr10:uidLastSave="{00000000-0000-0000-0000-000000000000}"/>
  <bookViews>
    <workbookView xWindow="-108" yWindow="-108" windowWidth="23256" windowHeight="12456" tabRatio="415" activeTab="2" xr2:uid="{00000000-000D-0000-FFFF-FFFF00000000}"/>
  </bookViews>
  <sheets>
    <sheet name="Acerca de" sheetId="12" r:id="rId1"/>
    <sheet name="Ligero" sheetId="17" r:id="rId2"/>
    <sheet name="Oscuro" sheetId="16" r:id="rId3"/>
    <sheet name="Color" sheetId="18" r:id="rId4"/>
  </sheets>
  <definedNames>
    <definedName name="Hoy" localSheetId="3">TODAY()</definedName>
    <definedName name="Hoy" localSheetId="1">TODAY()</definedName>
    <definedName name="Hoy" localSheetId="2">TODAY()</definedName>
    <definedName name="Incremento_de_desplazamiento" localSheetId="3">Color!$C$7</definedName>
    <definedName name="Incremento_de_desplazamiento" localSheetId="1">Ligero!$C$7</definedName>
    <definedName name="Incremento_de_desplazamiento" localSheetId="2">Oscuro!$C$7</definedName>
    <definedName name="Inicio_del_proyecto" localSheetId="3">Color!$C$6</definedName>
    <definedName name="Inicio_del_proyecto" localSheetId="1">Ligero!$C$6</definedName>
    <definedName name="Inicio_del_proyecto" localSheetId="2">Oscuro!$C$6</definedName>
    <definedName name="_xlnm.Print_Titles" localSheetId="3">Color!$6:$9</definedName>
    <definedName name="_xlnm.Print_Titles" localSheetId="1">Ligero!$6:$9</definedName>
    <definedName name="_xlnm.Print_Titles" localSheetId="2">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5" i="17" l="1"/>
  <c r="U17" i="17"/>
  <c r="U19" i="17"/>
  <c r="U32" i="17"/>
  <c r="U11" i="17"/>
  <c r="U15" i="17"/>
  <c r="U3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6" i="17"/>
  <c r="V30" i="17"/>
  <c r="V22" i="17"/>
  <c r="V25" i="17"/>
  <c r="V34" i="17"/>
  <c r="V11" i="17"/>
  <c r="V24" i="17"/>
  <c r="V14" i="17"/>
  <c r="W7" i="17"/>
  <c r="W32"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22" i="17"/>
  <c r="W17" i="17"/>
  <c r="W6" i="17"/>
  <c r="W23" i="17"/>
  <c r="W15" i="17"/>
  <c r="W27" i="17"/>
  <c r="X7" i="17"/>
  <c r="X30" i="17" s="1"/>
  <c r="W30" i="17"/>
  <c r="W13" i="17"/>
  <c r="W33" i="17"/>
  <c r="W20" i="17"/>
  <c r="W34" i="17"/>
  <c r="W16" i="17"/>
  <c r="W9" i="17"/>
  <c r="W12" i="17"/>
  <c r="W25" i="17"/>
  <c r="W21" i="17"/>
  <c r="W28" i="17"/>
  <c r="W31" i="17"/>
  <c r="W35" i="17"/>
  <c r="W14" i="17"/>
  <c r="W11" i="17"/>
  <c r="W19" i="17"/>
  <c r="W29" i="17"/>
  <c r="W18" i="17"/>
  <c r="W2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6" i="17" l="1"/>
  <c r="X11" i="17"/>
  <c r="X23" i="17"/>
  <c r="X32" i="17"/>
  <c r="Y7" i="17"/>
  <c r="Y28" i="17" s="1"/>
  <c r="X27" i="17"/>
  <c r="X16" i="17"/>
  <c r="X33" i="17"/>
  <c r="X13" i="17"/>
  <c r="X17" i="17"/>
  <c r="X18" i="17"/>
  <c r="X25" i="17"/>
  <c r="X31" i="17"/>
  <c r="X14" i="17"/>
  <c r="X21" i="17"/>
  <c r="X34" i="17"/>
  <c r="X12" i="17"/>
  <c r="X22" i="17"/>
  <c r="X19" i="17"/>
  <c r="X28" i="17"/>
  <c r="X35" i="17"/>
  <c r="X9" i="17"/>
  <c r="X24" i="17"/>
  <c r="X29" i="17"/>
  <c r="X15" i="17"/>
  <c r="X20"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c r="Y17" i="17" l="1"/>
  <c r="Y21" i="17"/>
  <c r="Y23" i="17"/>
  <c r="Y22" i="17"/>
  <c r="Y26" i="17"/>
  <c r="Y32" i="17"/>
  <c r="Y9" i="17"/>
  <c r="Z7" i="17"/>
  <c r="Z35" i="17" s="1"/>
  <c r="Y11" i="17"/>
  <c r="Y24" i="17"/>
  <c r="Y29" i="17"/>
  <c r="Y15" i="17"/>
  <c r="Y31" i="17"/>
  <c r="Y12" i="17"/>
  <c r="Y19" i="17"/>
  <c r="Y27" i="17"/>
  <c r="Y13" i="17"/>
  <c r="Y20" i="17"/>
  <c r="Y14" i="17"/>
  <c r="Y30" i="17"/>
  <c r="Y25" i="17"/>
  <c r="Y33" i="17"/>
  <c r="Y16" i="17"/>
  <c r="Y18" i="17"/>
  <c r="Y34"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5" i="17" l="1"/>
  <c r="Z19" i="17"/>
  <c r="Z24" i="17"/>
  <c r="Z20" i="17"/>
  <c r="Z30" i="17"/>
  <c r="AA7" i="17"/>
  <c r="AA33" i="17" s="1"/>
  <c r="Z31" i="17"/>
  <c r="Z17" i="17"/>
  <c r="Z21" i="17"/>
  <c r="Z26" i="17"/>
  <c r="Z13" i="17"/>
  <c r="Z27" i="17"/>
  <c r="Z14" i="17"/>
  <c r="Z34" i="17"/>
  <c r="Z12" i="17"/>
  <c r="Z32" i="17"/>
  <c r="Z9" i="17"/>
  <c r="Z18" i="17"/>
  <c r="Z33" i="17"/>
  <c r="Z15" i="17"/>
  <c r="Z22" i="17"/>
  <c r="Z28" i="17"/>
  <c r="Z11" i="17"/>
  <c r="Z16" i="17"/>
  <c r="Z23" i="17"/>
  <c r="Z2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l="1"/>
  <c r="Z35" i="18"/>
  <c r="AA34" i="17"/>
  <c r="AA17" i="17"/>
  <c r="AA21" i="17"/>
  <c r="AA9" i="17"/>
  <c r="AA11" i="17"/>
  <c r="AA22" i="17"/>
  <c r="AA26" i="17"/>
  <c r="AA28" i="17"/>
  <c r="AA27" i="17"/>
  <c r="AB7" i="17"/>
  <c r="AB35" i="17" s="1"/>
  <c r="AA12" i="17"/>
  <c r="AA25" i="17"/>
  <c r="AA32" i="17"/>
  <c r="AA30" i="17"/>
  <c r="AA15" i="17"/>
  <c r="AA13" i="17"/>
  <c r="AA29" i="17"/>
  <c r="AA24" i="17"/>
  <c r="AA20" i="17"/>
  <c r="AA18" i="17"/>
  <c r="AA31" i="17"/>
  <c r="AA14" i="17"/>
  <c r="AA19" i="17"/>
  <c r="AA16" i="17"/>
  <c r="AA23"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3" i="17" l="1"/>
  <c r="AB31" i="17"/>
  <c r="AB32" i="17"/>
  <c r="AB18" i="17"/>
  <c r="AB25" i="17"/>
  <c r="AB14" i="17"/>
  <c r="AB23" i="17"/>
  <c r="AB30" i="17"/>
  <c r="AB12" i="17"/>
  <c r="AB19" i="17"/>
  <c r="AB16" i="17"/>
  <c r="AB33" i="17"/>
  <c r="AB11" i="17"/>
  <c r="AB17" i="17"/>
  <c r="AB15" i="17"/>
  <c r="AB21" i="17"/>
  <c r="AB22" i="17"/>
  <c r="AB24" i="17"/>
  <c r="AB28" i="17"/>
  <c r="AB34" i="17"/>
  <c r="AB9" i="17"/>
  <c r="AB20" i="17"/>
  <c r="AB29" i="17"/>
  <c r="AC7" i="17"/>
  <c r="AC31" i="17" s="1"/>
  <c r="AB27" i="17"/>
  <c r="AB26"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4" i="17" l="1"/>
  <c r="AC12" i="17"/>
  <c r="AC23" i="17"/>
  <c r="AC34" i="17"/>
  <c r="AC17" i="17"/>
  <c r="AC30" i="17"/>
  <c r="AC26" i="17"/>
  <c r="AC33" i="17"/>
  <c r="AC11" i="17"/>
  <c r="AC16" i="17"/>
  <c r="AC9" i="17"/>
  <c r="AC19" i="17"/>
  <c r="AC32" i="17"/>
  <c r="AC35" i="17"/>
  <c r="AC15" i="17"/>
  <c r="AC20" i="17"/>
  <c r="AC28" i="17"/>
  <c r="AC13" i="17"/>
  <c r="AC18" i="17"/>
  <c r="AC21" i="17"/>
  <c r="AC25" i="17"/>
  <c r="AC29" i="17"/>
  <c r="AD7" i="17"/>
  <c r="AD31" i="17" s="1"/>
  <c r="AC14" i="17"/>
  <c r="AC22"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9" i="17" l="1"/>
  <c r="AD35" i="17"/>
  <c r="AD34" i="17"/>
  <c r="AD11" i="17"/>
  <c r="AD25" i="17"/>
  <c r="AD6" i="17"/>
  <c r="AD26" i="17"/>
  <c r="AD27" i="17"/>
  <c r="AD21" i="17"/>
  <c r="AE7" i="17"/>
  <c r="AE32" i="17" s="1"/>
  <c r="AD18" i="17"/>
  <c r="AD29" i="17"/>
  <c r="AD32" i="17"/>
  <c r="AD15" i="17"/>
  <c r="AD28" i="17"/>
  <c r="AD17" i="17"/>
  <c r="AD22" i="17"/>
  <c r="AD20" i="17"/>
  <c r="AD23" i="17"/>
  <c r="AD33" i="17"/>
  <c r="AD12" i="17"/>
  <c r="AD13" i="17"/>
  <c r="AD19" i="17"/>
  <c r="AD30" i="17"/>
  <c r="AD16" i="17"/>
  <c r="AD14" i="17"/>
  <c r="AD24"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5" i="17" l="1"/>
  <c r="AE22" i="17"/>
  <c r="AE18" i="17"/>
  <c r="AE15" i="17"/>
  <c r="AF7" i="17"/>
  <c r="AF34" i="17" s="1"/>
  <c r="AE31" i="17"/>
  <c r="AE30" i="17"/>
  <c r="AE20" i="17"/>
  <c r="AE28" i="17"/>
  <c r="AE14" i="17"/>
  <c r="AE19" i="17"/>
  <c r="AE29" i="17"/>
  <c r="AE33" i="17"/>
  <c r="AE24" i="17"/>
  <c r="AE12" i="17"/>
  <c r="AE23" i="17"/>
  <c r="AE16" i="17"/>
  <c r="AE9" i="17"/>
  <c r="AE17" i="17"/>
  <c r="AE26" i="17"/>
  <c r="AE34" i="17"/>
  <c r="AE11" i="17"/>
  <c r="AE13" i="17"/>
  <c r="AE21" i="17"/>
  <c r="AE27" i="17"/>
  <c r="AE35"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0" i="17"/>
  <c r="AF26" i="17"/>
  <c r="AF19" i="17"/>
  <c r="AF12" i="17"/>
  <c r="AF9" i="17"/>
  <c r="AF23" i="17"/>
  <c r="AF16" i="17" l="1"/>
  <c r="AF17" i="17"/>
  <c r="AF21" i="17"/>
  <c r="AF24" i="17"/>
  <c r="AF18" i="17"/>
  <c r="AF27" i="17"/>
  <c r="AF32" i="17"/>
  <c r="AF11" i="17"/>
  <c r="AF31" i="17"/>
  <c r="AF28" i="17"/>
  <c r="AF15" i="17"/>
  <c r="AF13" i="17"/>
  <c r="AF22" i="17"/>
  <c r="AF20" i="17"/>
  <c r="AF33" i="17"/>
  <c r="AF14" i="17"/>
  <c r="AG7" i="17"/>
  <c r="AG30" i="17" s="1"/>
  <c r="AF25" i="17"/>
  <c r="AF29"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7" i="17"/>
  <c r="AG15" i="17"/>
  <c r="AG21" i="17"/>
  <c r="AG32" i="17" l="1"/>
  <c r="AG9" i="17"/>
  <c r="AG14" i="17"/>
  <c r="AG22" i="17"/>
  <c r="AG19" i="17"/>
  <c r="AG28" i="17"/>
  <c r="AG31" i="17"/>
  <c r="AG11" i="17"/>
  <c r="AG24" i="17"/>
  <c r="AG13" i="17"/>
  <c r="AG18" i="17"/>
  <c r="AG35" i="17"/>
  <c r="AG29" i="17"/>
  <c r="AG34" i="17"/>
  <c r="AG12" i="17"/>
  <c r="AG16" i="17"/>
  <c r="AG23" i="17"/>
  <c r="AG25" i="17"/>
  <c r="AH7" i="17"/>
  <c r="AH34" i="17" s="1"/>
  <c r="AG17" i="17"/>
  <c r="AG26" i="17"/>
  <c r="AG33" i="17"/>
  <c r="AG20"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I7" i="17" l="1"/>
  <c r="AH12" i="17"/>
  <c r="AH25" i="17"/>
  <c r="AH14" i="17"/>
  <c r="AH16" i="17"/>
  <c r="AH17" i="17"/>
  <c r="AH23" i="17"/>
  <c r="AH24" i="17"/>
  <c r="AH30" i="17"/>
  <c r="AH19" i="17"/>
  <c r="AH31" i="17"/>
  <c r="AH35" i="17"/>
  <c r="AH29" i="17"/>
  <c r="AH13" i="17"/>
  <c r="AH21" i="17"/>
  <c r="AH26" i="17"/>
  <c r="AH32" i="17"/>
  <c r="AH11" i="17"/>
  <c r="AH15" i="17"/>
  <c r="AH18" i="17"/>
  <c r="AH27" i="17"/>
  <c r="AH33" i="17"/>
  <c r="AH9" i="17"/>
  <c r="AH20" i="17"/>
  <c r="AH22" i="17"/>
  <c r="AH2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3" i="18" l="1"/>
  <c r="AK11" i="18"/>
  <c r="AK6" i="18"/>
  <c r="AK16" i="18"/>
  <c r="AK22" i="18"/>
  <c r="AK9" i="18"/>
  <c r="AK19" i="18"/>
  <c r="AK20" i="18"/>
  <c r="AK15" i="18"/>
  <c r="AK24" i="18"/>
  <c r="AK12" i="18"/>
  <c r="AK21" i="18"/>
  <c r="AK14" i="18"/>
  <c r="AK31" i="18"/>
  <c r="AK28" i="18"/>
  <c r="AK26" i="18"/>
  <c r="AK29" i="18"/>
  <c r="AK30" i="18"/>
  <c r="AL7" i="18"/>
  <c r="AL35"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17" i="18" l="1"/>
  <c r="AL14" i="18"/>
  <c r="AL31" i="18"/>
  <c r="AL26" i="18"/>
  <c r="AL27" i="18"/>
  <c r="AL18" i="18"/>
  <c r="AL12" i="18"/>
  <c r="AL30" i="18"/>
  <c r="AL19" i="18"/>
  <c r="AL21" i="18"/>
  <c r="AL24" i="18"/>
  <c r="AL32" i="18"/>
  <c r="AL9" i="18"/>
  <c r="AL16" i="18"/>
  <c r="AL22" i="18"/>
  <c r="AL28" i="18"/>
  <c r="AL33" i="18"/>
  <c r="AL11" i="18"/>
  <c r="AL15" i="18"/>
  <c r="AL23" i="18"/>
  <c r="AL29" i="18"/>
  <c r="AL34" i="18"/>
  <c r="AM7" i="18"/>
  <c r="AM35" i="18" s="1"/>
  <c r="AL20" i="18"/>
  <c r="AL13" i="18"/>
  <c r="AL25"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2" i="18" l="1"/>
  <c r="AM23" i="18"/>
  <c r="AN7" i="18"/>
  <c r="AN30" i="18" s="1"/>
  <c r="AM24" i="18"/>
  <c r="AM12" i="18"/>
  <c r="AM30" i="18"/>
  <c r="AM15" i="18"/>
  <c r="AM20" i="18"/>
  <c r="AM16" i="18"/>
  <c r="AM31" i="18"/>
  <c r="AM9" i="18"/>
  <c r="AM21" i="18"/>
  <c r="AM33" i="18"/>
  <c r="AM13" i="18"/>
  <c r="AM17" i="18"/>
  <c r="AM27" i="18"/>
  <c r="AM32" i="18"/>
  <c r="AM11" i="18"/>
  <c r="AM14" i="18"/>
  <c r="AM25" i="18"/>
  <c r="AM28" i="18"/>
  <c r="AM34" i="18"/>
  <c r="AM18" i="18"/>
  <c r="AM19" i="18"/>
  <c r="AM26" i="18"/>
  <c r="AM29" i="18"/>
  <c r="AN35"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1" i="18" l="1"/>
  <c r="AN26" i="18"/>
  <c r="AN13" i="18"/>
  <c r="AN31" i="18"/>
  <c r="AN16" i="18"/>
  <c r="AN32" i="18"/>
  <c r="AN15" i="18"/>
  <c r="AN20" i="18"/>
  <c r="AN9" i="18"/>
  <c r="AN25" i="18"/>
  <c r="AN34" i="18"/>
  <c r="AN29" i="18"/>
  <c r="AN18" i="18"/>
  <c r="AN23" i="18"/>
  <c r="AO7" i="18"/>
  <c r="AO33" i="18" s="1"/>
  <c r="AN19" i="18"/>
  <c r="AN27" i="18"/>
  <c r="AN21" i="18"/>
  <c r="AN17" i="18"/>
  <c r="AN28" i="18"/>
  <c r="AN22" i="18"/>
  <c r="AN33" i="18"/>
  <c r="AN12" i="18"/>
  <c r="AN14" i="18"/>
  <c r="AN24"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9" i="18" l="1"/>
  <c r="AO12" i="18"/>
  <c r="AO30" i="18"/>
  <c r="AO34" i="18"/>
  <c r="AO35" i="18"/>
  <c r="AO13" i="18"/>
  <c r="AO15" i="18"/>
  <c r="AO16" i="18"/>
  <c r="AO19" i="18"/>
  <c r="AO25" i="18"/>
  <c r="AO32" i="18"/>
  <c r="AO14" i="18"/>
  <c r="AO29" i="18"/>
  <c r="AO24" i="18"/>
  <c r="AO17" i="18"/>
  <c r="AO22" i="18"/>
  <c r="AO31" i="18"/>
  <c r="AO11" i="18"/>
  <c r="AO18" i="18"/>
  <c r="AO28" i="18"/>
  <c r="AO26" i="18"/>
  <c r="AO20" i="18"/>
  <c r="AP7" i="18"/>
  <c r="AP32" i="18" s="1"/>
  <c r="AO27" i="18"/>
  <c r="AO21" i="18"/>
  <c r="AO23"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9" i="18" l="1"/>
  <c r="AP21" i="18"/>
  <c r="AP28" i="18"/>
  <c r="AP33" i="18"/>
  <c r="AP12" i="18"/>
  <c r="AP11" i="18"/>
  <c r="AP22" i="18"/>
  <c r="AP26" i="18"/>
  <c r="AP29" i="18"/>
  <c r="AP34" i="18"/>
  <c r="AP16" i="18"/>
  <c r="AP14" i="18"/>
  <c r="AP13" i="18"/>
  <c r="AP25" i="18"/>
  <c r="AP35" i="18"/>
  <c r="AP18" i="18"/>
  <c r="AP23" i="18"/>
  <c r="AP20" i="18"/>
  <c r="AP27" i="18"/>
  <c r="AP31" i="18"/>
  <c r="AP19" i="18"/>
  <c r="AP15" i="18"/>
  <c r="AP30" i="18"/>
  <c r="AQ7" i="18"/>
  <c r="AQ34" i="18" s="1"/>
  <c r="AP17" i="18"/>
  <c r="AP24"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5" i="18" l="1"/>
  <c r="AQ18" i="18"/>
  <c r="AQ17" i="18"/>
  <c r="AQ29" i="18"/>
  <c r="AQ9" i="18"/>
  <c r="AQ25" i="18"/>
  <c r="AQ21" i="18"/>
  <c r="AQ30" i="18"/>
  <c r="AQ11" i="18"/>
  <c r="AQ14" i="18"/>
  <c r="AQ26" i="18"/>
  <c r="AQ31" i="18"/>
  <c r="AQ13" i="18"/>
  <c r="AQ19" i="18"/>
  <c r="AQ22" i="18"/>
  <c r="AQ32" i="18"/>
  <c r="AR7" i="18"/>
  <c r="AR31" i="18" s="1"/>
  <c r="AQ20" i="18"/>
  <c r="AQ23" i="18"/>
  <c r="AQ12" i="18"/>
  <c r="AQ16" i="18"/>
  <c r="AQ27" i="18"/>
  <c r="AQ33" i="18"/>
  <c r="AQ24" i="18"/>
  <c r="AQ35" i="18"/>
  <c r="AQ28"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16" i="18" l="1"/>
  <c r="AR14" i="18"/>
  <c r="AR21" i="18"/>
  <c r="AR19" i="18"/>
  <c r="AR29" i="18"/>
  <c r="AR20" i="18"/>
  <c r="AR12" i="18"/>
  <c r="AR30" i="18"/>
  <c r="AR9" i="18"/>
  <c r="AR6" i="18"/>
  <c r="AR18" i="18"/>
  <c r="AR27" i="18"/>
  <c r="AR32" i="18"/>
  <c r="AR33" i="18"/>
  <c r="AR11" i="18"/>
  <c r="AR28" i="18"/>
  <c r="AR17" i="18"/>
  <c r="AR13" i="18"/>
  <c r="AR22" i="18"/>
  <c r="AR26" i="18"/>
  <c r="AR35" i="18"/>
  <c r="AR15" i="18"/>
  <c r="AR23" i="18"/>
  <c r="AR34" i="18"/>
  <c r="AS7" i="18"/>
  <c r="AS25" i="18" s="1"/>
  <c r="AR24" i="18"/>
  <c r="AR25"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23" i="18" l="1"/>
  <c r="AS18" i="18"/>
  <c r="AS28" i="18"/>
  <c r="AS33" i="18"/>
  <c r="AS15" i="18"/>
  <c r="AS16" i="18"/>
  <c r="AT7" i="18"/>
  <c r="AT30" i="18" s="1"/>
  <c r="AS26" i="18"/>
  <c r="AS30" i="18"/>
  <c r="AS13" i="18"/>
  <c r="AS20" i="18"/>
  <c r="AS27" i="18"/>
  <c r="AS29" i="18"/>
  <c r="AS31" i="18"/>
  <c r="AS12" i="18"/>
  <c r="AS17" i="18"/>
  <c r="AS24" i="18"/>
  <c r="AS32" i="18"/>
  <c r="AS35" i="18"/>
  <c r="AS9" i="18"/>
  <c r="AS21" i="18"/>
  <c r="AS14" i="18"/>
  <c r="AS34" i="18"/>
  <c r="AS11" i="18"/>
  <c r="AS22" i="18"/>
  <c r="AS1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4" i="18" l="1"/>
  <c r="AT21" i="18"/>
  <c r="AT27" i="18"/>
  <c r="AT31" i="18"/>
  <c r="AT19" i="18"/>
  <c r="AT22" i="18"/>
  <c r="AT24" i="18"/>
  <c r="AT32" i="18"/>
  <c r="AT9" i="18"/>
  <c r="AT16" i="18"/>
  <c r="AT23" i="18"/>
  <c r="AT28" i="18"/>
  <c r="AT33" i="18"/>
  <c r="AT11" i="18"/>
  <c r="AT15" i="18"/>
  <c r="AT13" i="18"/>
  <c r="AT29" i="18"/>
  <c r="AT34" i="18"/>
  <c r="AU7" i="18"/>
  <c r="AU30" i="18" s="1"/>
  <c r="AT20" i="18"/>
  <c r="AT18" i="18"/>
  <c r="AT25" i="18"/>
  <c r="AT35" i="18"/>
  <c r="AT12" i="18"/>
  <c r="AT17" i="18"/>
  <c r="AT26"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20" i="18" l="1"/>
  <c r="AV7" i="18"/>
  <c r="AV27" i="18" s="1"/>
  <c r="AU23" i="18"/>
  <c r="AU31" i="18"/>
  <c r="AU13" i="18"/>
  <c r="AU15" i="18"/>
  <c r="AU17" i="18"/>
  <c r="AU24" i="18"/>
  <c r="AU33" i="18"/>
  <c r="AU16" i="18"/>
  <c r="AU32" i="18"/>
  <c r="AU9" i="18"/>
  <c r="AU14" i="18"/>
  <c r="AU21" i="18"/>
  <c r="AU28" i="18"/>
  <c r="AU34" i="18"/>
  <c r="AU12" i="18"/>
  <c r="AU27" i="18"/>
  <c r="AU11" i="18"/>
  <c r="AU19" i="18"/>
  <c r="AU26" i="18"/>
  <c r="AU29" i="18"/>
  <c r="AU35" i="18"/>
  <c r="AU18" i="18"/>
  <c r="AU25" i="18"/>
  <c r="AU22" i="18"/>
  <c r="AV35" i="18"/>
  <c r="AV34" i="18"/>
  <c r="AV33" i="18"/>
  <c r="AV32" i="18"/>
  <c r="AV31" i="18"/>
  <c r="AV30" i="18"/>
  <c r="AV20" i="18"/>
  <c r="AV15" i="18"/>
  <c r="AV29" i="18"/>
  <c r="AV19" i="18"/>
  <c r="AV18" i="18"/>
  <c r="AV21" i="18"/>
  <c r="AV14" i="18"/>
  <c r="AV11" i="18"/>
  <c r="AV9" i="18"/>
  <c r="AW7" i="18"/>
  <c r="AV17" i="18"/>
  <c r="AV16"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4" i="18" l="1"/>
  <c r="AV25" i="18"/>
  <c r="AV26" i="18"/>
  <c r="AV12" i="18"/>
  <c r="AV23" i="18"/>
  <c r="AV13" i="18"/>
  <c r="AV22" i="18"/>
  <c r="AV28" i="18"/>
  <c r="AW26" i="18"/>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4" i="16" l="1"/>
  <c r="F15" i="16"/>
  <c r="F16" i="16" s="1"/>
  <c r="I7" i="16" l="1"/>
  <c r="I12" i="16" l="1"/>
  <c r="I6" i="16"/>
  <c r="I13" i="16"/>
  <c r="I15" i="16"/>
  <c r="I16" i="16"/>
  <c r="I9" i="16"/>
  <c r="J7" i="16"/>
  <c r="I11" i="16"/>
  <c r="I14" i="16"/>
  <c r="J14" i="16" l="1"/>
  <c r="J11" i="16"/>
  <c r="J12" i="16"/>
  <c r="J15" i="16"/>
  <c r="J13" i="16"/>
  <c r="J9" i="16"/>
  <c r="K7" i="16"/>
  <c r="J16" i="16"/>
  <c r="K14" i="16" l="1"/>
  <c r="K16" i="16"/>
  <c r="K9" i="16"/>
  <c r="L7" i="16"/>
  <c r="K13" i="16"/>
  <c r="K11" i="16"/>
  <c r="K12" i="16"/>
  <c r="K15" i="16"/>
  <c r="L12" i="16" l="1"/>
  <c r="L16" i="16"/>
  <c r="L9" i="16"/>
  <c r="L13" i="16"/>
  <c r="L11" i="16"/>
  <c r="M7" i="16"/>
  <c r="L14" i="16"/>
  <c r="L15" i="16"/>
  <c r="M9" i="16" l="1"/>
  <c r="M15" i="16"/>
  <c r="M13" i="16"/>
  <c r="N7" i="16"/>
  <c r="M11" i="16"/>
  <c r="M12" i="16"/>
  <c r="M16" i="16"/>
  <c r="M14" i="16"/>
  <c r="N14" i="16" l="1"/>
  <c r="N11" i="16"/>
  <c r="N12" i="16"/>
  <c r="N9" i="16"/>
  <c r="O7" i="16"/>
  <c r="O12" i="16" s="1"/>
  <c r="N15" i="16"/>
  <c r="N16" i="16"/>
  <c r="N13" i="16"/>
  <c r="O16" i="16" l="1"/>
  <c r="O9" i="16"/>
  <c r="P7" i="16"/>
  <c r="O13" i="16"/>
  <c r="O15" i="16"/>
  <c r="O11" i="16"/>
  <c r="O14" i="16"/>
  <c r="P14" i="16" l="1"/>
  <c r="P6" i="16"/>
  <c r="P12" i="16"/>
  <c r="P13" i="16"/>
  <c r="P15" i="16"/>
  <c r="P16" i="16"/>
  <c r="Q7" i="16"/>
  <c r="P9" i="16"/>
  <c r="P11" i="16"/>
  <c r="Q9" i="16" l="1"/>
  <c r="Q13" i="16"/>
  <c r="Q14" i="16"/>
  <c r="R7" i="16"/>
  <c r="Q15" i="16"/>
  <c r="Q12" i="16"/>
  <c r="Q16" i="16"/>
  <c r="Q11" i="16"/>
  <c r="R15" i="16" l="1"/>
  <c r="R14" i="16"/>
  <c r="R9" i="16"/>
  <c r="S7" i="16"/>
  <c r="R11" i="16"/>
  <c r="R12" i="16"/>
  <c r="R16" i="16"/>
  <c r="R13" i="16"/>
  <c r="S13" i="16" l="1"/>
  <c r="S14" i="16"/>
  <c r="S15" i="16"/>
  <c r="S9" i="16"/>
  <c r="T7" i="16"/>
  <c r="S16" i="16"/>
  <c r="S11" i="16"/>
  <c r="S12" i="16"/>
  <c r="T11" i="16" l="1"/>
  <c r="T12" i="16"/>
  <c r="T13" i="16"/>
  <c r="T16" i="16"/>
  <c r="U7" i="16"/>
  <c r="T14" i="16"/>
  <c r="T15" i="16"/>
  <c r="T9" i="16"/>
  <c r="U14" i="16" l="1"/>
  <c r="U9" i="16"/>
  <c r="U16" i="16"/>
  <c r="U12" i="16"/>
  <c r="U15" i="16"/>
  <c r="U11" i="16"/>
  <c r="V7" i="16"/>
  <c r="U13" i="16"/>
  <c r="V15" i="16" l="1"/>
  <c r="V11" i="16"/>
  <c r="V14" i="16"/>
  <c r="V12" i="16"/>
  <c r="V9" i="16"/>
  <c r="V16" i="16"/>
  <c r="W7" i="16"/>
  <c r="V13" i="16"/>
  <c r="W13" i="16" l="1"/>
  <c r="W15" i="16"/>
  <c r="W6" i="16"/>
  <c r="X7" i="16"/>
  <c r="W9" i="16"/>
  <c r="W12" i="16"/>
  <c r="W14" i="16"/>
  <c r="W11" i="16"/>
  <c r="W16" i="16"/>
  <c r="X12" i="16" l="1"/>
  <c r="X16" i="16"/>
  <c r="X11" i="16"/>
  <c r="X14" i="16"/>
  <c r="Y7" i="16"/>
  <c r="X13" i="16"/>
  <c r="X9" i="16"/>
  <c r="X15" i="16"/>
  <c r="Y16" i="16" l="1"/>
  <c r="Z7" i="16"/>
  <c r="Y11" i="16"/>
  <c r="Y12" i="16"/>
  <c r="Y15" i="16"/>
  <c r="Y13" i="16"/>
  <c r="Y9" i="16"/>
  <c r="Y14" i="16"/>
  <c r="Z9" i="16" l="1"/>
  <c r="Z12" i="16"/>
  <c r="Z14" i="16"/>
  <c r="Z11" i="16"/>
  <c r="Z13" i="16"/>
  <c r="Z15" i="16"/>
  <c r="Z16" i="16"/>
  <c r="AA7" i="16"/>
  <c r="AA14" i="16" l="1"/>
  <c r="AA9" i="16"/>
  <c r="AB7" i="16"/>
  <c r="AA15" i="16"/>
  <c r="AA12" i="16"/>
  <c r="AA16" i="16"/>
  <c r="AA13" i="16"/>
  <c r="AA11" i="16"/>
  <c r="AB15" i="16" l="1"/>
  <c r="AC7" i="16"/>
  <c r="AB13" i="16"/>
  <c r="AB12" i="16"/>
  <c r="AB9" i="16"/>
  <c r="AB16" i="16"/>
  <c r="AB14" i="16"/>
  <c r="AB11" i="16"/>
  <c r="AC15" i="16" l="1"/>
  <c r="AC12" i="16"/>
  <c r="AC11" i="16"/>
  <c r="AC9" i="16"/>
  <c r="AD7" i="16"/>
  <c r="AC13" i="16"/>
  <c r="AC14" i="16"/>
  <c r="AC16" i="16"/>
  <c r="AD12" i="16" l="1"/>
  <c r="AD13" i="16"/>
  <c r="AD9" i="16"/>
  <c r="AD15" i="16"/>
  <c r="AD11" i="16"/>
  <c r="AD16" i="16"/>
  <c r="AD14" i="16"/>
  <c r="AE7" i="16"/>
  <c r="AD6" i="16"/>
  <c r="AE12" i="16" l="1"/>
  <c r="AE13" i="16"/>
  <c r="AE9" i="16"/>
  <c r="AE15" i="16"/>
  <c r="AE11" i="16"/>
  <c r="AE14" i="16"/>
  <c r="AF7" i="16"/>
  <c r="AE16" i="16"/>
  <c r="AF12" i="16" l="1"/>
  <c r="AF15" i="16"/>
  <c r="AF9" i="16"/>
  <c r="AG7" i="16"/>
  <c r="AF13" i="16"/>
  <c r="AF11" i="16"/>
  <c r="AF14" i="16"/>
  <c r="AF16" i="16"/>
  <c r="AG12" i="16" l="1"/>
  <c r="AG13" i="16"/>
  <c r="AG9" i="16"/>
  <c r="AG16" i="16"/>
  <c r="AG14" i="16"/>
  <c r="AG15" i="16"/>
  <c r="AH7" i="16"/>
  <c r="AG11" i="16"/>
  <c r="AH12" i="16" l="1"/>
  <c r="AH14" i="16"/>
  <c r="AH9" i="16"/>
  <c r="AI7" i="16"/>
  <c r="AH11" i="16"/>
  <c r="AH15" i="16"/>
  <c r="AH16" i="16"/>
  <c r="AH13" i="16"/>
  <c r="AJ7" i="16" l="1"/>
  <c r="AI14" i="16"/>
  <c r="AI13" i="16"/>
  <c r="AI9" i="16"/>
  <c r="AI12" i="16"/>
  <c r="AI11" i="16"/>
  <c r="AI15" i="16"/>
  <c r="AI16" i="16"/>
  <c r="AK7" i="16" l="1"/>
  <c r="AJ11" i="16"/>
  <c r="AJ12" i="16"/>
  <c r="AJ16" i="16"/>
  <c r="AJ14" i="16"/>
  <c r="AJ13" i="16"/>
  <c r="AJ9" i="16"/>
  <c r="AJ15" i="16"/>
  <c r="AK13" i="16" l="1"/>
  <c r="AK15" i="16"/>
  <c r="AK11" i="16"/>
  <c r="AK12" i="16"/>
  <c r="AK16" i="16"/>
  <c r="AL7" i="16"/>
  <c r="AK14" i="16"/>
  <c r="AK6" i="16"/>
  <c r="AK9" i="16"/>
  <c r="AL14" i="16" l="1"/>
  <c r="AM7" i="16"/>
  <c r="AL11" i="16"/>
  <c r="AL15" i="16"/>
  <c r="AL9" i="16"/>
  <c r="AL12" i="16"/>
  <c r="AL16" i="16"/>
  <c r="AL13" i="16"/>
  <c r="AN7" i="16" l="1"/>
  <c r="AM16" i="16"/>
  <c r="AM13" i="16"/>
  <c r="AM9" i="16"/>
  <c r="AM12" i="16"/>
  <c r="AM11" i="16"/>
  <c r="AM14" i="16"/>
  <c r="AM15" i="16"/>
  <c r="AN16" i="16" l="1"/>
  <c r="AO7" i="16"/>
  <c r="AN13" i="16"/>
  <c r="AN14" i="16"/>
  <c r="AN9" i="16"/>
  <c r="AN12" i="16"/>
  <c r="AN11" i="16"/>
  <c r="AN15" i="16"/>
  <c r="AO16" i="16" l="1"/>
  <c r="AO11" i="16"/>
  <c r="AO14" i="16"/>
  <c r="AP7" i="16"/>
  <c r="AO12" i="16"/>
  <c r="AO9" i="16"/>
  <c r="AO13" i="16"/>
  <c r="AO15" i="16"/>
  <c r="AP11" i="16" l="1"/>
  <c r="AP14" i="16"/>
  <c r="AP13" i="16"/>
  <c r="AP15" i="16"/>
  <c r="AQ7" i="16"/>
  <c r="AP16" i="16"/>
  <c r="AP9" i="16"/>
  <c r="AP12" i="16"/>
  <c r="AQ15" i="16" l="1"/>
  <c r="AQ16" i="16"/>
  <c r="AR7" i="16"/>
  <c r="AQ14" i="16"/>
  <c r="AQ13" i="16"/>
  <c r="AQ9" i="16"/>
  <c r="AQ12" i="16"/>
  <c r="AQ11" i="16"/>
  <c r="AR13" i="16" l="1"/>
  <c r="AR14" i="16"/>
  <c r="AR16" i="16"/>
  <c r="AR9" i="16"/>
  <c r="AR12" i="16"/>
  <c r="AR15" i="16"/>
  <c r="AR6" i="16"/>
  <c r="AS7" i="16"/>
  <c r="AR11" i="16"/>
  <c r="AS13" i="16" l="1"/>
  <c r="AT7" i="16"/>
  <c r="AS15" i="16"/>
  <c r="AS12" i="16"/>
  <c r="AS11" i="16"/>
  <c r="AS9" i="16"/>
  <c r="AS14" i="16"/>
  <c r="AS16" i="16"/>
  <c r="AT13" i="16" l="1"/>
  <c r="AT14" i="16"/>
  <c r="AT12" i="16"/>
  <c r="AT9" i="16"/>
  <c r="AT11" i="16"/>
  <c r="AT16" i="16"/>
  <c r="AU7" i="16"/>
  <c r="AT15" i="16"/>
  <c r="AU9" i="16" l="1"/>
  <c r="AU15" i="16"/>
  <c r="AU11" i="16"/>
  <c r="AU16" i="16"/>
  <c r="AU14" i="16"/>
  <c r="AV7" i="16"/>
  <c r="AU13" i="16"/>
  <c r="AU12" i="16"/>
  <c r="AV9" i="16" l="1"/>
  <c r="AV11" i="16"/>
  <c r="AV14" i="16"/>
  <c r="AV12" i="16"/>
  <c r="AV16" i="16"/>
  <c r="AV13" i="16"/>
  <c r="AW7" i="16"/>
  <c r="AV15" i="16"/>
  <c r="AW12" i="16" l="1"/>
  <c r="AW13" i="16"/>
  <c r="AX7" i="16"/>
  <c r="AW14" i="16"/>
  <c r="AW16" i="16"/>
  <c r="AW15" i="16"/>
  <c r="AW11" i="16"/>
  <c r="AW9" i="16"/>
  <c r="AX11" i="16" l="1"/>
  <c r="AX16" i="16"/>
  <c r="AY7" i="16"/>
  <c r="AX9" i="16"/>
  <c r="AX15" i="16"/>
  <c r="AX12" i="16"/>
  <c r="AX14" i="16"/>
  <c r="AX13" i="16"/>
  <c r="AY16" i="16" l="1"/>
  <c r="AY11" i="16"/>
  <c r="AY15" i="16"/>
  <c r="AY13" i="16"/>
  <c r="AY6" i="16"/>
  <c r="AZ7" i="16"/>
  <c r="AY14" i="16"/>
  <c r="AY9" i="16"/>
  <c r="AY12" i="16"/>
  <c r="AZ16" i="16" l="1"/>
  <c r="AZ9" i="16"/>
  <c r="AZ15" i="16"/>
  <c r="AZ13" i="16"/>
  <c r="BA7" i="16"/>
  <c r="AZ11" i="16"/>
  <c r="AZ12" i="16"/>
  <c r="AZ14" i="16"/>
  <c r="BA14" i="16" l="1"/>
  <c r="BA9" i="16"/>
  <c r="BA16" i="16"/>
  <c r="BA13" i="16"/>
  <c r="BA15" i="16"/>
  <c r="BA12" i="16"/>
  <c r="BB7" i="16"/>
  <c r="BA11" i="16"/>
  <c r="BC7" i="16" l="1"/>
  <c r="BB12" i="16"/>
  <c r="BB9" i="16"/>
  <c r="BB14" i="16"/>
  <c r="BB11" i="16"/>
  <c r="BB16" i="16"/>
  <c r="BB15" i="16"/>
  <c r="BB13" i="16"/>
  <c r="BC11" i="16"/>
  <c r="BC9" i="16" l="1"/>
  <c r="BD7" i="16"/>
  <c r="BC12" i="16"/>
  <c r="BC16" i="16"/>
  <c r="BC13" i="16"/>
  <c r="BC15" i="16"/>
  <c r="BC14" i="16"/>
  <c r="BD15" i="16" l="1"/>
  <c r="BD13" i="16"/>
  <c r="BE7" i="16"/>
  <c r="BD16" i="16"/>
  <c r="BD12" i="16"/>
  <c r="BD14" i="16"/>
  <c r="BD9" i="16"/>
  <c r="BD11" i="16"/>
  <c r="BE9" i="16"/>
  <c r="BF7" i="16"/>
  <c r="BE11" i="16" l="1"/>
  <c r="BE13" i="16"/>
  <c r="BE15" i="16"/>
  <c r="BE16" i="16"/>
  <c r="BE12" i="16"/>
  <c r="BE14" i="16"/>
  <c r="BF16" i="16"/>
  <c r="BF13" i="16"/>
  <c r="BF6" i="16"/>
  <c r="BF12" i="16"/>
  <c r="BG7" i="16"/>
  <c r="BF11" i="16"/>
  <c r="BF9" i="16"/>
  <c r="BF15" i="16"/>
  <c r="BF14" i="16"/>
  <c r="BG16" i="16" l="1"/>
  <c r="BG12" i="16"/>
  <c r="BH7" i="16"/>
  <c r="BG11" i="16"/>
  <c r="BG9" i="16"/>
  <c r="BG15" i="16"/>
  <c r="BG14" i="16"/>
  <c r="BG13" i="16"/>
  <c r="BH15" i="16" l="1"/>
  <c r="BH11" i="16"/>
  <c r="BH9" i="16"/>
  <c r="BI7" i="16"/>
  <c r="BH14" i="16"/>
  <c r="BH13" i="16"/>
  <c r="BH16" i="16"/>
  <c r="BH12" i="16"/>
  <c r="BI14" i="16" l="1"/>
  <c r="BI11" i="16"/>
  <c r="BI15" i="16"/>
  <c r="BI13" i="16"/>
  <c r="BI16" i="16"/>
  <c r="BI12" i="16"/>
  <c r="BJ7" i="16"/>
  <c r="BI9" i="16"/>
  <c r="BJ15" i="16" l="1"/>
  <c r="BJ13" i="16"/>
  <c r="BJ16" i="16"/>
  <c r="BJ12" i="16"/>
  <c r="BK7" i="16"/>
  <c r="BJ11" i="16"/>
  <c r="BJ9" i="16"/>
  <c r="BJ14" i="16"/>
  <c r="BK16" i="16" l="1"/>
  <c r="BK12" i="16"/>
  <c r="BL7" i="16"/>
  <c r="BK11" i="16"/>
  <c r="BK9" i="16"/>
  <c r="BK14" i="16"/>
  <c r="BK15" i="16"/>
  <c r="BK13" i="16"/>
  <c r="BL15" i="16" l="1"/>
  <c r="BL16" i="16"/>
  <c r="BL11" i="16"/>
  <c r="BL9" i="16"/>
  <c r="BL14" i="16"/>
  <c r="BL13"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<sst xmlns="http://schemas.openxmlformats.org/spreadsheetml/2006/main" count="149" uniqueCount="41">
  <si>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</si>
  <si>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</si>
  <si>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</si>
  <si>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</si>
  <si>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</si>
  <si>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</si>
  <si>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</si>
  <si>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</si>
  <si>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</si>
  <si>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</si>
  <si>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</si>
  <si>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</si>
  <si>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</si>
  <si>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</si>
  <si>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</si>
  <si>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</si>
  <si>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</si>
  <si>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</si>
  <si>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</si>
  <si>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</si>
  <si>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</si>
  <si>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</si>
  <si>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</si>
  <si>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</si>
  <si>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</si>
  <si>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</si>
  <si>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</si>
  <si>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</si>
  <si>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</si>
  <si>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</si>
  <si>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</si>
  <si>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</si>
  <si>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</si>
  <si>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Responsable del proyecto : Robinson Estrella   -  Tapia Matias - Toapanta Fenix</t>
  </si>
  <si>
    <t>Lista de interesados</t>
  </si>
  <si>
    <t>Estrella Robinson</t>
  </si>
  <si>
    <t>Administracion y gestion de productos</t>
  </si>
  <si>
    <t>FODA</t>
  </si>
  <si>
    <t>Manual del usuario</t>
  </si>
  <si>
    <t>Preparacion de Entrevista</t>
  </si>
  <si>
    <t>entrevista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</si>
</sst>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d"/>
    <numFmt numFmtId="166" formatCode="#,##0_ ;\-#,##0\ "/>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0" applyNumberFormat="0" applyAlignment="0" applyProtection="0"/>
    <xf numFmtId="0" fontId="39" fillId="19" borderId="21" applyNumberFormat="0" applyAlignment="0" applyProtection="0"/>
    <xf numFmtId="0" fontId="40" fillId="19" borderId="20" applyNumberFormat="0" applyAlignment="0" applyProtection="0"/>
    <xf numFmtId="0" fontId="41" fillId="0" borderId="22" applyNumberFormat="0" applyFill="0" applyAlignment="0" applyProtection="0"/>
    <xf numFmtId="0" fontId="21" fillId="20" borderId="23" applyNumberFormat="0" applyAlignment="0" applyProtection="0"/>
    <xf numFmtId="0" fontId="42" fillId="0" borderId="0" applyNumberFormat="0" applyFill="0" applyBorder="0" applyAlignment="0" applyProtection="0"/>
    <xf numFmtId="0" fontId="4" fillId="21" borderId="24" applyNumberFormat="0" applyFont="0" applyAlignment="0" applyProtection="0"/>
    <xf numFmtId="0" fontId="43" fillId="0" borderId="0" applyNumberFormat="0" applyFill="0" applyBorder="0" applyAlignment="0" applyProtection="0"/>
    <xf numFmtId="0" fontId="44" fillId="0" borderId="25"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3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6"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9"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7"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165" fontId="12" fillId="9" borderId="16" xfId="0" applyNumberFormat="1" applyFont="1" applyFill="1" applyBorder="1" applyAlignment="1">
      <alignment horizontal="center" vertical="center"/>
    </xf>
    <xf numFmtId="165" fontId="12" fillId="9" borderId="0" xfId="0" applyNumberFormat="1" applyFont="1" applyFill="1" applyAlignment="1">
      <alignment horizontal="center" vertical="center"/>
    </xf>
    <xf numFmtId="165" fontId="12" fillId="9" borderId="15"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4" fontId="20" fillId="10" borderId="0" xfId="9" applyFont="1" applyFill="1" applyBorder="1" applyAlignment="1">
      <alignment horizontal="left"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56">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55"/>
      <tableStyleElement type="headerRow" dxfId="54"/>
      <tableStyleElement type="firstRowStripe" dxfId="53"/>
      <tableStyleElement type="secondRowStripe" dxfId="52"/>
    </tableStyle>
    <tableStyle name="ListaTareasPendientes"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20"/>
</file>

<file path=xl/ctrlProps/ctrlProp3.xml><?xml version="1.0" encoding="utf-8"?>
<formControlPr xmlns="http://schemas.microsoft.com/office/spreadsheetml/2009/9/main" objectType="Scroll" dx="39" fmlaLink="$C$7" horiz="1" max="365" page="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3790950</xdr:colOff>
      <xdr:row>1</xdr:row>
      <xdr:rowOff>15240</xdr:rowOff>
    </xdr:from>
    <xdr:to>
      <xdr:col>5</xdr:col>
      <xdr:colOff>161925</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715500" y="3771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64</xdr:col>
          <xdr:colOff>7620</xdr:colOff>
          <xdr:row>7</xdr:row>
          <xdr:rowOff>236220</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64</xdr:col>
          <xdr:colOff>0</xdr:colOff>
          <xdr:row>7</xdr:row>
          <xdr:rowOff>236220</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381000</xdr:colOff>
          <xdr:row>7</xdr:row>
          <xdr:rowOff>236220</xdr:rowOff>
        </xdr:to>
        <xdr:sp macro="" textlink="">
          <xdr:nvSpPr>
            <xdr:cNvPr id="17409" name="Barra de desplazamiento 1" descr="Barra de desplazamiento para desplazarse por la escala de tiempo del proyecto Gh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6" totalsRowShown="0" headerRowDxfId="42" dataDxfId="4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40"/>
    <tableColumn id="2" xr3:uid="{39BD914E-FB02-4352-846C-6D59624DC0B0}" name="Categoría" dataDxfId="39"/>
    <tableColumn id="3" xr3:uid="{D274194F-BCA0-44F3-84B2-217254EE241C}" name="Asignado a" dataDxfId="38"/>
    <tableColumn id="4" xr3:uid="{8385BC6F-56EE-4363-A106-8DB0A1E4EF5A}" name="Progreso" dataDxfId="37"/>
    <tableColumn id="5" xr3:uid="{02926609-7B93-4B6F-BE96-92EC7A949E4B}" name="Inicio" dataDxfId="36" dataCellStyle="Fecha"/>
    <tableColumn id="6" xr3:uid="{8FF9BE8E-04B7-4B39-AC27-D2E534204BC3}" name="Días" dataDxfId="35"/>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17" totalsRowShown="0" headerRowDxfId="34">
  <autoFilter ref="B9:G1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33"/>
    <tableColumn id="2" xr3:uid="{529EEF64-D037-4ACF-8CA4-0C10FE2D1FBB}" name="Categoría" dataDxfId="32"/>
    <tableColumn id="3" xr3:uid="{711D01BA-2785-403A-9636-CCC7E2ADA584}" name="Asignado a" dataDxfId="31"/>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29"/>
    <tableColumn id="2" xr3:uid="{4492A0B8-068F-4002-9E8D-E1F5FED367F0}" name="Categoría" dataDxfId="28"/>
    <tableColumn id="3" xr3:uid="{DF1A764E-7050-4528-B7F9-B6AB99372146}" name="Asignado a" dataDxfId="27"/>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09375" defaultRowHeight="13.8" x14ac:dyDescent="0.3"/>
  <cols>
    <col min="1" max="1" width="4.6640625" style="8" customWidth="1"/>
    <col min="2" max="2" width="2.6640625" style="8" customWidth="1"/>
    <col min="3" max="4" width="40.6640625" style="6" customWidth="1"/>
    <col min="5" max="5" width="62" style="6" customWidth="1"/>
    <col min="6" max="6" width="2.6640625" style="6" customWidth="1"/>
    <col min="7" max="16384" width="9.109375" style="6"/>
  </cols>
  <sheetData>
    <row r="1" spans="1:13" s="7" customFormat="1" ht="28.8" x14ac:dyDescent="0.5">
      <c r="D1" s="89"/>
    </row>
    <row r="2" spans="1:13" ht="50.1" customHeight="1" x14ac:dyDescent="0.5">
      <c r="A2" s="7"/>
      <c r="B2" s="95"/>
      <c r="C2" s="122" t="s">
        <v>0</v>
      </c>
      <c r="D2" s="122"/>
      <c r="E2" s="122"/>
      <c r="F2" s="95"/>
      <c r="G2" s="7"/>
      <c r="H2" s="7"/>
      <c r="I2" s="7"/>
      <c r="J2" s="7"/>
      <c r="K2" s="7"/>
      <c r="L2" s="7"/>
      <c r="M2" s="7"/>
    </row>
    <row r="3" spans="1:13" ht="14.4" customHeight="1" x14ac:dyDescent="0.5">
      <c r="A3" s="7"/>
      <c r="B3" s="90"/>
      <c r="C3" s="91"/>
      <c r="D3" s="92"/>
      <c r="E3" s="90"/>
      <c r="F3" s="90"/>
      <c r="G3" s="7"/>
      <c r="H3" s="7"/>
      <c r="I3" s="7"/>
      <c r="J3" s="7"/>
      <c r="K3" s="7"/>
      <c r="L3" s="7"/>
      <c r="M3" s="7"/>
    </row>
    <row r="4" spans="1:13" s="8" customFormat="1" ht="67.2" customHeight="1" x14ac:dyDescent="0.5">
      <c r="A4" s="7"/>
      <c r="B4" s="90"/>
      <c r="C4" s="123" t="s">
        <v>1</v>
      </c>
      <c r="D4" s="123"/>
      <c r="E4" s="123"/>
      <c r="F4" s="90"/>
      <c r="G4" s="7"/>
      <c r="H4" s="7"/>
      <c r="I4" s="7"/>
      <c r="J4" s="7"/>
      <c r="K4" s="7"/>
      <c r="L4" s="7"/>
      <c r="M4" s="7"/>
    </row>
    <row r="5" spans="1:13" s="8" customFormat="1" ht="67.2" customHeight="1" x14ac:dyDescent="0.5">
      <c r="A5" s="7"/>
      <c r="B5" s="90"/>
      <c r="C5" s="123" t="s">
        <v>2</v>
      </c>
      <c r="D5" s="123"/>
      <c r="E5" s="123"/>
      <c r="F5" s="90"/>
      <c r="G5" s="7"/>
      <c r="H5" s="7"/>
      <c r="I5" s="7"/>
      <c r="J5" s="7"/>
      <c r="K5" s="7"/>
      <c r="L5" s="7"/>
      <c r="M5" s="7"/>
    </row>
    <row r="6" spans="1:13" ht="14.4" x14ac:dyDescent="0.3">
      <c r="A6" s="6"/>
      <c r="B6" s="93"/>
      <c r="C6" s="93"/>
      <c r="D6" s="94"/>
      <c r="E6" s="93"/>
      <c r="F6" s="93"/>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26" t="s">
        <v>3</v>
      </c>
      <c r="C2" s="126"/>
      <c r="D2" s="126"/>
      <c r="E2" s="126"/>
      <c r="F2" s="126"/>
      <c r="G2" s="126"/>
      <c r="H2" s="126"/>
      <c r="I2" s="127"/>
      <c r="J2" s="127"/>
      <c r="K2" s="127"/>
      <c r="L2" s="127"/>
      <c r="M2" s="127"/>
      <c r="N2" s="127"/>
      <c r="O2" s="128"/>
      <c r="P2" s="128"/>
      <c r="Q2" s="128"/>
      <c r="R2" s="128"/>
      <c r="S2" s="128"/>
      <c r="T2" s="128"/>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row>
    <row r="3" spans="1:68" ht="19.95" customHeight="1" x14ac:dyDescent="0.3">
      <c r="A3" s="10"/>
      <c r="B3" s="60"/>
      <c r="C3" s="61"/>
      <c r="D3" s="62"/>
      <c r="E3" s="62"/>
      <c r="F3" s="63"/>
      <c r="G3" s="62"/>
      <c r="H3" s="62"/>
      <c r="I3" s="75"/>
      <c r="J3" s="1"/>
      <c r="K3" s="1"/>
      <c r="L3" s="1"/>
    </row>
    <row r="4" spans="1:68" ht="30" customHeight="1" x14ac:dyDescent="0.3">
      <c r="A4" s="10"/>
      <c r="B4" s="64" t="s">
        <v>4</v>
      </c>
      <c r="C4" s="65"/>
      <c r="D4" s="66"/>
      <c r="E4" s="67"/>
      <c r="F4" s="68"/>
      <c r="G4" s="69" t="s">
        <v>30</v>
      </c>
      <c r="H4" s="67"/>
      <c r="I4" s="129" t="s">
        <v>25</v>
      </c>
      <c r="J4" s="129"/>
      <c r="K4" s="129"/>
      <c r="L4" s="129"/>
      <c r="N4" s="130" t="s">
        <v>22</v>
      </c>
      <c r="O4" s="130"/>
      <c r="P4" s="130"/>
      <c r="Q4" s="130"/>
      <c r="S4" s="131" t="s">
        <v>23</v>
      </c>
      <c r="T4" s="131"/>
      <c r="U4" s="131"/>
      <c r="V4" s="131"/>
      <c r="X4" s="124" t="s">
        <v>24</v>
      </c>
      <c r="Y4" s="124"/>
      <c r="Z4" s="124"/>
      <c r="AA4" s="124"/>
      <c r="AC4" s="125" t="s">
        <v>32</v>
      </c>
      <c r="AD4" s="125"/>
      <c r="AE4" s="125"/>
      <c r="AF4" s="125"/>
    </row>
    <row r="5" spans="1:68" ht="30" customHeight="1" x14ac:dyDescent="0.3">
      <c r="A5" s="10"/>
      <c r="B5" s="70" t="s">
        <v>5</v>
      </c>
      <c r="C5" s="66"/>
      <c r="D5" s="66"/>
      <c r="E5" s="67"/>
      <c r="F5" s="68"/>
      <c r="G5" s="67"/>
      <c r="H5" s="67"/>
    </row>
    <row r="6" spans="1:68" ht="30" customHeight="1" x14ac:dyDescent="0.4">
      <c r="A6" s="10"/>
      <c r="B6" s="71" t="s">
        <v>6</v>
      </c>
      <c r="C6" s="72" cm="1">
        <f t="array" aca="1" ref="C6" ca="1">IFERROR(IF(MIN(Hitos4352[Inicio])=0,TODAY(),B11(Hitos4352[Inicio])),TODAY())</f>
        <v>45786</v>
      </c>
      <c r="D6" s="72"/>
      <c r="E6" s="67"/>
      <c r="F6" s="68"/>
      <c r="G6" s="67"/>
      <c r="H6" s="67"/>
      <c r="I6" s="82" t="str">
        <f ca="1">TEXT(I7,"mmmm")</f>
        <v>mayo</v>
      </c>
      <c r="J6" s="82"/>
      <c r="K6" s="82"/>
      <c r="L6" s="82"/>
      <c r="M6" s="82"/>
      <c r="N6" s="82"/>
      <c r="O6" s="82"/>
      <c r="P6" s="82" t="str">
        <f ca="1">IF(TEXT(P7,"mmmm")=I6,"",TEXT(P7,"mmmm"))</f>
        <v/>
      </c>
      <c r="Q6" s="82"/>
      <c r="R6" s="82"/>
      <c r="S6" s="82"/>
      <c r="T6" s="82"/>
      <c r="U6" s="82"/>
      <c r="V6" s="82"/>
      <c r="W6" s="82" t="str">
        <f ca="1">IF(OR(TEXT(W7,"mmmm")=P6,TEXT(W7,"mmmm")=I6),"",TEXT(W7,"mmmm"))</f>
        <v/>
      </c>
      <c r="X6" s="82"/>
      <c r="Y6" s="82"/>
      <c r="Z6" s="82"/>
      <c r="AA6" s="82"/>
      <c r="AB6" s="82"/>
      <c r="AC6" s="82"/>
      <c r="AD6" s="82" t="str">
        <f ca="1">IF(OR(TEXT(AD7,"mmmm")=W6,TEXT(AD7,"mmmm")=P6,TEXT(AD7,"mmmm")=I6),"",TEXT(AD7,"mmmm"))</f>
        <v/>
      </c>
      <c r="AE6" s="82"/>
      <c r="AF6" s="82"/>
      <c r="AG6" s="82"/>
      <c r="AH6" s="82"/>
      <c r="AI6" s="82"/>
      <c r="AJ6" s="82"/>
      <c r="AK6" s="82" t="str">
        <f ca="1">IF(OR(TEXT(AK7,"mmmm")=AD6,TEXT(AK7,"mmmm")=W6,TEXT(AK7,"mmmm")=P6,TEXT(AK7,"mmmm")=I6),"",TEXT(AK7,"mmmm"))</f>
        <v>junio</v>
      </c>
      <c r="AL6" s="82"/>
      <c r="AM6" s="82"/>
      <c r="AN6" s="82"/>
      <c r="AO6" s="82"/>
      <c r="AP6" s="82"/>
      <c r="AQ6" s="82"/>
      <c r="AR6" s="82" t="str">
        <f ca="1">IF(OR(TEXT(AR7,"mmmm")=AK6,TEXT(AR7,"mmmm")=AD6,TEXT(AR7,"mmmm")=W6,TEXT(AR7,"mmmm")=P6),"",TEXT(AR7,"mmmm"))</f>
        <v/>
      </c>
      <c r="AS6" s="82"/>
      <c r="AT6" s="82"/>
      <c r="AU6" s="82"/>
      <c r="AV6" s="82"/>
      <c r="AW6" s="82"/>
      <c r="AX6" s="83"/>
      <c r="AY6" s="83" t="str">
        <f ca="1">IF(OR(TEXT(AY7,"mmmm")=AR6,TEXT(AY7,"mmmm")=AK6,TEXT(AY7,"mmmm")=AD6,TEXT(AY7,"mmmm")=W6),"",TEXT(AY7,"mmmm"))</f>
        <v/>
      </c>
      <c r="AZ6" s="83"/>
      <c r="BA6" s="83"/>
      <c r="BB6" s="84"/>
      <c r="BC6" s="81"/>
      <c r="BD6" s="81"/>
      <c r="BE6" s="81"/>
      <c r="BF6" s="81" t="str">
        <f ca="1">IF(OR(TEXT(BF7,"mmmm")=AY6,TEXT(BF7,"mmmm")=AR6,TEXT(BF7,"mmmm")=AK6,TEXT(BF7,"mmmm")=AD6),"",TEXT(BF7,"mmmm"))</f>
        <v/>
      </c>
      <c r="BG6" s="81"/>
      <c r="BH6" s="81"/>
      <c r="BI6" s="81"/>
      <c r="BJ6" s="81"/>
      <c r="BK6" s="81"/>
      <c r="BL6" s="81"/>
    </row>
    <row r="7" spans="1:68" ht="30" customHeight="1" x14ac:dyDescent="0.3">
      <c r="A7" s="10"/>
      <c r="B7" s="71" t="s">
        <v>7</v>
      </c>
      <c r="C7" s="73">
        <v>1</v>
      </c>
      <c r="D7" s="66"/>
      <c r="E7" s="67"/>
      <c r="F7" s="67"/>
      <c r="G7" s="67"/>
      <c r="H7" s="74"/>
      <c r="I7" s="106">
        <f ca="1">IFERROR(Inicio_del_proyecto+Incremento_de_desplazamiento,TODAY())</f>
        <v>45787</v>
      </c>
      <c r="J7" s="107">
        <f ca="1">I7+1</f>
        <v>45788</v>
      </c>
      <c r="K7" s="107">
        <f t="shared" ref="K7:AX7" ca="1" si="0">J7+1</f>
        <v>45789</v>
      </c>
      <c r="L7" s="107">
        <f t="shared" ca="1" si="0"/>
        <v>45790</v>
      </c>
      <c r="M7" s="107">
        <f t="shared" ca="1" si="0"/>
        <v>45791</v>
      </c>
      <c r="N7" s="107">
        <f t="shared" ca="1" si="0"/>
        <v>45792</v>
      </c>
      <c r="O7" s="108">
        <f t="shared" ca="1" si="0"/>
        <v>45793</v>
      </c>
      <c r="P7" s="107">
        <f ca="1">O7+1</f>
        <v>45794</v>
      </c>
      <c r="Q7" s="107">
        <f ca="1">P7+1</f>
        <v>45795</v>
      </c>
      <c r="R7" s="107">
        <f t="shared" ca="1" si="0"/>
        <v>45796</v>
      </c>
      <c r="S7" s="107">
        <f t="shared" ca="1" si="0"/>
        <v>45797</v>
      </c>
      <c r="T7" s="107">
        <f t="shared" ca="1" si="0"/>
        <v>45798</v>
      </c>
      <c r="U7" s="107">
        <f t="shared" ca="1" si="0"/>
        <v>45799</v>
      </c>
      <c r="V7" s="108">
        <f t="shared" ca="1" si="0"/>
        <v>45800</v>
      </c>
      <c r="W7" s="107">
        <f ca="1">V7+1</f>
        <v>45801</v>
      </c>
      <c r="X7" s="107">
        <f ca="1">W7+1</f>
        <v>45802</v>
      </c>
      <c r="Y7" s="107">
        <f t="shared" ca="1" si="0"/>
        <v>45803</v>
      </c>
      <c r="Z7" s="107">
        <f t="shared" ca="1" si="0"/>
        <v>45804</v>
      </c>
      <c r="AA7" s="107">
        <f t="shared" ca="1" si="0"/>
        <v>45805</v>
      </c>
      <c r="AB7" s="107">
        <f t="shared" ca="1" si="0"/>
        <v>45806</v>
      </c>
      <c r="AC7" s="108">
        <f t="shared" ca="1" si="0"/>
        <v>45807</v>
      </c>
      <c r="AD7" s="107">
        <f ca="1">AC7+1</f>
        <v>45808</v>
      </c>
      <c r="AE7" s="107">
        <f ca="1">AD7+1</f>
        <v>45809</v>
      </c>
      <c r="AF7" s="107">
        <f t="shared" ca="1" si="0"/>
        <v>45810</v>
      </c>
      <c r="AG7" s="107">
        <f t="shared" ca="1" si="0"/>
        <v>45811</v>
      </c>
      <c r="AH7" s="107">
        <f t="shared" ca="1" si="0"/>
        <v>45812</v>
      </c>
      <c r="AI7" s="107">
        <f t="shared" ca="1" si="0"/>
        <v>45813</v>
      </c>
      <c r="AJ7" s="108">
        <f t="shared" ca="1" si="0"/>
        <v>45814</v>
      </c>
      <c r="AK7" s="107">
        <f ca="1">AJ7+1</f>
        <v>45815</v>
      </c>
      <c r="AL7" s="107">
        <f ca="1">AK7+1</f>
        <v>45816</v>
      </c>
      <c r="AM7" s="107">
        <f t="shared" ca="1" si="0"/>
        <v>45817</v>
      </c>
      <c r="AN7" s="107">
        <f t="shared" ca="1" si="0"/>
        <v>45818</v>
      </c>
      <c r="AO7" s="107">
        <f t="shared" ca="1" si="0"/>
        <v>45819</v>
      </c>
      <c r="AP7" s="107">
        <f t="shared" ca="1" si="0"/>
        <v>45820</v>
      </c>
      <c r="AQ7" s="108">
        <f t="shared" ca="1" si="0"/>
        <v>45821</v>
      </c>
      <c r="AR7" s="107">
        <f ca="1">AQ7+1</f>
        <v>45822</v>
      </c>
      <c r="AS7" s="107">
        <f ca="1">AR7+1</f>
        <v>45823</v>
      </c>
      <c r="AT7" s="107">
        <f t="shared" ca="1" si="0"/>
        <v>45824</v>
      </c>
      <c r="AU7" s="107">
        <f t="shared" ca="1" si="0"/>
        <v>45825</v>
      </c>
      <c r="AV7" s="107">
        <f t="shared" ca="1" si="0"/>
        <v>45826</v>
      </c>
      <c r="AW7" s="107">
        <f t="shared" ca="1" si="0"/>
        <v>45827</v>
      </c>
      <c r="AX7" s="108">
        <f t="shared" ca="1" si="0"/>
        <v>45828</v>
      </c>
      <c r="AY7" s="107">
        <f ca="1">AX7+1</f>
        <v>45829</v>
      </c>
      <c r="AZ7" s="107">
        <f ca="1">AY7+1</f>
        <v>45830</v>
      </c>
      <c r="BA7" s="107">
        <f t="shared" ref="BA7:BE7" ca="1" si="1">AZ7+1</f>
        <v>45831</v>
      </c>
      <c r="BB7" s="107">
        <f t="shared" ca="1" si="1"/>
        <v>45832</v>
      </c>
      <c r="BC7" s="107">
        <f t="shared" ca="1" si="1"/>
        <v>45833</v>
      </c>
      <c r="BD7" s="107">
        <f t="shared" ca="1" si="1"/>
        <v>45834</v>
      </c>
      <c r="BE7" s="108">
        <f t="shared" ca="1" si="1"/>
        <v>45835</v>
      </c>
      <c r="BF7" s="107">
        <f ca="1">BE7+1</f>
        <v>45836</v>
      </c>
      <c r="BG7" s="107">
        <f ca="1">BF7+1</f>
        <v>45837</v>
      </c>
      <c r="BH7" s="107">
        <f t="shared" ref="BH7:BL7" ca="1" si="2">BG7+1</f>
        <v>45838</v>
      </c>
      <c r="BI7" s="107">
        <f t="shared" ca="1" si="2"/>
        <v>45839</v>
      </c>
      <c r="BJ7" s="107">
        <f t="shared" ca="1" si="2"/>
        <v>45840</v>
      </c>
      <c r="BK7" s="107">
        <f t="shared" ca="1" si="2"/>
        <v>45841</v>
      </c>
      <c r="BL7" s="108">
        <f t="shared" ca="1" si="2"/>
        <v>45842</v>
      </c>
    </row>
    <row r="8" spans="1:68" ht="19.95" customHeight="1" x14ac:dyDescent="0.3">
      <c r="A8" s="10"/>
      <c r="B8" s="66"/>
      <c r="C8" s="66"/>
      <c r="D8" s="66"/>
      <c r="E8" s="67"/>
      <c r="F8" s="67"/>
      <c r="G8" s="67"/>
      <c r="H8" s="74"/>
      <c r="I8" s="109"/>
      <c r="J8" s="110"/>
      <c r="K8" s="110"/>
      <c r="L8" s="110"/>
      <c r="M8" s="110"/>
      <c r="N8" s="110"/>
      <c r="O8" s="110"/>
      <c r="P8" s="111"/>
      <c r="Q8" s="110"/>
      <c r="R8" s="110"/>
      <c r="S8" s="110"/>
      <c r="T8" s="110"/>
      <c r="U8" s="110"/>
      <c r="V8" s="112"/>
      <c r="W8" s="110"/>
      <c r="X8" s="110"/>
      <c r="Y8" s="110"/>
      <c r="Z8" s="110"/>
      <c r="AA8" s="110"/>
      <c r="AB8" s="110"/>
      <c r="AC8" s="112"/>
      <c r="AD8" s="110"/>
      <c r="AE8" s="110"/>
      <c r="AF8" s="110"/>
      <c r="AG8" s="110"/>
      <c r="AH8" s="110"/>
      <c r="AI8" s="110"/>
      <c r="AJ8" s="112"/>
      <c r="AK8" s="110"/>
      <c r="AL8" s="110"/>
      <c r="AM8" s="110"/>
      <c r="AN8" s="110"/>
      <c r="AO8" s="110"/>
      <c r="AP8" s="110"/>
      <c r="AQ8" s="112"/>
      <c r="AR8" s="110"/>
      <c r="AS8" s="110"/>
      <c r="AT8" s="110"/>
      <c r="AU8" s="110"/>
      <c r="AV8" s="110"/>
      <c r="AW8" s="110"/>
      <c r="AX8" s="112"/>
      <c r="AY8" s="110"/>
      <c r="AZ8" s="110"/>
      <c r="BA8" s="110"/>
      <c r="BB8" s="110"/>
      <c r="BC8" s="110"/>
      <c r="BD8" s="110"/>
      <c r="BE8" s="112"/>
      <c r="BF8" s="110"/>
      <c r="BG8" s="110"/>
      <c r="BH8" s="110"/>
      <c r="BI8" s="110"/>
      <c r="BJ8" s="110"/>
      <c r="BK8" s="110"/>
      <c r="BL8" s="113"/>
    </row>
    <row r="9" spans="1:68" ht="40.200000000000003" customHeight="1" x14ac:dyDescent="0.3">
      <c r="A9" s="10"/>
      <c r="B9" s="96" t="s">
        <v>8</v>
      </c>
      <c r="C9" s="97" t="s">
        <v>19</v>
      </c>
      <c r="D9" s="97" t="s">
        <v>26</v>
      </c>
      <c r="E9" s="97" t="s">
        <v>28</v>
      </c>
      <c r="F9" s="97" t="s">
        <v>29</v>
      </c>
      <c r="G9" s="97" t="s">
        <v>31</v>
      </c>
      <c r="H9" s="79"/>
      <c r="I9" s="88" t="str">
        <f t="shared" ref="I9:BL9" ca="1" si="3">LEFT(TEXT(I7,"ddd"),1)</f>
        <v>s</v>
      </c>
      <c r="J9" s="88" t="str">
        <f t="shared" ca="1" si="3"/>
        <v>d</v>
      </c>
      <c r="K9" s="88" t="str">
        <f t="shared" ca="1" si="3"/>
        <v>l</v>
      </c>
      <c r="L9" s="88" t="str">
        <f t="shared" ca="1" si="3"/>
        <v>m</v>
      </c>
      <c r="M9" s="88" t="str">
        <f t="shared" ca="1" si="3"/>
        <v>m</v>
      </c>
      <c r="N9" s="88" t="str">
        <f t="shared" ca="1" si="3"/>
        <v>j</v>
      </c>
      <c r="O9" s="88" t="str">
        <f t="shared" ca="1" si="3"/>
        <v>v</v>
      </c>
      <c r="P9" s="88" t="str">
        <f t="shared" ca="1" si="3"/>
        <v>s</v>
      </c>
      <c r="Q9" s="88" t="str">
        <f t="shared" ca="1" si="3"/>
        <v>d</v>
      </c>
      <c r="R9" s="88" t="str">
        <f t="shared" ca="1" si="3"/>
        <v>l</v>
      </c>
      <c r="S9" s="88" t="str">
        <f t="shared" ca="1" si="3"/>
        <v>m</v>
      </c>
      <c r="T9" s="88" t="str">
        <f t="shared" ca="1" si="3"/>
        <v>m</v>
      </c>
      <c r="U9" s="88" t="str">
        <f t="shared" ca="1" si="3"/>
        <v>j</v>
      </c>
      <c r="V9" s="88" t="str">
        <f t="shared" ca="1" si="3"/>
        <v>v</v>
      </c>
      <c r="W9" s="88" t="str">
        <f t="shared" ca="1" si="3"/>
        <v>s</v>
      </c>
      <c r="X9" s="88" t="str">
        <f t="shared" ca="1" si="3"/>
        <v>d</v>
      </c>
      <c r="Y9" s="88" t="str">
        <f t="shared" ca="1" si="3"/>
        <v>l</v>
      </c>
      <c r="Z9" s="88" t="str">
        <f t="shared" ca="1" si="3"/>
        <v>m</v>
      </c>
      <c r="AA9" s="88" t="str">
        <f t="shared" ca="1" si="3"/>
        <v>m</v>
      </c>
      <c r="AB9" s="88" t="str">
        <f t="shared" ca="1" si="3"/>
        <v>j</v>
      </c>
      <c r="AC9" s="88" t="str">
        <f t="shared" ca="1" si="3"/>
        <v>v</v>
      </c>
      <c r="AD9" s="88" t="str">
        <f t="shared" ca="1" si="3"/>
        <v>s</v>
      </c>
      <c r="AE9" s="88" t="str">
        <f t="shared" ca="1" si="3"/>
        <v>d</v>
      </c>
      <c r="AF9" s="88" t="str">
        <f t="shared" ca="1" si="3"/>
        <v>l</v>
      </c>
      <c r="AG9" s="88" t="str">
        <f t="shared" ca="1" si="3"/>
        <v>m</v>
      </c>
      <c r="AH9" s="88" t="str">
        <f t="shared" ca="1" si="3"/>
        <v>m</v>
      </c>
      <c r="AI9" s="88" t="str">
        <f t="shared" ca="1" si="3"/>
        <v>j</v>
      </c>
      <c r="AJ9" s="88" t="str">
        <f t="shared" ca="1" si="3"/>
        <v>v</v>
      </c>
      <c r="AK9" s="88" t="str">
        <f t="shared" ca="1" si="3"/>
        <v>s</v>
      </c>
      <c r="AL9" s="88" t="str">
        <f t="shared" ca="1" si="3"/>
        <v>d</v>
      </c>
      <c r="AM9" s="88" t="str">
        <f t="shared" ca="1" si="3"/>
        <v>l</v>
      </c>
      <c r="AN9" s="88" t="str">
        <f t="shared" ca="1" si="3"/>
        <v>m</v>
      </c>
      <c r="AO9" s="88" t="str">
        <f t="shared" ca="1" si="3"/>
        <v>m</v>
      </c>
      <c r="AP9" s="88" t="str">
        <f t="shared" ca="1" si="3"/>
        <v>j</v>
      </c>
      <c r="AQ9" s="88" t="str">
        <f t="shared" ca="1" si="3"/>
        <v>v</v>
      </c>
      <c r="AR9" s="88" t="str">
        <f t="shared" ca="1" si="3"/>
        <v>s</v>
      </c>
      <c r="AS9" s="88" t="str">
        <f t="shared" ca="1" si="3"/>
        <v>d</v>
      </c>
      <c r="AT9" s="88" t="str">
        <f t="shared" ca="1" si="3"/>
        <v>l</v>
      </c>
      <c r="AU9" s="88" t="str">
        <f t="shared" ca="1" si="3"/>
        <v>m</v>
      </c>
      <c r="AV9" s="88" t="str">
        <f t="shared" ca="1" si="3"/>
        <v>m</v>
      </c>
      <c r="AW9" s="88" t="str">
        <f t="shared" ca="1" si="3"/>
        <v>j</v>
      </c>
      <c r="AX9" s="88" t="str">
        <f t="shared" ca="1" si="3"/>
        <v>v</v>
      </c>
      <c r="AY9" s="88" t="str">
        <f t="shared" ca="1" si="3"/>
        <v>s</v>
      </c>
      <c r="AZ9" s="88" t="str">
        <f t="shared" ca="1" si="3"/>
        <v>d</v>
      </c>
      <c r="BA9" s="88" t="str">
        <f t="shared" ca="1" si="3"/>
        <v>l</v>
      </c>
      <c r="BB9" s="88" t="str">
        <f t="shared" ca="1" si="3"/>
        <v>m</v>
      </c>
      <c r="BC9" s="88" t="str">
        <f t="shared" ca="1" si="3"/>
        <v>m</v>
      </c>
      <c r="BD9" s="88" t="str">
        <f t="shared" ca="1" si="3"/>
        <v>j</v>
      </c>
      <c r="BE9" s="88" t="str">
        <f t="shared" ca="1" si="3"/>
        <v>v</v>
      </c>
      <c r="BF9" s="88" t="str">
        <f t="shared" ca="1" si="3"/>
        <v>s</v>
      </c>
      <c r="BG9" s="88" t="str">
        <f t="shared" ca="1" si="3"/>
        <v>d</v>
      </c>
      <c r="BH9" s="88" t="str">
        <f t="shared" ca="1" si="3"/>
        <v>l</v>
      </c>
      <c r="BI9" s="88" t="str">
        <f t="shared" ca="1" si="3"/>
        <v>m</v>
      </c>
      <c r="BJ9" s="88" t="str">
        <f t="shared" ca="1" si="3"/>
        <v>m</v>
      </c>
      <c r="BK9" s="88" t="str">
        <f t="shared" ca="1" si="3"/>
        <v>j</v>
      </c>
      <c r="BL9" s="88" t="str">
        <f t="shared" ca="1" si="3"/>
        <v>v</v>
      </c>
    </row>
    <row r="10" spans="1:68" ht="30" hidden="1" customHeight="1" thickBot="1" x14ac:dyDescent="0.3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00000000000003" customHeight="1" x14ac:dyDescent="0.3">
      <c r="A11" s="10"/>
      <c r="B11" s="98"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00000000000003" customHeight="1" x14ac:dyDescent="0.3">
      <c r="A12" s="10"/>
      <c r="B12" s="57" t="s">
        <v>10</v>
      </c>
      <c r="C12" s="53" t="s">
        <v>20</v>
      </c>
      <c r="D12" s="53" t="s">
        <v>27</v>
      </c>
      <c r="E12" s="54">
        <v>0.25</v>
      </c>
      <c r="F12" s="55">
        <f ca="1">TODAY()</f>
        <v>45786</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00000000000003" customHeight="1" x14ac:dyDescent="0.3">
      <c r="A13" s="10"/>
      <c r="B13" s="57" t="s">
        <v>11</v>
      </c>
      <c r="C13" s="53" t="s">
        <v>21</v>
      </c>
      <c r="D13" s="53"/>
      <c r="E13" s="54"/>
      <c r="F13" s="55">
        <f ca="1">TODAY()+5</f>
        <v>45791</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00000000000003" customHeight="1" x14ac:dyDescent="0.3">
      <c r="A14" s="9"/>
      <c r="B14" s="57" t="s">
        <v>12</v>
      </c>
      <c r="C14" s="53" t="s">
        <v>22</v>
      </c>
      <c r="D14" s="53"/>
      <c r="E14" s="54">
        <v>0.5</v>
      </c>
      <c r="F14" s="55">
        <f ca="1">F12-3</f>
        <v>45783</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00000000000003" customHeight="1" x14ac:dyDescent="0.3">
      <c r="A15" s="9"/>
      <c r="B15" s="57" t="s">
        <v>13</v>
      </c>
      <c r="C15" s="53" t="s">
        <v>21</v>
      </c>
      <c r="D15" s="53"/>
      <c r="E15" s="54"/>
      <c r="F15" s="55">
        <f ca="1">F12+20</f>
        <v>45806</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00000000000003" customHeight="1" x14ac:dyDescent="0.3">
      <c r="A16" s="9"/>
      <c r="B16" s="57" t="s">
        <v>14</v>
      </c>
      <c r="C16" s="53" t="s">
        <v>23</v>
      </c>
      <c r="D16" s="53"/>
      <c r="E16" s="54">
        <v>0.1</v>
      </c>
      <c r="F16" s="55">
        <f ca="1">F12+6</f>
        <v>45792</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00000000000003" customHeight="1" x14ac:dyDescent="0.3">
      <c r="A17" s="10"/>
      <c r="B17" s="98"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00000000000003" customHeight="1" x14ac:dyDescent="0.3">
      <c r="A18" s="10"/>
      <c r="B18" s="57" t="s">
        <v>10</v>
      </c>
      <c r="C18" s="53" t="s">
        <v>24</v>
      </c>
      <c r="D18" s="53"/>
      <c r="E18" s="54">
        <v>0.6</v>
      </c>
      <c r="F18" s="55">
        <f ca="1">F12+6</f>
        <v>45792</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00000000000003" customHeight="1" x14ac:dyDescent="0.3">
      <c r="A19" s="9"/>
      <c r="B19" s="57" t="s">
        <v>11</v>
      </c>
      <c r="C19" s="53" t="s">
        <v>25</v>
      </c>
      <c r="D19" s="53"/>
      <c r="E19" s="54">
        <v>0.5</v>
      </c>
      <c r="F19" s="55">
        <f ca="1">F18+2</f>
        <v>45794</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00000000000003" customHeight="1" x14ac:dyDescent="0.3">
      <c r="A20" s="9"/>
      <c r="B20" s="57" t="s">
        <v>12</v>
      </c>
      <c r="C20" s="53" t="s">
        <v>22</v>
      </c>
      <c r="D20" s="53"/>
      <c r="E20" s="54">
        <v>0.33</v>
      </c>
      <c r="F20" s="55">
        <f ca="1">F19+5</f>
        <v>45799</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00000000000003" customHeight="1" x14ac:dyDescent="0.3">
      <c r="A21" s="9"/>
      <c r="B21" s="57" t="s">
        <v>13</v>
      </c>
      <c r="C21" s="53" t="s">
        <v>21</v>
      </c>
      <c r="D21" s="53"/>
      <c r="E21" s="54"/>
      <c r="F21" s="55">
        <f ca="1">F20+2</f>
        <v>45801</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00000000000003" customHeight="1" x14ac:dyDescent="0.3">
      <c r="A22" s="9"/>
      <c r="B22" s="57" t="s">
        <v>14</v>
      </c>
      <c r="C22" s="53"/>
      <c r="D22" s="53"/>
      <c r="E22" s="54"/>
      <c r="F22" s="55">
        <f ca="1">F21+1</f>
        <v>45802</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00000000000003" customHeight="1" x14ac:dyDescent="0.3">
      <c r="A23" s="9"/>
      <c r="B23" s="98"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00000000000003" customHeight="1" x14ac:dyDescent="0.3">
      <c r="A24" s="9"/>
      <c r="B24" s="57" t="s">
        <v>10</v>
      </c>
      <c r="C24" s="53" t="s">
        <v>25</v>
      </c>
      <c r="D24" s="53"/>
      <c r="E24" s="54"/>
      <c r="F24" s="55">
        <f ca="1">F12+15</f>
        <v>45801</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00000000000003" customHeight="1" x14ac:dyDescent="0.3">
      <c r="A25" s="9"/>
      <c r="B25" s="57" t="s">
        <v>11</v>
      </c>
      <c r="C25" s="53" t="s">
        <v>23</v>
      </c>
      <c r="D25" s="53"/>
      <c r="E25" s="54"/>
      <c r="F25" s="55">
        <f ca="1">F24+3</f>
        <v>45804</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00000000000003" customHeight="1" x14ac:dyDescent="0.3">
      <c r="A26" s="9"/>
      <c r="B26" s="57" t="s">
        <v>12</v>
      </c>
      <c r="C26" s="53" t="s">
        <v>25</v>
      </c>
      <c r="D26" s="53"/>
      <c r="E26" s="54"/>
      <c r="F26" s="55">
        <f ca="1">F25+15</f>
        <v>45819</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00000000000003" customHeight="1" x14ac:dyDescent="0.3">
      <c r="A27" s="9"/>
      <c r="B27" s="57" t="s">
        <v>13</v>
      </c>
      <c r="C27" s="53" t="s">
        <v>20</v>
      </c>
      <c r="D27" s="53"/>
      <c r="E27" s="54"/>
      <c r="F27" s="55">
        <f ca="1">F21+22</f>
        <v>45823</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00000000000003" customHeight="1" x14ac:dyDescent="0.3">
      <c r="A28" s="9"/>
      <c r="B28" s="57" t="s">
        <v>14</v>
      </c>
      <c r="C28" s="53" t="s">
        <v>22</v>
      </c>
      <c r="D28" s="53"/>
      <c r="E28" s="54"/>
      <c r="F28" s="55">
        <f ca="1">F16</f>
        <v>45792</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00000000000003" customHeight="1" x14ac:dyDescent="0.3">
      <c r="A29" s="9"/>
      <c r="B29" s="98"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00000000000003" customHeight="1" x14ac:dyDescent="0.3">
      <c r="A30" s="9"/>
      <c r="B30" s="57" t="s">
        <v>10</v>
      </c>
      <c r="C30" s="53"/>
      <c r="D30" s="53"/>
      <c r="E30" s="54"/>
      <c r="F30" s="55">
        <f ca="1">F27+3</f>
        <v>45826</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00000000000003" customHeight="1" x14ac:dyDescent="0.3">
      <c r="A31" s="9"/>
      <c r="B31" s="57" t="s">
        <v>11</v>
      </c>
      <c r="C31" s="53"/>
      <c r="D31" s="53"/>
      <c r="E31" s="54"/>
      <c r="F31" s="55">
        <f ca="1">F30+14</f>
        <v>45840</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00000000000003" customHeight="1" x14ac:dyDescent="0.3">
      <c r="A32" s="9"/>
      <c r="B32" s="57" t="s">
        <v>12</v>
      </c>
      <c r="C32" s="53" t="s">
        <v>21</v>
      </c>
      <c r="D32" s="53"/>
      <c r="E32" s="54"/>
      <c r="F32" s="55">
        <f ca="1">F31+42</f>
        <v>45882</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00000000000003" customHeight="1" x14ac:dyDescent="0.3">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00000000000003" customHeight="1" x14ac:dyDescent="0.3">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00000000000003" customHeight="1" x14ac:dyDescent="0.3">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0"/>
    </row>
    <row r="36" spans="1:65" s="1" customFormat="1" ht="40.200000000000003" customHeight="1" x14ac:dyDescent="0.3">
      <c r="A36" s="10"/>
      <c r="B36" s="100" t="s">
        <v>18</v>
      </c>
      <c r="C36" s="53"/>
      <c r="D36" s="53"/>
      <c r="E36" s="67"/>
      <c r="F36" s="76"/>
      <c r="G36" s="77"/>
      <c r="H36" s="53"/>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26" priority="1">
      <formula>AND(TODAY()&gt;=I$7,TODAY()&lt;J$7)</formula>
    </cfRule>
  </conditionalFormatting>
  <conditionalFormatting sqref="I6:AM6">
    <cfRule type="expression" dxfId="25" priority="4">
      <formula>I$7&lt;=EOMONTH($I$7,0)</formula>
    </cfRule>
  </conditionalFormatting>
  <conditionalFormatting sqref="J6:BL6">
    <cfRule type="expression" dxfId="24" priority="3">
      <formula>AND(J$7&lt;=EOMONTH($I$7,2),J$7&gt;EOMONTH($I$7,0),J$7&gt;EOMONTH($I$7,1))</formula>
    </cfRule>
  </conditionalFormatting>
  <conditionalFormatting sqref="I6:BL6">
    <cfRule type="expression" dxfId="23" priority="2">
      <formula>AND(I$7&lt;=EOMONTH($I$7,1),I$7&gt;EOMONTH($I$7,0))</formula>
    </cfRule>
  </conditionalFormatting>
  <conditionalFormatting sqref="I10:BL35">
    <cfRule type="expression" dxfId="22" priority="7" stopIfTrue="1">
      <formula>AND($C10="Riesgo bajo",I$7&gt;=$F10,I$7&lt;=$F10+$G10-1)</formula>
    </cfRule>
    <cfRule type="expression" dxfId="21" priority="8" stopIfTrue="1">
      <formula>AND($C10="Riesgo alto",I$7&gt;=$F10,I$7&lt;=$F10+$G10-1)</formula>
    </cfRule>
    <cfRule type="expression" dxfId="20" priority="9" stopIfTrue="1">
      <formula>AND($C10="Según lo previsto",I$7&gt;=$F10,I$7&lt;=$F10+$G10-1)</formula>
    </cfRule>
    <cfRule type="expression" dxfId="19" priority="10" stopIfTrue="1">
      <formula>AND($C10="Riesgo medio",I$7&gt;=$F10,I$7&lt;=$F10+$G10-1)</formula>
    </cfRule>
    <cfRule type="expression" dxfId="18" priority="11" stopIfTrue="1">
      <formula>AND(LEN($C10)=0,I$7&gt;=$F10,I$7&lt;=$F10+$G10-1)</formula>
    </cfRule>
  </conditionalFormatting>
  <dataValidations count="13">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5"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6" xr:uid="{659FD5CB-B62B-4854-B8A9-29F1F70930AC}"/>
    <dataValidation allowBlank="1" showInputMessage="1" showErrorMessage="1" prompt="Esta es una fila vacía" sqref="A35" xr:uid="{60F6BB2A-523D-41BA-B324-85E19FB9FF7E}"/>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 de desplazamiento 1">
              <controlPr defaultSize="0" autoPict="0" altText="Barra de desplazamiento para desplazarse por la escala de tiempo del proyecto Ghantt.">
                <anchor moveWithCells="1">
                  <from>
                    <xdr:col>8</xdr:col>
                    <xdr:colOff>30480</xdr:colOff>
                    <xdr:row>7</xdr:row>
                    <xdr:rowOff>60960</xdr:rowOff>
                  </from>
                  <to>
                    <xdr:col>64</xdr:col>
                    <xdr:colOff>7620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19"/>
  <sheetViews>
    <sheetView showGridLines="0" tabSelected="1" showRuler="0" topLeftCell="A7" zoomScale="77" zoomScaleNormal="100" zoomScalePageLayoutView="70" workbookViewId="0">
      <selection activeCell="O12" sqref="O12"/>
    </sheetView>
  </sheetViews>
  <sheetFormatPr baseColWidth="10" defaultColWidth="8.88671875" defaultRowHeight="30"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32" t="s">
        <v>3</v>
      </c>
      <c r="C2" s="132"/>
      <c r="D2" s="132"/>
      <c r="E2" s="132"/>
      <c r="F2" s="132"/>
      <c r="G2" s="132"/>
      <c r="H2" s="132"/>
      <c r="I2" s="133"/>
      <c r="J2" s="133"/>
      <c r="K2" s="133"/>
      <c r="L2" s="133"/>
      <c r="M2" s="133"/>
      <c r="N2" s="133"/>
      <c r="O2" s="134"/>
      <c r="P2" s="135"/>
      <c r="Q2" s="135"/>
      <c r="R2" s="135"/>
      <c r="S2" s="135"/>
      <c r="T2" s="135"/>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95" customHeight="1" x14ac:dyDescent="0.3">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3">
      <c r="A4" s="10"/>
      <c r="B4" s="48" t="s">
        <v>36</v>
      </c>
      <c r="C4" s="45"/>
      <c r="D4" s="46"/>
      <c r="E4" s="27"/>
      <c r="F4" s="28"/>
      <c r="G4" s="29" t="s">
        <v>30</v>
      </c>
      <c r="H4" s="27"/>
      <c r="I4" s="129" t="s">
        <v>25</v>
      </c>
      <c r="J4" s="129"/>
      <c r="K4" s="129"/>
      <c r="L4" s="129"/>
      <c r="M4" s="30"/>
      <c r="N4" s="130" t="s">
        <v>22</v>
      </c>
      <c r="O4" s="130"/>
      <c r="P4" s="130"/>
      <c r="Q4" s="130"/>
      <c r="R4" s="30"/>
      <c r="S4" s="131" t="s">
        <v>23</v>
      </c>
      <c r="T4" s="131"/>
      <c r="U4" s="131"/>
      <c r="V4" s="131"/>
      <c r="W4" s="30"/>
      <c r="X4" s="124" t="s">
        <v>24</v>
      </c>
      <c r="Y4" s="124"/>
      <c r="Z4" s="124"/>
      <c r="AA4" s="124"/>
      <c r="AB4" s="30"/>
      <c r="AC4" s="125" t="s">
        <v>32</v>
      </c>
      <c r="AD4" s="125"/>
      <c r="AE4" s="125"/>
      <c r="AF4" s="125"/>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
      <c r="A5" s="10"/>
      <c r="B5" s="49" t="s">
        <v>33</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4">
      <c r="A6" s="10"/>
      <c r="B6" s="44" t="s">
        <v>6</v>
      </c>
      <c r="C6" s="32">
        <v>45768</v>
      </c>
      <c r="D6" s="121"/>
      <c r="E6" s="30"/>
      <c r="F6" s="31"/>
      <c r="G6" s="30"/>
      <c r="H6" s="27"/>
      <c r="I6" s="85" t="str">
        <f ca="1">TEXT(I7,"mmmm")</f>
        <v>mayo</v>
      </c>
      <c r="J6" s="85"/>
      <c r="K6" s="85"/>
      <c r="L6" s="85"/>
      <c r="M6" s="85"/>
      <c r="N6" s="85"/>
      <c r="O6" s="85"/>
      <c r="P6" s="85" t="str">
        <f ca="1">IF(TEXT(P7,"mmmm")=I6,"",TEXT(P7,"mmmm"))</f>
        <v/>
      </c>
      <c r="Q6" s="85"/>
      <c r="R6" s="85"/>
      <c r="S6" s="85"/>
      <c r="T6" s="85"/>
      <c r="U6" s="85"/>
      <c r="V6" s="85"/>
      <c r="W6" s="85" t="str">
        <f ca="1">IF(OR(TEXT(W7,"mmmm")=P6,TEXT(W7,"mmmm")=I6),"",TEXT(W7,"mmmm"))</f>
        <v/>
      </c>
      <c r="X6" s="85"/>
      <c r="Y6" s="85"/>
      <c r="Z6" s="85"/>
      <c r="AA6" s="85"/>
      <c r="AB6" s="85"/>
      <c r="AC6" s="85"/>
      <c r="AD6" s="85" t="str">
        <f ca="1">IF(OR(TEXT(AD7,"mmmm")=W6,TEXT(AD7,"mmmm")=P6,TEXT(AD7,"mmmm")=I6),"",TEXT(AD7,"mmmm"))</f>
        <v>junio</v>
      </c>
      <c r="AE6" s="85"/>
      <c r="AF6" s="85"/>
      <c r="AG6" s="85"/>
      <c r="AH6" s="85"/>
      <c r="AI6" s="85"/>
      <c r="AJ6" s="85"/>
      <c r="AK6" s="85" t="str">
        <f ca="1">IF(OR(TEXT(AK7,"mmmm")=AD6,TEXT(AK7,"mmmm")=W6,TEXT(AK7,"mmmm")=P6,TEXT(AK7,"mmmm")=I6),"",TEXT(AK7,"mmmm"))</f>
        <v/>
      </c>
      <c r="AL6" s="85"/>
      <c r="AM6" s="85"/>
      <c r="AN6" s="85"/>
      <c r="AO6" s="85"/>
      <c r="AP6" s="85"/>
      <c r="AQ6" s="85"/>
      <c r="AR6" s="85" t="str">
        <f ca="1">IF(OR(TEXT(AR7,"mmmm")=AK6,TEXT(AR7,"mmmm")=AD6,TEXT(AR7,"mmmm")=W6,TEXT(AR7,"mmmm")=P6),"",TEXT(AR7,"mmmm"))</f>
        <v/>
      </c>
      <c r="AS6" s="85"/>
      <c r="AT6" s="85"/>
      <c r="AU6" s="85"/>
      <c r="AV6" s="85"/>
      <c r="AW6" s="85"/>
      <c r="AX6" s="85"/>
      <c r="AY6" s="85" t="str">
        <f ca="1">IF(OR(TEXT(AY7,"mmmm")=AR6,TEXT(AY7,"mmmm")=AK6,TEXT(AY7,"mmmm")=AD6,TEXT(AY7,"mmmm")=W6),"",TEXT(AY7,"mmmm"))</f>
        <v/>
      </c>
      <c r="AZ6" s="85"/>
      <c r="BA6" s="85"/>
      <c r="BB6" s="86"/>
      <c r="BC6" s="58"/>
      <c r="BD6" s="58"/>
      <c r="BE6" s="58"/>
      <c r="BF6" s="58" t="str">
        <f ca="1">IF(OR(TEXT(BF7,"mmmm")=AY6,TEXT(BF7,"mmmm")=AR6,TEXT(BF7,"mmmm")=AK6,TEXT(BF7,"mmmm")=AD6),"",TEXT(BF7,"mmmm"))</f>
        <v/>
      </c>
      <c r="BG6" s="58"/>
      <c r="BH6" s="58"/>
      <c r="BI6" s="58"/>
      <c r="BJ6" s="58"/>
      <c r="BK6" s="58"/>
      <c r="BL6" s="58"/>
      <c r="BM6" s="30"/>
    </row>
    <row r="7" spans="1:68" ht="30" customHeight="1" x14ac:dyDescent="0.3">
      <c r="A7" s="10"/>
      <c r="B7" s="44" t="s">
        <v>7</v>
      </c>
      <c r="C7" s="33">
        <v>20</v>
      </c>
      <c r="D7" s="47"/>
      <c r="E7" s="27"/>
      <c r="F7" s="27"/>
      <c r="G7" s="27"/>
      <c r="H7" s="27"/>
      <c r="I7" s="114">
        <f ca="1">IFERROR(Inicio_del_proyecto+Incremento_de_desplazamiento,TODAY())</f>
        <v>45788</v>
      </c>
      <c r="J7" s="115">
        <f ca="1">I7+1</f>
        <v>45789</v>
      </c>
      <c r="K7" s="115">
        <f t="shared" ref="K7:AX7" ca="1" si="0">J7+1</f>
        <v>45790</v>
      </c>
      <c r="L7" s="115">
        <f t="shared" ca="1" si="0"/>
        <v>45791</v>
      </c>
      <c r="M7" s="115">
        <f t="shared" ca="1" si="0"/>
        <v>45792</v>
      </c>
      <c r="N7" s="115">
        <f t="shared" ca="1" si="0"/>
        <v>45793</v>
      </c>
      <c r="O7" s="116">
        <f t="shared" ca="1" si="0"/>
        <v>45794</v>
      </c>
      <c r="P7" s="115">
        <f ca="1">O7+1</f>
        <v>45795</v>
      </c>
      <c r="Q7" s="115">
        <f ca="1">P7+1</f>
        <v>45796</v>
      </c>
      <c r="R7" s="115">
        <f t="shared" ca="1" si="0"/>
        <v>45797</v>
      </c>
      <c r="S7" s="115">
        <f t="shared" ca="1" si="0"/>
        <v>45798</v>
      </c>
      <c r="T7" s="115">
        <f t="shared" ca="1" si="0"/>
        <v>45799</v>
      </c>
      <c r="U7" s="115">
        <f t="shared" ca="1" si="0"/>
        <v>45800</v>
      </c>
      <c r="V7" s="116">
        <f t="shared" ca="1" si="0"/>
        <v>45801</v>
      </c>
      <c r="W7" s="115">
        <f ca="1">V7+1</f>
        <v>45802</v>
      </c>
      <c r="X7" s="115">
        <f ca="1">W7+1</f>
        <v>45803</v>
      </c>
      <c r="Y7" s="115">
        <f t="shared" ca="1" si="0"/>
        <v>45804</v>
      </c>
      <c r="Z7" s="115">
        <f t="shared" ca="1" si="0"/>
        <v>45805</v>
      </c>
      <c r="AA7" s="115">
        <f t="shared" ca="1" si="0"/>
        <v>45806</v>
      </c>
      <c r="AB7" s="115">
        <f t="shared" ca="1" si="0"/>
        <v>45807</v>
      </c>
      <c r="AC7" s="116">
        <f t="shared" ca="1" si="0"/>
        <v>45808</v>
      </c>
      <c r="AD7" s="115">
        <f ca="1">AC7+1</f>
        <v>45809</v>
      </c>
      <c r="AE7" s="115">
        <f ca="1">AD7+1</f>
        <v>45810</v>
      </c>
      <c r="AF7" s="115">
        <f t="shared" ca="1" si="0"/>
        <v>45811</v>
      </c>
      <c r="AG7" s="115">
        <f t="shared" ca="1" si="0"/>
        <v>45812</v>
      </c>
      <c r="AH7" s="115">
        <f t="shared" ca="1" si="0"/>
        <v>45813</v>
      </c>
      <c r="AI7" s="115">
        <f t="shared" ca="1" si="0"/>
        <v>45814</v>
      </c>
      <c r="AJ7" s="116">
        <f t="shared" ca="1" si="0"/>
        <v>45815</v>
      </c>
      <c r="AK7" s="115">
        <f ca="1">AJ7+1</f>
        <v>45816</v>
      </c>
      <c r="AL7" s="115">
        <f ca="1">AK7+1</f>
        <v>45817</v>
      </c>
      <c r="AM7" s="115">
        <f t="shared" ca="1" si="0"/>
        <v>45818</v>
      </c>
      <c r="AN7" s="115">
        <f t="shared" ca="1" si="0"/>
        <v>45819</v>
      </c>
      <c r="AO7" s="115">
        <f t="shared" ca="1" si="0"/>
        <v>45820</v>
      </c>
      <c r="AP7" s="115">
        <f t="shared" ca="1" si="0"/>
        <v>45821</v>
      </c>
      <c r="AQ7" s="116">
        <f t="shared" ca="1" si="0"/>
        <v>45822</v>
      </c>
      <c r="AR7" s="115">
        <f ca="1">AQ7+1</f>
        <v>45823</v>
      </c>
      <c r="AS7" s="115">
        <f ca="1">AR7+1</f>
        <v>45824</v>
      </c>
      <c r="AT7" s="115">
        <f t="shared" ca="1" si="0"/>
        <v>45825</v>
      </c>
      <c r="AU7" s="115">
        <f t="shared" ca="1" si="0"/>
        <v>45826</v>
      </c>
      <c r="AV7" s="115">
        <f t="shared" ca="1" si="0"/>
        <v>45827</v>
      </c>
      <c r="AW7" s="115">
        <f t="shared" ca="1" si="0"/>
        <v>45828</v>
      </c>
      <c r="AX7" s="116">
        <f t="shared" ca="1" si="0"/>
        <v>45829</v>
      </c>
      <c r="AY7" s="115">
        <f ca="1">AX7+1</f>
        <v>45830</v>
      </c>
      <c r="AZ7" s="115">
        <f ca="1">AY7+1</f>
        <v>45831</v>
      </c>
      <c r="BA7" s="115">
        <f t="shared" ref="BA7:BE7" ca="1" si="1">AZ7+1</f>
        <v>45832</v>
      </c>
      <c r="BB7" s="115">
        <f t="shared" ca="1" si="1"/>
        <v>45833</v>
      </c>
      <c r="BC7" s="115">
        <f t="shared" ca="1" si="1"/>
        <v>45834</v>
      </c>
      <c r="BD7" s="115">
        <f t="shared" ca="1" si="1"/>
        <v>45835</v>
      </c>
      <c r="BE7" s="116">
        <f t="shared" ca="1" si="1"/>
        <v>45836</v>
      </c>
      <c r="BF7" s="115">
        <f ca="1">BE7+1</f>
        <v>45837</v>
      </c>
      <c r="BG7" s="115">
        <f ca="1">BF7+1</f>
        <v>45838</v>
      </c>
      <c r="BH7" s="115">
        <f t="shared" ref="BH7:BL7" ca="1" si="2">BG7+1</f>
        <v>45839</v>
      </c>
      <c r="BI7" s="115">
        <f t="shared" ca="1" si="2"/>
        <v>45840</v>
      </c>
      <c r="BJ7" s="115">
        <f t="shared" ca="1" si="2"/>
        <v>45841</v>
      </c>
      <c r="BK7" s="115">
        <f t="shared" ca="1" si="2"/>
        <v>45842</v>
      </c>
      <c r="BL7" s="117">
        <f t="shared" ca="1" si="2"/>
        <v>45843</v>
      </c>
      <c r="BM7" s="30"/>
    </row>
    <row r="8" spans="1:68" ht="19.95" customHeight="1" x14ac:dyDescent="0.3">
      <c r="A8" s="10"/>
      <c r="B8" s="46"/>
      <c r="C8" s="46"/>
      <c r="D8" s="46"/>
      <c r="E8" s="27"/>
      <c r="F8" s="27"/>
      <c r="G8" s="27"/>
      <c r="H8" s="27"/>
      <c r="I8" s="118"/>
      <c r="J8" s="119"/>
      <c r="K8" s="119"/>
      <c r="L8" s="119"/>
      <c r="M8" s="119"/>
      <c r="N8" s="119"/>
      <c r="O8" s="119"/>
      <c r="P8" s="118"/>
      <c r="Q8" s="119"/>
      <c r="R8" s="119"/>
      <c r="S8" s="119"/>
      <c r="T8" s="119"/>
      <c r="U8" s="119"/>
      <c r="V8" s="119"/>
      <c r="W8" s="118"/>
      <c r="X8" s="119"/>
      <c r="Y8" s="119"/>
      <c r="Z8" s="119"/>
      <c r="AA8" s="119"/>
      <c r="AB8" s="119"/>
      <c r="AC8" s="119"/>
      <c r="AD8" s="118"/>
      <c r="AE8" s="119"/>
      <c r="AF8" s="119"/>
      <c r="AG8" s="119"/>
      <c r="AH8" s="119"/>
      <c r="AI8" s="119"/>
      <c r="AJ8" s="119"/>
      <c r="AK8" s="118"/>
      <c r="AL8" s="119"/>
      <c r="AM8" s="119"/>
      <c r="AN8" s="119"/>
      <c r="AO8" s="119"/>
      <c r="AP8" s="119"/>
      <c r="AQ8" s="119"/>
      <c r="AR8" s="118"/>
      <c r="AS8" s="119"/>
      <c r="AT8" s="119"/>
      <c r="AU8" s="119"/>
      <c r="AV8" s="119"/>
      <c r="AW8" s="119"/>
      <c r="AX8" s="119"/>
      <c r="AY8" s="118"/>
      <c r="AZ8" s="119"/>
      <c r="BA8" s="119"/>
      <c r="BB8" s="119"/>
      <c r="BC8" s="119"/>
      <c r="BD8" s="119"/>
      <c r="BE8" s="119"/>
      <c r="BF8" s="118"/>
      <c r="BG8" s="119"/>
      <c r="BH8" s="119"/>
      <c r="BI8" s="119"/>
      <c r="BJ8" s="119"/>
      <c r="BK8" s="119"/>
      <c r="BL8" s="120"/>
      <c r="BM8" s="30"/>
    </row>
    <row r="9" spans="1:68" ht="40.200000000000003" customHeight="1" x14ac:dyDescent="0.3">
      <c r="A9" s="10"/>
      <c r="B9" s="101" t="s">
        <v>8</v>
      </c>
      <c r="C9" s="102" t="s">
        <v>19</v>
      </c>
      <c r="D9" s="102" t="s">
        <v>26</v>
      </c>
      <c r="E9" s="102" t="s">
        <v>28</v>
      </c>
      <c r="F9" s="102" t="s">
        <v>29</v>
      </c>
      <c r="G9" s="102" t="s">
        <v>31</v>
      </c>
      <c r="H9" s="43"/>
      <c r="I9" s="35" t="str">
        <f t="shared" ref="I9:BL9" ca="1" si="3">LEFT(TEXT(I7,"ddd"),1)</f>
        <v>d</v>
      </c>
      <c r="J9" s="35" t="str">
        <f t="shared" ca="1" si="3"/>
        <v>l</v>
      </c>
      <c r="K9" s="35" t="str">
        <f t="shared" ca="1" si="3"/>
        <v>m</v>
      </c>
      <c r="L9" s="35" t="str">
        <f t="shared" ca="1" si="3"/>
        <v>m</v>
      </c>
      <c r="M9" s="35" t="str">
        <f t="shared" ca="1" si="3"/>
        <v>j</v>
      </c>
      <c r="N9" s="35" t="str">
        <f t="shared" ca="1" si="3"/>
        <v>v</v>
      </c>
      <c r="O9" s="35" t="str">
        <f t="shared" ca="1" si="3"/>
        <v>s</v>
      </c>
      <c r="P9" s="35" t="str">
        <f t="shared" ca="1" si="3"/>
        <v>d</v>
      </c>
      <c r="Q9" s="35" t="str">
        <f t="shared" ca="1" si="3"/>
        <v>l</v>
      </c>
      <c r="R9" s="35" t="str">
        <f t="shared" ca="1" si="3"/>
        <v>m</v>
      </c>
      <c r="S9" s="35" t="str">
        <f t="shared" ca="1" si="3"/>
        <v>m</v>
      </c>
      <c r="T9" s="35" t="str">
        <f t="shared" ca="1" si="3"/>
        <v>j</v>
      </c>
      <c r="U9" s="35" t="str">
        <f t="shared" ca="1" si="3"/>
        <v>v</v>
      </c>
      <c r="V9" s="35" t="str">
        <f t="shared" ca="1" si="3"/>
        <v>s</v>
      </c>
      <c r="W9" s="35" t="str">
        <f t="shared" ca="1" si="3"/>
        <v>d</v>
      </c>
      <c r="X9" s="35" t="str">
        <f t="shared" ca="1" si="3"/>
        <v>l</v>
      </c>
      <c r="Y9" s="35" t="str">
        <f t="shared" ca="1" si="3"/>
        <v>m</v>
      </c>
      <c r="Z9" s="35" t="str">
        <f t="shared" ca="1" si="3"/>
        <v>m</v>
      </c>
      <c r="AA9" s="35" t="str">
        <f t="shared" ca="1" si="3"/>
        <v>j</v>
      </c>
      <c r="AB9" s="35" t="str">
        <f t="shared" ca="1" si="3"/>
        <v>v</v>
      </c>
      <c r="AC9" s="35" t="str">
        <f t="shared" ca="1" si="3"/>
        <v>s</v>
      </c>
      <c r="AD9" s="35" t="str">
        <f t="shared" ca="1" si="3"/>
        <v>d</v>
      </c>
      <c r="AE9" s="35" t="str">
        <f t="shared" ca="1" si="3"/>
        <v>l</v>
      </c>
      <c r="AF9" s="35" t="str">
        <f t="shared" ca="1" si="3"/>
        <v>m</v>
      </c>
      <c r="AG9" s="35" t="str">
        <f t="shared" ca="1" si="3"/>
        <v>m</v>
      </c>
      <c r="AH9" s="35" t="str">
        <f t="shared" ca="1" si="3"/>
        <v>j</v>
      </c>
      <c r="AI9" s="35" t="str">
        <f t="shared" ca="1" si="3"/>
        <v>v</v>
      </c>
      <c r="AJ9" s="35" t="str">
        <f t="shared" ca="1" si="3"/>
        <v>s</v>
      </c>
      <c r="AK9" s="35" t="str">
        <f t="shared" ca="1" si="3"/>
        <v>d</v>
      </c>
      <c r="AL9" s="35" t="str">
        <f t="shared" ca="1" si="3"/>
        <v>l</v>
      </c>
      <c r="AM9" s="35" t="str">
        <f t="shared" ca="1" si="3"/>
        <v>m</v>
      </c>
      <c r="AN9" s="35" t="str">
        <f t="shared" ca="1" si="3"/>
        <v>m</v>
      </c>
      <c r="AO9" s="35" t="str">
        <f t="shared" ca="1" si="3"/>
        <v>j</v>
      </c>
      <c r="AP9" s="35" t="str">
        <f t="shared" ca="1" si="3"/>
        <v>v</v>
      </c>
      <c r="AQ9" s="35" t="str">
        <f t="shared" ca="1" si="3"/>
        <v>s</v>
      </c>
      <c r="AR9" s="35" t="str">
        <f t="shared" ca="1" si="3"/>
        <v>d</v>
      </c>
      <c r="AS9" s="35" t="str">
        <f t="shared" ca="1" si="3"/>
        <v>l</v>
      </c>
      <c r="AT9" s="35" t="str">
        <f t="shared" ca="1" si="3"/>
        <v>m</v>
      </c>
      <c r="AU9" s="35" t="str">
        <f t="shared" ca="1" si="3"/>
        <v>m</v>
      </c>
      <c r="AV9" s="35" t="str">
        <f t="shared" ca="1" si="3"/>
        <v>j</v>
      </c>
      <c r="AW9" s="35" t="str">
        <f t="shared" ca="1" si="3"/>
        <v>v</v>
      </c>
      <c r="AX9" s="35" t="str">
        <f t="shared" ca="1" si="3"/>
        <v>s</v>
      </c>
      <c r="AY9" s="35" t="str">
        <f t="shared" ca="1" si="3"/>
        <v>d</v>
      </c>
      <c r="AZ9" s="35" t="str">
        <f t="shared" ca="1" si="3"/>
        <v>l</v>
      </c>
      <c r="BA9" s="35" t="str">
        <f t="shared" ca="1" si="3"/>
        <v>m</v>
      </c>
      <c r="BB9" s="35" t="str">
        <f t="shared" ca="1" si="3"/>
        <v>m</v>
      </c>
      <c r="BC9" s="35" t="str">
        <f t="shared" ca="1" si="3"/>
        <v>j</v>
      </c>
      <c r="BD9" s="35" t="str">
        <f t="shared" ca="1" si="3"/>
        <v>v</v>
      </c>
      <c r="BE9" s="35" t="str">
        <f t="shared" ca="1" si="3"/>
        <v>s</v>
      </c>
      <c r="BF9" s="35" t="str">
        <f t="shared" ca="1" si="3"/>
        <v>d</v>
      </c>
      <c r="BG9" s="35" t="str">
        <f t="shared" ca="1" si="3"/>
        <v>l</v>
      </c>
      <c r="BH9" s="35" t="str">
        <f t="shared" ca="1" si="3"/>
        <v>m</v>
      </c>
      <c r="BI9" s="35" t="str">
        <f t="shared" ca="1" si="3"/>
        <v>m</v>
      </c>
      <c r="BJ9" s="35" t="str">
        <f t="shared" ca="1" si="3"/>
        <v>j</v>
      </c>
      <c r="BK9" s="35" t="str">
        <f t="shared" ca="1" si="3"/>
        <v>v</v>
      </c>
      <c r="BL9" s="35" t="str">
        <f t="shared" ca="1" si="3"/>
        <v>s</v>
      </c>
      <c r="BM9" s="30"/>
    </row>
    <row r="10" spans="1:68" ht="30" hidden="1" customHeight="1" thickBot="1" x14ac:dyDescent="0.35">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200000000000003" customHeight="1" x14ac:dyDescent="0.3">
      <c r="A11" s="10"/>
      <c r="B11" s="103" t="s">
        <v>9</v>
      </c>
      <c r="C11" s="19"/>
      <c r="D11" s="19"/>
      <c r="E11" s="20"/>
      <c r="F11" s="21"/>
      <c r="G11" s="22"/>
      <c r="H11" s="17"/>
      <c r="I11" s="42" t="str">
        <f t="shared" ref="I11:X16" ca="1" si="4">IF(AND($C11="Objetivo",I$7&gt;=$F11,I$7&lt;=$F11+$G11-1),2,IF(AND($C11="Hito",I$7&gt;=$F11,I$7&lt;=$F11+$G11-1),1,""))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16" ca="1" si="5">IF(AND($C11="Objetivo",Y$7&gt;=$F11,Y$7&lt;=$F11+$G11-1),2,IF(AND($C11="Hito",Y$7&gt;=$F11,Y$7&lt;=$F11+$G11-1),1,""))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16" ca="1" si="6">IF(AND($C11="Objetivo",AO$7&gt;=$F11,AO$7&lt;=$F11+$G11-1),2,IF(AND($C11="Hito",AO$7&gt;=$F11,AO$7&lt;=$F11+$G11-1),1,""))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16" ca="1" si="7">IF(AND($C11="Objetivo",BE$7&gt;=$F11,BE$7&lt;=$F11+$G11-1),2,IF(AND($C11="Hito",BE$7&gt;=$F11,BE$7&lt;=$F11+$G11-1),1,""))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200000000000003" customHeight="1" x14ac:dyDescent="0.3">
      <c r="A12" s="10"/>
      <c r="B12" s="23" t="s">
        <v>34</v>
      </c>
      <c r="C12" s="19" t="s">
        <v>20</v>
      </c>
      <c r="D12" s="19" t="s">
        <v>35</v>
      </c>
      <c r="E12" s="20">
        <v>1</v>
      </c>
      <c r="F12" s="21">
        <v>45770</v>
      </c>
      <c r="G12" s="22">
        <v>3</v>
      </c>
      <c r="H12" s="17"/>
      <c r="I12" s="42" t="str">
        <f ca="1">IF(AND($C12="Objetivo",I$7&gt;=$F12,I$7&lt;=$F12+$G12-1),2,IF(AND($C12="Hito",I$7&gt;=$F12,I$7&lt;=$F12+$G12-1),1,""))</f>
        <v/>
      </c>
      <c r="J12" s="25" t="str">
        <f t="shared" ca="1" si="4"/>
        <v/>
      </c>
      <c r="K12" s="25" t="str">
        <f t="shared" ca="1" si="4"/>
        <v/>
      </c>
      <c r="L12" s="25" t="str">
        <f t="shared" ca="1" si="4"/>
        <v/>
      </c>
      <c r="M12" s="25" t="str">
        <f t="shared" ca="1" si="4"/>
        <v/>
      </c>
      <c r="N12" s="25" t="str">
        <f t="shared" ca="1" si="4"/>
        <v/>
      </c>
      <c r="O12" s="25" t="str">
        <f ca="1">IF(AND($C12="Objetivo",O$7&gt;=$F12,O$7&lt;=$F12+$G12-1),Oscuro!N172,IF(AND($C12="Hito",O$7&gt;=$F12,O$7&lt;=$F12+$G12-1),1,""))</f>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200000000000003" customHeight="1" x14ac:dyDescent="0.3">
      <c r="A13" s="10"/>
      <c r="B13" s="23" t="s">
        <v>38</v>
      </c>
      <c r="C13" s="19" t="s">
        <v>25</v>
      </c>
      <c r="D13" s="19"/>
      <c r="E13" s="20"/>
      <c r="F13" s="21">
        <f ca="1">TODAY()+5</f>
        <v>45791</v>
      </c>
      <c r="G13" s="22">
        <v>1</v>
      </c>
      <c r="H13" s="17"/>
      <c r="I13" s="42" t="str">
        <f t="shared" ref="I13:I16" ca="1" si="8">IF(AND($C13="Objetivo",I$7&gt;=$F13,I$7&lt;=$F13+$G13-1),2,IF(AND($C13="Hito",I$7&gt;=$F13,I$7&lt;=$F13+$G13-1),1,""))</f>
        <v/>
      </c>
      <c r="J13" s="25" t="str">
        <f t="shared" ca="1" si="4"/>
        <v/>
      </c>
      <c r="K13" s="25" t="str">
        <f t="shared" ca="1" si="4"/>
        <v/>
      </c>
      <c r="L13" s="25" t="str">
        <f t="shared" ca="1" si="4"/>
        <v/>
      </c>
      <c r="M13" s="25" t="str">
        <f t="shared" ca="1" si="4"/>
        <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200000000000003" customHeight="1" x14ac:dyDescent="0.3">
      <c r="A14" s="9"/>
      <c r="B14" s="23" t="s">
        <v>37</v>
      </c>
      <c r="C14" s="19" t="s">
        <v>20</v>
      </c>
      <c r="D14" s="19"/>
      <c r="E14" s="20">
        <v>0.5</v>
      </c>
      <c r="F14" s="21">
        <f>F12-3</f>
        <v>45767</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200000000000003" customHeight="1" x14ac:dyDescent="0.3">
      <c r="A15" s="9"/>
      <c r="B15" s="23" t="s">
        <v>39</v>
      </c>
      <c r="C15" s="19" t="s">
        <v>25</v>
      </c>
      <c r="D15" s="19"/>
      <c r="E15" s="20"/>
      <c r="F15" s="21">
        <f>F12+20</f>
        <v>45790</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t="str">
        <f t="shared" ca="1" si="5"/>
        <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200000000000003" customHeight="1" x14ac:dyDescent="0.3">
      <c r="A16" s="9"/>
      <c r="B16" s="23" t="s">
        <v>40</v>
      </c>
      <c r="C16" s="19" t="s">
        <v>23</v>
      </c>
      <c r="D16" s="19"/>
      <c r="E16" s="20">
        <v>0.5</v>
      </c>
      <c r="F16" s="21">
        <f>F15+6</f>
        <v>45796</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200000000000003" customHeight="1" x14ac:dyDescent="0.3">
      <c r="A17" s="10"/>
      <c r="B17" s="99" t="s">
        <v>18</v>
      </c>
      <c r="C17" s="50"/>
      <c r="D17" s="50"/>
      <c r="E17" s="30"/>
      <c r="F17" s="51"/>
      <c r="G17" s="52"/>
      <c r="H17" s="17"/>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26"/>
    </row>
    <row r="18" spans="1:65" ht="30" customHeight="1" x14ac:dyDescent="0.3">
      <c r="D18" s="4"/>
      <c r="G18" s="11"/>
      <c r="H18" s="3"/>
    </row>
    <row r="19" spans="1:65" ht="30" customHeight="1" x14ac:dyDescent="0.3">
      <c r="D19" s="5"/>
    </row>
  </sheetData>
  <mergeCells count="8">
    <mergeCell ref="X4:AA4"/>
    <mergeCell ref="AC4:AF4"/>
    <mergeCell ref="B2:H2"/>
    <mergeCell ref="I2:N2"/>
    <mergeCell ref="O2:T2"/>
    <mergeCell ref="I4:L4"/>
    <mergeCell ref="N4:Q4"/>
    <mergeCell ref="S4:V4"/>
  </mergeCells>
  <conditionalFormatting sqref="E9:E17">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17">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16">
    <cfRule type="expression" dxfId="13" priority="7" stopIfTrue="1">
      <formula>AND($C10="Riesgo bajo",I$7&gt;=$F10,I$7&lt;=$F10+$G10-1)</formula>
    </cfRule>
    <cfRule type="expression" dxfId="12" priority="8" stopIfTrue="1">
      <formula>AND($C10="Riesgo alto",I$7&gt;=$F10,I$7&lt;=$F10+$G10-1)</formula>
    </cfRule>
    <cfRule type="expression" dxfId="11" priority="9" stopIfTrue="1">
      <formula>AND($C10="Según lo previsto",I$7&gt;=$F10,I$7&lt;=$F10+$G10-1)</formula>
    </cfRule>
    <cfRule type="expression" dxfId="10" priority="10" stopIfTrue="1">
      <formula>AND($C10="Riesgo medio",I$7&gt;=$F10,I$7&lt;=$F10+$G10-1)</formula>
    </cfRule>
    <cfRule type="expression" dxfId="9" priority="11" stopIfTrue="1">
      <formula>AND(LEN($C10)=0,I$7&gt;=$F10,I$7&lt;=$F10+$G10-1)</formula>
    </cfRule>
  </conditionalFormatting>
  <dataValidations count="12">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16"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fila marca el final de los datos del hito de Gantt. NO escriba nada en esta fila. _x000a_Para agregar más elementos, inserte las nuevas filas encima de esta._x000a_" sqref="A17"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30480</xdr:colOff>
                    <xdr:row>7</xdr:row>
                    <xdr:rowOff>60960</xdr:rowOff>
                  </from>
                  <to>
                    <xdr:col>64</xdr:col>
                    <xdr:colOff>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E9:E17</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I17:BL17</xm:sqref>
        </x14:conditionalFormatting>
        <x14:conditionalFormatting xmlns:xm="http://schemas.microsoft.com/office/excel/2006/main">
          <x14:cfRule type="iconSet" priority="52"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I10:BL16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zoomScaleNormal="100" zoomScalePageLayoutView="70" workbookViewId="0"/>
  </sheetViews>
  <sheetFormatPr baseColWidth="10" defaultColWidth="8.88671875" defaultRowHeight="30"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36" t="s">
        <v>3</v>
      </c>
      <c r="C2" s="136"/>
      <c r="D2" s="136"/>
      <c r="E2" s="136"/>
      <c r="F2" s="136"/>
      <c r="G2" s="136"/>
      <c r="H2" s="136"/>
      <c r="I2" s="137"/>
      <c r="J2" s="137"/>
      <c r="K2" s="137"/>
      <c r="L2" s="137"/>
      <c r="M2" s="137"/>
      <c r="N2" s="137"/>
      <c r="O2" s="138"/>
      <c r="P2" s="138"/>
      <c r="Q2" s="138"/>
      <c r="R2" s="138"/>
      <c r="S2" s="138"/>
      <c r="T2" s="138"/>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row>
    <row r="3" spans="1:68" ht="19.95" customHeight="1" x14ac:dyDescent="0.3">
      <c r="A3" s="10"/>
      <c r="B3" s="60"/>
      <c r="C3" s="61"/>
      <c r="D3" s="62"/>
      <c r="E3" s="62"/>
      <c r="F3" s="63"/>
      <c r="G3" s="62"/>
      <c r="H3" s="62"/>
      <c r="I3" s="75"/>
      <c r="J3" s="1"/>
      <c r="K3" s="1"/>
      <c r="L3" s="1"/>
    </row>
    <row r="4" spans="1:68" ht="30" customHeight="1" x14ac:dyDescent="0.3">
      <c r="A4" s="10"/>
      <c r="B4" s="64" t="s">
        <v>4</v>
      </c>
      <c r="C4" s="65"/>
      <c r="D4" s="66"/>
      <c r="E4" s="67"/>
      <c r="F4" s="68"/>
      <c r="G4" s="69" t="s">
        <v>30</v>
      </c>
      <c r="H4" s="67"/>
      <c r="I4" s="129" t="s">
        <v>25</v>
      </c>
      <c r="J4" s="129"/>
      <c r="K4" s="129"/>
      <c r="L4" s="129"/>
      <c r="N4" s="130" t="s">
        <v>22</v>
      </c>
      <c r="O4" s="130"/>
      <c r="P4" s="130"/>
      <c r="Q4" s="130"/>
      <c r="S4" s="131" t="s">
        <v>23</v>
      </c>
      <c r="T4" s="131"/>
      <c r="U4" s="131"/>
      <c r="V4" s="131"/>
      <c r="X4" s="124" t="s">
        <v>24</v>
      </c>
      <c r="Y4" s="124"/>
      <c r="Z4" s="124"/>
      <c r="AA4" s="124"/>
      <c r="AC4" s="125" t="s">
        <v>32</v>
      </c>
      <c r="AD4" s="125"/>
      <c r="AE4" s="125"/>
      <c r="AF4" s="125"/>
    </row>
    <row r="5" spans="1:68" ht="30" customHeight="1" x14ac:dyDescent="0.3">
      <c r="A5" s="10"/>
      <c r="B5" s="70" t="s">
        <v>5</v>
      </c>
      <c r="C5" s="66"/>
      <c r="D5" s="66"/>
      <c r="E5" s="67"/>
      <c r="F5" s="68"/>
      <c r="G5" s="67"/>
      <c r="H5" s="67"/>
    </row>
    <row r="6" spans="1:68" ht="30" customHeight="1" x14ac:dyDescent="0.4">
      <c r="A6" s="10"/>
      <c r="B6" s="71" t="s">
        <v>6</v>
      </c>
      <c r="C6" s="72" cm="1">
        <f t="array" aca="1" ref="C6" ca="1">IFERROR(IF(MIN(Hitos43524[Inicio])=0,TODAY(),B11(Hitos43524[Inicio])),TODAY())</f>
        <v>45786</v>
      </c>
      <c r="D6" s="72"/>
      <c r="E6" s="67"/>
      <c r="F6" s="68"/>
      <c r="G6" s="67"/>
      <c r="H6" s="67"/>
      <c r="I6" s="82" t="str">
        <f ca="1">TEXT(I7,"mmmm")</f>
        <v>mayo</v>
      </c>
      <c r="J6" s="82"/>
      <c r="K6" s="82"/>
      <c r="L6" s="82"/>
      <c r="M6" s="82"/>
      <c r="N6" s="82"/>
      <c r="O6" s="82"/>
      <c r="P6" s="82" t="str">
        <f ca="1">IF(TEXT(P7,"mmmm")=I6,"",TEXT(P7,"mmmm"))</f>
        <v/>
      </c>
      <c r="Q6" s="82"/>
      <c r="R6" s="82"/>
      <c r="S6" s="82"/>
      <c r="T6" s="82"/>
      <c r="U6" s="82"/>
      <c r="V6" s="82"/>
      <c r="W6" s="82" t="str">
        <f ca="1">IF(OR(TEXT(W7,"mmmm")=P6,TEXT(W7,"mmmm")=I6),"",TEXT(W7,"mmmm"))</f>
        <v/>
      </c>
      <c r="X6" s="82"/>
      <c r="Y6" s="82"/>
      <c r="Z6" s="82"/>
      <c r="AA6" s="82"/>
      <c r="AB6" s="82"/>
      <c r="AC6" s="82"/>
      <c r="AD6" s="82" t="str">
        <f ca="1">IF(OR(TEXT(AD7,"mmmm")=W6,TEXT(AD7,"mmmm")=P6,TEXT(AD7,"mmmm")=I6),"",TEXT(AD7,"mmmm"))</f>
        <v/>
      </c>
      <c r="AE6" s="82"/>
      <c r="AF6" s="82"/>
      <c r="AG6" s="82"/>
      <c r="AH6" s="82"/>
      <c r="AI6" s="82"/>
      <c r="AJ6" s="82"/>
      <c r="AK6" s="82" t="str">
        <f ca="1">IF(OR(TEXT(AK7,"mmmm")=AD6,TEXT(AK7,"mmmm")=W6,TEXT(AK7,"mmmm")=P6,TEXT(AK7,"mmmm")=I6),"",TEXT(AK7,"mmmm"))</f>
        <v>junio</v>
      </c>
      <c r="AL6" s="82"/>
      <c r="AM6" s="82"/>
      <c r="AN6" s="82"/>
      <c r="AO6" s="82"/>
      <c r="AP6" s="82"/>
      <c r="AQ6" s="82"/>
      <c r="AR6" s="82" t="str">
        <f ca="1">IF(OR(TEXT(AR7,"mmmm")=AK6,TEXT(AR7,"mmmm")=AD6,TEXT(AR7,"mmmm")=W6,TEXT(AR7,"mmmm")=P6),"",TEXT(AR7,"mmmm"))</f>
        <v/>
      </c>
      <c r="AS6" s="82"/>
      <c r="AT6" s="82"/>
      <c r="AU6" s="82"/>
      <c r="AV6" s="82"/>
      <c r="AW6" s="82"/>
      <c r="AX6" s="83"/>
      <c r="AY6" s="83" t="str">
        <f ca="1">IF(OR(TEXT(AY7,"mmmm")=AR6,TEXT(AY7,"mmmm")=AK6,TEXT(AY7,"mmmm")=AD6,TEXT(AY7,"mmmm")=W6),"",TEXT(AY7,"mmmm"))</f>
        <v/>
      </c>
      <c r="AZ6" s="83"/>
      <c r="BA6" s="83"/>
      <c r="BB6" s="84"/>
      <c r="BC6" s="81"/>
      <c r="BD6" s="81"/>
      <c r="BE6" s="81"/>
      <c r="BF6" s="81" t="str">
        <f ca="1">IF(OR(TEXT(BF7,"mmmm")=AY6,TEXT(BF7,"mmmm")=AR6,TEXT(BF7,"mmmm")=AK6,TEXT(BF7,"mmmm")=AD6),"",TEXT(BF7,"mmmm"))</f>
        <v/>
      </c>
      <c r="BG6" s="81"/>
      <c r="BH6" s="81"/>
      <c r="BI6" s="81"/>
      <c r="BJ6" s="81"/>
      <c r="BK6" s="81"/>
      <c r="BL6" s="81"/>
    </row>
    <row r="7" spans="1:68" ht="30" customHeight="1" x14ac:dyDescent="0.3">
      <c r="A7" s="10"/>
      <c r="B7" s="71" t="s">
        <v>7</v>
      </c>
      <c r="C7" s="73">
        <v>1</v>
      </c>
      <c r="D7" s="66"/>
      <c r="E7" s="67"/>
      <c r="F7" s="67"/>
      <c r="G7" s="67"/>
      <c r="H7" s="74"/>
      <c r="I7" s="106">
        <f ca="1">IFERROR(Inicio_del_proyecto+Incremento_de_desplazamiento,TODAY())</f>
        <v>45787</v>
      </c>
      <c r="J7" s="107">
        <f ca="1">I7+1</f>
        <v>45788</v>
      </c>
      <c r="K7" s="107">
        <f t="shared" ref="K7:AX7" ca="1" si="0">J7+1</f>
        <v>45789</v>
      </c>
      <c r="L7" s="107">
        <f t="shared" ca="1" si="0"/>
        <v>45790</v>
      </c>
      <c r="M7" s="107">
        <f t="shared" ca="1" si="0"/>
        <v>45791</v>
      </c>
      <c r="N7" s="107">
        <f t="shared" ca="1" si="0"/>
        <v>45792</v>
      </c>
      <c r="O7" s="108">
        <f t="shared" ca="1" si="0"/>
        <v>45793</v>
      </c>
      <c r="P7" s="107">
        <f ca="1">O7+1</f>
        <v>45794</v>
      </c>
      <c r="Q7" s="107">
        <f ca="1">P7+1</f>
        <v>45795</v>
      </c>
      <c r="R7" s="107">
        <f t="shared" ca="1" si="0"/>
        <v>45796</v>
      </c>
      <c r="S7" s="107">
        <f t="shared" ca="1" si="0"/>
        <v>45797</v>
      </c>
      <c r="T7" s="107">
        <f t="shared" ca="1" si="0"/>
        <v>45798</v>
      </c>
      <c r="U7" s="107">
        <f t="shared" ca="1" si="0"/>
        <v>45799</v>
      </c>
      <c r="V7" s="108">
        <f t="shared" ca="1" si="0"/>
        <v>45800</v>
      </c>
      <c r="W7" s="107">
        <f ca="1">V7+1</f>
        <v>45801</v>
      </c>
      <c r="X7" s="107">
        <f ca="1">W7+1</f>
        <v>45802</v>
      </c>
      <c r="Y7" s="107">
        <f t="shared" ca="1" si="0"/>
        <v>45803</v>
      </c>
      <c r="Z7" s="107">
        <f t="shared" ca="1" si="0"/>
        <v>45804</v>
      </c>
      <c r="AA7" s="107">
        <f t="shared" ca="1" si="0"/>
        <v>45805</v>
      </c>
      <c r="AB7" s="107">
        <f t="shared" ca="1" si="0"/>
        <v>45806</v>
      </c>
      <c r="AC7" s="108">
        <f t="shared" ca="1" si="0"/>
        <v>45807</v>
      </c>
      <c r="AD7" s="107">
        <f ca="1">AC7+1</f>
        <v>45808</v>
      </c>
      <c r="AE7" s="107">
        <f ca="1">AD7+1</f>
        <v>45809</v>
      </c>
      <c r="AF7" s="107">
        <f t="shared" ca="1" si="0"/>
        <v>45810</v>
      </c>
      <c r="AG7" s="107">
        <f t="shared" ca="1" si="0"/>
        <v>45811</v>
      </c>
      <c r="AH7" s="107">
        <f t="shared" ca="1" si="0"/>
        <v>45812</v>
      </c>
      <c r="AI7" s="107">
        <f t="shared" ca="1" si="0"/>
        <v>45813</v>
      </c>
      <c r="AJ7" s="108">
        <f t="shared" ca="1" si="0"/>
        <v>45814</v>
      </c>
      <c r="AK7" s="107">
        <f ca="1">AJ7+1</f>
        <v>45815</v>
      </c>
      <c r="AL7" s="107">
        <f ca="1">AK7+1</f>
        <v>45816</v>
      </c>
      <c r="AM7" s="107">
        <f t="shared" ca="1" si="0"/>
        <v>45817</v>
      </c>
      <c r="AN7" s="107">
        <f t="shared" ca="1" si="0"/>
        <v>45818</v>
      </c>
      <c r="AO7" s="107">
        <f t="shared" ca="1" si="0"/>
        <v>45819</v>
      </c>
      <c r="AP7" s="107">
        <f t="shared" ca="1" si="0"/>
        <v>45820</v>
      </c>
      <c r="AQ7" s="108">
        <f t="shared" ca="1" si="0"/>
        <v>45821</v>
      </c>
      <c r="AR7" s="107">
        <f ca="1">AQ7+1</f>
        <v>45822</v>
      </c>
      <c r="AS7" s="107">
        <f ca="1">AR7+1</f>
        <v>45823</v>
      </c>
      <c r="AT7" s="107">
        <f t="shared" ca="1" si="0"/>
        <v>45824</v>
      </c>
      <c r="AU7" s="107">
        <f t="shared" ca="1" si="0"/>
        <v>45825</v>
      </c>
      <c r="AV7" s="107">
        <f t="shared" ca="1" si="0"/>
        <v>45826</v>
      </c>
      <c r="AW7" s="107">
        <f t="shared" ca="1" si="0"/>
        <v>45827</v>
      </c>
      <c r="AX7" s="108">
        <f t="shared" ca="1" si="0"/>
        <v>45828</v>
      </c>
      <c r="AY7" s="107">
        <f ca="1">AX7+1</f>
        <v>45829</v>
      </c>
      <c r="AZ7" s="107">
        <f ca="1">AY7+1</f>
        <v>45830</v>
      </c>
      <c r="BA7" s="107">
        <f t="shared" ref="BA7:BE7" ca="1" si="1">AZ7+1</f>
        <v>45831</v>
      </c>
      <c r="BB7" s="107">
        <f t="shared" ca="1" si="1"/>
        <v>45832</v>
      </c>
      <c r="BC7" s="107">
        <f t="shared" ca="1" si="1"/>
        <v>45833</v>
      </c>
      <c r="BD7" s="107">
        <f t="shared" ca="1" si="1"/>
        <v>45834</v>
      </c>
      <c r="BE7" s="108">
        <f t="shared" ca="1" si="1"/>
        <v>45835</v>
      </c>
      <c r="BF7" s="107">
        <f ca="1">BE7+1</f>
        <v>45836</v>
      </c>
      <c r="BG7" s="107">
        <f ca="1">BF7+1</f>
        <v>45837</v>
      </c>
      <c r="BH7" s="107">
        <f t="shared" ref="BH7:BL7" ca="1" si="2">BG7+1</f>
        <v>45838</v>
      </c>
      <c r="BI7" s="107">
        <f t="shared" ca="1" si="2"/>
        <v>45839</v>
      </c>
      <c r="BJ7" s="107">
        <f t="shared" ca="1" si="2"/>
        <v>45840</v>
      </c>
      <c r="BK7" s="107">
        <f t="shared" ca="1" si="2"/>
        <v>45841</v>
      </c>
      <c r="BL7" s="108">
        <f t="shared" ca="1" si="2"/>
        <v>45842</v>
      </c>
    </row>
    <row r="8" spans="1:68" ht="19.95" customHeight="1" x14ac:dyDescent="0.3">
      <c r="A8" s="10"/>
      <c r="B8" s="66"/>
      <c r="C8" s="66"/>
      <c r="D8" s="66"/>
      <c r="E8" s="67"/>
      <c r="F8" s="67"/>
      <c r="G8" s="67"/>
      <c r="H8" s="74"/>
      <c r="I8" s="109"/>
      <c r="J8" s="110"/>
      <c r="K8" s="110"/>
      <c r="L8" s="110"/>
      <c r="M8" s="110"/>
      <c r="N8" s="110"/>
      <c r="O8" s="110"/>
      <c r="P8" s="111"/>
      <c r="Q8" s="110"/>
      <c r="R8" s="110"/>
      <c r="S8" s="110"/>
      <c r="T8" s="110"/>
      <c r="U8" s="110"/>
      <c r="V8" s="112"/>
      <c r="W8" s="110"/>
      <c r="X8" s="110"/>
      <c r="Y8" s="110"/>
      <c r="Z8" s="110"/>
      <c r="AA8" s="110"/>
      <c r="AB8" s="110"/>
      <c r="AC8" s="112"/>
      <c r="AD8" s="110"/>
      <c r="AE8" s="110"/>
      <c r="AF8" s="110"/>
      <c r="AG8" s="110"/>
      <c r="AH8" s="110"/>
      <c r="AI8" s="110"/>
      <c r="AJ8" s="112"/>
      <c r="AK8" s="110"/>
      <c r="AL8" s="110"/>
      <c r="AM8" s="110"/>
      <c r="AN8" s="110"/>
      <c r="AO8" s="110"/>
      <c r="AP8" s="110"/>
      <c r="AQ8" s="112"/>
      <c r="AR8" s="110"/>
      <c r="AS8" s="110"/>
      <c r="AT8" s="110"/>
      <c r="AU8" s="110"/>
      <c r="AV8" s="110"/>
      <c r="AW8" s="110"/>
      <c r="AX8" s="112"/>
      <c r="AY8" s="110"/>
      <c r="AZ8" s="110"/>
      <c r="BA8" s="110"/>
      <c r="BB8" s="110"/>
      <c r="BC8" s="110"/>
      <c r="BD8" s="110"/>
      <c r="BE8" s="112"/>
      <c r="BF8" s="110"/>
      <c r="BG8" s="110"/>
      <c r="BH8" s="110"/>
      <c r="BI8" s="110"/>
      <c r="BJ8" s="110"/>
      <c r="BK8" s="110"/>
      <c r="BL8" s="113"/>
    </row>
    <row r="9" spans="1:68" ht="40.200000000000003" customHeight="1" x14ac:dyDescent="0.3">
      <c r="A9" s="10"/>
      <c r="B9" s="104" t="s">
        <v>8</v>
      </c>
      <c r="C9" s="105" t="s">
        <v>19</v>
      </c>
      <c r="D9" s="105" t="s">
        <v>26</v>
      </c>
      <c r="E9" s="105" t="s">
        <v>28</v>
      </c>
      <c r="F9" s="105" t="s">
        <v>29</v>
      </c>
      <c r="G9" s="105" t="s">
        <v>31</v>
      </c>
      <c r="H9" s="79"/>
      <c r="I9" s="88" t="str">
        <f t="shared" ref="I9:BL9" ca="1" si="3">LEFT(TEXT(I7,"ddd"),1)</f>
        <v>s</v>
      </c>
      <c r="J9" s="88" t="str">
        <f t="shared" ca="1" si="3"/>
        <v>d</v>
      </c>
      <c r="K9" s="88" t="str">
        <f t="shared" ca="1" si="3"/>
        <v>l</v>
      </c>
      <c r="L9" s="88" t="str">
        <f t="shared" ca="1" si="3"/>
        <v>m</v>
      </c>
      <c r="M9" s="88" t="str">
        <f t="shared" ca="1" si="3"/>
        <v>m</v>
      </c>
      <c r="N9" s="88" t="str">
        <f t="shared" ca="1" si="3"/>
        <v>j</v>
      </c>
      <c r="O9" s="88" t="str">
        <f t="shared" ca="1" si="3"/>
        <v>v</v>
      </c>
      <c r="P9" s="88" t="str">
        <f t="shared" ca="1" si="3"/>
        <v>s</v>
      </c>
      <c r="Q9" s="88" t="str">
        <f t="shared" ca="1" si="3"/>
        <v>d</v>
      </c>
      <c r="R9" s="88" t="str">
        <f t="shared" ca="1" si="3"/>
        <v>l</v>
      </c>
      <c r="S9" s="88" t="str">
        <f t="shared" ca="1" si="3"/>
        <v>m</v>
      </c>
      <c r="T9" s="88" t="str">
        <f t="shared" ca="1" si="3"/>
        <v>m</v>
      </c>
      <c r="U9" s="88" t="str">
        <f t="shared" ca="1" si="3"/>
        <v>j</v>
      </c>
      <c r="V9" s="88" t="str">
        <f t="shared" ca="1" si="3"/>
        <v>v</v>
      </c>
      <c r="W9" s="88" t="str">
        <f t="shared" ca="1" si="3"/>
        <v>s</v>
      </c>
      <c r="X9" s="88" t="str">
        <f t="shared" ca="1" si="3"/>
        <v>d</v>
      </c>
      <c r="Y9" s="88" t="str">
        <f t="shared" ca="1" si="3"/>
        <v>l</v>
      </c>
      <c r="Z9" s="88" t="str">
        <f t="shared" ca="1" si="3"/>
        <v>m</v>
      </c>
      <c r="AA9" s="88" t="str">
        <f t="shared" ca="1" si="3"/>
        <v>m</v>
      </c>
      <c r="AB9" s="88" t="str">
        <f t="shared" ca="1" si="3"/>
        <v>j</v>
      </c>
      <c r="AC9" s="88" t="str">
        <f t="shared" ca="1" si="3"/>
        <v>v</v>
      </c>
      <c r="AD9" s="88" t="str">
        <f t="shared" ca="1" si="3"/>
        <v>s</v>
      </c>
      <c r="AE9" s="88" t="str">
        <f t="shared" ca="1" si="3"/>
        <v>d</v>
      </c>
      <c r="AF9" s="88" t="str">
        <f t="shared" ca="1" si="3"/>
        <v>l</v>
      </c>
      <c r="AG9" s="88" t="str">
        <f t="shared" ca="1" si="3"/>
        <v>m</v>
      </c>
      <c r="AH9" s="88" t="str">
        <f t="shared" ca="1" si="3"/>
        <v>m</v>
      </c>
      <c r="AI9" s="88" t="str">
        <f t="shared" ca="1" si="3"/>
        <v>j</v>
      </c>
      <c r="AJ9" s="88" t="str">
        <f t="shared" ca="1" si="3"/>
        <v>v</v>
      </c>
      <c r="AK9" s="88" t="str">
        <f t="shared" ca="1" si="3"/>
        <v>s</v>
      </c>
      <c r="AL9" s="88" t="str">
        <f t="shared" ca="1" si="3"/>
        <v>d</v>
      </c>
      <c r="AM9" s="88" t="str">
        <f t="shared" ca="1" si="3"/>
        <v>l</v>
      </c>
      <c r="AN9" s="88" t="str">
        <f t="shared" ca="1" si="3"/>
        <v>m</v>
      </c>
      <c r="AO9" s="88" t="str">
        <f t="shared" ca="1" si="3"/>
        <v>m</v>
      </c>
      <c r="AP9" s="88" t="str">
        <f t="shared" ca="1" si="3"/>
        <v>j</v>
      </c>
      <c r="AQ9" s="88" t="str">
        <f t="shared" ca="1" si="3"/>
        <v>v</v>
      </c>
      <c r="AR9" s="88" t="str">
        <f t="shared" ca="1" si="3"/>
        <v>s</v>
      </c>
      <c r="AS9" s="88" t="str">
        <f t="shared" ca="1" si="3"/>
        <v>d</v>
      </c>
      <c r="AT9" s="88" t="str">
        <f t="shared" ca="1" si="3"/>
        <v>l</v>
      </c>
      <c r="AU9" s="88" t="str">
        <f t="shared" ca="1" si="3"/>
        <v>m</v>
      </c>
      <c r="AV9" s="88" t="str">
        <f t="shared" ca="1" si="3"/>
        <v>m</v>
      </c>
      <c r="AW9" s="88" t="str">
        <f t="shared" ca="1" si="3"/>
        <v>j</v>
      </c>
      <c r="AX9" s="88" t="str">
        <f t="shared" ca="1" si="3"/>
        <v>v</v>
      </c>
      <c r="AY9" s="88" t="str">
        <f t="shared" ca="1" si="3"/>
        <v>s</v>
      </c>
      <c r="AZ9" s="88" t="str">
        <f t="shared" ca="1" si="3"/>
        <v>d</v>
      </c>
      <c r="BA9" s="88" t="str">
        <f t="shared" ca="1" si="3"/>
        <v>l</v>
      </c>
      <c r="BB9" s="88" t="str">
        <f t="shared" ca="1" si="3"/>
        <v>m</v>
      </c>
      <c r="BC9" s="88" t="str">
        <f t="shared" ca="1" si="3"/>
        <v>m</v>
      </c>
      <c r="BD9" s="88" t="str">
        <f t="shared" ca="1" si="3"/>
        <v>j</v>
      </c>
      <c r="BE9" s="88" t="str">
        <f t="shared" ca="1" si="3"/>
        <v>v</v>
      </c>
      <c r="BF9" s="88" t="str">
        <f t="shared" ca="1" si="3"/>
        <v>s</v>
      </c>
      <c r="BG9" s="88" t="str">
        <f t="shared" ca="1" si="3"/>
        <v>d</v>
      </c>
      <c r="BH9" s="88" t="str">
        <f t="shared" ca="1" si="3"/>
        <v>l</v>
      </c>
      <c r="BI9" s="88" t="str">
        <f t="shared" ca="1" si="3"/>
        <v>m</v>
      </c>
      <c r="BJ9" s="88" t="str">
        <f t="shared" ca="1" si="3"/>
        <v>m</v>
      </c>
      <c r="BK9" s="88" t="str">
        <f t="shared" ca="1" si="3"/>
        <v>j</v>
      </c>
      <c r="BL9" s="88" t="str">
        <f t="shared" ca="1" si="3"/>
        <v>v</v>
      </c>
    </row>
    <row r="10" spans="1:68" ht="30" hidden="1" customHeight="1" thickBot="1" x14ac:dyDescent="0.3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00000000000003" customHeight="1" x14ac:dyDescent="0.3">
      <c r="A11" s="10"/>
      <c r="B11" s="98"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00000000000003" customHeight="1" x14ac:dyDescent="0.3">
      <c r="A12" s="10"/>
      <c r="B12" s="57" t="s">
        <v>10</v>
      </c>
      <c r="C12" s="53" t="s">
        <v>20</v>
      </c>
      <c r="D12" s="53" t="s">
        <v>27</v>
      </c>
      <c r="E12" s="54">
        <v>0.25</v>
      </c>
      <c r="F12" s="55">
        <f ca="1">TODAY()</f>
        <v>45786</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00000000000003" customHeight="1" x14ac:dyDescent="0.3">
      <c r="A13" s="10"/>
      <c r="B13" s="57" t="s">
        <v>11</v>
      </c>
      <c r="C13" s="53" t="s">
        <v>21</v>
      </c>
      <c r="D13" s="53"/>
      <c r="E13" s="54"/>
      <c r="F13" s="55">
        <f ca="1">TODAY()+5</f>
        <v>45791</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00000000000003" customHeight="1" x14ac:dyDescent="0.3">
      <c r="A14" s="9"/>
      <c r="B14" s="57" t="s">
        <v>12</v>
      </c>
      <c r="C14" s="53" t="s">
        <v>22</v>
      </c>
      <c r="D14" s="53"/>
      <c r="E14" s="54">
        <v>0.5</v>
      </c>
      <c r="F14" s="55">
        <f ca="1">F12-3</f>
        <v>45783</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00000000000003" customHeight="1" x14ac:dyDescent="0.3">
      <c r="A15" s="9"/>
      <c r="B15" s="57" t="s">
        <v>13</v>
      </c>
      <c r="C15" s="53" t="s">
        <v>21</v>
      </c>
      <c r="D15" s="53"/>
      <c r="E15" s="54"/>
      <c r="F15" s="55">
        <f ca="1">F12+20</f>
        <v>45806</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00000000000003" customHeight="1" x14ac:dyDescent="0.3">
      <c r="A16" s="9"/>
      <c r="B16" s="57" t="s">
        <v>14</v>
      </c>
      <c r="C16" s="53" t="s">
        <v>23</v>
      </c>
      <c r="D16" s="53"/>
      <c r="E16" s="54">
        <v>0.1</v>
      </c>
      <c r="F16" s="55">
        <f ca="1">F12+6</f>
        <v>45792</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00000000000003" customHeight="1" x14ac:dyDescent="0.3">
      <c r="A17" s="10"/>
      <c r="B17" s="98"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00000000000003" customHeight="1" x14ac:dyDescent="0.3">
      <c r="A18" s="10"/>
      <c r="B18" s="57" t="s">
        <v>10</v>
      </c>
      <c r="C18" s="53" t="s">
        <v>24</v>
      </c>
      <c r="D18" s="53"/>
      <c r="E18" s="54">
        <v>0.6</v>
      </c>
      <c r="F18" s="55">
        <f ca="1">F12+6</f>
        <v>45792</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00000000000003" customHeight="1" x14ac:dyDescent="0.3">
      <c r="A19" s="9"/>
      <c r="B19" s="57" t="s">
        <v>11</v>
      </c>
      <c r="C19" s="53" t="s">
        <v>25</v>
      </c>
      <c r="D19" s="53"/>
      <c r="E19" s="54">
        <v>0.5</v>
      </c>
      <c r="F19" s="55">
        <f ca="1">F18+2</f>
        <v>45794</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00000000000003" customHeight="1" x14ac:dyDescent="0.3">
      <c r="A20" s="9"/>
      <c r="B20" s="57" t="s">
        <v>12</v>
      </c>
      <c r="C20" s="53" t="s">
        <v>22</v>
      </c>
      <c r="D20" s="53"/>
      <c r="E20" s="54">
        <v>0.33</v>
      </c>
      <c r="F20" s="55">
        <f ca="1">F19+5</f>
        <v>45799</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00000000000003" customHeight="1" x14ac:dyDescent="0.3">
      <c r="A21" s="9"/>
      <c r="B21" s="57" t="s">
        <v>13</v>
      </c>
      <c r="C21" s="53" t="s">
        <v>21</v>
      </c>
      <c r="D21" s="53"/>
      <c r="E21" s="54"/>
      <c r="F21" s="55">
        <f ca="1">F20+2</f>
        <v>45801</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00000000000003" customHeight="1" x14ac:dyDescent="0.3">
      <c r="A22" s="9"/>
      <c r="B22" s="57" t="s">
        <v>14</v>
      </c>
      <c r="C22" s="53"/>
      <c r="D22" s="53"/>
      <c r="E22" s="54"/>
      <c r="F22" s="55">
        <f ca="1">F21+1</f>
        <v>45802</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00000000000003" customHeight="1" x14ac:dyDescent="0.3">
      <c r="A23" s="9"/>
      <c r="B23" s="98"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00000000000003" customHeight="1" x14ac:dyDescent="0.3">
      <c r="A24" s="9"/>
      <c r="B24" s="57" t="s">
        <v>10</v>
      </c>
      <c r="C24" s="53" t="s">
        <v>25</v>
      </c>
      <c r="D24" s="53"/>
      <c r="E24" s="54"/>
      <c r="F24" s="55">
        <f ca="1">F12+15</f>
        <v>45801</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00000000000003" customHeight="1" x14ac:dyDescent="0.3">
      <c r="A25" s="9"/>
      <c r="B25" s="57" t="s">
        <v>11</v>
      </c>
      <c r="C25" s="53" t="s">
        <v>23</v>
      </c>
      <c r="D25" s="53"/>
      <c r="E25" s="54"/>
      <c r="F25" s="55">
        <f ca="1">F24+3</f>
        <v>45804</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00000000000003" customHeight="1" x14ac:dyDescent="0.3">
      <c r="A26" s="9"/>
      <c r="B26" s="57" t="s">
        <v>12</v>
      </c>
      <c r="C26" s="53" t="s">
        <v>25</v>
      </c>
      <c r="D26" s="53"/>
      <c r="E26" s="54"/>
      <c r="F26" s="55">
        <f ca="1">F25+15</f>
        <v>45819</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00000000000003" customHeight="1" x14ac:dyDescent="0.3">
      <c r="A27" s="9"/>
      <c r="B27" s="57" t="s">
        <v>13</v>
      </c>
      <c r="C27" s="53" t="s">
        <v>20</v>
      </c>
      <c r="D27" s="53"/>
      <c r="E27" s="54"/>
      <c r="F27" s="55">
        <f ca="1">F21+22</f>
        <v>45823</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00000000000003" customHeight="1" x14ac:dyDescent="0.3">
      <c r="A28" s="9"/>
      <c r="B28" s="57" t="s">
        <v>14</v>
      </c>
      <c r="C28" s="53" t="s">
        <v>22</v>
      </c>
      <c r="D28" s="53"/>
      <c r="E28" s="54"/>
      <c r="F28" s="55">
        <f ca="1">F16</f>
        <v>45792</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00000000000003" customHeight="1" x14ac:dyDescent="0.3">
      <c r="A29" s="9"/>
      <c r="B29" s="98"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00000000000003" customHeight="1" x14ac:dyDescent="0.3">
      <c r="A30" s="9"/>
      <c r="B30" s="57" t="s">
        <v>10</v>
      </c>
      <c r="C30" s="53"/>
      <c r="D30" s="53"/>
      <c r="E30" s="54"/>
      <c r="F30" s="55">
        <f ca="1">F27+3</f>
        <v>45826</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00000000000003" customHeight="1" x14ac:dyDescent="0.3">
      <c r="A31" s="9"/>
      <c r="B31" s="57" t="s">
        <v>11</v>
      </c>
      <c r="C31" s="53"/>
      <c r="D31" s="53"/>
      <c r="E31" s="54"/>
      <c r="F31" s="55">
        <f ca="1">F30+14</f>
        <v>45840</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00000000000003" customHeight="1" x14ac:dyDescent="0.3">
      <c r="A32" s="9"/>
      <c r="B32" s="57" t="s">
        <v>12</v>
      </c>
      <c r="C32" s="53" t="s">
        <v>21</v>
      </c>
      <c r="D32" s="53"/>
      <c r="E32" s="54"/>
      <c r="F32" s="55">
        <f ca="1">F31+42</f>
        <v>45882</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00000000000003" customHeight="1" x14ac:dyDescent="0.3">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00000000000003" customHeight="1" x14ac:dyDescent="0.3">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00000000000003" customHeight="1" x14ac:dyDescent="0.3">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0"/>
    </row>
    <row r="36" spans="1:65" s="1" customFormat="1" ht="40.200000000000003" customHeight="1" x14ac:dyDescent="0.3">
      <c r="A36" s="10"/>
      <c r="B36" s="100" t="s">
        <v>18</v>
      </c>
      <c r="C36" s="53"/>
      <c r="D36" s="53"/>
      <c r="E36" s="67"/>
      <c r="F36" s="76"/>
      <c r="G36" s="77"/>
      <c r="H36" s="53"/>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8" priority="1">
      <formula>AND(TODAY()&gt;=I$7,TODAY()&lt;J$7)</formula>
    </cfRule>
  </conditionalFormatting>
  <conditionalFormatting sqref="I6:AM6">
    <cfRule type="expression" dxfId="7" priority="4">
      <formula>I$7&lt;=EOMONTH($I$7,0)</formula>
    </cfRule>
  </conditionalFormatting>
  <conditionalFormatting sqref="J6:BL6">
    <cfRule type="expression" dxfId="6" priority="3">
      <formula>AND(J$7&lt;=EOMONTH($I$7,2),J$7&gt;EOMONTH($I$7,0),J$7&gt;EOMONTH($I$7,1))</formula>
    </cfRule>
  </conditionalFormatting>
  <conditionalFormatting sqref="I6:BL6">
    <cfRule type="expression" dxfId="5" priority="2">
      <formula>AND(I$7&lt;=EOMONTH($I$7,1),I$7&gt;EOMONTH($I$7,0))</formula>
    </cfRule>
  </conditionalFormatting>
  <conditionalFormatting sqref="I10:BL35">
    <cfRule type="expression" dxfId="4" priority="7" stopIfTrue="1">
      <formula>AND($C10="Riesgo bajo",I$7&gt;=$F10,I$7&lt;=$F10+$G10-1)</formula>
    </cfRule>
    <cfRule type="expression" dxfId="3" priority="8" stopIfTrue="1">
      <formula>AND($C10="Riesgo alto",I$7&gt;=$F10,I$7&lt;=$F10+$G10-1)</formula>
    </cfRule>
    <cfRule type="expression" dxfId="2" priority="9" stopIfTrue="1">
      <formula>AND($C10="Según lo previsto",I$7&gt;=$F10,I$7&lt;=$F10+$G10-1)</formula>
    </cfRule>
    <cfRule type="expression" dxfId="1" priority="10" stopIfTrue="1">
      <formula>AND($C10="Riesgo medio",I$7&gt;=$F10,I$7&lt;=$F10+$G10-1)</formula>
    </cfRule>
    <cfRule type="expression" dxfId="0" priority="11" stopIfTrue="1">
      <formula>AND(LEN($C10)=0,I$7&gt;=$F10,I$7&lt;=$F10+$G10-1)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8</xdr:col>
                    <xdr:colOff>30480</xdr:colOff>
                    <xdr:row>7</xdr:row>
                    <xdr:rowOff>60960</xdr:rowOff>
                  </from>
                  <to>
                    <xdr:col>63</xdr:col>
                    <xdr:colOff>381000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Acerca de</vt:lpstr>
      <vt:lpstr>Ligero</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2025-05-09T16:44:54Z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