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BCDStudyNDA\ABCD_DataAnalysis\Code_ScreenAnalysis2021\Pipeline\ABCD_SMA_Code_JAACAP2022\Res_2_Results\"/>
    </mc:Choice>
  </mc:AlternateContent>
  <xr:revisionPtr revIDLastSave="0" documentId="13_ncr:1_{92243A45-BBE9-482B-B260-6A4AFB941A12}" xr6:coauthVersionLast="36" xr6:coauthVersionMax="36" xr10:uidLastSave="{00000000-0000-0000-0000-000000000000}"/>
  <bookViews>
    <workbookView xWindow="0" yWindow="0" windowWidth="28800" windowHeight="12135" activeTab="3" xr2:uid="{00000000-000D-0000-FFFF-FFFF00000000}"/>
  </bookViews>
  <sheets>
    <sheet name="TableFromMatlab" sheetId="1" r:id="rId1"/>
    <sheet name="TablePercent" sheetId="2" r:id="rId2"/>
    <sheet name="TableFormating" sheetId="3" r:id="rId3"/>
    <sheet name="Table 1" sheetId="4" r:id="rId4"/>
  </sheets>
  <calcPr calcId="191029"/>
</workbook>
</file>

<file path=xl/calcChain.xml><?xml version="1.0" encoding="utf-8"?>
<calcChain xmlns="http://schemas.openxmlformats.org/spreadsheetml/2006/main">
  <c r="B6" i="3" l="1"/>
  <c r="B9" i="3"/>
  <c r="B10" i="3"/>
  <c r="B11" i="3"/>
  <c r="B13" i="3"/>
  <c r="B14" i="3"/>
  <c r="B15" i="3"/>
  <c r="B18" i="3"/>
  <c r="B7" i="3"/>
  <c r="B19" i="3"/>
  <c r="B20" i="3"/>
  <c r="B21" i="3"/>
  <c r="B23" i="3"/>
  <c r="B24" i="3"/>
  <c r="B26" i="3"/>
  <c r="B27" i="3"/>
  <c r="B29" i="3"/>
  <c r="B30" i="3"/>
  <c r="B32" i="3"/>
  <c r="B33" i="3"/>
  <c r="B34" i="3"/>
  <c r="B35" i="3"/>
  <c r="B36" i="3"/>
  <c r="B39" i="3"/>
  <c r="B40" i="3"/>
  <c r="B42" i="3"/>
  <c r="B43" i="3"/>
  <c r="T3" i="2"/>
  <c r="T6" i="2"/>
  <c r="T10" i="2"/>
  <c r="T14" i="2"/>
  <c r="T15" i="2"/>
  <c r="T20" i="2"/>
  <c r="T23" i="2"/>
  <c r="T26" i="2"/>
  <c r="T29" i="2"/>
  <c r="T35" i="2"/>
  <c r="T36" i="2"/>
  <c r="T39" i="2"/>
  <c r="T42" i="2"/>
  <c r="T2" i="2"/>
  <c r="S5" i="2"/>
  <c r="S7" i="2"/>
  <c r="S8" i="2"/>
  <c r="S9" i="2"/>
  <c r="S11" i="2"/>
  <c r="S12" i="2"/>
  <c r="S13" i="2"/>
  <c r="S16" i="2"/>
  <c r="S17" i="2"/>
  <c r="S18" i="2"/>
  <c r="S19" i="2"/>
  <c r="S21" i="2"/>
  <c r="S22" i="2"/>
  <c r="S24" i="2"/>
  <c r="S25" i="2"/>
  <c r="S27" i="2"/>
  <c r="S28" i="2"/>
  <c r="S30" i="2"/>
  <c r="S31" i="2"/>
  <c r="S32" i="2"/>
  <c r="S33" i="2"/>
  <c r="S34" i="2"/>
  <c r="S37" i="2"/>
  <c r="S38" i="2"/>
  <c r="S40" i="2"/>
  <c r="S41" i="2"/>
  <c r="S4" i="2"/>
  <c r="R5" i="2"/>
  <c r="R7" i="2"/>
  <c r="R8" i="2"/>
  <c r="R9" i="2"/>
  <c r="R11" i="2"/>
  <c r="R12" i="2"/>
  <c r="R13" i="2"/>
  <c r="R16" i="2"/>
  <c r="R17" i="2"/>
  <c r="R18" i="2"/>
  <c r="R19" i="2"/>
  <c r="R21" i="2"/>
  <c r="R22" i="2"/>
  <c r="R24" i="2"/>
  <c r="R25" i="2"/>
  <c r="R27" i="2"/>
  <c r="R28" i="2"/>
  <c r="R30" i="2"/>
  <c r="R31" i="2"/>
  <c r="R32" i="2"/>
  <c r="R33" i="2"/>
  <c r="R34" i="2"/>
  <c r="R37" i="2"/>
  <c r="R38" i="2"/>
  <c r="R40" i="2"/>
  <c r="R41" i="2"/>
  <c r="R4" i="2"/>
  <c r="E41" i="2"/>
  <c r="E40" i="2"/>
  <c r="C41" i="2"/>
  <c r="C40" i="2"/>
  <c r="E38" i="2"/>
  <c r="C38" i="2"/>
  <c r="E37" i="2"/>
  <c r="C37" i="2"/>
  <c r="E31" i="2"/>
  <c r="E32" i="2"/>
  <c r="E33" i="2"/>
  <c r="E34" i="2"/>
  <c r="C31" i="2"/>
  <c r="C32" i="2"/>
  <c r="C33" i="2"/>
  <c r="C34" i="2"/>
  <c r="E30" i="2"/>
  <c r="C30" i="2"/>
  <c r="C28" i="2"/>
  <c r="E28" i="2"/>
  <c r="E27" i="2"/>
  <c r="C27" i="2"/>
  <c r="E25" i="2"/>
  <c r="E24" i="2"/>
  <c r="C25" i="2"/>
  <c r="C24" i="2"/>
  <c r="E22" i="2"/>
  <c r="E21" i="2"/>
  <c r="C22" i="2"/>
  <c r="C21" i="2"/>
  <c r="E17" i="2"/>
  <c r="E18" i="2"/>
  <c r="E19" i="2"/>
  <c r="E16" i="2"/>
  <c r="C17" i="2"/>
  <c r="C18" i="2"/>
  <c r="C19" i="2"/>
  <c r="C16" i="2"/>
  <c r="C11" i="2"/>
  <c r="C12" i="2"/>
  <c r="C13" i="2"/>
  <c r="E8" i="2"/>
  <c r="E9" i="2"/>
  <c r="E11" i="2"/>
  <c r="E12" i="2"/>
  <c r="E13" i="2"/>
  <c r="E7" i="2"/>
  <c r="C8" i="2"/>
  <c r="C9" i="2"/>
  <c r="C7" i="2"/>
  <c r="E5" i="2"/>
  <c r="E4" i="2"/>
  <c r="C5" i="2"/>
  <c r="C4" i="2"/>
  <c r="M40" i="1"/>
  <c r="L40" i="1"/>
  <c r="M37" i="1"/>
  <c r="L37" i="1"/>
  <c r="M30" i="1"/>
  <c r="L30" i="1"/>
  <c r="M27" i="1"/>
  <c r="L27" i="1"/>
  <c r="M24" i="1"/>
  <c r="L24" i="1"/>
  <c r="M21" i="1"/>
  <c r="L21" i="1"/>
  <c r="M16" i="1"/>
  <c r="L16" i="1"/>
  <c r="M13" i="1"/>
  <c r="L13" i="1"/>
  <c r="M9" i="1"/>
  <c r="L9" i="1"/>
  <c r="M5" i="1"/>
  <c r="L5" i="1"/>
  <c r="C2" i="1"/>
  <c r="B2" i="1"/>
</calcChain>
</file>

<file path=xl/sharedStrings.xml><?xml version="1.0" encoding="utf-8"?>
<sst xmlns="http://schemas.openxmlformats.org/spreadsheetml/2006/main" count="356" uniqueCount="224">
  <si>
    <t>VarName</t>
  </si>
  <si>
    <t>Age</t>
  </si>
  <si>
    <t>Gender</t>
  </si>
  <si>
    <t>Handedness</t>
  </si>
  <si>
    <t>Relathionship in family</t>
  </si>
  <si>
    <t>EducationR</t>
  </si>
  <si>
    <t>Race</t>
  </si>
  <si>
    <t>Ethnicity</t>
  </si>
  <si>
    <t>Parents Marrital Status</t>
  </si>
  <si>
    <t>Parents Highest Education</t>
  </si>
  <si>
    <t>Parents Employment Status</t>
  </si>
  <si>
    <t>Family Size R</t>
  </si>
  <si>
    <t>Household Structure</t>
  </si>
  <si>
    <t>Country of Birth</t>
  </si>
  <si>
    <t>t_chi2</t>
  </si>
  <si>
    <t>F</t>
  </si>
  <si>
    <t>M</t>
  </si>
  <si>
    <t>Right</t>
  </si>
  <si>
    <t>Left</t>
  </si>
  <si>
    <t>Mixed</t>
  </si>
  <si>
    <t>single</t>
  </si>
  <si>
    <t>sibling</t>
  </si>
  <si>
    <t>twin/triplet</t>
  </si>
  <si>
    <t>White</t>
  </si>
  <si>
    <t>Black</t>
  </si>
  <si>
    <t>Asian</t>
  </si>
  <si>
    <t>Mixed/other</t>
  </si>
  <si>
    <t>Hispanic/Latino/Latina</t>
  </si>
  <si>
    <t>No</t>
  </si>
  <si>
    <t>Single</t>
  </si>
  <si>
    <t>Married_or_living_with_partner</t>
  </si>
  <si>
    <t>high_school_or_less</t>
  </si>
  <si>
    <t>college_education</t>
  </si>
  <si>
    <t>Married,_2_in_LF</t>
  </si>
  <si>
    <t>Married,_1_in_LF</t>
  </si>
  <si>
    <t>Married,_0_in_LF</t>
  </si>
  <si>
    <t>Single,_in_LF</t>
  </si>
  <si>
    <t>Single,_Not_in_LF</t>
  </si>
  <si>
    <t>Single_household</t>
  </si>
  <si>
    <t>Another_household</t>
  </si>
  <si>
    <t>Other</t>
  </si>
  <si>
    <t>USA</t>
  </si>
  <si>
    <t>N</t>
  </si>
  <si>
    <t>p</t>
  </si>
  <si>
    <t>effect_size</t>
  </si>
  <si>
    <t>LowCI</t>
  </si>
  <si>
    <t>UpCI</t>
  </si>
  <si>
    <t>VarName</t>
  </si>
  <si>
    <t>Age</t>
  </si>
  <si>
    <t>Gender</t>
  </si>
  <si>
    <t>F</t>
  </si>
  <si>
    <t>M</t>
  </si>
  <si>
    <t>Handedness</t>
  </si>
  <si>
    <t>Right</t>
  </si>
  <si>
    <t>Left</t>
  </si>
  <si>
    <t>Mixed</t>
  </si>
  <si>
    <t>Relathionship in family</t>
  </si>
  <si>
    <t>single</t>
  </si>
  <si>
    <t>sibling</t>
  </si>
  <si>
    <t>twin/triplet</t>
  </si>
  <si>
    <t>EducationR</t>
  </si>
  <si>
    <t>Race</t>
  </si>
  <si>
    <t>White</t>
  </si>
  <si>
    <t>Black</t>
  </si>
  <si>
    <t>Asian</t>
  </si>
  <si>
    <t>Mixed/other</t>
  </si>
  <si>
    <t>Ethnicity</t>
  </si>
  <si>
    <t>Hispanic/Latino/Latina</t>
  </si>
  <si>
    <t>No</t>
  </si>
  <si>
    <t>Parents Marrital Status</t>
  </si>
  <si>
    <t>Single</t>
  </si>
  <si>
    <t>Married_or_living_with_partner</t>
  </si>
  <si>
    <t>Parents Highest Education</t>
  </si>
  <si>
    <t>high_school_or_less</t>
  </si>
  <si>
    <t>college_education</t>
  </si>
  <si>
    <t>Parents Employment Status</t>
  </si>
  <si>
    <t>Married,_2_in_LF</t>
  </si>
  <si>
    <t>Married,_1_in_LF</t>
  </si>
  <si>
    <t>Married,_0_in_LF</t>
  </si>
  <si>
    <t>Single,_in_LF</t>
  </si>
  <si>
    <t>Single,_Not_in_LF</t>
  </si>
  <si>
    <t>Family Size R</t>
  </si>
  <si>
    <t>Household Structure</t>
  </si>
  <si>
    <t>Single_household</t>
  </si>
  <si>
    <t>Another_household</t>
  </si>
  <si>
    <t>Country of Birth</t>
  </si>
  <si>
    <t>Other</t>
  </si>
  <si>
    <t>USA</t>
  </si>
  <si>
    <t>FamIncome R</t>
  </si>
  <si>
    <t>t_chi2</t>
  </si>
  <si>
    <t>N</t>
  </si>
  <si>
    <t>p</t>
  </si>
  <si>
    <t>effect_size</t>
  </si>
  <si>
    <t>LowCI</t>
  </si>
  <si>
    <t>UpCI</t>
  </si>
  <si>
    <t>119.16 ± 7.47</t>
  </si>
  <si>
    <t>118.92 ± 7.5</t>
  </si>
  <si>
    <t>FamIncome R</t>
    <phoneticPr fontId="1" type="noConversion"/>
  </si>
  <si>
    <t>1089 (34.56%)</t>
  </si>
  <si>
    <t>4567 (52.71%)</t>
  </si>
  <si>
    <t>2062 (65.44%)</t>
  </si>
  <si>
    <t>4097 (47.29%)</t>
  </si>
  <si>
    <t>2452 (77.82%)</t>
  </si>
  <si>
    <t>6929 (79.97%)</t>
  </si>
  <si>
    <t>463 (14.69%)</t>
  </si>
  <si>
    <t>1126 (13.00%)</t>
  </si>
  <si>
    <t>2196 (69.69%)</t>
  </si>
  <si>
    <t>5659 (65.32%)</t>
  </si>
  <si>
    <t>424 (13.46%)</t>
  </si>
  <si>
    <t>1376 (15.88%)</t>
  </si>
  <si>
    <t>531 (16.85%)</t>
  </si>
  <si>
    <t>1629 (18.80%)</t>
  </si>
  <si>
    <t>1601 (51.30%)</t>
  </si>
  <si>
    <t>5886 (68.66%)</t>
  </si>
  <si>
    <t>909 (29.13%)</t>
  </si>
  <si>
    <t>953 (11.12%)</t>
  </si>
  <si>
    <t>578 (18.52%)</t>
  </si>
  <si>
    <t>1494 (17.43%)</t>
  </si>
  <si>
    <t>681 (21.61%)</t>
  </si>
  <si>
    <t>1706 (19.69%)</t>
  </si>
  <si>
    <t>2470 (78.39%)</t>
  </si>
  <si>
    <t>6958 (80.31%)</t>
  </si>
  <si>
    <t>1223 (39.31%)</t>
  </si>
  <si>
    <t>1857 (21.56%)</t>
  </si>
  <si>
    <t>1888 (60.69%)</t>
  </si>
  <si>
    <t>6755 (78.44%)</t>
  </si>
  <si>
    <t>1268 (40.36%)</t>
  </si>
  <si>
    <t>1940 (22.40%)</t>
  </si>
  <si>
    <t>1874 (59.64%)</t>
  </si>
  <si>
    <t>6719 (77.60%)</t>
  </si>
  <si>
    <t>1077 (37.80%)</t>
  </si>
  <si>
    <t>4272 (53.25%)</t>
  </si>
  <si>
    <t>476 (16.71%)</t>
  </si>
  <si>
    <t>1739 (21.68%)</t>
  </si>
  <si>
    <t>794 (27.87%)</t>
  </si>
  <si>
    <t>1277 (15.92%)</t>
  </si>
  <si>
    <t>421 (14.78%)</t>
  </si>
  <si>
    <t>2666 (85.59%)</t>
  </si>
  <si>
    <t>7750 (89.92%)</t>
  </si>
  <si>
    <t>449 (14.41%)</t>
  </si>
  <si>
    <t>869 (10.08%)</t>
  </si>
  <si>
    <t>3057 (98.39%)</t>
  </si>
  <si>
    <t>8397 (98.52%)</t>
  </si>
  <si>
    <t>236 (7.49%)</t>
  </si>
  <si>
    <t>609 (7.03%)</t>
  </si>
  <si>
    <t>33 (1.06%)</t>
  </si>
  <si>
    <t>240 (2.80%)</t>
  </si>
  <si>
    <t>81 (2.84%)</t>
  </si>
  <si>
    <t>170 (2.12%)</t>
  </si>
  <si>
    <t>564 (7.03%)</t>
  </si>
  <si>
    <t>50 (1.61%)</t>
  </si>
  <si>
    <t>126 (1.48%)</t>
  </si>
  <si>
    <t>Corrected_p</t>
    <phoneticPr fontId="1" type="noConversion"/>
  </si>
  <si>
    <t>Handedness</t>
    <phoneticPr fontId="1" type="noConversion"/>
  </si>
  <si>
    <t>Youth's Education Level</t>
  </si>
  <si>
    <t>Youth's Education Level</t>
    <phoneticPr fontId="1" type="noConversion"/>
  </si>
  <si>
    <t>male</t>
    <phoneticPr fontId="1" type="noConversion"/>
  </si>
  <si>
    <t>female</t>
    <phoneticPr fontId="1" type="noConversion"/>
  </si>
  <si>
    <t>Age</t>
    <phoneticPr fontId="1" type="noConversion"/>
  </si>
  <si>
    <t>Age (months)</t>
    <phoneticPr fontId="1" type="noConversion"/>
  </si>
  <si>
    <t>Parents' Marrital Status</t>
  </si>
  <si>
    <t>Parents' Marrital Status</t>
    <phoneticPr fontId="1" type="noConversion"/>
  </si>
  <si>
    <t>Parents' Highest Education</t>
  </si>
  <si>
    <t>Parents' Highest Education</t>
    <phoneticPr fontId="1" type="noConversion"/>
  </si>
  <si>
    <t>Parents' Employment Status</t>
  </si>
  <si>
    <t>Parents' Employment Status</t>
    <phoneticPr fontId="1" type="noConversion"/>
  </si>
  <si>
    <t>Family Size</t>
  </si>
  <si>
    <t>Family Size</t>
    <phoneticPr fontId="1" type="noConversion"/>
  </si>
  <si>
    <t>Household Structure</t>
    <phoneticPr fontId="1" type="noConversion"/>
  </si>
  <si>
    <t>Family Income</t>
  </si>
  <si>
    <t>Family Income</t>
    <phoneticPr fontId="1" type="noConversion"/>
  </si>
  <si>
    <t>effect size</t>
  </si>
  <si>
    <t>Corrected p</t>
  </si>
  <si>
    <t>Married or living with partner</t>
  </si>
  <si>
    <t>high school or less</t>
  </si>
  <si>
    <t>college education</t>
  </si>
  <si>
    <t>Married, 2 in LF</t>
  </si>
  <si>
    <t>Married, 1 in LF</t>
  </si>
  <si>
    <t>Married, 0 in LF</t>
  </si>
  <si>
    <t>Single, in LF</t>
  </si>
  <si>
    <t>Single, Not in LF</t>
  </si>
  <si>
    <t>Single household</t>
  </si>
  <si>
    <t>Another household</t>
  </si>
  <si>
    <t>t/chi2</t>
  </si>
  <si>
    <t>t/chi2</t>
    <phoneticPr fontId="1" type="noConversion"/>
  </si>
  <si>
    <t>&lt;0.001</t>
  </si>
  <si>
    <t>&lt;0.001</t>
    <phoneticPr fontId="1" type="noConversion"/>
  </si>
  <si>
    <t>Demographics</t>
  </si>
  <si>
    <t>Demographics</t>
    <phoneticPr fontId="1" type="noConversion"/>
  </si>
  <si>
    <t>subgroup 1
N=3151 (26.67%)</t>
    <phoneticPr fontId="1" type="noConversion"/>
  </si>
  <si>
    <t>subgroup 2
N=8664(73.33%)</t>
    <phoneticPr fontId="1" type="noConversion"/>
  </si>
  <si>
    <t>Higher-frequency
SMA pattern</t>
    <phoneticPr fontId="1" type="noConversion"/>
  </si>
  <si>
    <t>Lower-frequency
SMA pattern</t>
    <phoneticPr fontId="1" type="noConversion"/>
  </si>
  <si>
    <t xml:space="preserve">    female</t>
  </si>
  <si>
    <t xml:space="preserve">    male</t>
  </si>
  <si>
    <t xml:space="preserve">    Right</t>
  </si>
  <si>
    <t xml:space="preserve">    Left</t>
  </si>
  <si>
    <t xml:space="preserve">    Mixed</t>
  </si>
  <si>
    <t xml:space="preserve">    single</t>
  </si>
  <si>
    <t xml:space="preserve">    sibling</t>
  </si>
  <si>
    <t xml:space="preserve">    twin/triplet</t>
  </si>
  <si>
    <t xml:space="preserve">    White</t>
  </si>
  <si>
    <t xml:space="preserve">    Black</t>
  </si>
  <si>
    <t xml:space="preserve">    Asian</t>
  </si>
  <si>
    <t xml:space="preserve">    Mixed/other</t>
  </si>
  <si>
    <t xml:space="preserve">    Single</t>
  </si>
  <si>
    <t xml:space="preserve">    Married or living with partner</t>
  </si>
  <si>
    <t xml:space="preserve">    college education</t>
  </si>
  <si>
    <t xml:space="preserve">    Married, 2 in LF</t>
  </si>
  <si>
    <t xml:space="preserve">    Married, 1 in LF</t>
  </si>
  <si>
    <t xml:space="preserve">    Married, 0 in LF</t>
  </si>
  <si>
    <t xml:space="preserve">    Single, in LF</t>
  </si>
  <si>
    <t xml:space="preserve">    Single, Not in LF</t>
  </si>
  <si>
    <t xml:space="preserve">    Single household</t>
  </si>
  <si>
    <t xml:space="preserve">    Another household</t>
  </si>
  <si>
    <t xml:space="preserve">    Other</t>
  </si>
  <si>
    <t xml:space="preserve">    USA</t>
  </si>
  <si>
    <t>effect
size</t>
    <phoneticPr fontId="1" type="noConversion"/>
  </si>
  <si>
    <t>subgroup 2
N=8664 (73.33%)</t>
    <phoneticPr fontId="1" type="noConversion"/>
  </si>
  <si>
    <t xml:space="preserve">    Hispanic/Latino/Latina</t>
    <phoneticPr fontId="1" type="noConversion"/>
  </si>
  <si>
    <t xml:space="preserve">    Non-hispanic</t>
    <phoneticPr fontId="1" type="noConversion"/>
  </si>
  <si>
    <t xml:space="preserve">    high school or less</t>
    <phoneticPr fontId="1" type="noConversion"/>
  </si>
  <si>
    <r>
      <t xml:space="preserve">Corrected
</t>
    </r>
    <r>
      <rPr>
        <i/>
        <sz val="11"/>
        <rFont val="Times New Roman"/>
        <family val="1"/>
      </rPr>
      <t>p</t>
    </r>
    <phoneticPr fontId="1" type="noConversion"/>
  </si>
  <si>
    <t>Age (months)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</si>
</sst>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\ \ General"/>
    <numFmt numFmtId="178" formatCode="0.000_ "/>
  </numFmts>
  <fonts count="6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0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77" fontId="0" fillId="0" borderId="0" xfId="0" applyNumberFormat="1"/>
    <xf numFmtId="176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left"/>
    </xf>
    <xf numFmtId="176" fontId="3" fillId="0" borderId="2" xfId="0" applyNumberFormat="1" applyFont="1" applyBorder="1" applyAlignment="1">
      <alignment horizontal="center"/>
    </xf>
    <xf numFmtId="178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opLeftCell="A13" workbookViewId="0">
      <selection sqref="A1:M42"/>
    </sheetView>
  </sheetViews>
  <sheetFormatPr defaultRowHeight="15"/>
  <cols>
    <col min="1" max="1" width="29.42578125" customWidth="1"/>
    <col min="2" max="5" width="13.42578125" customWidth="1"/>
    <col min="6" max="6" width="12.7109375" customWidth="1"/>
    <col min="7" max="7" width="6.140625" customWidth="1"/>
    <col min="8" max="8" width="16.5703125" customWidth="1"/>
    <col min="9" max="9" width="15.42578125" customWidth="1"/>
    <col min="10" max="10" width="14.42578125" customWidth="1"/>
    <col min="11" max="11" width="15.42578125" customWidth="1"/>
    <col min="12" max="15" width="11.7109375" customWidth="1"/>
  </cols>
  <sheetData>
    <row r="1" spans="1:15">
      <c r="A1" t="s">
        <v>47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</row>
    <row r="2" spans="1:15">
      <c r="A2" t="s">
        <v>48</v>
      </c>
      <c r="B2" t="str">
        <f>_xlfn.CONCAT(ROUND(L2,2)," ± ",ROUND(M2,2))</f>
        <v>119.16 ± 7.47</v>
      </c>
      <c r="C2" t="str">
        <f>_xlfn.CONCAT(ROUND(N2,2)," ± ",ROUND(O2,2))</f>
        <v>118.92 ± 7.5</v>
      </c>
      <c r="F2">
        <v>-1.5473863610754384</v>
      </c>
      <c r="G2">
        <v>11815</v>
      </c>
      <c r="H2">
        <v>0.12179689591072052</v>
      </c>
      <c r="I2">
        <v>-3.2188788376098239E-2</v>
      </c>
      <c r="J2">
        <v>-7.2966730413986089E-2</v>
      </c>
      <c r="K2">
        <v>8.5850660235772813E-3</v>
      </c>
      <c r="L2">
        <v>119.16058394160584</v>
      </c>
      <c r="M2">
        <v>7.4716553174456166</v>
      </c>
      <c r="N2">
        <v>118.91932132963989</v>
      </c>
      <c r="O2">
        <v>7.503145714606382</v>
      </c>
    </row>
    <row r="3" spans="1:15">
      <c r="A3" t="s">
        <v>49</v>
      </c>
      <c r="F3">
        <v>305.08855508013681</v>
      </c>
      <c r="G3">
        <v>11815</v>
      </c>
      <c r="H3">
        <v>2.5655300103878971E-68</v>
      </c>
      <c r="I3">
        <v>0.16069268043010496</v>
      </c>
      <c r="J3">
        <v>0.14295747992185309</v>
      </c>
      <c r="K3">
        <v>0.17896089997425435</v>
      </c>
    </row>
    <row r="4" spans="1:15">
      <c r="A4" t="s">
        <v>50</v>
      </c>
      <c r="B4">
        <v>1089</v>
      </c>
      <c r="D4">
        <v>4567</v>
      </c>
    </row>
    <row r="5" spans="1:15">
      <c r="A5" t="s">
        <v>51</v>
      </c>
      <c r="B5">
        <v>2062</v>
      </c>
      <c r="D5">
        <v>4097</v>
      </c>
      <c r="L5">
        <f>SUM(B4:B5)</f>
        <v>3151</v>
      </c>
      <c r="M5">
        <f>SUM(D4:D5)</f>
        <v>8664</v>
      </c>
    </row>
    <row r="6" spans="1:15">
      <c r="A6" t="s">
        <v>52</v>
      </c>
      <c r="F6">
        <v>6.991039320583738</v>
      </c>
      <c r="G6">
        <v>11815</v>
      </c>
      <c r="H6">
        <v>3.0332981494233548E-2</v>
      </c>
      <c r="I6">
        <v>2.4325064998564842E-2</v>
      </c>
      <c r="K6">
        <v>4.3025455156020624E-2</v>
      </c>
    </row>
    <row r="7" spans="1:15">
      <c r="A7" t="s">
        <v>53</v>
      </c>
      <c r="B7">
        <v>2452</v>
      </c>
      <c r="D7">
        <v>6929</v>
      </c>
    </row>
    <row r="8" spans="1:15">
      <c r="A8" t="s">
        <v>54</v>
      </c>
      <c r="B8">
        <v>236</v>
      </c>
      <c r="D8">
        <v>609</v>
      </c>
    </row>
    <row r="9" spans="1:15">
      <c r="A9" t="s">
        <v>55</v>
      </c>
      <c r="B9">
        <v>463</v>
      </c>
      <c r="D9">
        <v>1126</v>
      </c>
      <c r="L9">
        <f>SUM(B7:B9)</f>
        <v>3151</v>
      </c>
      <c r="M9">
        <f>SUM(D7:D9)</f>
        <v>8664</v>
      </c>
    </row>
    <row r="10" spans="1:15">
      <c r="A10" t="s">
        <v>56</v>
      </c>
      <c r="F10">
        <v>20.386502788550988</v>
      </c>
      <c r="G10">
        <v>11815</v>
      </c>
      <c r="H10">
        <v>3.7422014853421636E-5</v>
      </c>
      <c r="I10">
        <v>4.1538853206778831E-2</v>
      </c>
      <c r="J10">
        <v>2.5657368213495405E-2</v>
      </c>
      <c r="K10">
        <v>6.013682453607215E-2</v>
      </c>
    </row>
    <row r="11" spans="1:15">
      <c r="A11" t="s">
        <v>57</v>
      </c>
      <c r="B11">
        <v>2196</v>
      </c>
      <c r="D11">
        <v>5659</v>
      </c>
    </row>
    <row r="12" spans="1:15">
      <c r="A12" t="s">
        <v>58</v>
      </c>
      <c r="B12">
        <v>424</v>
      </c>
      <c r="D12">
        <v>1376</v>
      </c>
    </row>
    <row r="13" spans="1:15">
      <c r="A13" t="s">
        <v>59</v>
      </c>
      <c r="B13">
        <v>531</v>
      </c>
      <c r="D13">
        <v>1629</v>
      </c>
      <c r="L13">
        <f>SUM(B11:B13)</f>
        <v>3151</v>
      </c>
      <c r="M13">
        <f>SUM(D11:D13)</f>
        <v>8664</v>
      </c>
    </row>
    <row r="14" spans="1:15">
      <c r="A14" t="s">
        <v>60</v>
      </c>
      <c r="F14">
        <v>0.92979907646217452</v>
      </c>
      <c r="G14">
        <v>11814</v>
      </c>
      <c r="H14">
        <v>0.35249412558506954</v>
      </c>
      <c r="I14">
        <v>1.9343965909922975E-2</v>
      </c>
      <c r="J14">
        <v>-2.1434129727104075E-2</v>
      </c>
      <c r="K14">
        <v>6.0124518235533962E-2</v>
      </c>
    </row>
    <row r="15" spans="1:15">
      <c r="A15" t="s">
        <v>61</v>
      </c>
      <c r="F15">
        <v>605.02817252852901</v>
      </c>
      <c r="G15">
        <v>11694</v>
      </c>
      <c r="H15">
        <v>8.191162377122095E-131</v>
      </c>
      <c r="I15">
        <v>0.22746063857501078</v>
      </c>
      <c r="J15">
        <v>0.20955693871625078</v>
      </c>
      <c r="K15">
        <v>0.24574547468412014</v>
      </c>
    </row>
    <row r="16" spans="1:15">
      <c r="A16" t="s">
        <v>62</v>
      </c>
      <c r="B16">
        <v>1601</v>
      </c>
      <c r="D16">
        <v>5886</v>
      </c>
      <c r="L16">
        <f>SUM(B16:B19)</f>
        <v>3121</v>
      </c>
      <c r="M16">
        <f>SUM(D16:D19)</f>
        <v>8573</v>
      </c>
    </row>
    <row r="17" spans="1:13">
      <c r="A17" t="s">
        <v>63</v>
      </c>
      <c r="B17">
        <v>909</v>
      </c>
      <c r="D17">
        <v>953</v>
      </c>
    </row>
    <row r="18" spans="1:13">
      <c r="A18" t="s">
        <v>64</v>
      </c>
      <c r="B18">
        <v>33</v>
      </c>
      <c r="D18">
        <v>240</v>
      </c>
    </row>
    <row r="19" spans="1:13">
      <c r="A19" t="s">
        <v>65</v>
      </c>
      <c r="B19">
        <v>578</v>
      </c>
      <c r="D19">
        <v>1494</v>
      </c>
    </row>
    <row r="20" spans="1:13">
      <c r="A20" t="s">
        <v>66</v>
      </c>
      <c r="F20">
        <v>5.2919414717512323</v>
      </c>
      <c r="G20">
        <v>11815</v>
      </c>
      <c r="H20">
        <v>2.142432247073147E-2</v>
      </c>
      <c r="I20">
        <v>-2.1163654021070923E-2</v>
      </c>
      <c r="J20">
        <v>-4.0260469649026097E-2</v>
      </c>
      <c r="K20">
        <v>-9.4466163738290334E-3</v>
      </c>
    </row>
    <row r="21" spans="1:13">
      <c r="A21" t="s">
        <v>67</v>
      </c>
      <c r="B21">
        <v>681</v>
      </c>
      <c r="D21">
        <v>1706</v>
      </c>
      <c r="L21">
        <f>SUM(B21:B22)</f>
        <v>3151</v>
      </c>
      <c r="M21">
        <f>SUM(D21:D22)</f>
        <v>8664</v>
      </c>
    </row>
    <row r="22" spans="1:13">
      <c r="A22" t="s">
        <v>68</v>
      </c>
      <c r="B22">
        <v>2470</v>
      </c>
      <c r="D22">
        <v>6958</v>
      </c>
    </row>
    <row r="23" spans="1:13">
      <c r="A23" t="s">
        <v>69</v>
      </c>
      <c r="F23">
        <v>371.69292514907863</v>
      </c>
      <c r="G23">
        <v>11723</v>
      </c>
      <c r="H23">
        <v>8.0092909505687806E-83</v>
      </c>
      <c r="I23">
        <v>-0.17806262230511796</v>
      </c>
      <c r="J23">
        <v>-0.19638198562369066</v>
      </c>
      <c r="K23">
        <v>-0.16022685819345767</v>
      </c>
    </row>
    <row r="24" spans="1:13">
      <c r="A24" t="s">
        <v>70</v>
      </c>
      <c r="B24">
        <v>1223</v>
      </c>
      <c r="D24">
        <v>1857</v>
      </c>
      <c r="L24">
        <f>SUM(B24:B25)</f>
        <v>3111</v>
      </c>
      <c r="M24">
        <f>SUM(D24:D25)</f>
        <v>8612</v>
      </c>
    </row>
    <row r="25" spans="1:13">
      <c r="A25" t="s">
        <v>71</v>
      </c>
      <c r="B25">
        <v>1888</v>
      </c>
      <c r="D25">
        <v>6755</v>
      </c>
    </row>
    <row r="26" spans="1:13">
      <c r="A26" t="s">
        <v>72</v>
      </c>
      <c r="F26">
        <v>375.35352973022884</v>
      </c>
      <c r="G26">
        <v>11801</v>
      </c>
      <c r="H26">
        <v>1.2781653088315229E-83</v>
      </c>
      <c r="I26">
        <v>-0.17834496253442098</v>
      </c>
      <c r="J26">
        <v>-0.19660271061234902</v>
      </c>
      <c r="K26">
        <v>-0.16056692220703214</v>
      </c>
    </row>
    <row r="27" spans="1:13">
      <c r="A27" t="s">
        <v>73</v>
      </c>
      <c r="B27">
        <v>1268</v>
      </c>
      <c r="D27">
        <v>1940</v>
      </c>
      <c r="L27">
        <f>SUM(B27:B28)</f>
        <v>3142</v>
      </c>
      <c r="M27">
        <f>SUM(D27:D28)</f>
        <v>8659</v>
      </c>
    </row>
    <row r="28" spans="1:13">
      <c r="A28" t="s">
        <v>74</v>
      </c>
      <c r="B28">
        <v>1874</v>
      </c>
      <c r="D28">
        <v>6719</v>
      </c>
    </row>
    <row r="29" spans="1:13">
      <c r="A29" t="s">
        <v>75</v>
      </c>
      <c r="F29">
        <v>429.10565372581482</v>
      </c>
      <c r="G29">
        <v>10871</v>
      </c>
      <c r="H29">
        <v>1.4270688926760676E-91</v>
      </c>
      <c r="I29">
        <v>0.19867689793100035</v>
      </c>
      <c r="J29">
        <v>0.1801713886193351</v>
      </c>
      <c r="K29">
        <v>0.21765687470226303</v>
      </c>
    </row>
    <row r="30" spans="1:13">
      <c r="A30" t="s">
        <v>76</v>
      </c>
      <c r="B30">
        <v>1077</v>
      </c>
      <c r="D30">
        <v>4272</v>
      </c>
      <c r="L30">
        <f>SUM(B30:B34)</f>
        <v>2849</v>
      </c>
      <c r="M30">
        <f>SUM(D30:D34)</f>
        <v>8022</v>
      </c>
    </row>
    <row r="31" spans="1:13">
      <c r="A31" t="s">
        <v>77</v>
      </c>
      <c r="B31">
        <v>476</v>
      </c>
      <c r="D31">
        <v>1739</v>
      </c>
    </row>
    <row r="32" spans="1:13">
      <c r="A32" t="s">
        <v>78</v>
      </c>
      <c r="B32">
        <v>81</v>
      </c>
      <c r="D32">
        <v>170</v>
      </c>
    </row>
    <row r="33" spans="1:13">
      <c r="A33" t="s">
        <v>79</v>
      </c>
      <c r="B33">
        <v>794</v>
      </c>
      <c r="D33">
        <v>1277</v>
      </c>
    </row>
    <row r="34" spans="1:13">
      <c r="A34" t="s">
        <v>80</v>
      </c>
      <c r="B34">
        <v>421</v>
      </c>
      <c r="D34">
        <v>564</v>
      </c>
    </row>
    <row r="35" spans="1:13">
      <c r="A35" t="s">
        <v>81</v>
      </c>
      <c r="F35">
        <v>5.0562911185807087</v>
      </c>
      <c r="G35">
        <v>11542</v>
      </c>
      <c r="H35">
        <v>4.3404872629437818E-7</v>
      </c>
      <c r="I35">
        <v>0.10680940309224854</v>
      </c>
      <c r="J35">
        <v>6.5388328978839755E-2</v>
      </c>
      <c r="K35">
        <v>0.14824436178011249</v>
      </c>
    </row>
    <row r="36" spans="1:13">
      <c r="A36" t="s">
        <v>82</v>
      </c>
      <c r="F36">
        <v>43.059721118411659</v>
      </c>
      <c r="G36">
        <v>11734</v>
      </c>
      <c r="H36">
        <v>5.3094150488123143E-11</v>
      </c>
      <c r="I36">
        <v>6.0577669914298887E-2</v>
      </c>
      <c r="J36">
        <v>4.3475497652847021E-2</v>
      </c>
      <c r="K36">
        <v>7.9211135849354297E-2</v>
      </c>
    </row>
    <row r="37" spans="1:13">
      <c r="A37" t="s">
        <v>83</v>
      </c>
      <c r="B37">
        <v>2666</v>
      </c>
      <c r="D37">
        <v>7750</v>
      </c>
      <c r="L37">
        <f>SUM(B37:B38)</f>
        <v>3115</v>
      </c>
      <c r="M37">
        <f>SUM(D37:D38)</f>
        <v>8619</v>
      </c>
    </row>
    <row r="38" spans="1:13">
      <c r="A38" t="s">
        <v>84</v>
      </c>
      <c r="B38">
        <v>449</v>
      </c>
      <c r="D38">
        <v>869</v>
      </c>
    </row>
    <row r="39" spans="1:13">
      <c r="A39" t="s">
        <v>85</v>
      </c>
      <c r="F39">
        <v>0.26183861929594543</v>
      </c>
      <c r="G39">
        <v>11630</v>
      </c>
      <c r="H39">
        <v>0.60885980334186973</v>
      </c>
      <c r="I39">
        <v>-4.7448992325528298E-3</v>
      </c>
      <c r="J39">
        <v>-2.4501719389884161E-2</v>
      </c>
    </row>
    <row r="40" spans="1:13">
      <c r="A40" t="s">
        <v>86</v>
      </c>
      <c r="B40">
        <v>50</v>
      </c>
      <c r="D40">
        <v>126</v>
      </c>
      <c r="L40">
        <f>SUM(B40:B41)</f>
        <v>3107</v>
      </c>
      <c r="M40">
        <f>SUM(D40:D41)</f>
        <v>8523</v>
      </c>
    </row>
    <row r="41" spans="1:13">
      <c r="A41" t="s">
        <v>87</v>
      </c>
      <c r="B41">
        <v>3057</v>
      </c>
      <c r="D41">
        <v>8397</v>
      </c>
    </row>
    <row r="42" spans="1:13">
      <c r="A42" t="s">
        <v>88</v>
      </c>
      <c r="F42">
        <v>25.249641972804934</v>
      </c>
      <c r="G42">
        <v>10803</v>
      </c>
      <c r="H42">
        <v>0</v>
      </c>
      <c r="I42">
        <v>0.55289208072668528</v>
      </c>
      <c r="J42">
        <v>0.50938135871350843</v>
      </c>
      <c r="K42">
        <v>0.5964795933066297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48F1-4D35-4ADE-8DB4-1880D437F6E3}">
  <dimension ref="A1:T42"/>
  <sheetViews>
    <sheetView workbookViewId="0">
      <selection activeCell="T1" sqref="T1:T1048576"/>
    </sheetView>
  </sheetViews>
  <sheetFormatPr defaultRowHeight="15"/>
  <cols>
    <col min="1" max="1" width="32.42578125" bestFit="1" customWidth="1"/>
    <col min="2" max="2" width="13" bestFit="1" customWidth="1"/>
    <col min="3" max="3" width="9.140625" style="1"/>
    <col min="4" max="4" width="11.85546875" bestFit="1" customWidth="1"/>
    <col min="5" max="5" width="9.140625" style="1"/>
    <col min="9" max="9" width="13.85546875" bestFit="1" customWidth="1"/>
    <col min="14" max="14" width="13" style="3" bestFit="1" customWidth="1"/>
    <col min="15" max="15" width="9.140625" style="4"/>
    <col min="16" max="16" width="11.85546875" style="3" bestFit="1" customWidth="1"/>
    <col min="17" max="17" width="9.140625" style="3"/>
    <col min="18" max="19" width="14.140625" bestFit="1" customWidth="1"/>
  </cols>
  <sheetData>
    <row r="1" spans="1:20">
      <c r="A1" t="s">
        <v>0</v>
      </c>
      <c r="F1" t="s">
        <v>14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T1" s="2" t="s">
        <v>152</v>
      </c>
    </row>
    <row r="2" spans="1:20">
      <c r="A2" t="s">
        <v>1</v>
      </c>
      <c r="B2" t="s">
        <v>95</v>
      </c>
      <c r="D2" t="s">
        <v>96</v>
      </c>
      <c r="F2">
        <v>-1.5473863610754384</v>
      </c>
      <c r="G2">
        <v>11815</v>
      </c>
      <c r="H2">
        <v>0.12179689591072052</v>
      </c>
      <c r="I2">
        <v>-3.2188788376098239E-2</v>
      </c>
      <c r="J2">
        <v>-7.2966730413986089E-2</v>
      </c>
      <c r="K2">
        <v>8.5850660235772813E-3</v>
      </c>
      <c r="L2">
        <v>119.16058394160584</v>
      </c>
      <c r="M2">
        <v>7.4716553174456166</v>
      </c>
      <c r="N2" s="3" t="s">
        <v>95</v>
      </c>
      <c r="P2" s="3" t="s">
        <v>96</v>
      </c>
      <c r="T2">
        <f>H2*14</f>
        <v>1.7051565427500872</v>
      </c>
    </row>
    <row r="3" spans="1:20">
      <c r="A3" t="s">
        <v>2</v>
      </c>
      <c r="F3">
        <v>305.08855508013681</v>
      </c>
      <c r="G3">
        <v>11815</v>
      </c>
      <c r="H3">
        <v>2.5655300103878971E-68</v>
      </c>
      <c r="I3">
        <v>0.16069268043010496</v>
      </c>
      <c r="J3">
        <v>0.14295747992185309</v>
      </c>
      <c r="K3">
        <v>0.17896089997425435</v>
      </c>
      <c r="T3">
        <f t="shared" ref="T3:T42" si="0">H3*14</f>
        <v>3.5917420145430557E-67</v>
      </c>
    </row>
    <row r="4" spans="1:20">
      <c r="A4" t="s">
        <v>15</v>
      </c>
      <c r="B4">
        <v>1089</v>
      </c>
      <c r="C4" s="1">
        <f>B4/L5</f>
        <v>0.34560456997778483</v>
      </c>
      <c r="D4">
        <v>4567</v>
      </c>
      <c r="E4" s="1">
        <f>D4/M5</f>
        <v>0.52712373037857807</v>
      </c>
      <c r="N4" s="3">
        <v>1089</v>
      </c>
      <c r="O4" s="4">
        <v>0.34560456997778483</v>
      </c>
      <c r="P4" s="3">
        <v>4567</v>
      </c>
      <c r="Q4" s="3">
        <v>0.52712373037857807</v>
      </c>
      <c r="R4" t="str">
        <f>_xlfn.CONCAT(N4," (", TEXT(O4,"0.00%"), ")")</f>
        <v>1089 (34.56%)</v>
      </c>
      <c r="S4" t="str">
        <f>_xlfn.CONCAT(P4," (", TEXT(Q4,"0.00%"), ")")</f>
        <v>4567 (52.71%)</v>
      </c>
    </row>
    <row r="5" spans="1:20">
      <c r="A5" t="s">
        <v>16</v>
      </c>
      <c r="B5">
        <v>2062</v>
      </c>
      <c r="C5" s="1">
        <f>B5/L5</f>
        <v>0.65439543002221512</v>
      </c>
      <c r="D5">
        <v>4097</v>
      </c>
      <c r="E5" s="1">
        <f>D5/M5</f>
        <v>0.47287626962142199</v>
      </c>
      <c r="L5">
        <v>3151</v>
      </c>
      <c r="M5">
        <v>8664</v>
      </c>
      <c r="N5" s="3">
        <v>2062</v>
      </c>
      <c r="O5" s="4">
        <v>0.65439543002221512</v>
      </c>
      <c r="P5" s="3">
        <v>4097</v>
      </c>
      <c r="Q5" s="3">
        <v>0.47287626962142199</v>
      </c>
      <c r="R5" t="str">
        <f t="shared" ref="R5:R41" si="1">_xlfn.CONCAT(N5," (", TEXT(O5,"0.00%"), ")")</f>
        <v>2062 (65.44%)</v>
      </c>
      <c r="S5" t="str">
        <f t="shared" ref="S5:S41" si="2">_xlfn.CONCAT(P5," (", TEXT(Q5,"0.00%"), ")")</f>
        <v>4097 (47.29%)</v>
      </c>
    </row>
    <row r="6" spans="1:20">
      <c r="A6" t="s">
        <v>3</v>
      </c>
      <c r="F6">
        <v>6.991039320583738</v>
      </c>
      <c r="G6">
        <v>11815</v>
      </c>
      <c r="H6">
        <v>3.0332981494233548E-2</v>
      </c>
      <c r="I6">
        <v>2.4325064998564842E-2</v>
      </c>
      <c r="K6">
        <v>4.3025455156020624E-2</v>
      </c>
      <c r="T6">
        <f t="shared" si="0"/>
        <v>0.42466174091926967</v>
      </c>
    </row>
    <row r="7" spans="1:20">
      <c r="A7" t="s">
        <v>17</v>
      </c>
      <c r="B7">
        <v>2452</v>
      </c>
      <c r="C7" s="1">
        <f>B7/3151</f>
        <v>0.77816566169470014</v>
      </c>
      <c r="D7">
        <v>6929</v>
      </c>
      <c r="E7" s="1">
        <f>D7/8664</f>
        <v>0.79974607571560485</v>
      </c>
      <c r="N7" s="3">
        <v>2452</v>
      </c>
      <c r="O7" s="4">
        <v>0.77816566169470014</v>
      </c>
      <c r="P7" s="3">
        <v>6929</v>
      </c>
      <c r="Q7" s="3">
        <v>0.79974607571560485</v>
      </c>
      <c r="R7" t="str">
        <f t="shared" si="1"/>
        <v>2452 (77.82%)</v>
      </c>
      <c r="S7" t="str">
        <f t="shared" si="2"/>
        <v>6929 (79.97%)</v>
      </c>
    </row>
    <row r="8" spans="1:20">
      <c r="A8" t="s">
        <v>18</v>
      </c>
      <c r="B8">
        <v>236</v>
      </c>
      <c r="C8" s="1">
        <f t="shared" ref="C8:C13" si="3">B8/3151</f>
        <v>7.4896858140272929E-2</v>
      </c>
      <c r="D8">
        <v>609</v>
      </c>
      <c r="E8" s="1">
        <f t="shared" ref="E8:E13" si="4">D8/8664</f>
        <v>7.0290858725761768E-2</v>
      </c>
      <c r="N8" s="3">
        <v>236</v>
      </c>
      <c r="O8" s="4">
        <v>7.4896858140272929E-2</v>
      </c>
      <c r="P8" s="3">
        <v>609</v>
      </c>
      <c r="Q8" s="3">
        <v>7.0290858725761768E-2</v>
      </c>
      <c r="R8" t="str">
        <f t="shared" si="1"/>
        <v>236 (7.49%)</v>
      </c>
      <c r="S8" t="str">
        <f t="shared" si="2"/>
        <v>609 (7.03%)</v>
      </c>
    </row>
    <row r="9" spans="1:20">
      <c r="A9" t="s">
        <v>19</v>
      </c>
      <c r="B9">
        <v>463</v>
      </c>
      <c r="C9" s="1">
        <f t="shared" si="3"/>
        <v>0.14693748016502697</v>
      </c>
      <c r="D9">
        <v>1126</v>
      </c>
      <c r="E9" s="1">
        <f t="shared" si="4"/>
        <v>0.12996306555863343</v>
      </c>
      <c r="L9">
        <v>3151</v>
      </c>
      <c r="M9">
        <v>8664</v>
      </c>
      <c r="N9" s="3">
        <v>463</v>
      </c>
      <c r="O9" s="4">
        <v>0.14693748016502697</v>
      </c>
      <c r="P9" s="3">
        <v>1126</v>
      </c>
      <c r="Q9" s="3">
        <v>0.12996306555863343</v>
      </c>
      <c r="R9" t="str">
        <f t="shared" si="1"/>
        <v>463 (14.69%)</v>
      </c>
      <c r="S9" t="str">
        <f t="shared" si="2"/>
        <v>1126 (13.00%)</v>
      </c>
    </row>
    <row r="10" spans="1:20">
      <c r="A10" t="s">
        <v>4</v>
      </c>
      <c r="F10">
        <v>20.386502788550988</v>
      </c>
      <c r="G10">
        <v>11815</v>
      </c>
      <c r="H10">
        <v>3.7422014853421636E-5</v>
      </c>
      <c r="I10">
        <v>4.1538853206778831E-2</v>
      </c>
      <c r="J10">
        <v>2.5657368213495405E-2</v>
      </c>
      <c r="K10">
        <v>6.013682453607215E-2</v>
      </c>
      <c r="T10">
        <f t="shared" si="0"/>
        <v>5.2390820794790294E-4</v>
      </c>
    </row>
    <row r="11" spans="1:20">
      <c r="A11" t="s">
        <v>20</v>
      </c>
      <c r="B11">
        <v>2196</v>
      </c>
      <c r="C11" s="1">
        <f t="shared" si="3"/>
        <v>0.69692161218660742</v>
      </c>
      <c r="D11">
        <v>5659</v>
      </c>
      <c r="E11" s="1">
        <f t="shared" si="4"/>
        <v>0.65316251154201288</v>
      </c>
      <c r="N11" s="3">
        <v>2196</v>
      </c>
      <c r="O11" s="4">
        <v>0.69692161218660742</v>
      </c>
      <c r="P11" s="3">
        <v>5659</v>
      </c>
      <c r="Q11" s="3">
        <v>0.65316251154201288</v>
      </c>
      <c r="R11" t="str">
        <f t="shared" si="1"/>
        <v>2196 (69.69%)</v>
      </c>
      <c r="S11" t="str">
        <f t="shared" si="2"/>
        <v>5659 (65.32%)</v>
      </c>
    </row>
    <row r="12" spans="1:20">
      <c r="A12" t="s">
        <v>21</v>
      </c>
      <c r="B12">
        <v>424</v>
      </c>
      <c r="C12" s="1">
        <f t="shared" si="3"/>
        <v>0.13456045699777849</v>
      </c>
      <c r="D12">
        <v>1376</v>
      </c>
      <c r="E12" s="1">
        <f t="shared" si="4"/>
        <v>0.15881809787626963</v>
      </c>
      <c r="N12" s="3">
        <v>424</v>
      </c>
      <c r="O12" s="4">
        <v>0.13456045699777849</v>
      </c>
      <c r="P12" s="3">
        <v>1376</v>
      </c>
      <c r="Q12" s="3">
        <v>0.15881809787626963</v>
      </c>
      <c r="R12" t="str">
        <f t="shared" si="1"/>
        <v>424 (13.46%)</v>
      </c>
      <c r="S12" t="str">
        <f t="shared" si="2"/>
        <v>1376 (15.88%)</v>
      </c>
    </row>
    <row r="13" spans="1:20">
      <c r="A13" t="s">
        <v>22</v>
      </c>
      <c r="B13">
        <v>531</v>
      </c>
      <c r="C13" s="1">
        <f t="shared" si="3"/>
        <v>0.16851793081561409</v>
      </c>
      <c r="D13">
        <v>1629</v>
      </c>
      <c r="E13" s="1">
        <f t="shared" si="4"/>
        <v>0.18801939058171746</v>
      </c>
      <c r="L13">
        <v>3151</v>
      </c>
      <c r="M13">
        <v>8664</v>
      </c>
      <c r="N13" s="3">
        <v>531</v>
      </c>
      <c r="O13" s="4">
        <v>0.16851793081561409</v>
      </c>
      <c r="P13" s="3">
        <v>1629</v>
      </c>
      <c r="Q13" s="3">
        <v>0.18801939058171746</v>
      </c>
      <c r="R13" t="str">
        <f t="shared" si="1"/>
        <v>531 (16.85%)</v>
      </c>
      <c r="S13" t="str">
        <f t="shared" si="2"/>
        <v>1629 (18.80%)</v>
      </c>
    </row>
    <row r="14" spans="1:20">
      <c r="A14" t="s">
        <v>5</v>
      </c>
      <c r="F14">
        <v>0.92979907646217452</v>
      </c>
      <c r="G14">
        <v>11814</v>
      </c>
      <c r="H14">
        <v>0.35249412558506954</v>
      </c>
      <c r="I14">
        <v>1.9343965909922975E-2</v>
      </c>
      <c r="J14">
        <v>-2.1434129727104075E-2</v>
      </c>
      <c r="K14">
        <v>6.0124518235533962E-2</v>
      </c>
      <c r="T14">
        <f t="shared" si="0"/>
        <v>4.9349177581909736</v>
      </c>
    </row>
    <row r="15" spans="1:20">
      <c r="A15" t="s">
        <v>6</v>
      </c>
      <c r="F15">
        <v>605.02817252852901</v>
      </c>
      <c r="G15">
        <v>11694</v>
      </c>
      <c r="H15">
        <v>8.191162377122095E-131</v>
      </c>
      <c r="I15">
        <v>0.22746063857501078</v>
      </c>
      <c r="J15">
        <v>0.20955693871625078</v>
      </c>
      <c r="K15">
        <v>0.24574547468412014</v>
      </c>
      <c r="T15">
        <f t="shared" si="0"/>
        <v>1.1467627327970933E-129</v>
      </c>
    </row>
    <row r="16" spans="1:20">
      <c r="A16" t="s">
        <v>23</v>
      </c>
      <c r="B16">
        <v>1601</v>
      </c>
      <c r="C16" s="1">
        <f>B16/$L$16</f>
        <v>0.51297661006087791</v>
      </c>
      <c r="D16">
        <v>5886</v>
      </c>
      <c r="E16" s="1">
        <f>D16/$M$16</f>
        <v>0.6865741280765193</v>
      </c>
      <c r="L16">
        <v>3121</v>
      </c>
      <c r="M16">
        <v>8573</v>
      </c>
      <c r="N16" s="3">
        <v>1601</v>
      </c>
      <c r="O16" s="4">
        <v>0.51297661006087791</v>
      </c>
      <c r="P16" s="3">
        <v>5886</v>
      </c>
      <c r="Q16" s="3">
        <v>0.6865741280765193</v>
      </c>
      <c r="R16" t="str">
        <f t="shared" si="1"/>
        <v>1601 (51.30%)</v>
      </c>
      <c r="S16" t="str">
        <f t="shared" si="2"/>
        <v>5886 (68.66%)</v>
      </c>
    </row>
    <row r="17" spans="1:20">
      <c r="A17" t="s">
        <v>24</v>
      </c>
      <c r="B17">
        <v>909</v>
      </c>
      <c r="C17" s="1">
        <f t="shared" ref="C17:C19" si="5">B17/$L$16</f>
        <v>0.2912528035885934</v>
      </c>
      <c r="D17">
        <v>953</v>
      </c>
      <c r="E17" s="1">
        <f t="shared" ref="E17:E19" si="6">D17/$M$16</f>
        <v>0.1111629534585326</v>
      </c>
      <c r="N17" s="3">
        <v>909</v>
      </c>
      <c r="O17" s="4">
        <v>0.2912528035885934</v>
      </c>
      <c r="P17" s="3">
        <v>953</v>
      </c>
      <c r="Q17" s="3">
        <v>0.1111629534585326</v>
      </c>
      <c r="R17" t="str">
        <f t="shared" si="1"/>
        <v>909 (29.13%)</v>
      </c>
      <c r="S17" t="str">
        <f t="shared" si="2"/>
        <v>953 (11.12%)</v>
      </c>
    </row>
    <row r="18" spans="1:20">
      <c r="A18" t="s">
        <v>25</v>
      </c>
      <c r="B18">
        <v>33</v>
      </c>
      <c r="C18" s="1">
        <f t="shared" si="5"/>
        <v>1.0573534123678308E-2</v>
      </c>
      <c r="D18">
        <v>240</v>
      </c>
      <c r="E18" s="1">
        <f t="shared" si="6"/>
        <v>2.7994867607605271E-2</v>
      </c>
      <c r="N18" s="3">
        <v>33</v>
      </c>
      <c r="O18" s="4">
        <v>1.0573534123678308E-2</v>
      </c>
      <c r="P18" s="3">
        <v>240</v>
      </c>
      <c r="Q18" s="3">
        <v>2.7994867607605271E-2</v>
      </c>
      <c r="R18" t="str">
        <f t="shared" si="1"/>
        <v>33 (1.06%)</v>
      </c>
      <c r="S18" t="str">
        <f t="shared" si="2"/>
        <v>240 (2.80%)</v>
      </c>
    </row>
    <row r="19" spans="1:20">
      <c r="A19" t="s">
        <v>26</v>
      </c>
      <c r="B19">
        <v>578</v>
      </c>
      <c r="C19" s="1">
        <f t="shared" si="5"/>
        <v>0.18519705222685037</v>
      </c>
      <c r="D19">
        <v>1494</v>
      </c>
      <c r="E19" s="1">
        <f t="shared" si="6"/>
        <v>0.17426805085734282</v>
      </c>
      <c r="N19" s="3">
        <v>578</v>
      </c>
      <c r="O19" s="4">
        <v>0.18519705222685037</v>
      </c>
      <c r="P19" s="3">
        <v>1494</v>
      </c>
      <c r="Q19" s="3">
        <v>0.17426805085734282</v>
      </c>
      <c r="R19" t="str">
        <f t="shared" si="1"/>
        <v>578 (18.52%)</v>
      </c>
      <c r="S19" t="str">
        <f t="shared" si="2"/>
        <v>1494 (17.43%)</v>
      </c>
    </row>
    <row r="20" spans="1:20">
      <c r="A20" t="s">
        <v>7</v>
      </c>
      <c r="F20">
        <v>5.2919414717512323</v>
      </c>
      <c r="G20">
        <v>11815</v>
      </c>
      <c r="H20">
        <v>2.142432247073147E-2</v>
      </c>
      <c r="I20">
        <v>-2.1163654021070923E-2</v>
      </c>
      <c r="J20">
        <v>-4.0260469649026097E-2</v>
      </c>
      <c r="K20">
        <v>-9.4466163738290334E-3</v>
      </c>
      <c r="T20">
        <f t="shared" si="0"/>
        <v>0.29994051459024057</v>
      </c>
    </row>
    <row r="21" spans="1:20">
      <c r="A21" t="s">
        <v>27</v>
      </c>
      <c r="B21">
        <v>681</v>
      </c>
      <c r="C21" s="1">
        <f t="shared" ref="C21:C22" si="7">B21/3151</f>
        <v>0.21612186607426215</v>
      </c>
      <c r="D21">
        <v>1706</v>
      </c>
      <c r="E21" s="1">
        <f t="shared" ref="E21:E22" si="8">D21/8664</f>
        <v>0.19690674053554941</v>
      </c>
      <c r="L21">
        <v>3151</v>
      </c>
      <c r="M21">
        <v>8664</v>
      </c>
      <c r="N21" s="3">
        <v>681</v>
      </c>
      <c r="O21" s="4">
        <v>0.21612186607426215</v>
      </c>
      <c r="P21" s="3">
        <v>1706</v>
      </c>
      <c r="Q21" s="3">
        <v>0.19690674053554941</v>
      </c>
      <c r="R21" t="str">
        <f t="shared" si="1"/>
        <v>681 (21.61%)</v>
      </c>
      <c r="S21" t="str">
        <f t="shared" si="2"/>
        <v>1706 (19.69%)</v>
      </c>
    </row>
    <row r="22" spans="1:20">
      <c r="A22" t="s">
        <v>28</v>
      </c>
      <c r="B22">
        <v>2470</v>
      </c>
      <c r="C22" s="1">
        <f t="shared" si="7"/>
        <v>0.78387813392573791</v>
      </c>
      <c r="D22">
        <v>6958</v>
      </c>
      <c r="E22" s="1">
        <f t="shared" si="8"/>
        <v>0.80309325946445065</v>
      </c>
      <c r="N22" s="3">
        <v>2470</v>
      </c>
      <c r="O22" s="4">
        <v>0.78387813392573791</v>
      </c>
      <c r="P22" s="3">
        <v>6958</v>
      </c>
      <c r="Q22" s="3">
        <v>0.80309325946445065</v>
      </c>
      <c r="R22" t="str">
        <f t="shared" si="1"/>
        <v>2470 (78.39%)</v>
      </c>
      <c r="S22" t="str">
        <f t="shared" si="2"/>
        <v>6958 (80.31%)</v>
      </c>
    </row>
    <row r="23" spans="1:20">
      <c r="A23" t="s">
        <v>8</v>
      </c>
      <c r="F23">
        <v>371.69292514907863</v>
      </c>
      <c r="G23">
        <v>11723</v>
      </c>
      <c r="H23">
        <v>8.0092909505687806E-83</v>
      </c>
      <c r="I23">
        <v>-0.17806262230511796</v>
      </c>
      <c r="J23">
        <v>-0.19638198562369066</v>
      </c>
      <c r="K23">
        <v>-0.16022685819345767</v>
      </c>
      <c r="T23">
        <f t="shared" si="0"/>
        <v>1.1213007330796293E-81</v>
      </c>
    </row>
    <row r="24" spans="1:20">
      <c r="A24" t="s">
        <v>29</v>
      </c>
      <c r="B24">
        <v>1223</v>
      </c>
      <c r="C24" s="1">
        <f>B24/$L$24</f>
        <v>0.39312118289938924</v>
      </c>
      <c r="D24">
        <v>1857</v>
      </c>
      <c r="E24" s="1">
        <f>D24/$M$24</f>
        <v>0.21562935438922434</v>
      </c>
      <c r="L24">
        <v>3111</v>
      </c>
      <c r="M24">
        <v>8612</v>
      </c>
      <c r="N24" s="3">
        <v>1223</v>
      </c>
      <c r="O24" s="4">
        <v>0.39312118289938924</v>
      </c>
      <c r="P24" s="3">
        <v>1857</v>
      </c>
      <c r="Q24" s="3">
        <v>0.21562935438922434</v>
      </c>
      <c r="R24" t="str">
        <f t="shared" si="1"/>
        <v>1223 (39.31%)</v>
      </c>
      <c r="S24" t="str">
        <f t="shared" si="2"/>
        <v>1857 (21.56%)</v>
      </c>
    </row>
    <row r="25" spans="1:20">
      <c r="A25" t="s">
        <v>30</v>
      </c>
      <c r="B25">
        <v>1888</v>
      </c>
      <c r="C25" s="1">
        <f>B25/$L$24</f>
        <v>0.60687881710061076</v>
      </c>
      <c r="D25">
        <v>6755</v>
      </c>
      <c r="E25" s="1">
        <f>D25/$M$24</f>
        <v>0.78437064561077563</v>
      </c>
      <c r="N25" s="3">
        <v>1888</v>
      </c>
      <c r="O25" s="4">
        <v>0.60687881710061076</v>
      </c>
      <c r="P25" s="3">
        <v>6755</v>
      </c>
      <c r="Q25" s="3">
        <v>0.78437064561077563</v>
      </c>
      <c r="R25" t="str">
        <f t="shared" si="1"/>
        <v>1888 (60.69%)</v>
      </c>
      <c r="S25" t="str">
        <f t="shared" si="2"/>
        <v>6755 (78.44%)</v>
      </c>
    </row>
    <row r="26" spans="1:20">
      <c r="A26" t="s">
        <v>9</v>
      </c>
      <c r="F26">
        <v>375.35352973022884</v>
      </c>
      <c r="G26">
        <v>11801</v>
      </c>
      <c r="H26">
        <v>1.2781653088315229E-83</v>
      </c>
      <c r="I26">
        <v>-0.17834496253442098</v>
      </c>
      <c r="J26">
        <v>-0.19660271061234902</v>
      </c>
      <c r="K26">
        <v>-0.16056692220703214</v>
      </c>
      <c r="T26">
        <f t="shared" si="0"/>
        <v>1.7894314323641322E-82</v>
      </c>
    </row>
    <row r="27" spans="1:20">
      <c r="A27" t="s">
        <v>31</v>
      </c>
      <c r="B27">
        <v>1268</v>
      </c>
      <c r="C27" s="1">
        <f>B27/$L$27</f>
        <v>0.40356460852959897</v>
      </c>
      <c r="D27">
        <v>1940</v>
      </c>
      <c r="E27" s="1">
        <f>D27/$M$27</f>
        <v>0.2240443469222774</v>
      </c>
      <c r="L27">
        <v>3142</v>
      </c>
      <c r="M27">
        <v>8659</v>
      </c>
      <c r="N27" s="3">
        <v>1268</v>
      </c>
      <c r="O27" s="4">
        <v>0.40356460852959897</v>
      </c>
      <c r="P27" s="3">
        <v>1940</v>
      </c>
      <c r="Q27" s="3">
        <v>0.2240443469222774</v>
      </c>
      <c r="R27" t="str">
        <f t="shared" si="1"/>
        <v>1268 (40.36%)</v>
      </c>
      <c r="S27" t="str">
        <f t="shared" si="2"/>
        <v>1940 (22.40%)</v>
      </c>
    </row>
    <row r="28" spans="1:20">
      <c r="A28" t="s">
        <v>32</v>
      </c>
      <c r="B28">
        <v>1874</v>
      </c>
      <c r="C28" s="1">
        <f>B28/$L$27</f>
        <v>0.59643539147040103</v>
      </c>
      <c r="D28">
        <v>6719</v>
      </c>
      <c r="E28" s="1">
        <f>D28/$M$27</f>
        <v>0.77595565307772263</v>
      </c>
      <c r="N28" s="3">
        <v>1874</v>
      </c>
      <c r="O28" s="4">
        <v>0.59643539147040103</v>
      </c>
      <c r="P28" s="3">
        <v>6719</v>
      </c>
      <c r="Q28" s="3">
        <v>0.77595565307772263</v>
      </c>
      <c r="R28" t="str">
        <f t="shared" si="1"/>
        <v>1874 (59.64%)</v>
      </c>
      <c r="S28" t="str">
        <f t="shared" si="2"/>
        <v>6719 (77.60%)</v>
      </c>
    </row>
    <row r="29" spans="1:20">
      <c r="A29" t="s">
        <v>10</v>
      </c>
      <c r="F29">
        <v>429.10565372581482</v>
      </c>
      <c r="G29">
        <v>10871</v>
      </c>
      <c r="H29">
        <v>1.4270688926760676E-91</v>
      </c>
      <c r="I29">
        <v>0.19867689793100035</v>
      </c>
      <c r="J29">
        <v>0.1801713886193351</v>
      </c>
      <c r="K29">
        <v>0.21765687470226303</v>
      </c>
      <c r="T29">
        <f t="shared" si="0"/>
        <v>1.9978964497464947E-90</v>
      </c>
    </row>
    <row r="30" spans="1:20">
      <c r="A30" t="s">
        <v>33</v>
      </c>
      <c r="B30">
        <v>1077</v>
      </c>
      <c r="C30" s="1">
        <f>B30/$L$30</f>
        <v>0.37802737802737801</v>
      </c>
      <c r="D30">
        <v>4272</v>
      </c>
      <c r="E30" s="1">
        <f>D30/$M$30</f>
        <v>0.53253552729992526</v>
      </c>
      <c r="L30">
        <v>2849</v>
      </c>
      <c r="M30">
        <v>8022</v>
      </c>
      <c r="N30" s="3">
        <v>1077</v>
      </c>
      <c r="O30" s="4">
        <v>0.37802737802737801</v>
      </c>
      <c r="P30" s="3">
        <v>4272</v>
      </c>
      <c r="Q30" s="3">
        <v>0.53253552729992526</v>
      </c>
      <c r="R30" t="str">
        <f t="shared" si="1"/>
        <v>1077 (37.80%)</v>
      </c>
      <c r="S30" t="str">
        <f t="shared" si="2"/>
        <v>4272 (53.25%)</v>
      </c>
    </row>
    <row r="31" spans="1:20">
      <c r="A31" t="s">
        <v>34</v>
      </c>
      <c r="B31">
        <v>476</v>
      </c>
      <c r="C31" s="1">
        <f t="shared" ref="C31:C34" si="9">B31/$L$30</f>
        <v>0.16707616707616707</v>
      </c>
      <c r="D31">
        <v>1739</v>
      </c>
      <c r="E31" s="1">
        <f t="shared" ref="E31:E34" si="10">D31/$M$30</f>
        <v>0.21677885814011469</v>
      </c>
      <c r="N31" s="3">
        <v>476</v>
      </c>
      <c r="O31" s="4">
        <v>0.16707616707616707</v>
      </c>
      <c r="P31" s="3">
        <v>1739</v>
      </c>
      <c r="Q31" s="3">
        <v>0.21677885814011469</v>
      </c>
      <c r="R31" t="str">
        <f t="shared" si="1"/>
        <v>476 (16.71%)</v>
      </c>
      <c r="S31" t="str">
        <f t="shared" si="2"/>
        <v>1739 (21.68%)</v>
      </c>
    </row>
    <row r="32" spans="1:20">
      <c r="A32" t="s">
        <v>35</v>
      </c>
      <c r="B32">
        <v>81</v>
      </c>
      <c r="C32" s="1">
        <f t="shared" si="9"/>
        <v>2.8431028431028432E-2</v>
      </c>
      <c r="D32">
        <v>170</v>
      </c>
      <c r="E32" s="1">
        <f t="shared" si="10"/>
        <v>2.119172276240339E-2</v>
      </c>
      <c r="N32" s="3">
        <v>81</v>
      </c>
      <c r="O32" s="4">
        <v>2.8431028431028432E-2</v>
      </c>
      <c r="P32" s="3">
        <v>170</v>
      </c>
      <c r="Q32" s="3">
        <v>2.119172276240339E-2</v>
      </c>
      <c r="R32" t="str">
        <f t="shared" si="1"/>
        <v>81 (2.84%)</v>
      </c>
      <c r="S32" t="str">
        <f t="shared" si="2"/>
        <v>170 (2.12%)</v>
      </c>
    </row>
    <row r="33" spans="1:20">
      <c r="A33" t="s">
        <v>36</v>
      </c>
      <c r="B33">
        <v>794</v>
      </c>
      <c r="C33" s="1">
        <f t="shared" si="9"/>
        <v>0.27869427869427871</v>
      </c>
      <c r="D33">
        <v>1277</v>
      </c>
      <c r="E33" s="1">
        <f t="shared" si="10"/>
        <v>0.15918723510346547</v>
      </c>
      <c r="N33" s="3">
        <v>794</v>
      </c>
      <c r="O33" s="4">
        <v>0.27869427869427871</v>
      </c>
      <c r="P33" s="3">
        <v>1277</v>
      </c>
      <c r="Q33" s="3">
        <v>0.15918723510346547</v>
      </c>
      <c r="R33" t="str">
        <f t="shared" si="1"/>
        <v>794 (27.87%)</v>
      </c>
      <c r="S33" t="str">
        <f t="shared" si="2"/>
        <v>1277 (15.92%)</v>
      </c>
    </row>
    <row r="34" spans="1:20">
      <c r="A34" t="s">
        <v>37</v>
      </c>
      <c r="B34">
        <v>421</v>
      </c>
      <c r="C34" s="1">
        <f t="shared" si="9"/>
        <v>0.14777114777114778</v>
      </c>
      <c r="D34">
        <v>564</v>
      </c>
      <c r="E34" s="1">
        <f t="shared" si="10"/>
        <v>7.0306656694091252E-2</v>
      </c>
      <c r="N34" s="3">
        <v>421</v>
      </c>
      <c r="O34" s="4">
        <v>0.14777114777114778</v>
      </c>
      <c r="P34" s="3">
        <v>564</v>
      </c>
      <c r="Q34" s="3">
        <v>7.0306656694091252E-2</v>
      </c>
      <c r="R34" t="str">
        <f t="shared" si="1"/>
        <v>421 (14.78%)</v>
      </c>
      <c r="S34" t="str">
        <f t="shared" si="2"/>
        <v>564 (7.03%)</v>
      </c>
    </row>
    <row r="35" spans="1:20">
      <c r="A35" t="s">
        <v>11</v>
      </c>
      <c r="F35">
        <v>5.0562911185807087</v>
      </c>
      <c r="G35">
        <v>11542</v>
      </c>
      <c r="H35">
        <v>4.3404872629437818E-7</v>
      </c>
      <c r="I35">
        <v>0.10680940309224854</v>
      </c>
      <c r="J35">
        <v>6.5388328978839755E-2</v>
      </c>
      <c r="K35">
        <v>0.14824436178011249</v>
      </c>
      <c r="T35">
        <f t="shared" si="0"/>
        <v>6.0766821681212946E-6</v>
      </c>
    </row>
    <row r="36" spans="1:20">
      <c r="A36" t="s">
        <v>12</v>
      </c>
      <c r="F36">
        <v>43.059721118411659</v>
      </c>
      <c r="G36">
        <v>11734</v>
      </c>
      <c r="H36">
        <v>5.3094150488123143E-11</v>
      </c>
      <c r="I36">
        <v>6.0577669914298887E-2</v>
      </c>
      <c r="J36">
        <v>4.3475497652847021E-2</v>
      </c>
      <c r="K36">
        <v>7.9211135849354297E-2</v>
      </c>
      <c r="T36">
        <f t="shared" si="0"/>
        <v>7.4331810683372398E-10</v>
      </c>
    </row>
    <row r="37" spans="1:20">
      <c r="A37" t="s">
        <v>38</v>
      </c>
      <c r="B37">
        <v>2666</v>
      </c>
      <c r="C37" s="1">
        <f>B37/$L$37</f>
        <v>0.85585874799357942</v>
      </c>
      <c r="D37">
        <v>7750</v>
      </c>
      <c r="E37" s="1">
        <f>D37/$M$37</f>
        <v>0.89917623854275441</v>
      </c>
      <c r="L37">
        <v>3115</v>
      </c>
      <c r="M37">
        <v>8619</v>
      </c>
      <c r="N37" s="3">
        <v>2666</v>
      </c>
      <c r="O37" s="4">
        <v>0.85585874799357942</v>
      </c>
      <c r="P37" s="3">
        <v>7750</v>
      </c>
      <c r="Q37" s="3">
        <v>0.89917623854275441</v>
      </c>
      <c r="R37" t="str">
        <f t="shared" si="1"/>
        <v>2666 (85.59%)</v>
      </c>
      <c r="S37" t="str">
        <f t="shared" si="2"/>
        <v>7750 (89.92%)</v>
      </c>
    </row>
    <row r="38" spans="1:20">
      <c r="A38" t="s">
        <v>39</v>
      </c>
      <c r="B38">
        <v>449</v>
      </c>
      <c r="C38" s="1">
        <f>B38/$L$37</f>
        <v>0.14414125200642056</v>
      </c>
      <c r="D38">
        <v>869</v>
      </c>
      <c r="E38" s="1">
        <f>D38/$M$37</f>
        <v>0.10082376145724561</v>
      </c>
      <c r="N38" s="3">
        <v>449</v>
      </c>
      <c r="O38" s="4">
        <v>0.14414125200642056</v>
      </c>
      <c r="P38" s="3">
        <v>869</v>
      </c>
      <c r="Q38" s="3">
        <v>0.10082376145724561</v>
      </c>
      <c r="R38" t="str">
        <f t="shared" si="1"/>
        <v>449 (14.41%)</v>
      </c>
      <c r="S38" t="str">
        <f t="shared" si="2"/>
        <v>869 (10.08%)</v>
      </c>
    </row>
    <row r="39" spans="1:20">
      <c r="A39" t="s">
        <v>13</v>
      </c>
      <c r="F39">
        <v>0.26183861929594543</v>
      </c>
      <c r="G39">
        <v>11630</v>
      </c>
      <c r="H39">
        <v>0.60885980334186973</v>
      </c>
      <c r="I39">
        <v>-4.7448992325528298E-3</v>
      </c>
      <c r="J39">
        <v>-2.4501719389884161E-2</v>
      </c>
      <c r="T39">
        <f t="shared" si="0"/>
        <v>8.5240372467861754</v>
      </c>
    </row>
    <row r="40" spans="1:20">
      <c r="A40" t="s">
        <v>40</v>
      </c>
      <c r="B40">
        <v>50</v>
      </c>
      <c r="C40" s="1">
        <f>B40/$L$40</f>
        <v>1.6092693916961699E-2</v>
      </c>
      <c r="D40">
        <v>126</v>
      </c>
      <c r="E40" s="1">
        <f>D40/$M$40</f>
        <v>1.4783526927138331E-2</v>
      </c>
      <c r="L40">
        <v>3107</v>
      </c>
      <c r="M40">
        <v>8523</v>
      </c>
      <c r="N40" s="3">
        <v>50</v>
      </c>
      <c r="O40" s="4">
        <v>1.6092693916961699E-2</v>
      </c>
      <c r="P40" s="3">
        <v>126</v>
      </c>
      <c r="Q40" s="3">
        <v>1.4783526927138331E-2</v>
      </c>
      <c r="R40" t="str">
        <f t="shared" si="1"/>
        <v>50 (1.61%)</v>
      </c>
      <c r="S40" t="str">
        <f t="shared" si="2"/>
        <v>126 (1.48%)</v>
      </c>
    </row>
    <row r="41" spans="1:20">
      <c r="A41" t="s">
        <v>41</v>
      </c>
      <c r="B41">
        <v>3057</v>
      </c>
      <c r="C41" s="1">
        <f>B41/$L$40</f>
        <v>0.98390730608303834</v>
      </c>
      <c r="D41">
        <v>8397</v>
      </c>
      <c r="E41" s="1">
        <f>D41/$M$40</f>
        <v>0.98521647307286164</v>
      </c>
      <c r="N41" s="3">
        <v>3057</v>
      </c>
      <c r="O41" s="4">
        <v>0.98390730608303834</v>
      </c>
      <c r="P41" s="3">
        <v>8397</v>
      </c>
      <c r="Q41" s="3">
        <v>0.98521647307286164</v>
      </c>
      <c r="R41" t="str">
        <f t="shared" si="1"/>
        <v>3057 (98.39%)</v>
      </c>
      <c r="S41" t="str">
        <f t="shared" si="2"/>
        <v>8397 (98.52%)</v>
      </c>
    </row>
    <row r="42" spans="1:20">
      <c r="A42" s="2" t="s">
        <v>97</v>
      </c>
      <c r="F42">
        <v>25.249641972804934</v>
      </c>
      <c r="G42">
        <v>10803</v>
      </c>
      <c r="H42">
        <v>0</v>
      </c>
      <c r="I42">
        <v>0.55289208072668528</v>
      </c>
      <c r="J42">
        <v>0.50938135871350843</v>
      </c>
      <c r="K42">
        <v>0.5964795933066297</v>
      </c>
      <c r="T42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A42B-6A60-4B2B-A7FE-4292BE4A3B90}">
  <dimension ref="A1:I44"/>
  <sheetViews>
    <sheetView topLeftCell="A16" workbookViewId="0">
      <selection activeCell="B1" sqref="B1:I44"/>
    </sheetView>
  </sheetViews>
  <sheetFormatPr defaultRowHeight="15"/>
  <cols>
    <col min="1" max="1" width="32.42578125" bestFit="1" customWidth="1"/>
    <col min="2" max="2" width="32.42578125" customWidth="1"/>
    <col min="3" max="3" width="18.140625" style="3" bestFit="1" customWidth="1"/>
    <col min="4" max="4" width="17.7109375" style="3" bestFit="1" customWidth="1"/>
    <col min="5" max="5" width="6.7109375" style="3" bestFit="1" customWidth="1"/>
    <col min="6" max="6" width="7.7109375" style="6" bestFit="1" customWidth="1"/>
    <col min="7" max="7" width="5.7109375" style="6" bestFit="1" customWidth="1"/>
    <col min="8" max="8" width="12.28515625" style="6" bestFit="1" customWidth="1"/>
    <col min="9" max="9" width="13.85546875" style="6" bestFit="1" customWidth="1"/>
  </cols>
  <sheetData>
    <row r="1" spans="1:9" ht="30">
      <c r="B1" s="11"/>
      <c r="C1" s="10" t="s">
        <v>191</v>
      </c>
      <c r="D1" s="10" t="s">
        <v>192</v>
      </c>
      <c r="E1" s="22" t="s">
        <v>42</v>
      </c>
      <c r="F1" s="23" t="s">
        <v>184</v>
      </c>
      <c r="G1" s="23" t="s">
        <v>43</v>
      </c>
      <c r="H1" s="23" t="s">
        <v>172</v>
      </c>
      <c r="I1" s="23" t="s">
        <v>171</v>
      </c>
    </row>
    <row r="2" spans="1:9" ht="45" customHeight="1">
      <c r="B2" s="11" t="s">
        <v>188</v>
      </c>
      <c r="C2" s="10" t="s">
        <v>189</v>
      </c>
      <c r="D2" s="10" t="s">
        <v>190</v>
      </c>
      <c r="E2" s="22"/>
      <c r="F2" s="23"/>
      <c r="G2" s="23"/>
      <c r="H2" s="23"/>
      <c r="I2" s="23"/>
    </row>
    <row r="3" spans="1:9">
      <c r="B3" s="7"/>
      <c r="C3" s="8"/>
      <c r="D3" s="8"/>
      <c r="E3" s="22"/>
      <c r="F3" s="23"/>
      <c r="G3" s="23"/>
      <c r="H3" s="23"/>
      <c r="I3" s="23"/>
    </row>
    <row r="4" spans="1:9">
      <c r="A4" s="2" t="s">
        <v>158</v>
      </c>
      <c r="B4" s="7" t="s">
        <v>159</v>
      </c>
      <c r="C4" s="8" t="s">
        <v>95</v>
      </c>
      <c r="D4" s="8" t="s">
        <v>96</v>
      </c>
      <c r="E4" s="8">
        <v>11815</v>
      </c>
      <c r="F4" s="9">
        <v>-1.5473863610754384</v>
      </c>
      <c r="G4" s="9">
        <v>0.12179689591072052</v>
      </c>
      <c r="H4" s="9">
        <v>0.99</v>
      </c>
      <c r="I4" s="9">
        <v>-3.2188788376098239E-2</v>
      </c>
    </row>
    <row r="5" spans="1:9">
      <c r="A5" t="s">
        <v>2</v>
      </c>
      <c r="B5" s="7" t="s">
        <v>2</v>
      </c>
      <c r="C5" s="8"/>
      <c r="D5" s="8"/>
      <c r="E5" s="8">
        <v>11815</v>
      </c>
      <c r="F5" s="9">
        <v>305.08855508013681</v>
      </c>
      <c r="G5" s="9">
        <v>2.5655300103879E-68</v>
      </c>
      <c r="H5" s="9" t="s">
        <v>186</v>
      </c>
      <c r="I5" s="9">
        <v>0.16069268043010496</v>
      </c>
    </row>
    <row r="6" spans="1:9">
      <c r="A6" s="2" t="s">
        <v>157</v>
      </c>
      <c r="B6" s="7" t="str">
        <f>"    "&amp;A6</f>
        <v xml:space="preserve">    female</v>
      </c>
      <c r="C6" s="8" t="s">
        <v>98</v>
      </c>
      <c r="D6" s="8" t="s">
        <v>99</v>
      </c>
      <c r="E6" s="8"/>
      <c r="F6" s="9"/>
      <c r="G6" s="9"/>
      <c r="H6" s="9"/>
      <c r="I6" s="9"/>
    </row>
    <row r="7" spans="1:9">
      <c r="A7" s="2" t="s">
        <v>156</v>
      </c>
      <c r="B7" s="7" t="str">
        <f t="shared" ref="B7:B43" si="0">"    "&amp;A7</f>
        <v xml:space="preserve">    male</v>
      </c>
      <c r="C7" s="8" t="s">
        <v>100</v>
      </c>
      <c r="D7" s="8" t="s">
        <v>101</v>
      </c>
      <c r="E7" s="8"/>
      <c r="F7" s="9"/>
      <c r="G7" s="9"/>
      <c r="H7" s="9"/>
      <c r="I7" s="9"/>
    </row>
    <row r="8" spans="1:9">
      <c r="A8" s="2" t="s">
        <v>153</v>
      </c>
      <c r="B8" s="7" t="s">
        <v>153</v>
      </c>
      <c r="C8" s="8"/>
      <c r="D8" s="8"/>
      <c r="E8" s="8">
        <v>11815</v>
      </c>
      <c r="F8" s="9">
        <v>6.991039320583738</v>
      </c>
      <c r="G8" s="9">
        <v>3.0332981494233548E-2</v>
      </c>
      <c r="H8" s="9">
        <v>0.42466174091926967</v>
      </c>
      <c r="I8" s="9">
        <v>2.4325064998564842E-2</v>
      </c>
    </row>
    <row r="9" spans="1:9">
      <c r="A9" s="5" t="s">
        <v>17</v>
      </c>
      <c r="B9" s="7" t="str">
        <f t="shared" si="0"/>
        <v xml:space="preserve">    Right</v>
      </c>
      <c r="C9" s="8" t="s">
        <v>102</v>
      </c>
      <c r="D9" s="8" t="s">
        <v>103</v>
      </c>
      <c r="E9" s="8"/>
      <c r="F9" s="9"/>
      <c r="G9" s="9"/>
      <c r="H9" s="9"/>
      <c r="I9" s="9"/>
    </row>
    <row r="10" spans="1:9">
      <c r="A10" s="5" t="s">
        <v>18</v>
      </c>
      <c r="B10" s="7" t="str">
        <f t="shared" si="0"/>
        <v xml:space="preserve">    Left</v>
      </c>
      <c r="C10" s="8" t="s">
        <v>143</v>
      </c>
      <c r="D10" s="8" t="s">
        <v>144</v>
      </c>
      <c r="E10" s="8"/>
      <c r="F10" s="9"/>
      <c r="G10" s="9"/>
      <c r="H10" s="9"/>
      <c r="I10" s="9"/>
    </row>
    <row r="11" spans="1:9">
      <c r="A11" s="5" t="s">
        <v>19</v>
      </c>
      <c r="B11" s="7" t="str">
        <f t="shared" si="0"/>
        <v xml:space="preserve">    Mixed</v>
      </c>
      <c r="C11" s="8" t="s">
        <v>104</v>
      </c>
      <c r="D11" s="8" t="s">
        <v>105</v>
      </c>
      <c r="E11" s="8"/>
      <c r="F11" s="9"/>
      <c r="G11" s="9"/>
      <c r="H11" s="9"/>
      <c r="I11" s="9"/>
    </row>
    <row r="12" spans="1:9">
      <c r="A12" t="s">
        <v>4</v>
      </c>
      <c r="B12" s="7" t="s">
        <v>4</v>
      </c>
      <c r="C12" s="8"/>
      <c r="D12" s="8"/>
      <c r="E12" s="8">
        <v>11815</v>
      </c>
      <c r="F12" s="9">
        <v>20.386502788550988</v>
      </c>
      <c r="G12" s="9">
        <v>3.7422014853421636E-5</v>
      </c>
      <c r="H12" s="9" t="s">
        <v>186</v>
      </c>
      <c r="I12" s="9">
        <v>4.1538853206778831E-2</v>
      </c>
    </row>
    <row r="13" spans="1:9">
      <c r="A13" t="s">
        <v>20</v>
      </c>
      <c r="B13" s="7" t="str">
        <f t="shared" si="0"/>
        <v xml:space="preserve">    single</v>
      </c>
      <c r="C13" s="8" t="s">
        <v>106</v>
      </c>
      <c r="D13" s="8" t="s">
        <v>107</v>
      </c>
      <c r="E13" s="8"/>
      <c r="F13" s="9"/>
      <c r="G13" s="9"/>
      <c r="H13" s="9"/>
      <c r="I13" s="9"/>
    </row>
    <row r="14" spans="1:9">
      <c r="A14" t="s">
        <v>21</v>
      </c>
      <c r="B14" s="7" t="str">
        <f t="shared" si="0"/>
        <v xml:space="preserve">    sibling</v>
      </c>
      <c r="C14" s="8" t="s">
        <v>108</v>
      </c>
      <c r="D14" s="8" t="s">
        <v>109</v>
      </c>
      <c r="E14" s="8"/>
      <c r="F14" s="9"/>
      <c r="G14" s="9"/>
      <c r="H14" s="9"/>
      <c r="I14" s="9"/>
    </row>
    <row r="15" spans="1:9">
      <c r="A15" t="s">
        <v>22</v>
      </c>
      <c r="B15" s="7" t="str">
        <f t="shared" si="0"/>
        <v xml:space="preserve">    twin/triplet</v>
      </c>
      <c r="C15" s="8" t="s">
        <v>110</v>
      </c>
      <c r="D15" s="8" t="s">
        <v>111</v>
      </c>
      <c r="E15" s="8"/>
      <c r="F15" s="9"/>
      <c r="G15" s="9"/>
      <c r="H15" s="9"/>
      <c r="I15" s="9"/>
    </row>
    <row r="16" spans="1:9">
      <c r="A16" t="s">
        <v>5</v>
      </c>
      <c r="B16" s="7" t="s">
        <v>155</v>
      </c>
      <c r="C16" s="8"/>
      <c r="D16" s="8"/>
      <c r="E16" s="8">
        <v>11814</v>
      </c>
      <c r="F16" s="9">
        <v>0.92979907646217452</v>
      </c>
      <c r="G16" s="9">
        <v>0.35249412558506954</v>
      </c>
      <c r="H16" s="9">
        <v>0.99</v>
      </c>
      <c r="I16" s="9">
        <v>1.9343965909922975E-2</v>
      </c>
    </row>
    <row r="17" spans="1:9">
      <c r="A17" t="s">
        <v>6</v>
      </c>
      <c r="B17" s="7" t="s">
        <v>6</v>
      </c>
      <c r="C17" s="8"/>
      <c r="D17" s="8"/>
      <c r="E17" s="8">
        <v>11694</v>
      </c>
      <c r="F17" s="9">
        <v>605.02817252852901</v>
      </c>
      <c r="G17" s="9">
        <v>8.191162377122095E-131</v>
      </c>
      <c r="H17" s="9" t="s">
        <v>186</v>
      </c>
      <c r="I17" s="9">
        <v>0.22746063857501078</v>
      </c>
    </row>
    <row r="18" spans="1:9">
      <c r="A18" t="s">
        <v>23</v>
      </c>
      <c r="B18" s="7" t="str">
        <f t="shared" si="0"/>
        <v xml:space="preserve">    White</v>
      </c>
      <c r="C18" s="8" t="s">
        <v>112</v>
      </c>
      <c r="D18" s="8" t="s">
        <v>113</v>
      </c>
      <c r="E18" s="8"/>
      <c r="F18" s="9"/>
      <c r="G18" s="9"/>
      <c r="H18" s="9"/>
      <c r="I18" s="9"/>
    </row>
    <row r="19" spans="1:9">
      <c r="A19" t="s">
        <v>24</v>
      </c>
      <c r="B19" s="7" t="str">
        <f t="shared" si="0"/>
        <v xml:space="preserve">    Black</v>
      </c>
      <c r="C19" s="8" t="s">
        <v>114</v>
      </c>
      <c r="D19" s="8" t="s">
        <v>115</v>
      </c>
      <c r="E19" s="8"/>
      <c r="F19" s="9"/>
      <c r="G19" s="9"/>
      <c r="H19" s="9"/>
      <c r="I19" s="9"/>
    </row>
    <row r="20" spans="1:9">
      <c r="A20" t="s">
        <v>25</v>
      </c>
      <c r="B20" s="7" t="str">
        <f t="shared" si="0"/>
        <v xml:space="preserve">    Asian</v>
      </c>
      <c r="C20" s="8" t="s">
        <v>145</v>
      </c>
      <c r="D20" s="8" t="s">
        <v>146</v>
      </c>
      <c r="E20" s="8"/>
      <c r="F20" s="9"/>
      <c r="G20" s="9"/>
      <c r="H20" s="9"/>
      <c r="I20" s="9"/>
    </row>
    <row r="21" spans="1:9">
      <c r="A21" t="s">
        <v>26</v>
      </c>
      <c r="B21" s="7" t="str">
        <f t="shared" si="0"/>
        <v xml:space="preserve">    Mixed/other</v>
      </c>
      <c r="C21" s="8" t="s">
        <v>116</v>
      </c>
      <c r="D21" s="8" t="s">
        <v>117</v>
      </c>
      <c r="E21" s="8"/>
      <c r="F21" s="9"/>
      <c r="G21" s="9"/>
      <c r="H21" s="9"/>
      <c r="I21" s="9"/>
    </row>
    <row r="22" spans="1:9">
      <c r="A22" t="s">
        <v>7</v>
      </c>
      <c r="B22" s="7" t="s">
        <v>7</v>
      </c>
      <c r="C22" s="8"/>
      <c r="D22" s="8"/>
      <c r="E22" s="8">
        <v>11815</v>
      </c>
      <c r="F22" s="9">
        <v>5.2919414717512323</v>
      </c>
      <c r="G22" s="9">
        <v>2.142432247073147E-2</v>
      </c>
      <c r="H22" s="9">
        <v>0.29994051459024057</v>
      </c>
      <c r="I22" s="9">
        <v>-2.1163654021070923E-2</v>
      </c>
    </row>
    <row r="23" spans="1:9">
      <c r="A23" t="s">
        <v>27</v>
      </c>
      <c r="B23" s="7" t="str">
        <f t="shared" si="0"/>
        <v xml:space="preserve">    Hispanic/Latino/Latina</v>
      </c>
      <c r="C23" s="8" t="s">
        <v>118</v>
      </c>
      <c r="D23" s="8" t="s">
        <v>119</v>
      </c>
      <c r="E23" s="8"/>
      <c r="F23" s="9"/>
      <c r="G23" s="9"/>
      <c r="H23" s="9"/>
      <c r="I23" s="9"/>
    </row>
    <row r="24" spans="1:9">
      <c r="A24" t="s">
        <v>28</v>
      </c>
      <c r="B24" s="7" t="str">
        <f t="shared" si="0"/>
        <v xml:space="preserve">    No</v>
      </c>
      <c r="C24" s="8" t="s">
        <v>120</v>
      </c>
      <c r="D24" s="8" t="s">
        <v>121</v>
      </c>
      <c r="E24" s="8"/>
      <c r="F24" s="9"/>
      <c r="G24" s="9"/>
      <c r="H24" s="9"/>
      <c r="I24" s="9"/>
    </row>
    <row r="25" spans="1:9">
      <c r="A25" t="s">
        <v>8</v>
      </c>
      <c r="B25" s="7" t="s">
        <v>161</v>
      </c>
      <c r="C25" s="8"/>
      <c r="D25" s="8"/>
      <c r="E25" s="8">
        <v>11723</v>
      </c>
      <c r="F25" s="9">
        <v>371.69292514907863</v>
      </c>
      <c r="G25" s="9">
        <v>8.0092909505687806E-83</v>
      </c>
      <c r="H25" s="9" t="s">
        <v>186</v>
      </c>
      <c r="I25" s="9">
        <v>-0.17806262230511796</v>
      </c>
    </row>
    <row r="26" spans="1:9">
      <c r="A26" t="s">
        <v>29</v>
      </c>
      <c r="B26" s="7" t="str">
        <f t="shared" si="0"/>
        <v xml:space="preserve">    Single</v>
      </c>
      <c r="C26" s="8" t="s">
        <v>122</v>
      </c>
      <c r="D26" s="8" t="s">
        <v>123</v>
      </c>
      <c r="E26" s="8"/>
      <c r="F26" s="9"/>
      <c r="G26" s="9"/>
      <c r="H26" s="9"/>
      <c r="I26" s="9"/>
    </row>
    <row r="27" spans="1:9">
      <c r="A27" t="s">
        <v>173</v>
      </c>
      <c r="B27" s="7" t="str">
        <f t="shared" si="0"/>
        <v xml:space="preserve">    Married or living with partner</v>
      </c>
      <c r="C27" s="8" t="s">
        <v>124</v>
      </c>
      <c r="D27" s="8" t="s">
        <v>125</v>
      </c>
      <c r="E27" s="8"/>
      <c r="F27" s="9"/>
      <c r="G27" s="9"/>
      <c r="H27" s="9"/>
      <c r="I27" s="9"/>
    </row>
    <row r="28" spans="1:9">
      <c r="A28" t="s">
        <v>9</v>
      </c>
      <c r="B28" s="7" t="s">
        <v>163</v>
      </c>
      <c r="C28" s="8"/>
      <c r="D28" s="8"/>
      <c r="E28" s="8">
        <v>11801</v>
      </c>
      <c r="F28" s="9">
        <v>375.35352973022884</v>
      </c>
      <c r="G28" s="9">
        <v>1.2781653088315229E-83</v>
      </c>
      <c r="H28" s="9" t="s">
        <v>186</v>
      </c>
      <c r="I28" s="9">
        <v>-0.17834496253442098</v>
      </c>
    </row>
    <row r="29" spans="1:9">
      <c r="A29" t="s">
        <v>174</v>
      </c>
      <c r="B29" s="7" t="str">
        <f t="shared" si="0"/>
        <v xml:space="preserve">    high school or less</v>
      </c>
      <c r="C29" s="8" t="s">
        <v>126</v>
      </c>
      <c r="D29" s="8" t="s">
        <v>127</v>
      </c>
      <c r="E29" s="8"/>
      <c r="F29" s="9"/>
      <c r="G29" s="9"/>
      <c r="H29" s="9"/>
      <c r="I29" s="9"/>
    </row>
    <row r="30" spans="1:9">
      <c r="A30" t="s">
        <v>175</v>
      </c>
      <c r="B30" s="7" t="str">
        <f t="shared" si="0"/>
        <v xml:space="preserve">    college education</v>
      </c>
      <c r="C30" s="8" t="s">
        <v>128</v>
      </c>
      <c r="D30" s="8" t="s">
        <v>129</v>
      </c>
      <c r="E30" s="8"/>
      <c r="F30" s="9"/>
      <c r="G30" s="9"/>
      <c r="H30" s="9"/>
      <c r="I30" s="9"/>
    </row>
    <row r="31" spans="1:9">
      <c r="A31" t="s">
        <v>10</v>
      </c>
      <c r="B31" s="7" t="s">
        <v>165</v>
      </c>
      <c r="C31" s="8"/>
      <c r="D31" s="8"/>
      <c r="E31" s="8">
        <v>10871</v>
      </c>
      <c r="F31" s="9">
        <v>429.10565372581482</v>
      </c>
      <c r="G31" s="9">
        <v>1.4270688926760676E-91</v>
      </c>
      <c r="H31" s="9" t="s">
        <v>186</v>
      </c>
      <c r="I31" s="9">
        <v>0.19867689793100035</v>
      </c>
    </row>
    <row r="32" spans="1:9">
      <c r="A32" t="s">
        <v>176</v>
      </c>
      <c r="B32" s="7" t="str">
        <f t="shared" si="0"/>
        <v xml:space="preserve">    Married, 2 in LF</v>
      </c>
      <c r="C32" s="8" t="s">
        <v>130</v>
      </c>
      <c r="D32" s="8" t="s">
        <v>131</v>
      </c>
      <c r="E32" s="8"/>
      <c r="F32" s="9"/>
      <c r="G32" s="9"/>
      <c r="H32" s="9"/>
      <c r="I32" s="9"/>
    </row>
    <row r="33" spans="1:9">
      <c r="A33" t="s">
        <v>177</v>
      </c>
      <c r="B33" s="7" t="str">
        <f t="shared" si="0"/>
        <v xml:space="preserve">    Married, 1 in LF</v>
      </c>
      <c r="C33" s="8" t="s">
        <v>132</v>
      </c>
      <c r="D33" s="8" t="s">
        <v>133</v>
      </c>
      <c r="E33" s="8"/>
      <c r="F33" s="9"/>
      <c r="G33" s="9"/>
      <c r="H33" s="9"/>
      <c r="I33" s="9"/>
    </row>
    <row r="34" spans="1:9">
      <c r="A34" t="s">
        <v>178</v>
      </c>
      <c r="B34" s="7" t="str">
        <f t="shared" si="0"/>
        <v xml:space="preserve">    Married, 0 in LF</v>
      </c>
      <c r="C34" s="8" t="s">
        <v>147</v>
      </c>
      <c r="D34" s="8" t="s">
        <v>148</v>
      </c>
      <c r="E34" s="8"/>
      <c r="F34" s="9"/>
      <c r="G34" s="9"/>
      <c r="H34" s="9"/>
      <c r="I34" s="9"/>
    </row>
    <row r="35" spans="1:9">
      <c r="A35" t="s">
        <v>179</v>
      </c>
      <c r="B35" s="7" t="str">
        <f t="shared" si="0"/>
        <v xml:space="preserve">    Single, in LF</v>
      </c>
      <c r="C35" s="8" t="s">
        <v>134</v>
      </c>
      <c r="D35" s="8" t="s">
        <v>135</v>
      </c>
      <c r="E35" s="8"/>
      <c r="F35" s="9"/>
      <c r="G35" s="9"/>
      <c r="H35" s="9"/>
      <c r="I35" s="9"/>
    </row>
    <row r="36" spans="1:9">
      <c r="A36" t="s">
        <v>180</v>
      </c>
      <c r="B36" s="7" t="str">
        <f t="shared" si="0"/>
        <v xml:space="preserve">    Single, Not in LF</v>
      </c>
      <c r="C36" s="8" t="s">
        <v>136</v>
      </c>
      <c r="D36" s="8" t="s">
        <v>149</v>
      </c>
      <c r="E36" s="8"/>
      <c r="F36" s="9"/>
      <c r="G36" s="9"/>
      <c r="H36" s="9"/>
      <c r="I36" s="9"/>
    </row>
    <row r="37" spans="1:9">
      <c r="A37" t="s">
        <v>11</v>
      </c>
      <c r="B37" s="7" t="s">
        <v>167</v>
      </c>
      <c r="C37" s="8"/>
      <c r="D37" s="8"/>
      <c r="E37" s="8">
        <v>11542</v>
      </c>
      <c r="F37" s="9">
        <v>5.0562911185807087</v>
      </c>
      <c r="G37" s="9">
        <v>4.3404872629437818E-7</v>
      </c>
      <c r="H37" s="9" t="s">
        <v>186</v>
      </c>
      <c r="I37" s="9">
        <v>0.10680940309224854</v>
      </c>
    </row>
    <row r="38" spans="1:9">
      <c r="A38" s="2" t="s">
        <v>168</v>
      </c>
      <c r="B38" s="7" t="s">
        <v>12</v>
      </c>
      <c r="C38" s="8"/>
      <c r="D38" s="8"/>
      <c r="E38" s="8">
        <v>11734</v>
      </c>
      <c r="F38" s="9">
        <v>43.059721118411659</v>
      </c>
      <c r="G38" s="9">
        <v>5.3094150488123143E-11</v>
      </c>
      <c r="H38" s="9" t="s">
        <v>186</v>
      </c>
      <c r="I38" s="9">
        <v>6.0577669914298887E-2</v>
      </c>
    </row>
    <row r="39" spans="1:9">
      <c r="A39" t="s">
        <v>181</v>
      </c>
      <c r="B39" s="7" t="str">
        <f t="shared" si="0"/>
        <v xml:space="preserve">    Single household</v>
      </c>
      <c r="C39" s="8" t="s">
        <v>137</v>
      </c>
      <c r="D39" s="8" t="s">
        <v>138</v>
      </c>
      <c r="E39" s="8"/>
      <c r="F39" s="9"/>
      <c r="G39" s="9"/>
      <c r="H39" s="9"/>
      <c r="I39" s="9"/>
    </row>
    <row r="40" spans="1:9">
      <c r="A40" t="s">
        <v>182</v>
      </c>
      <c r="B40" s="7" t="str">
        <f t="shared" si="0"/>
        <v xml:space="preserve">    Another household</v>
      </c>
      <c r="C40" s="8" t="s">
        <v>139</v>
      </c>
      <c r="D40" s="8" t="s">
        <v>140</v>
      </c>
      <c r="E40" s="8"/>
      <c r="F40" s="9"/>
      <c r="G40" s="9"/>
      <c r="H40" s="9"/>
      <c r="I40" s="9"/>
    </row>
    <row r="41" spans="1:9">
      <c r="A41" t="s">
        <v>13</v>
      </c>
      <c r="B41" s="7" t="s">
        <v>13</v>
      </c>
      <c r="C41" s="8"/>
      <c r="D41" s="8"/>
      <c r="E41" s="8">
        <v>11630</v>
      </c>
      <c r="F41" s="9">
        <v>0.26183861929594543</v>
      </c>
      <c r="G41" s="9">
        <v>0.60885980334186973</v>
      </c>
      <c r="H41" s="9">
        <v>0.99</v>
      </c>
      <c r="I41" s="12">
        <v>-4.0000000000000001E-3</v>
      </c>
    </row>
    <row r="42" spans="1:9">
      <c r="A42" t="s">
        <v>40</v>
      </c>
      <c r="B42" s="7" t="str">
        <f t="shared" si="0"/>
        <v xml:space="preserve">    Other</v>
      </c>
      <c r="C42" s="8" t="s">
        <v>150</v>
      </c>
      <c r="D42" s="8" t="s">
        <v>151</v>
      </c>
      <c r="E42" s="8"/>
      <c r="F42" s="9"/>
      <c r="G42" s="9"/>
      <c r="H42" s="9"/>
      <c r="I42" s="9"/>
    </row>
    <row r="43" spans="1:9">
      <c r="A43" t="s">
        <v>41</v>
      </c>
      <c r="B43" s="7" t="str">
        <f t="shared" si="0"/>
        <v xml:space="preserve">    USA</v>
      </c>
      <c r="C43" s="8" t="s">
        <v>141</v>
      </c>
      <c r="D43" s="8" t="s">
        <v>142</v>
      </c>
      <c r="E43" s="8"/>
      <c r="F43" s="9"/>
      <c r="G43" s="9"/>
      <c r="H43" s="9"/>
      <c r="I43" s="9"/>
    </row>
    <row r="44" spans="1:9">
      <c r="A44" s="2" t="s">
        <v>97</v>
      </c>
      <c r="B44" s="7" t="s">
        <v>170</v>
      </c>
      <c r="C44" s="8"/>
      <c r="D44" s="8"/>
      <c r="E44" s="8">
        <v>10803</v>
      </c>
      <c r="F44" s="9">
        <v>25.249641972804934</v>
      </c>
      <c r="G44" s="9">
        <v>0</v>
      </c>
      <c r="H44" s="9" t="s">
        <v>186</v>
      </c>
      <c r="I44" s="9">
        <v>0.55289208072668528</v>
      </c>
    </row>
  </sheetData>
  <mergeCells count="5">
    <mergeCell ref="E1:E3"/>
    <mergeCell ref="F1:F3"/>
    <mergeCell ref="G1:G3"/>
    <mergeCell ref="H1:H3"/>
    <mergeCell ref="I1:I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45DD-E8CF-445F-86A8-C88204B3BFA0}">
  <dimension ref="A1:H44"/>
  <sheetViews>
    <sheetView tabSelected="1" workbookViewId="0">
      <selection activeCell="A4" sqref="A4"/>
    </sheetView>
  </sheetViews>
  <sheetFormatPr defaultRowHeight="15"/>
  <cols>
    <col min="1" max="1" width="30.85546875" bestFit="1" customWidth="1"/>
    <col min="2" max="3" width="17.7109375" bestFit="1" customWidth="1"/>
  </cols>
  <sheetData>
    <row r="1" spans="1:8" ht="30">
      <c r="A1" s="13"/>
      <c r="B1" s="14" t="s">
        <v>191</v>
      </c>
      <c r="C1" s="14" t="s">
        <v>192</v>
      </c>
      <c r="D1" s="13" t="s">
        <v>42</v>
      </c>
      <c r="E1" s="21" t="s">
        <v>183</v>
      </c>
      <c r="F1" s="21" t="s">
        <v>43</v>
      </c>
      <c r="G1" s="14" t="s">
        <v>222</v>
      </c>
      <c r="H1" s="14" t="s">
        <v>217</v>
      </c>
    </row>
    <row r="2" spans="1:8" ht="30">
      <c r="A2" s="13" t="s">
        <v>187</v>
      </c>
      <c r="B2" s="14" t="s">
        <v>189</v>
      </c>
      <c r="C2" s="14" t="s">
        <v>218</v>
      </c>
      <c r="D2" s="13"/>
      <c r="E2" s="13"/>
      <c r="F2" s="13"/>
      <c r="G2" s="13"/>
      <c r="H2" s="13"/>
    </row>
    <row r="3" spans="1:8">
      <c r="A3" s="13"/>
      <c r="B3" s="13"/>
      <c r="C3" s="13"/>
      <c r="D3" s="13"/>
      <c r="E3" s="13"/>
      <c r="F3" s="13"/>
      <c r="G3" s="13"/>
      <c r="H3" s="13"/>
    </row>
    <row r="4" spans="1:8">
      <c r="A4" s="15" t="s">
        <v>223</v>
      </c>
      <c r="B4" s="13" t="s">
        <v>95</v>
      </c>
      <c r="C4" s="13" t="s">
        <v>96</v>
      </c>
      <c r="D4" s="13">
        <v>11815</v>
      </c>
      <c r="E4" s="16">
        <v>-1.5473863610754384</v>
      </c>
      <c r="F4" s="16">
        <v>0.12179689591072052</v>
      </c>
      <c r="G4" s="16">
        <v>0.99</v>
      </c>
      <c r="H4" s="16">
        <v>-3.2188788376098239E-2</v>
      </c>
    </row>
    <row r="5" spans="1:8">
      <c r="A5" s="18" t="s">
        <v>2</v>
      </c>
      <c r="B5" s="19"/>
      <c r="C5" s="19"/>
      <c r="D5" s="19">
        <v>11815</v>
      </c>
      <c r="E5" s="20">
        <v>305.08855508013681</v>
      </c>
      <c r="F5" s="20" t="s">
        <v>185</v>
      </c>
      <c r="G5" s="20" t="s">
        <v>185</v>
      </c>
      <c r="H5" s="20">
        <v>0.16069268043010496</v>
      </c>
    </row>
    <row r="6" spans="1:8">
      <c r="A6" s="15" t="s">
        <v>193</v>
      </c>
      <c r="B6" s="13" t="s">
        <v>98</v>
      </c>
      <c r="C6" s="13" t="s">
        <v>99</v>
      </c>
      <c r="D6" s="13"/>
      <c r="E6" s="16"/>
      <c r="F6" s="16"/>
      <c r="G6" s="16"/>
      <c r="H6" s="16"/>
    </row>
    <row r="7" spans="1:8">
      <c r="A7" s="15" t="s">
        <v>194</v>
      </c>
      <c r="B7" s="13" t="s">
        <v>100</v>
      </c>
      <c r="C7" s="13" t="s">
        <v>101</v>
      </c>
      <c r="D7" s="13"/>
      <c r="E7" s="16"/>
      <c r="F7" s="16"/>
      <c r="G7" s="16"/>
      <c r="H7" s="16"/>
    </row>
    <row r="8" spans="1:8">
      <c r="A8" s="15" t="s">
        <v>3</v>
      </c>
      <c r="B8" s="13"/>
      <c r="C8" s="13"/>
      <c r="D8" s="13">
        <v>11815</v>
      </c>
      <c r="E8" s="16">
        <v>6.991039320583738</v>
      </c>
      <c r="F8" s="16">
        <v>3.0332981494233548E-2</v>
      </c>
      <c r="G8" s="16">
        <v>0.42466174091926967</v>
      </c>
      <c r="H8" s="16">
        <v>2.4325064998564842E-2</v>
      </c>
    </row>
    <row r="9" spans="1:8">
      <c r="A9" s="15" t="s">
        <v>195</v>
      </c>
      <c r="B9" s="13" t="s">
        <v>102</v>
      </c>
      <c r="C9" s="13" t="s">
        <v>103</v>
      </c>
      <c r="D9" s="13"/>
      <c r="E9" s="16"/>
      <c r="F9" s="16"/>
      <c r="G9" s="16"/>
      <c r="H9" s="16"/>
    </row>
    <row r="10" spans="1:8">
      <c r="A10" s="15" t="s">
        <v>196</v>
      </c>
      <c r="B10" s="13" t="s">
        <v>143</v>
      </c>
      <c r="C10" s="13" t="s">
        <v>144</v>
      </c>
      <c r="D10" s="13"/>
      <c r="E10" s="16"/>
      <c r="F10" s="16"/>
      <c r="G10" s="16"/>
      <c r="H10" s="16"/>
    </row>
    <row r="11" spans="1:8">
      <c r="A11" s="15" t="s">
        <v>197</v>
      </c>
      <c r="B11" s="13" t="s">
        <v>104</v>
      </c>
      <c r="C11" s="13" t="s">
        <v>105</v>
      </c>
      <c r="D11" s="13"/>
      <c r="E11" s="16"/>
      <c r="F11" s="16"/>
      <c r="G11" s="16"/>
      <c r="H11" s="16"/>
    </row>
    <row r="12" spans="1:8">
      <c r="A12" s="18" t="s">
        <v>4</v>
      </c>
      <c r="B12" s="19"/>
      <c r="C12" s="19"/>
      <c r="D12" s="19">
        <v>11815</v>
      </c>
      <c r="E12" s="20">
        <v>20.386502788550988</v>
      </c>
      <c r="F12" s="20" t="s">
        <v>185</v>
      </c>
      <c r="G12" s="20" t="s">
        <v>185</v>
      </c>
      <c r="H12" s="20">
        <v>4.1538853206778831E-2</v>
      </c>
    </row>
    <row r="13" spans="1:8">
      <c r="A13" s="15" t="s">
        <v>198</v>
      </c>
      <c r="B13" s="13" t="s">
        <v>106</v>
      </c>
      <c r="C13" s="13" t="s">
        <v>107</v>
      </c>
      <c r="D13" s="13"/>
      <c r="E13" s="16"/>
      <c r="F13" s="16"/>
      <c r="G13" s="16"/>
      <c r="H13" s="16"/>
    </row>
    <row r="14" spans="1:8">
      <c r="A14" s="15" t="s">
        <v>199</v>
      </c>
      <c r="B14" s="13" t="s">
        <v>108</v>
      </c>
      <c r="C14" s="13" t="s">
        <v>109</v>
      </c>
      <c r="D14" s="13"/>
      <c r="E14" s="16"/>
      <c r="F14" s="16"/>
      <c r="G14" s="16"/>
      <c r="H14" s="16"/>
    </row>
    <row r="15" spans="1:8">
      <c r="A15" s="15" t="s">
        <v>200</v>
      </c>
      <c r="B15" s="13" t="s">
        <v>110</v>
      </c>
      <c r="C15" s="13" t="s">
        <v>111</v>
      </c>
      <c r="D15" s="13"/>
      <c r="E15" s="16"/>
      <c r="F15" s="16"/>
      <c r="G15" s="16"/>
      <c r="H15" s="16"/>
    </row>
    <row r="16" spans="1:8">
      <c r="A16" s="15" t="s">
        <v>154</v>
      </c>
      <c r="B16" s="13"/>
      <c r="C16" s="13"/>
      <c r="D16" s="13">
        <v>11814</v>
      </c>
      <c r="E16" s="16">
        <v>0.92979907646217452</v>
      </c>
      <c r="F16" s="16">
        <v>0.35249412558506954</v>
      </c>
      <c r="G16" s="16">
        <v>0.99</v>
      </c>
      <c r="H16" s="16">
        <v>1.9343965909922975E-2</v>
      </c>
    </row>
    <row r="17" spans="1:8">
      <c r="A17" s="18" t="s">
        <v>6</v>
      </c>
      <c r="B17" s="19"/>
      <c r="C17" s="19"/>
      <c r="D17" s="19">
        <v>11694</v>
      </c>
      <c r="E17" s="20">
        <v>605.02817252852901</v>
      </c>
      <c r="F17" s="20" t="s">
        <v>185</v>
      </c>
      <c r="G17" s="20" t="s">
        <v>185</v>
      </c>
      <c r="H17" s="20">
        <v>0.22746063857501078</v>
      </c>
    </row>
    <row r="18" spans="1:8">
      <c r="A18" s="15" t="s">
        <v>201</v>
      </c>
      <c r="B18" s="13" t="s">
        <v>112</v>
      </c>
      <c r="C18" s="13" t="s">
        <v>113</v>
      </c>
      <c r="D18" s="13"/>
      <c r="E18" s="16"/>
      <c r="F18" s="16"/>
      <c r="G18" s="16"/>
      <c r="H18" s="16"/>
    </row>
    <row r="19" spans="1:8">
      <c r="A19" s="15" t="s">
        <v>202</v>
      </c>
      <c r="B19" s="13" t="s">
        <v>114</v>
      </c>
      <c r="C19" s="13" t="s">
        <v>115</v>
      </c>
      <c r="D19" s="13"/>
      <c r="E19" s="16"/>
      <c r="F19" s="16"/>
      <c r="G19" s="16"/>
      <c r="H19" s="16"/>
    </row>
    <row r="20" spans="1:8">
      <c r="A20" s="15" t="s">
        <v>203</v>
      </c>
      <c r="B20" s="13" t="s">
        <v>145</v>
      </c>
      <c r="C20" s="13" t="s">
        <v>146</v>
      </c>
      <c r="D20" s="13"/>
      <c r="E20" s="16"/>
      <c r="F20" s="16"/>
      <c r="G20" s="16"/>
      <c r="H20" s="16"/>
    </row>
    <row r="21" spans="1:8">
      <c r="A21" s="15" t="s">
        <v>204</v>
      </c>
      <c r="B21" s="13" t="s">
        <v>116</v>
      </c>
      <c r="C21" s="13" t="s">
        <v>117</v>
      </c>
      <c r="D21" s="13"/>
      <c r="E21" s="16"/>
      <c r="F21" s="16"/>
      <c r="G21" s="16"/>
      <c r="H21" s="16"/>
    </row>
    <row r="22" spans="1:8">
      <c r="A22" s="15" t="s">
        <v>7</v>
      </c>
      <c r="B22" s="13"/>
      <c r="C22" s="13"/>
      <c r="D22" s="13">
        <v>11815</v>
      </c>
      <c r="E22" s="16">
        <v>5.2919414717512323</v>
      </c>
      <c r="F22" s="16">
        <v>2.142432247073147E-2</v>
      </c>
      <c r="G22" s="16">
        <v>0.29994051459024057</v>
      </c>
      <c r="H22" s="16">
        <v>-2.1163654021070923E-2</v>
      </c>
    </row>
    <row r="23" spans="1:8">
      <c r="A23" s="15" t="s">
        <v>219</v>
      </c>
      <c r="B23" s="13" t="s">
        <v>118</v>
      </c>
      <c r="C23" s="13" t="s">
        <v>119</v>
      </c>
      <c r="D23" s="13"/>
      <c r="E23" s="16"/>
      <c r="F23" s="16"/>
      <c r="G23" s="16"/>
      <c r="H23" s="16"/>
    </row>
    <row r="24" spans="1:8">
      <c r="A24" s="15" t="s">
        <v>220</v>
      </c>
      <c r="B24" s="13" t="s">
        <v>120</v>
      </c>
      <c r="C24" s="13" t="s">
        <v>121</v>
      </c>
      <c r="D24" s="13"/>
      <c r="E24" s="16"/>
      <c r="F24" s="16"/>
      <c r="G24" s="16"/>
      <c r="H24" s="16"/>
    </row>
    <row r="25" spans="1:8">
      <c r="A25" s="18" t="s">
        <v>160</v>
      </c>
      <c r="B25" s="19"/>
      <c r="C25" s="19"/>
      <c r="D25" s="19">
        <v>11723</v>
      </c>
      <c r="E25" s="20">
        <v>371.69292514907863</v>
      </c>
      <c r="F25" s="20" t="s">
        <v>185</v>
      </c>
      <c r="G25" s="20" t="s">
        <v>185</v>
      </c>
      <c r="H25" s="20">
        <v>-0.17806262230511796</v>
      </c>
    </row>
    <row r="26" spans="1:8">
      <c r="A26" s="15" t="s">
        <v>205</v>
      </c>
      <c r="B26" s="13" t="s">
        <v>122</v>
      </c>
      <c r="C26" s="13" t="s">
        <v>123</v>
      </c>
      <c r="D26" s="13"/>
      <c r="E26" s="16"/>
      <c r="F26" s="16"/>
      <c r="G26" s="16"/>
      <c r="H26" s="16"/>
    </row>
    <row r="27" spans="1:8">
      <c r="A27" s="15" t="s">
        <v>206</v>
      </c>
      <c r="B27" s="13" t="s">
        <v>124</v>
      </c>
      <c r="C27" s="13" t="s">
        <v>125</v>
      </c>
      <c r="D27" s="13"/>
      <c r="E27" s="16"/>
      <c r="F27" s="16"/>
      <c r="G27" s="16"/>
      <c r="H27" s="16"/>
    </row>
    <row r="28" spans="1:8">
      <c r="A28" s="18" t="s">
        <v>162</v>
      </c>
      <c r="B28" s="19"/>
      <c r="C28" s="19"/>
      <c r="D28" s="19">
        <v>11801</v>
      </c>
      <c r="E28" s="20">
        <v>375.35352973022884</v>
      </c>
      <c r="F28" s="20" t="s">
        <v>185</v>
      </c>
      <c r="G28" s="20" t="s">
        <v>185</v>
      </c>
      <c r="H28" s="20">
        <v>-0.17834496253442098</v>
      </c>
    </row>
    <row r="29" spans="1:8">
      <c r="A29" s="15" t="s">
        <v>221</v>
      </c>
      <c r="B29" s="13" t="s">
        <v>126</v>
      </c>
      <c r="C29" s="13" t="s">
        <v>127</v>
      </c>
      <c r="D29" s="13"/>
      <c r="E29" s="16"/>
      <c r="F29" s="16"/>
      <c r="G29" s="16"/>
      <c r="H29" s="16"/>
    </row>
    <row r="30" spans="1:8">
      <c r="A30" s="15" t="s">
        <v>207</v>
      </c>
      <c r="B30" s="13" t="s">
        <v>128</v>
      </c>
      <c r="C30" s="13" t="s">
        <v>129</v>
      </c>
      <c r="D30" s="13"/>
      <c r="E30" s="16"/>
      <c r="F30" s="16"/>
      <c r="G30" s="16"/>
      <c r="H30" s="16"/>
    </row>
    <row r="31" spans="1:8">
      <c r="A31" s="18" t="s">
        <v>164</v>
      </c>
      <c r="B31" s="19"/>
      <c r="C31" s="19"/>
      <c r="D31" s="19">
        <v>10871</v>
      </c>
      <c r="E31" s="20">
        <v>429.10565372581482</v>
      </c>
      <c r="F31" s="20" t="s">
        <v>185</v>
      </c>
      <c r="G31" s="20" t="s">
        <v>185</v>
      </c>
      <c r="H31" s="20">
        <v>0.19867689793100035</v>
      </c>
    </row>
    <row r="32" spans="1:8">
      <c r="A32" s="15" t="s">
        <v>208</v>
      </c>
      <c r="B32" s="13" t="s">
        <v>130</v>
      </c>
      <c r="C32" s="13" t="s">
        <v>131</v>
      </c>
      <c r="D32" s="13"/>
      <c r="E32" s="16"/>
      <c r="F32" s="16"/>
      <c r="G32" s="16"/>
      <c r="H32" s="16"/>
    </row>
    <row r="33" spans="1:8">
      <c r="A33" s="15" t="s">
        <v>209</v>
      </c>
      <c r="B33" s="13" t="s">
        <v>132</v>
      </c>
      <c r="C33" s="13" t="s">
        <v>133</v>
      </c>
      <c r="D33" s="13"/>
      <c r="E33" s="16"/>
      <c r="F33" s="16"/>
      <c r="G33" s="16"/>
      <c r="H33" s="16"/>
    </row>
    <row r="34" spans="1:8">
      <c r="A34" s="15" t="s">
        <v>210</v>
      </c>
      <c r="B34" s="13" t="s">
        <v>147</v>
      </c>
      <c r="C34" s="13" t="s">
        <v>148</v>
      </c>
      <c r="D34" s="13"/>
      <c r="E34" s="16"/>
      <c r="F34" s="16"/>
      <c r="G34" s="16"/>
      <c r="H34" s="16"/>
    </row>
    <row r="35" spans="1:8">
      <c r="A35" s="15" t="s">
        <v>211</v>
      </c>
      <c r="B35" s="13" t="s">
        <v>134</v>
      </c>
      <c r="C35" s="13" t="s">
        <v>135</v>
      </c>
      <c r="D35" s="13"/>
      <c r="E35" s="16"/>
      <c r="F35" s="16"/>
      <c r="G35" s="16"/>
      <c r="H35" s="16"/>
    </row>
    <row r="36" spans="1:8">
      <c r="A36" s="15" t="s">
        <v>212</v>
      </c>
      <c r="B36" s="13" t="s">
        <v>136</v>
      </c>
      <c r="C36" s="13" t="s">
        <v>149</v>
      </c>
      <c r="D36" s="13"/>
      <c r="E36" s="16"/>
      <c r="F36" s="16"/>
      <c r="G36" s="16"/>
      <c r="H36" s="16"/>
    </row>
    <row r="37" spans="1:8">
      <c r="A37" s="18" t="s">
        <v>166</v>
      </c>
      <c r="B37" s="19"/>
      <c r="C37" s="19"/>
      <c r="D37" s="19">
        <v>11542</v>
      </c>
      <c r="E37" s="20">
        <v>5.0562911185807087</v>
      </c>
      <c r="F37" s="20" t="s">
        <v>185</v>
      </c>
      <c r="G37" s="20" t="s">
        <v>185</v>
      </c>
      <c r="H37" s="20">
        <v>0.10680940309224854</v>
      </c>
    </row>
    <row r="38" spans="1:8">
      <c r="A38" s="18" t="s">
        <v>12</v>
      </c>
      <c r="B38" s="19"/>
      <c r="C38" s="19"/>
      <c r="D38" s="19">
        <v>11734</v>
      </c>
      <c r="E38" s="20">
        <v>43.059721118411659</v>
      </c>
      <c r="F38" s="20" t="s">
        <v>185</v>
      </c>
      <c r="G38" s="20" t="s">
        <v>185</v>
      </c>
      <c r="H38" s="20">
        <v>6.0577669914298887E-2</v>
      </c>
    </row>
    <row r="39" spans="1:8">
      <c r="A39" s="15" t="s">
        <v>213</v>
      </c>
      <c r="B39" s="13" t="s">
        <v>137</v>
      </c>
      <c r="C39" s="13" t="s">
        <v>138</v>
      </c>
      <c r="D39" s="13"/>
      <c r="E39" s="16"/>
      <c r="F39" s="16"/>
      <c r="G39" s="16"/>
      <c r="H39" s="16"/>
    </row>
    <row r="40" spans="1:8">
      <c r="A40" s="15" t="s">
        <v>214</v>
      </c>
      <c r="B40" s="13" t="s">
        <v>139</v>
      </c>
      <c r="C40" s="13" t="s">
        <v>140</v>
      </c>
      <c r="D40" s="13"/>
      <c r="E40" s="16"/>
      <c r="F40" s="16"/>
      <c r="G40" s="16"/>
      <c r="H40" s="16"/>
    </row>
    <row r="41" spans="1:8">
      <c r="A41" s="15" t="s">
        <v>13</v>
      </c>
      <c r="B41" s="13"/>
      <c r="C41" s="13"/>
      <c r="D41" s="13">
        <v>11630</v>
      </c>
      <c r="E41" s="16">
        <v>0.26183861929594543</v>
      </c>
      <c r="F41" s="16">
        <v>0.60885980334186973</v>
      </c>
      <c r="G41" s="16">
        <v>0.99</v>
      </c>
      <c r="H41" s="17">
        <v>-4.0000000000000001E-3</v>
      </c>
    </row>
    <row r="42" spans="1:8">
      <c r="A42" s="15" t="s">
        <v>215</v>
      </c>
      <c r="B42" s="13" t="s">
        <v>150</v>
      </c>
      <c r="C42" s="13" t="s">
        <v>151</v>
      </c>
      <c r="D42" s="13"/>
      <c r="E42" s="16"/>
      <c r="F42" s="16"/>
      <c r="G42" s="16"/>
      <c r="H42" s="16"/>
    </row>
    <row r="43" spans="1:8">
      <c r="A43" s="15" t="s">
        <v>216</v>
      </c>
      <c r="B43" s="13" t="s">
        <v>141</v>
      </c>
      <c r="C43" s="13" t="s">
        <v>142</v>
      </c>
      <c r="D43" s="13"/>
      <c r="E43" s="16"/>
      <c r="F43" s="16"/>
      <c r="G43" s="16"/>
      <c r="H43" s="16"/>
    </row>
    <row r="44" spans="1:8">
      <c r="A44" s="18" t="s">
        <v>169</v>
      </c>
      <c r="B44" s="19"/>
      <c r="C44" s="19"/>
      <c r="D44" s="19">
        <v>10803</v>
      </c>
      <c r="E44" s="20">
        <v>25.249641972804898</v>
      </c>
      <c r="F44" s="20" t="s">
        <v>185</v>
      </c>
      <c r="G44" s="20" t="s">
        <v>185</v>
      </c>
      <c r="H44" s="20">
        <v>0.55289208072668528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TableFromMatlab</vt:lpstr>
      <vt:lpstr>TablePercent</vt:lpstr>
      <vt:lpstr>TableFormating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35031</cp:lastModifiedBy>
  <dcterms:modified xsi:type="dcterms:W3CDTF">2022-10-02T08:18:55Z</dcterms:modified>
</cp:coreProperties>
</file>