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fy\OneDrive\Рабочий стол\"/>
    </mc:Choice>
  </mc:AlternateContent>
  <bookViews>
    <workbookView xWindow="-108" yWindow="-108" windowWidth="23256" windowHeight="12456" activeTab="3"/>
  </bookViews>
  <sheets>
    <sheet name="Линейн" sheetId="1" r:id="rId1"/>
    <sheet name="Max Прибуток (короткостр)" sheetId="10" r:id="rId2"/>
    <sheet name="Max Випуску" sheetId="11" r:id="rId3"/>
    <sheet name="Min Витрат" sheetId="12" r:id="rId4"/>
  </sheets>
  <definedNames>
    <definedName name="solver_adj" localSheetId="2" hidden="1">'Max Випуску'!$L$11:$M$11</definedName>
    <definedName name="solver_adj" localSheetId="1" hidden="1">'Max Прибуток (короткостр)'!$L$11:$M$11</definedName>
    <definedName name="solver_adj" localSheetId="3" hidden="1">'Min Витрат'!$L$11:$M$11</definedName>
    <definedName name="solver_adj" localSheetId="0" hidden="1">Линейн!$I$7:$J$7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drv" localSheetId="0" hidden="1">1</definedName>
    <definedName name="solver_eng" localSheetId="2" hidden="1">1</definedName>
    <definedName name="solver_eng" localSheetId="1" hidden="1">1</definedName>
    <definedName name="solver_eng" localSheetId="3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0" hidden="1">1</definedName>
    <definedName name="solver_itr" localSheetId="2" hidden="1">100</definedName>
    <definedName name="solver_itr" localSheetId="1" hidden="1">100</definedName>
    <definedName name="solver_itr" localSheetId="3" hidden="1">100</definedName>
    <definedName name="solver_itr" localSheetId="0" hidden="1">100</definedName>
    <definedName name="solver_lhs1" localSheetId="2" hidden="1">'Max Випуску'!$K$11</definedName>
    <definedName name="solver_lhs1" localSheetId="1" hidden="1">'Max Прибуток (короткостр)'!$L$11</definedName>
    <definedName name="solver_lhs1" localSheetId="3" hidden="1">'Min Витрат'!$L$11:$M$11</definedName>
    <definedName name="solver_lhs2" localSheetId="2" hidden="1">'Max Випуску'!$L$11:$M$11</definedName>
    <definedName name="solver_lhs2" localSheetId="1" hidden="1">'Max Прибуток (короткостр)'!$M$11</definedName>
    <definedName name="solver_lhs2" localSheetId="3" hidden="1">'Min Витрат'!$N$11</definedName>
    <definedName name="solver_lin" localSheetId="2" hidden="1">2</definedName>
    <definedName name="solver_lin" localSheetId="1" hidden="1">2</definedName>
    <definedName name="solver_lin" localSheetId="3" hidden="1">2</definedName>
    <definedName name="solver_lin" localSheetId="0" hidden="1">2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eg" localSheetId="0" hidden="1">1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um" localSheetId="2" hidden="1">2</definedName>
    <definedName name="solver_num" localSheetId="1" hidden="1">2</definedName>
    <definedName name="solver_num" localSheetId="3" hidden="1">2</definedName>
    <definedName name="solver_num" localSheetId="0" hidden="1">0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0" hidden="1">1</definedName>
    <definedName name="solver_opt" localSheetId="2" hidden="1">'Max Випуску'!$N$11</definedName>
    <definedName name="solver_opt" localSheetId="1" hidden="1">'Max Прибуток (короткостр)'!$I$11</definedName>
    <definedName name="solver_opt" localSheetId="3" hidden="1">'Min Витрат'!$K$11</definedName>
    <definedName name="solver_opt" localSheetId="0" hidden="1">Линейн!$G$21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pre" localSheetId="0" hidden="1">0.000001</definedName>
    <definedName name="solver_rbv" localSheetId="2" hidden="1">1</definedName>
    <definedName name="solver_rbv" localSheetId="1" hidden="1">1</definedName>
    <definedName name="solver_rbv" localSheetId="3" hidden="1">1</definedName>
    <definedName name="solver_rel1" localSheetId="2" hidden="1">1</definedName>
    <definedName name="solver_rel1" localSheetId="1" hidden="1">1</definedName>
    <definedName name="solver_rel1" localSheetId="3" hidden="1">4</definedName>
    <definedName name="solver_rel2" localSheetId="2" hidden="1">4</definedName>
    <definedName name="solver_rel2" localSheetId="1" hidden="1">1</definedName>
    <definedName name="solver_rel2" localSheetId="3" hidden="1">3</definedName>
    <definedName name="solver_rhs1" localSheetId="2" hidden="1">'Max Випуску'!$K$13</definedName>
    <definedName name="solver_rhs1" localSheetId="1" hidden="1">'Max Прибуток (короткостр)'!$L$13</definedName>
    <definedName name="solver_rhs1" localSheetId="3" hidden="1">"ціле"</definedName>
    <definedName name="solver_rhs2" localSheetId="2" hidden="1">"ціле"</definedName>
    <definedName name="solver_rhs2" localSheetId="1" hidden="1">'Max Прибуток (короткостр)'!$M$13</definedName>
    <definedName name="solver_rhs2" localSheetId="3" hidden="1">'Min Витрат'!$N$13</definedName>
    <definedName name="solver_rlx" localSheetId="2" hidden="1">1</definedName>
    <definedName name="solver_rlx" localSheetId="1" hidden="1">1</definedName>
    <definedName name="solver_rlx" localSheetId="3" hidden="1">1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scl" localSheetId="2" hidden="1">2</definedName>
    <definedName name="solver_scl" localSheetId="1" hidden="1">2</definedName>
    <definedName name="solver_scl" localSheetId="3" hidden="1">2</definedName>
    <definedName name="solver_scl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0" hidden="1">2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tim" localSheetId="2" hidden="1">100</definedName>
    <definedName name="solver_tim" localSheetId="1" hidden="1">100</definedName>
    <definedName name="solver_tim" localSheetId="3" hidden="1">100</definedName>
    <definedName name="solver_tim" localSheetId="0" hidden="1">100</definedName>
    <definedName name="solver_tol" localSheetId="2" hidden="1">0.05</definedName>
    <definedName name="solver_tol" localSheetId="1" hidden="1">0.05</definedName>
    <definedName name="solver_tol" localSheetId="3" hidden="1">0.05</definedName>
    <definedName name="solver_tol" localSheetId="0" hidden="1">0.05</definedName>
    <definedName name="solver_typ" localSheetId="2" hidden="1">1</definedName>
    <definedName name="solver_typ" localSheetId="1" hidden="1">1</definedName>
    <definedName name="solver_typ" localSheetId="3" hidden="1">2</definedName>
    <definedName name="solver_typ" localSheetId="0" hidden="1">2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0" hidden="1">0</definedName>
    <definedName name="solver_ver" localSheetId="2" hidden="1">3</definedName>
    <definedName name="solver_ver" localSheetId="1" hidden="1">3</definedName>
    <definedName name="solver_ver" localSheetId="3" hidden="1">3</definedName>
  </definedNames>
  <calcPr calcId="152511"/>
</workbook>
</file>

<file path=xl/calcChain.xml><?xml version="1.0" encoding="utf-8"?>
<calcChain xmlns="http://schemas.openxmlformats.org/spreadsheetml/2006/main">
  <c r="K11" i="12" l="1"/>
  <c r="G20" i="12"/>
  <c r="F20" i="12"/>
  <c r="E20" i="12"/>
  <c r="G19" i="12"/>
  <c r="F19" i="12"/>
  <c r="E19" i="12"/>
  <c r="G18" i="12"/>
  <c r="F18" i="12"/>
  <c r="E18" i="12"/>
  <c r="G17" i="12"/>
  <c r="F17" i="12"/>
  <c r="E17" i="12"/>
  <c r="G16" i="12"/>
  <c r="F16" i="12"/>
  <c r="E16" i="12"/>
  <c r="G15" i="12"/>
  <c r="F15" i="12"/>
  <c r="E15" i="12"/>
  <c r="G14" i="12"/>
  <c r="F14" i="12"/>
  <c r="E14" i="12"/>
  <c r="G13" i="12"/>
  <c r="F13" i="12"/>
  <c r="E13" i="12"/>
  <c r="G12" i="12"/>
  <c r="F12" i="12"/>
  <c r="E12" i="12"/>
  <c r="G11" i="12"/>
  <c r="F11" i="12"/>
  <c r="E11" i="12"/>
  <c r="G20" i="11"/>
  <c r="F20" i="11"/>
  <c r="E20" i="11"/>
  <c r="G19" i="11"/>
  <c r="F19" i="11"/>
  <c r="E19" i="11"/>
  <c r="G18" i="11"/>
  <c r="F18" i="11"/>
  <c r="E18" i="11"/>
  <c r="G17" i="11"/>
  <c r="F17" i="11"/>
  <c r="E17" i="11"/>
  <c r="G16" i="11"/>
  <c r="F16" i="11"/>
  <c r="E16" i="11"/>
  <c r="G15" i="11"/>
  <c r="F15" i="11"/>
  <c r="E15" i="11"/>
  <c r="G14" i="11"/>
  <c r="F14" i="11"/>
  <c r="E14" i="11"/>
  <c r="G13" i="11"/>
  <c r="F13" i="11"/>
  <c r="E13" i="11"/>
  <c r="G12" i="11"/>
  <c r="F12" i="11"/>
  <c r="E12" i="11"/>
  <c r="G11" i="11"/>
  <c r="F11" i="11"/>
  <c r="E11" i="11"/>
  <c r="C22" i="10"/>
  <c r="M13" i="10" s="1"/>
  <c r="B22" i="10"/>
  <c r="L13" i="10" s="1"/>
  <c r="G20" i="10"/>
  <c r="F20" i="10"/>
  <c r="E20" i="10"/>
  <c r="G19" i="10"/>
  <c r="F19" i="10"/>
  <c r="E19" i="10"/>
  <c r="G18" i="10"/>
  <c r="F18" i="10"/>
  <c r="E18" i="10"/>
  <c r="G17" i="10"/>
  <c r="F17" i="10"/>
  <c r="E17" i="10"/>
  <c r="G16" i="10"/>
  <c r="F16" i="10"/>
  <c r="E16" i="10"/>
  <c r="G15" i="10"/>
  <c r="F15" i="10"/>
  <c r="E15" i="10"/>
  <c r="G14" i="10"/>
  <c r="F14" i="10"/>
  <c r="E14" i="10"/>
  <c r="G13" i="10"/>
  <c r="F13" i="10"/>
  <c r="E13" i="10"/>
  <c r="G12" i="10"/>
  <c r="F12" i="10"/>
  <c r="E12" i="10"/>
  <c r="G11" i="10"/>
  <c r="F11" i="10"/>
  <c r="E11" i="10"/>
  <c r="N13" i="12"/>
  <c r="I7" i="12" a="1"/>
  <c r="J7" i="12" s="1"/>
  <c r="K13" i="11"/>
  <c r="K11" i="11"/>
  <c r="I7" i="11" a="1"/>
  <c r="K7" i="11" s="1"/>
  <c r="L7" i="11" s="1"/>
  <c r="K11" i="10"/>
  <c r="I7" i="10" a="1"/>
  <c r="K7" i="10" s="1"/>
  <c r="L7" i="10" s="1"/>
  <c r="G12" i="1"/>
  <c r="G13" i="1"/>
  <c r="G14" i="1"/>
  <c r="G15" i="1"/>
  <c r="G16" i="1"/>
  <c r="G17" i="1"/>
  <c r="G18" i="1"/>
  <c r="G19" i="1"/>
  <c r="G20" i="1"/>
  <c r="G11" i="1"/>
  <c r="F12" i="1"/>
  <c r="F13" i="1"/>
  <c r="F14" i="1"/>
  <c r="F15" i="1"/>
  <c r="F16" i="1"/>
  <c r="F17" i="1"/>
  <c r="F18" i="1"/>
  <c r="F19" i="1"/>
  <c r="F20" i="1"/>
  <c r="F11" i="1"/>
  <c r="E12" i="1"/>
  <c r="E13" i="1"/>
  <c r="E14" i="1"/>
  <c r="E15" i="1"/>
  <c r="E16" i="1"/>
  <c r="E17" i="1"/>
  <c r="E18" i="1"/>
  <c r="E19" i="1"/>
  <c r="E20" i="1"/>
  <c r="E11" i="1"/>
  <c r="I7" i="1" l="1" a="1"/>
  <c r="I7" i="1" s="1"/>
  <c r="I7" i="12"/>
  <c r="K7" i="12"/>
  <c r="L7" i="12" s="1"/>
  <c r="N11" i="12" s="1"/>
  <c r="J7" i="11"/>
  <c r="I7" i="11"/>
  <c r="J7" i="10"/>
  <c r="I7" i="10"/>
  <c r="N11" i="10" l="1"/>
  <c r="J11" i="10" s="1"/>
  <c r="I11" i="10" s="1"/>
  <c r="J7" i="1"/>
  <c r="K7" i="1"/>
  <c r="L7" i="1" s="1"/>
  <c r="N11" i="11"/>
</calcChain>
</file>

<file path=xl/sharedStrings.xml><?xml version="1.0" encoding="utf-8"?>
<sst xmlns="http://schemas.openxmlformats.org/spreadsheetml/2006/main" count="89" uniqueCount="30">
  <si>
    <t>Виробництво</t>
  </si>
  <si>
    <t>K, Обсяг витрат капіталу</t>
  </si>
  <si>
    <t>L, Обсяг витрат трудових ресурсів</t>
  </si>
  <si>
    <t>A</t>
  </si>
  <si>
    <t>q=F(K,L), Обсяг випуску продукції</t>
  </si>
  <si>
    <t>Дохід</t>
  </si>
  <si>
    <t>Витрати</t>
  </si>
  <si>
    <t>K*</t>
  </si>
  <si>
    <t>L*</t>
  </si>
  <si>
    <t>p=</t>
  </si>
  <si>
    <t>q0=</t>
  </si>
  <si>
    <t>TC0=</t>
  </si>
  <si>
    <t>wK=</t>
  </si>
  <si>
    <t>wL=</t>
  </si>
  <si>
    <t>За даним статистичних спостережень побудувати виробничу функцію                                                                                                           Знайти оптимальні витрати капіталу та праці для задач:                             1)максимізація прибутку                                                                                                                                    2) максимізація випуску продукції                                                                                     3) мінімізація витрат</t>
  </si>
  <si>
    <t>beta</t>
  </si>
  <si>
    <t>alpha</t>
  </si>
  <si>
    <t>ln(A)</t>
  </si>
  <si>
    <t>ln(K)</t>
  </si>
  <si>
    <t>ln(L)</t>
  </si>
  <si>
    <t>ln(F)</t>
  </si>
  <si>
    <t>Прибуток (max)</t>
  </si>
  <si>
    <t>F(K*,L*)</t>
  </si>
  <si>
    <t>Обмеження на ресурси</t>
  </si>
  <si>
    <t>Обмеження на витрати</t>
  </si>
  <si>
    <t>Обмеження на випуск продукції</t>
  </si>
  <si>
    <t>&gt;=</t>
  </si>
  <si>
    <t>&lt;=</t>
  </si>
  <si>
    <t xml:space="preserve"> </t>
  </si>
  <si>
    <t>макисмум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</si>
</sst>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B8CCE4"/>
        <bgColor rgb="FFB8CCE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/>
    <xf numFmtId="0" fontId="1" fillId="5" borderId="1" xfId="0" applyFont="1" applyFill="1" applyBorder="1" applyAlignment="1">
      <alignment horizontal="right"/>
    </xf>
    <xf numFmtId="1" fontId="1" fillId="0" borderId="1" xfId="0" applyNumberFormat="1" applyFont="1" applyBorder="1"/>
    <xf numFmtId="0" fontId="1" fillId="4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1" xfId="0" applyNumberFormat="1" applyFont="1" applyBorder="1"/>
    <xf numFmtId="0" fontId="3" fillId="8" borderId="2" xfId="0" applyFont="1" applyFill="1" applyBorder="1"/>
    <xf numFmtId="0" fontId="3" fillId="8" borderId="2" xfId="0" applyFont="1" applyFill="1" applyBorder="1"/>
    <xf numFmtId="0" fontId="3" fillId="8" borderId="2" xfId="0" applyFont="1" applyFill="1" applyBorder="1"/>
    <xf numFmtId="0" fontId="3" fillId="8" borderId="2" xfId="0" applyFont="1" applyFill="1" applyBorder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1</xdr:row>
      <xdr:rowOff>133350</xdr:rowOff>
    </xdr:from>
    <xdr:to>
      <xdr:col>4</xdr:col>
      <xdr:colOff>666750</xdr:colOff>
      <xdr:row>2</xdr:row>
      <xdr:rowOff>152400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76350" y="371475"/>
          <a:ext cx="2514600" cy="257175"/>
        </a:xfrm>
        <a:prstGeom prst="rect">
          <a:avLst/>
        </a:prstGeom>
        <a:noFill/>
      </xdr:spPr>
    </xdr:pic>
    <xdr:clientData/>
  </xdr:twoCellAnchor>
  <xdr:twoCellAnchor>
    <xdr:from>
      <xdr:col>8</xdr:col>
      <xdr:colOff>161925</xdr:colOff>
      <xdr:row>1</xdr:row>
      <xdr:rowOff>123825</xdr:rowOff>
    </xdr:from>
    <xdr:to>
      <xdr:col>12</xdr:col>
      <xdr:colOff>285750</xdr:colOff>
      <xdr:row>2</xdr:row>
      <xdr:rowOff>123825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743700" y="361950"/>
          <a:ext cx="2562225" cy="238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1</xdr:row>
      <xdr:rowOff>133350</xdr:rowOff>
    </xdr:from>
    <xdr:to>
      <xdr:col>4</xdr:col>
      <xdr:colOff>666750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76350" y="371475"/>
          <a:ext cx="2514600" cy="2571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1</xdr:row>
      <xdr:rowOff>133350</xdr:rowOff>
    </xdr:from>
    <xdr:to>
      <xdr:col>4</xdr:col>
      <xdr:colOff>666750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09750" y="371475"/>
          <a:ext cx="2514600" cy="2571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1</xdr:row>
      <xdr:rowOff>133350</xdr:rowOff>
    </xdr:from>
    <xdr:to>
      <xdr:col>4</xdr:col>
      <xdr:colOff>666750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09750" y="371475"/>
          <a:ext cx="2514600" cy="257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4" workbookViewId="0">
      <selection activeCell="B11" sqref="B11:D20"/>
    </sheetView>
  </sheetViews>
  <sheetFormatPr defaultRowHeight="14.4" x14ac:dyDescent="0.3"/>
  <cols>
    <col min="2" max="2" width="12.5546875" customWidth="1"/>
    <col min="3" max="3" width="12.6640625" customWidth="1"/>
    <col min="4" max="4" width="12.44140625" customWidth="1"/>
    <col min="5" max="5" width="11.5546875" customWidth="1"/>
    <col min="6" max="6" width="12.33203125" customWidth="1"/>
    <col min="7" max="7" width="17.88671875" customWidth="1"/>
    <col min="8" max="8" width="10.109375" bestFit="1" customWidth="1"/>
    <col min="10" max="10" width="8.88671875" customWidth="1"/>
  </cols>
  <sheetData>
    <row r="1" spans="1:13" ht="18" x14ac:dyDescent="0.35">
      <c r="A1" s="17" t="s">
        <v>14</v>
      </c>
      <c r="B1" s="17"/>
      <c r="C1" s="17"/>
      <c r="D1" s="17"/>
      <c r="E1" s="17"/>
      <c r="F1" s="17"/>
      <c r="G1" s="7" t="s">
        <v>9</v>
      </c>
      <c r="H1" s="20">
        <v>10</v>
      </c>
      <c r="I1" s="1"/>
      <c r="J1" s="1"/>
      <c r="K1" s="1"/>
    </row>
    <row r="2" spans="1:13" ht="18" x14ac:dyDescent="0.35">
      <c r="A2" s="17"/>
      <c r="B2" s="17"/>
      <c r="C2" s="17"/>
      <c r="D2" s="17"/>
      <c r="E2" s="17"/>
      <c r="F2" s="17"/>
      <c r="G2" s="7" t="s">
        <v>12</v>
      </c>
      <c r="H2" s="20">
        <v>3</v>
      </c>
      <c r="I2" s="18"/>
      <c r="J2" s="18"/>
      <c r="K2" s="18"/>
      <c r="L2" s="18"/>
      <c r="M2" s="18"/>
    </row>
    <row r="3" spans="1:13" ht="18" x14ac:dyDescent="0.35">
      <c r="A3" s="17"/>
      <c r="B3" s="17"/>
      <c r="C3" s="17"/>
      <c r="D3" s="17"/>
      <c r="E3" s="17"/>
      <c r="F3" s="17"/>
      <c r="G3" s="7" t="s">
        <v>13</v>
      </c>
      <c r="H3" s="20">
        <v>4</v>
      </c>
      <c r="I3" s="18"/>
      <c r="J3" s="18"/>
      <c r="K3" s="18"/>
      <c r="L3" s="18"/>
      <c r="M3" s="18"/>
    </row>
    <row r="4" spans="1:13" ht="18" x14ac:dyDescent="0.35">
      <c r="A4" s="17"/>
      <c r="B4" s="17"/>
      <c r="C4" s="17"/>
      <c r="D4" s="17"/>
      <c r="E4" s="17"/>
      <c r="F4" s="17"/>
      <c r="G4" s="7"/>
      <c r="H4" s="20"/>
      <c r="I4" s="1"/>
      <c r="J4" s="1"/>
      <c r="K4" s="1"/>
    </row>
    <row r="5" spans="1:13" ht="18" x14ac:dyDescent="0.35">
      <c r="A5" s="17"/>
      <c r="B5" s="17"/>
      <c r="C5" s="17"/>
      <c r="D5" s="17"/>
      <c r="E5" s="17"/>
      <c r="F5" s="17"/>
      <c r="G5" s="7" t="s">
        <v>11</v>
      </c>
      <c r="H5" s="20">
        <v>50000</v>
      </c>
      <c r="I5" s="1"/>
      <c r="J5" s="1"/>
      <c r="K5" s="1"/>
    </row>
    <row r="6" spans="1:13" ht="18" x14ac:dyDescent="0.35">
      <c r="A6" s="17"/>
      <c r="B6" s="17"/>
      <c r="C6" s="17"/>
      <c r="D6" s="17"/>
      <c r="E6" s="17"/>
      <c r="F6" s="17"/>
      <c r="G6" s="7" t="s">
        <v>10</v>
      </c>
      <c r="H6" s="20">
        <v>27000</v>
      </c>
      <c r="I6" s="9" t="s">
        <v>15</v>
      </c>
      <c r="J6" s="9" t="s">
        <v>16</v>
      </c>
      <c r="K6" s="2" t="s">
        <v>17</v>
      </c>
      <c r="L6" s="10" t="s">
        <v>3</v>
      </c>
    </row>
    <row r="7" spans="1:13" ht="18" x14ac:dyDescent="0.35">
      <c r="A7" s="17"/>
      <c r="B7" s="17"/>
      <c r="C7" s="17"/>
      <c r="D7" s="17"/>
      <c r="E7" s="17"/>
      <c r="F7" s="17"/>
      <c r="G7" s="7"/>
      <c r="H7" s="20"/>
      <c r="I7" s="2">
        <f t="array" ref="I7:K7">LINEST(G11:G20,E11:F20,1,0)</f>
        <v>0.7511406692280681</v>
      </c>
      <c r="J7" s="2">
        <v>0.22947268679342028</v>
      </c>
      <c r="K7" s="2">
        <v>1.0989144826931865</v>
      </c>
      <c r="L7" s="2">
        <f>EXP(K7)</f>
        <v>3.0009067190708731</v>
      </c>
    </row>
    <row r="8" spans="1:13" ht="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3" ht="18" x14ac:dyDescent="0.35">
      <c r="A9" s="3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 ht="72" x14ac:dyDescent="0.35">
      <c r="A10" s="1"/>
      <c r="B10" s="5" t="s">
        <v>1</v>
      </c>
      <c r="C10" s="5" t="s">
        <v>2</v>
      </c>
      <c r="D10" s="5" t="s">
        <v>4</v>
      </c>
      <c r="E10" s="12" t="s">
        <v>18</v>
      </c>
      <c r="F10" s="13" t="s">
        <v>19</v>
      </c>
      <c r="G10" s="13" t="s">
        <v>20</v>
      </c>
      <c r="H10" s="1"/>
      <c r="I10" s="1"/>
      <c r="J10" s="1"/>
      <c r="K10" s="1"/>
    </row>
    <row r="11" spans="1:13" ht="18" x14ac:dyDescent="0.35">
      <c r="A11" s="1"/>
      <c r="B11" s="6">
        <v>3630</v>
      </c>
      <c r="C11" s="6">
        <v>10140</v>
      </c>
      <c r="D11" s="6">
        <v>20070</v>
      </c>
      <c r="E11" s="11">
        <f>LN(B11)</f>
        <v>8.1969879272588972</v>
      </c>
      <c r="F11" s="11">
        <f>LN(C11)</f>
        <v>9.2242432771451739</v>
      </c>
      <c r="G11" s="11">
        <f>LN(D11)</f>
        <v>9.9069814417903839</v>
      </c>
      <c r="H11" s="1"/>
      <c r="I11" s="1"/>
      <c r="J11" s="1"/>
      <c r="K11" s="1"/>
    </row>
    <row r="12" spans="1:13" ht="18" x14ac:dyDescent="0.35">
      <c r="A12" s="1"/>
      <c r="B12" s="6">
        <v>3550</v>
      </c>
      <c r="C12" s="6">
        <v>10000</v>
      </c>
      <c r="D12" s="6">
        <v>19765</v>
      </c>
      <c r="E12" s="11">
        <f t="shared" ref="E12:E20" si="0">LN(B12)</f>
        <v>8.174702882469461</v>
      </c>
      <c r="F12" s="11">
        <f t="shared" ref="F12:F20" si="1">LN(C12)</f>
        <v>9.2103403719761836</v>
      </c>
      <c r="G12" s="11">
        <f t="shared" ref="G12:G20" si="2">LN(D12)</f>
        <v>9.891667975730785</v>
      </c>
      <c r="H12" s="1"/>
      <c r="I12" s="1"/>
      <c r="J12" s="1"/>
      <c r="K12" s="1"/>
    </row>
    <row r="13" spans="1:13" ht="18" x14ac:dyDescent="0.35">
      <c r="A13" s="1"/>
      <c r="B13" s="6">
        <v>3630</v>
      </c>
      <c r="C13" s="6">
        <v>10130</v>
      </c>
      <c r="D13" s="6">
        <v>20220</v>
      </c>
      <c r="E13" s="11">
        <f t="shared" si="0"/>
        <v>8.1969879272588972</v>
      </c>
      <c r="F13" s="11">
        <f t="shared" si="1"/>
        <v>9.2232565972427292</v>
      </c>
      <c r="G13" s="11">
        <f t="shared" si="2"/>
        <v>9.9144274925744629</v>
      </c>
      <c r="H13" s="1"/>
      <c r="I13" s="1"/>
      <c r="J13" s="1"/>
      <c r="K13" s="1"/>
    </row>
    <row r="14" spans="1:13" ht="18" x14ac:dyDescent="0.35">
      <c r="A14" s="1"/>
      <c r="B14" s="6">
        <v>3790</v>
      </c>
      <c r="C14" s="6">
        <v>10230</v>
      </c>
      <c r="D14" s="6">
        <v>20460</v>
      </c>
      <c r="E14" s="11">
        <f t="shared" si="0"/>
        <v>8.2401212980764722</v>
      </c>
      <c r="F14" s="11">
        <f t="shared" si="1"/>
        <v>9.233079858945672</v>
      </c>
      <c r="G14" s="11">
        <f t="shared" si="2"/>
        <v>9.9262270395056174</v>
      </c>
      <c r="H14" s="1"/>
      <c r="I14" s="1"/>
      <c r="J14" s="1"/>
      <c r="K14" s="1"/>
    </row>
    <row r="15" spans="1:13" ht="18" x14ac:dyDescent="0.35">
      <c r="A15" s="1"/>
      <c r="B15" s="6">
        <v>3860</v>
      </c>
      <c r="C15" s="6">
        <v>10520</v>
      </c>
      <c r="D15" s="6">
        <v>20935</v>
      </c>
      <c r="E15" s="11">
        <f t="shared" si="0"/>
        <v>8.258422462458876</v>
      </c>
      <c r="F15" s="11">
        <f t="shared" si="1"/>
        <v>9.2610334862917014</v>
      </c>
      <c r="G15" s="11">
        <f t="shared" si="2"/>
        <v>9.9491776784532444</v>
      </c>
      <c r="H15" s="1"/>
      <c r="I15" s="1"/>
      <c r="J15" s="1"/>
      <c r="K15" s="1"/>
    </row>
    <row r="16" spans="1:13" ht="18" x14ac:dyDescent="0.35">
      <c r="A16" s="1"/>
      <c r="B16" s="6">
        <v>3580</v>
      </c>
      <c r="C16" s="6">
        <v>9960</v>
      </c>
      <c r="D16" s="6">
        <v>19750</v>
      </c>
      <c r="E16" s="11">
        <f t="shared" si="0"/>
        <v>8.1831180793947453</v>
      </c>
      <c r="F16" s="11">
        <f t="shared" si="1"/>
        <v>9.2063323505786432</v>
      </c>
      <c r="G16" s="11">
        <f t="shared" si="2"/>
        <v>9.8909087703292684</v>
      </c>
      <c r="H16" s="1"/>
      <c r="I16" s="1"/>
      <c r="J16" s="1"/>
      <c r="K16" s="1"/>
    </row>
    <row r="17" spans="1:11" ht="18" x14ac:dyDescent="0.35">
      <c r="A17" s="1"/>
      <c r="B17" s="6">
        <v>3640</v>
      </c>
      <c r="C17" s="6">
        <v>10030</v>
      </c>
      <c r="D17" s="6">
        <v>19915</v>
      </c>
      <c r="E17" s="11">
        <f t="shared" si="0"/>
        <v>8.1997389606307856</v>
      </c>
      <c r="F17" s="11">
        <f t="shared" si="1"/>
        <v>9.2133358809559809</v>
      </c>
      <c r="G17" s="11">
        <f t="shared" si="2"/>
        <v>9.8992284956157448</v>
      </c>
      <c r="H17" s="1"/>
      <c r="I17" s="1"/>
      <c r="J17" s="1"/>
      <c r="K17" s="1"/>
    </row>
    <row r="18" spans="1:11" ht="18" x14ac:dyDescent="0.35">
      <c r="A18" s="1"/>
      <c r="B18" s="6">
        <v>3680</v>
      </c>
      <c r="C18" s="6">
        <v>10040</v>
      </c>
      <c r="D18" s="6">
        <v>20018</v>
      </c>
      <c r="E18" s="11">
        <f t="shared" si="0"/>
        <v>8.2106680311629763</v>
      </c>
      <c r="F18" s="11">
        <f t="shared" si="1"/>
        <v>9.2143323932457211</v>
      </c>
      <c r="G18" s="11">
        <f t="shared" si="2"/>
        <v>9.904387147778964</v>
      </c>
      <c r="H18" s="1"/>
      <c r="I18" s="1"/>
      <c r="J18" s="1"/>
      <c r="K18" s="1"/>
    </row>
    <row r="19" spans="1:11" ht="18" x14ac:dyDescent="0.35">
      <c r="A19" s="1"/>
      <c r="B19" s="6">
        <v>3800</v>
      </c>
      <c r="C19" s="6">
        <v>10340</v>
      </c>
      <c r="D19" s="6">
        <v>20620</v>
      </c>
      <c r="E19" s="11">
        <f t="shared" si="0"/>
        <v>8.2427563457144775</v>
      </c>
      <c r="F19" s="11">
        <f t="shared" si="1"/>
        <v>9.2437751480624204</v>
      </c>
      <c r="G19" s="11">
        <f t="shared" si="2"/>
        <v>9.9340167575709515</v>
      </c>
      <c r="H19" s="1"/>
      <c r="I19" s="1"/>
      <c r="J19" s="1"/>
      <c r="K19" s="1"/>
    </row>
    <row r="20" spans="1:11" ht="18" x14ac:dyDescent="0.35">
      <c r="A20" s="1"/>
      <c r="B20" s="6">
        <v>3740</v>
      </c>
      <c r="C20" s="6">
        <v>10380</v>
      </c>
      <c r="D20" s="6">
        <v>20580</v>
      </c>
      <c r="E20" s="11">
        <f t="shared" si="0"/>
        <v>8.2268408904085781</v>
      </c>
      <c r="F20" s="11">
        <f t="shared" si="1"/>
        <v>9.2476361567198797</v>
      </c>
      <c r="G20" s="11">
        <f t="shared" si="2"/>
        <v>9.9320750093880399</v>
      </c>
      <c r="H20" s="1"/>
      <c r="I20" s="1"/>
      <c r="J20" s="1"/>
      <c r="K20" s="1"/>
    </row>
    <row r="21" spans="1:11" ht="18" x14ac:dyDescent="0.35">
      <c r="A21" s="1"/>
      <c r="B21" s="1"/>
      <c r="C21" s="1"/>
      <c r="D21" s="1"/>
      <c r="E21" s="1"/>
      <c r="F21" s="1"/>
      <c r="G21" s="4"/>
      <c r="H21" s="1"/>
      <c r="I21" s="1"/>
      <c r="J21" s="1"/>
      <c r="K21" s="1"/>
    </row>
  </sheetData>
  <mergeCells count="2">
    <mergeCell ref="A1:F7"/>
    <mergeCell ref="I2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4" workbookViewId="0">
      <selection activeCell="L11" sqref="L11"/>
    </sheetView>
  </sheetViews>
  <sheetFormatPr defaultRowHeight="14.4" x14ac:dyDescent="0.3"/>
  <cols>
    <col min="1" max="1" width="17.109375" bestFit="1" customWidth="1"/>
    <col min="2" max="2" width="12.5546875" customWidth="1"/>
    <col min="3" max="3" width="12.6640625" customWidth="1"/>
    <col min="4" max="4" width="12.44140625" customWidth="1"/>
    <col min="5" max="5" width="11.5546875" customWidth="1"/>
    <col min="6" max="6" width="12.33203125" customWidth="1"/>
    <col min="7" max="7" width="17.88671875" customWidth="1"/>
    <col min="8" max="8" width="11.44140625" customWidth="1"/>
    <col min="9" max="9" width="19.44140625" bestFit="1" customWidth="1"/>
    <col min="10" max="10" width="14" customWidth="1"/>
    <col min="11" max="11" width="17.109375" bestFit="1" customWidth="1"/>
    <col min="12" max="12" width="14.44140625" customWidth="1"/>
    <col min="13" max="13" width="15" customWidth="1"/>
    <col min="14" max="14" width="18.6640625" customWidth="1"/>
  </cols>
  <sheetData>
    <row r="1" spans="1:14" ht="18" x14ac:dyDescent="0.35">
      <c r="A1" s="17" t="s">
        <v>14</v>
      </c>
      <c r="B1" s="17"/>
      <c r="C1" s="17"/>
      <c r="D1" s="17"/>
      <c r="E1" s="17"/>
      <c r="F1" s="17"/>
      <c r="G1" s="15" t="s">
        <v>9</v>
      </c>
      <c r="H1" s="21">
        <v>10</v>
      </c>
      <c r="I1" s="1"/>
      <c r="J1" s="1"/>
      <c r="K1" s="1"/>
    </row>
    <row r="2" spans="1:14" ht="18" x14ac:dyDescent="0.35">
      <c r="A2" s="17"/>
      <c r="B2" s="17"/>
      <c r="C2" s="17"/>
      <c r="D2" s="17"/>
      <c r="E2" s="17"/>
      <c r="F2" s="17"/>
      <c r="G2" s="15" t="s">
        <v>12</v>
      </c>
      <c r="H2" s="21">
        <v>3</v>
      </c>
      <c r="I2" s="18"/>
      <c r="J2" s="18"/>
      <c r="K2" s="18"/>
      <c r="L2" s="18"/>
      <c r="M2" s="18"/>
    </row>
    <row r="3" spans="1:14" ht="18" x14ac:dyDescent="0.35">
      <c r="A3" s="17"/>
      <c r="B3" s="17"/>
      <c r="C3" s="17"/>
      <c r="D3" s="17"/>
      <c r="E3" s="17"/>
      <c r="F3" s="17"/>
      <c r="G3" s="15" t="s">
        <v>13</v>
      </c>
      <c r="H3" s="21">
        <v>4</v>
      </c>
      <c r="I3" s="18"/>
      <c r="J3" s="18"/>
      <c r="K3" s="18"/>
      <c r="L3" s="18"/>
      <c r="M3" s="18"/>
    </row>
    <row r="4" spans="1:14" ht="18" x14ac:dyDescent="0.35">
      <c r="A4" s="17"/>
      <c r="B4" s="17"/>
      <c r="C4" s="17"/>
      <c r="D4" s="17"/>
      <c r="E4" s="17"/>
      <c r="F4" s="17"/>
      <c r="G4" s="15"/>
      <c r="H4" s="21"/>
      <c r="I4" s="1"/>
      <c r="J4" s="1"/>
      <c r="K4" s="1"/>
    </row>
    <row r="5" spans="1:14" ht="18" x14ac:dyDescent="0.35">
      <c r="A5" s="17"/>
      <c r="B5" s="17"/>
      <c r="C5" s="17"/>
      <c r="D5" s="17"/>
      <c r="E5" s="17"/>
      <c r="F5" s="17"/>
      <c r="G5" s="15" t="s">
        <v>11</v>
      </c>
      <c r="H5" s="21">
        <v>50000</v>
      </c>
      <c r="I5" s="1"/>
      <c r="J5" s="1"/>
      <c r="K5" s="1"/>
    </row>
    <row r="6" spans="1:14" ht="18" x14ac:dyDescent="0.35">
      <c r="A6" s="17"/>
      <c r="B6" s="17"/>
      <c r="C6" s="17"/>
      <c r="D6" s="17"/>
      <c r="E6" s="17"/>
      <c r="F6" s="17"/>
      <c r="G6" s="15" t="s">
        <v>10</v>
      </c>
      <c r="H6" s="21">
        <v>27000</v>
      </c>
      <c r="I6" s="9" t="s">
        <v>15</v>
      </c>
      <c r="J6" s="9" t="s">
        <v>16</v>
      </c>
      <c r="K6" s="2" t="s">
        <v>17</v>
      </c>
      <c r="L6" s="10" t="s">
        <v>3</v>
      </c>
    </row>
    <row r="7" spans="1:14" ht="18" x14ac:dyDescent="0.35">
      <c r="A7" s="17"/>
      <c r="B7" s="17"/>
      <c r="C7" s="17"/>
      <c r="D7" s="17"/>
      <c r="E7" s="17"/>
      <c r="F7" s="17"/>
      <c r="G7" s="7"/>
      <c r="H7" s="21"/>
      <c r="I7" s="2">
        <f t="array" ref="I7:K7">LINEST(G11:G20,E11:F20,1,0)</f>
        <v>0.7511406692280681</v>
      </c>
      <c r="J7" s="2">
        <v>0.22947268679342028</v>
      </c>
      <c r="K7" s="2">
        <v>1.0989144826931865</v>
      </c>
      <c r="L7" s="2">
        <f>EXP(K7)</f>
        <v>3.0009067190708731</v>
      </c>
    </row>
    <row r="8" spans="1:14" ht="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4" ht="18" x14ac:dyDescent="0.35">
      <c r="A9" s="3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 ht="72" x14ac:dyDescent="0.35">
      <c r="A10" s="1"/>
      <c r="B10" s="5" t="s">
        <v>1</v>
      </c>
      <c r="C10" s="5" t="s">
        <v>2</v>
      </c>
      <c r="D10" s="5" t="s">
        <v>4</v>
      </c>
      <c r="E10" s="12" t="s">
        <v>18</v>
      </c>
      <c r="F10" s="13" t="s">
        <v>19</v>
      </c>
      <c r="G10" s="13" t="s">
        <v>20</v>
      </c>
      <c r="H10" s="1"/>
      <c r="I10" s="14" t="s">
        <v>21</v>
      </c>
      <c r="J10" s="2" t="s">
        <v>5</v>
      </c>
      <c r="K10" s="2" t="s">
        <v>6</v>
      </c>
      <c r="L10" s="8" t="s">
        <v>7</v>
      </c>
      <c r="M10" s="8" t="s">
        <v>8</v>
      </c>
      <c r="N10" s="2" t="s">
        <v>22</v>
      </c>
    </row>
    <row r="11" spans="1:14" ht="18" x14ac:dyDescent="0.35">
      <c r="A11" s="1"/>
      <c r="B11" s="6">
        <v>3630</v>
      </c>
      <c r="C11" s="6">
        <v>10140</v>
      </c>
      <c r="D11" s="6">
        <v>20070</v>
      </c>
      <c r="E11" s="11">
        <f>LN(B11)</f>
        <v>8.1969879272588972</v>
      </c>
      <c r="F11" s="11">
        <f>LN(C11)</f>
        <v>9.2242432771451739</v>
      </c>
      <c r="G11" s="11">
        <f>LN(D11)</f>
        <v>9.9069814417903839</v>
      </c>
      <c r="H11" s="1"/>
      <c r="I11" s="2">
        <f>J11-K11</f>
        <v>155932.58574712471</v>
      </c>
      <c r="J11" s="2">
        <f>H1*N11</f>
        <v>209592.58574712471</v>
      </c>
      <c r="K11" s="2">
        <f>H2*L11+H3*M11</f>
        <v>53660</v>
      </c>
      <c r="L11" s="2">
        <v>3860</v>
      </c>
      <c r="M11" s="2">
        <v>10520</v>
      </c>
      <c r="N11" s="2">
        <f>L7*POWER(L11,J7)*POWER(M11,I7)</f>
        <v>20959.258574712472</v>
      </c>
    </row>
    <row r="12" spans="1:14" ht="18" x14ac:dyDescent="0.35">
      <c r="A12" s="1"/>
      <c r="B12" s="6">
        <v>3550</v>
      </c>
      <c r="C12" s="6">
        <v>10000</v>
      </c>
      <c r="D12" s="6">
        <v>19765</v>
      </c>
      <c r="E12" s="11">
        <f t="shared" ref="E12:G20" si="0">LN(B12)</f>
        <v>8.174702882469461</v>
      </c>
      <c r="F12" s="11">
        <f t="shared" si="0"/>
        <v>9.2103403719761836</v>
      </c>
      <c r="G12" s="11">
        <f t="shared" si="0"/>
        <v>9.891667975730785</v>
      </c>
      <c r="H12" s="1"/>
      <c r="I12" s="1"/>
      <c r="J12" s="1"/>
      <c r="K12" s="1"/>
    </row>
    <row r="13" spans="1:14" ht="18" x14ac:dyDescent="0.35">
      <c r="A13" s="1"/>
      <c r="B13" s="6">
        <v>3630</v>
      </c>
      <c r="C13" s="6">
        <v>10130</v>
      </c>
      <c r="D13" s="6">
        <v>20220</v>
      </c>
      <c r="E13" s="11">
        <f t="shared" si="0"/>
        <v>8.1969879272588972</v>
      </c>
      <c r="F13" s="11">
        <f t="shared" si="0"/>
        <v>9.2232565972427292</v>
      </c>
      <c r="G13" s="11">
        <f t="shared" si="0"/>
        <v>9.9144274925744629</v>
      </c>
      <c r="H13" s="1" t="s">
        <v>28</v>
      </c>
      <c r="I13" s="18" t="s">
        <v>23</v>
      </c>
      <c r="J13" s="18"/>
      <c r="K13" s="1"/>
      <c r="L13" s="1">
        <f>B22</f>
        <v>3860</v>
      </c>
      <c r="M13" s="1">
        <f>C22</f>
        <v>10520</v>
      </c>
    </row>
    <row r="14" spans="1:14" ht="18" x14ac:dyDescent="0.35">
      <c r="A14" s="1"/>
      <c r="B14" s="6">
        <v>3790</v>
      </c>
      <c r="C14" s="6">
        <v>10230</v>
      </c>
      <c r="D14" s="6">
        <v>20460</v>
      </c>
      <c r="E14" s="11">
        <f t="shared" si="0"/>
        <v>8.2401212980764722</v>
      </c>
      <c r="F14" s="11">
        <f t="shared" si="0"/>
        <v>9.233079858945672</v>
      </c>
      <c r="G14" s="11">
        <f t="shared" si="0"/>
        <v>9.9262270395056174</v>
      </c>
      <c r="H14" s="1"/>
      <c r="I14" s="1"/>
      <c r="J14" s="1"/>
      <c r="K14" s="1"/>
    </row>
    <row r="15" spans="1:14" ht="18" x14ac:dyDescent="0.35">
      <c r="A15" s="1"/>
      <c r="B15" s="6">
        <v>3860</v>
      </c>
      <c r="C15" s="6">
        <v>10520</v>
      </c>
      <c r="D15" s="6">
        <v>20935</v>
      </c>
      <c r="E15" s="11">
        <f t="shared" si="0"/>
        <v>8.258422462458876</v>
      </c>
      <c r="F15" s="11">
        <f t="shared" si="0"/>
        <v>9.2610334862917014</v>
      </c>
      <c r="G15" s="11">
        <f t="shared" si="0"/>
        <v>9.9491776784532444</v>
      </c>
      <c r="H15" s="1"/>
      <c r="I15" s="1"/>
      <c r="J15" s="1"/>
      <c r="K15" s="1"/>
    </row>
    <row r="16" spans="1:14" ht="18" x14ac:dyDescent="0.35">
      <c r="A16" s="1"/>
      <c r="B16" s="6">
        <v>3580</v>
      </c>
      <c r="C16" s="6">
        <v>9960</v>
      </c>
      <c r="D16" s="6">
        <v>19750</v>
      </c>
      <c r="E16" s="11">
        <f t="shared" si="0"/>
        <v>8.1831180793947453</v>
      </c>
      <c r="F16" s="11">
        <f t="shared" si="0"/>
        <v>9.2063323505786432</v>
      </c>
      <c r="G16" s="11">
        <f t="shared" si="0"/>
        <v>9.8909087703292684</v>
      </c>
      <c r="H16" s="1"/>
      <c r="I16" s="1"/>
      <c r="J16" s="1"/>
      <c r="K16" s="1"/>
    </row>
    <row r="17" spans="1:11" ht="18" x14ac:dyDescent="0.35">
      <c r="A17" s="1"/>
      <c r="B17" s="6">
        <v>3640</v>
      </c>
      <c r="C17" s="6">
        <v>10030</v>
      </c>
      <c r="D17" s="6">
        <v>19915</v>
      </c>
      <c r="E17" s="11">
        <f t="shared" si="0"/>
        <v>8.1997389606307856</v>
      </c>
      <c r="F17" s="11">
        <f t="shared" si="0"/>
        <v>9.2133358809559809</v>
      </c>
      <c r="G17" s="11">
        <f t="shared" si="0"/>
        <v>9.8992284956157448</v>
      </c>
      <c r="H17" s="1"/>
      <c r="I17" s="1"/>
      <c r="J17" s="1"/>
      <c r="K17" s="1"/>
    </row>
    <row r="18" spans="1:11" ht="18" x14ac:dyDescent="0.35">
      <c r="A18" s="1"/>
      <c r="B18" s="6">
        <v>3680</v>
      </c>
      <c r="C18" s="6">
        <v>10040</v>
      </c>
      <c r="D18" s="6">
        <v>20018</v>
      </c>
      <c r="E18" s="11">
        <f t="shared" si="0"/>
        <v>8.2106680311629763</v>
      </c>
      <c r="F18" s="11">
        <f t="shared" si="0"/>
        <v>9.2143323932457211</v>
      </c>
      <c r="G18" s="11">
        <f t="shared" si="0"/>
        <v>9.904387147778964</v>
      </c>
      <c r="H18" s="1"/>
      <c r="I18" s="1"/>
      <c r="J18" s="1"/>
      <c r="K18" s="1"/>
    </row>
    <row r="19" spans="1:11" ht="18" x14ac:dyDescent="0.35">
      <c r="A19" s="1"/>
      <c r="B19" s="6">
        <v>3800</v>
      </c>
      <c r="C19" s="6">
        <v>10340</v>
      </c>
      <c r="D19" s="6">
        <v>20620</v>
      </c>
      <c r="E19" s="11">
        <f t="shared" si="0"/>
        <v>8.2427563457144775</v>
      </c>
      <c r="F19" s="11">
        <f t="shared" si="0"/>
        <v>9.2437751480624204</v>
      </c>
      <c r="G19" s="11">
        <f t="shared" si="0"/>
        <v>9.9340167575709515</v>
      </c>
      <c r="H19" s="1"/>
      <c r="I19" s="1"/>
      <c r="J19" s="1"/>
      <c r="K19" s="1"/>
    </row>
    <row r="20" spans="1:11" ht="18" x14ac:dyDescent="0.35">
      <c r="A20" s="1"/>
      <c r="B20" s="6">
        <v>3740</v>
      </c>
      <c r="C20" s="6">
        <v>10380</v>
      </c>
      <c r="D20" s="6">
        <v>20580</v>
      </c>
      <c r="E20" s="11">
        <f t="shared" si="0"/>
        <v>8.2268408904085781</v>
      </c>
      <c r="F20" s="11">
        <f t="shared" si="0"/>
        <v>9.2476361567198797</v>
      </c>
      <c r="G20" s="11">
        <f t="shared" si="0"/>
        <v>9.9320750093880399</v>
      </c>
      <c r="H20" s="1"/>
      <c r="I20" s="1"/>
      <c r="J20" s="1"/>
      <c r="K20" s="1"/>
    </row>
    <row r="21" spans="1:11" ht="18" x14ac:dyDescent="0.35">
      <c r="A21" s="1"/>
      <c r="B21" s="1"/>
      <c r="C21" s="1"/>
      <c r="D21" s="1"/>
      <c r="E21" s="1"/>
      <c r="F21" s="1"/>
      <c r="G21" s="4"/>
      <c r="H21" s="1"/>
      <c r="I21" s="1"/>
      <c r="J21" s="1"/>
      <c r="K21" s="1"/>
    </row>
    <row r="22" spans="1:11" ht="18" x14ac:dyDescent="0.35">
      <c r="A22" s="1" t="s">
        <v>29</v>
      </c>
      <c r="B22" s="1">
        <f>MAX(B11:B20)</f>
        <v>3860</v>
      </c>
      <c r="C22" s="1">
        <f>MAX(C11:C20)</f>
        <v>10520</v>
      </c>
      <c r="D22" s="1"/>
    </row>
    <row r="23" spans="1:11" ht="18" x14ac:dyDescent="0.35">
      <c r="A23" s="1"/>
      <c r="B23" s="1"/>
      <c r="C23" s="1"/>
      <c r="D23" s="1"/>
    </row>
  </sheetData>
  <mergeCells count="3">
    <mergeCell ref="A1:F7"/>
    <mergeCell ref="I2:M3"/>
    <mergeCell ref="I13:J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B2" workbookViewId="0">
      <selection activeCell="L11" sqref="L11"/>
    </sheetView>
  </sheetViews>
  <sheetFormatPr defaultRowHeight="14.4" x14ac:dyDescent="0.3"/>
  <cols>
    <col min="1" max="1" width="17.109375" bestFit="1" customWidth="1"/>
    <col min="2" max="2" width="12.5546875" customWidth="1"/>
    <col min="3" max="3" width="12.6640625" customWidth="1"/>
    <col min="4" max="4" width="12.44140625" customWidth="1"/>
    <col min="5" max="5" width="11.5546875" customWidth="1"/>
    <col min="6" max="6" width="12.33203125" customWidth="1"/>
    <col min="7" max="7" width="17.88671875" customWidth="1"/>
    <col min="8" max="8" width="11.44140625" customWidth="1"/>
    <col min="9" max="9" width="19.44140625" bestFit="1" customWidth="1"/>
    <col min="10" max="10" width="14" customWidth="1"/>
    <col min="11" max="11" width="17.109375" bestFit="1" customWidth="1"/>
    <col min="12" max="12" width="17.33203125" customWidth="1"/>
    <col min="13" max="13" width="15" customWidth="1"/>
    <col min="14" max="14" width="18.6640625" customWidth="1"/>
  </cols>
  <sheetData>
    <row r="1" spans="1:14" ht="18" x14ac:dyDescent="0.35">
      <c r="A1" s="17" t="s">
        <v>14</v>
      </c>
      <c r="B1" s="17"/>
      <c r="C1" s="17"/>
      <c r="D1" s="17"/>
      <c r="E1" s="17"/>
      <c r="F1" s="17"/>
      <c r="G1" s="15" t="s">
        <v>9</v>
      </c>
      <c r="H1" s="22">
        <v>10</v>
      </c>
      <c r="I1" s="1"/>
      <c r="J1" s="1"/>
      <c r="K1" s="1"/>
    </row>
    <row r="2" spans="1:14" ht="18" x14ac:dyDescent="0.35">
      <c r="A2" s="17"/>
      <c r="B2" s="17"/>
      <c r="C2" s="17"/>
      <c r="D2" s="17"/>
      <c r="E2" s="17"/>
      <c r="F2" s="17"/>
      <c r="G2" s="15" t="s">
        <v>12</v>
      </c>
      <c r="H2" s="22">
        <v>3</v>
      </c>
      <c r="I2" s="18"/>
      <c r="J2" s="18"/>
      <c r="K2" s="18"/>
      <c r="L2" s="18"/>
      <c r="M2" s="18"/>
    </row>
    <row r="3" spans="1:14" ht="18" x14ac:dyDescent="0.35">
      <c r="A3" s="17"/>
      <c r="B3" s="17"/>
      <c r="C3" s="17"/>
      <c r="D3" s="17"/>
      <c r="E3" s="17"/>
      <c r="F3" s="17"/>
      <c r="G3" s="15" t="s">
        <v>13</v>
      </c>
      <c r="H3" s="22">
        <v>4</v>
      </c>
      <c r="I3" s="18"/>
      <c r="J3" s="18"/>
      <c r="K3" s="18"/>
      <c r="L3" s="18"/>
      <c r="M3" s="18"/>
    </row>
    <row r="4" spans="1:14" ht="18" x14ac:dyDescent="0.35">
      <c r="A4" s="17"/>
      <c r="B4" s="17"/>
      <c r="C4" s="17"/>
      <c r="D4" s="17"/>
      <c r="E4" s="17"/>
      <c r="F4" s="17"/>
      <c r="G4" s="15"/>
      <c r="H4" s="22"/>
      <c r="I4" s="1"/>
      <c r="J4" s="1"/>
      <c r="K4" s="1"/>
    </row>
    <row r="5" spans="1:14" ht="18" x14ac:dyDescent="0.35">
      <c r="A5" s="17"/>
      <c r="B5" s="17"/>
      <c r="C5" s="17"/>
      <c r="D5" s="17"/>
      <c r="E5" s="17"/>
      <c r="F5" s="17"/>
      <c r="G5" s="15" t="s">
        <v>11</v>
      </c>
      <c r="H5" s="22">
        <v>50000</v>
      </c>
      <c r="I5" s="1"/>
      <c r="J5" s="1"/>
      <c r="K5" s="1"/>
    </row>
    <row r="6" spans="1:14" ht="18" x14ac:dyDescent="0.35">
      <c r="A6" s="17"/>
      <c r="B6" s="17"/>
      <c r="C6" s="17"/>
      <c r="D6" s="17"/>
      <c r="E6" s="17"/>
      <c r="F6" s="17"/>
      <c r="G6" s="15" t="s">
        <v>10</v>
      </c>
      <c r="H6" s="22">
        <v>27000</v>
      </c>
      <c r="I6" s="9" t="s">
        <v>15</v>
      </c>
      <c r="J6" s="9" t="s">
        <v>16</v>
      </c>
      <c r="K6" s="2" t="s">
        <v>17</v>
      </c>
      <c r="L6" s="10" t="s">
        <v>3</v>
      </c>
    </row>
    <row r="7" spans="1:14" ht="18" x14ac:dyDescent="0.35">
      <c r="A7" s="17"/>
      <c r="B7" s="17"/>
      <c r="C7" s="17"/>
      <c r="D7" s="17"/>
      <c r="E7" s="17"/>
      <c r="F7" s="17"/>
      <c r="G7" s="7"/>
      <c r="H7" s="22"/>
      <c r="I7" s="2">
        <f t="array" ref="I7:K7">LINEST(G11:G20,E11:F20,1,0)</f>
        <v>0.7511406692280681</v>
      </c>
      <c r="J7" s="2">
        <v>0.22947268679342028</v>
      </c>
      <c r="K7" s="2">
        <v>1.0989144826931865</v>
      </c>
      <c r="L7" s="2">
        <f>EXP(K7)</f>
        <v>3.0009067190708731</v>
      </c>
    </row>
    <row r="8" spans="1:14" ht="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4" ht="18" x14ac:dyDescent="0.35">
      <c r="A9" s="3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 ht="72" x14ac:dyDescent="0.35">
      <c r="A10" s="1"/>
      <c r="B10" s="5" t="s">
        <v>1</v>
      </c>
      <c r="C10" s="5" t="s">
        <v>2</v>
      </c>
      <c r="D10" s="5" t="s">
        <v>4</v>
      </c>
      <c r="E10" s="12" t="s">
        <v>18</v>
      </c>
      <c r="F10" s="13" t="s">
        <v>19</v>
      </c>
      <c r="G10" s="13" t="s">
        <v>20</v>
      </c>
      <c r="H10" s="1"/>
      <c r="I10" s="1"/>
      <c r="J10" s="1"/>
      <c r="K10" s="2" t="s">
        <v>6</v>
      </c>
      <c r="L10" s="8" t="s">
        <v>7</v>
      </c>
      <c r="M10" s="8" t="s">
        <v>8</v>
      </c>
      <c r="N10" s="14" t="s">
        <v>22</v>
      </c>
    </row>
    <row r="11" spans="1:14" ht="18" x14ac:dyDescent="0.35">
      <c r="A11" s="1"/>
      <c r="B11" s="6">
        <v>3630</v>
      </c>
      <c r="C11" s="6">
        <v>10140</v>
      </c>
      <c r="D11" s="6">
        <v>20070</v>
      </c>
      <c r="E11" s="11">
        <f>LN(B11)</f>
        <v>8.1969879272588972</v>
      </c>
      <c r="F11" s="11">
        <f>LN(C11)</f>
        <v>9.2242432771451739</v>
      </c>
      <c r="G11" s="11">
        <f>LN(D11)</f>
        <v>9.9069814417903839</v>
      </c>
      <c r="H11" s="1"/>
      <c r="I11" s="1"/>
      <c r="J11" s="1"/>
      <c r="K11" s="2">
        <f>H2*L11+H3*M11</f>
        <v>50000.000000000029</v>
      </c>
      <c r="L11" s="19">
        <v>3900.1557111855063</v>
      </c>
      <c r="M11" s="19">
        <v>9574.8832166108768</v>
      </c>
      <c r="N11" s="2">
        <f>L7*POWER(L11,J7)*POWER(M11,I7)</f>
        <v>19574.874633917982</v>
      </c>
    </row>
    <row r="12" spans="1:14" ht="18" x14ac:dyDescent="0.35">
      <c r="A12" s="1"/>
      <c r="B12" s="6">
        <v>3550</v>
      </c>
      <c r="C12" s="6">
        <v>10000</v>
      </c>
      <c r="D12" s="6">
        <v>19765</v>
      </c>
      <c r="E12" s="11">
        <f t="shared" ref="E12:G20" si="0">LN(B12)</f>
        <v>8.174702882469461</v>
      </c>
      <c r="F12" s="11">
        <f t="shared" si="0"/>
        <v>9.2103403719761836</v>
      </c>
      <c r="G12" s="11">
        <f t="shared" si="0"/>
        <v>9.891667975730785</v>
      </c>
      <c r="H12" s="1"/>
      <c r="I12" s="1"/>
      <c r="J12" s="1"/>
      <c r="K12" s="1" t="s">
        <v>27</v>
      </c>
    </row>
    <row r="13" spans="1:14" ht="18" x14ac:dyDescent="0.35">
      <c r="A13" s="1"/>
      <c r="B13" s="6">
        <v>3630</v>
      </c>
      <c r="C13" s="6">
        <v>10130</v>
      </c>
      <c r="D13" s="6">
        <v>20220</v>
      </c>
      <c r="E13" s="11">
        <f t="shared" si="0"/>
        <v>8.1969879272588972</v>
      </c>
      <c r="F13" s="11">
        <f t="shared" si="0"/>
        <v>9.2232565972427292</v>
      </c>
      <c r="G13" s="11">
        <f t="shared" si="0"/>
        <v>9.9144274925744629</v>
      </c>
      <c r="H13" s="1"/>
      <c r="I13" s="18" t="s">
        <v>24</v>
      </c>
      <c r="J13" s="18"/>
      <c r="K13" s="1">
        <f>H5</f>
        <v>50000</v>
      </c>
      <c r="L13" s="1"/>
      <c r="M13" s="1"/>
    </row>
    <row r="14" spans="1:14" ht="18" x14ac:dyDescent="0.35">
      <c r="A14" s="1"/>
      <c r="B14" s="6">
        <v>3790</v>
      </c>
      <c r="C14" s="6">
        <v>10230</v>
      </c>
      <c r="D14" s="6">
        <v>20460</v>
      </c>
      <c r="E14" s="11">
        <f t="shared" si="0"/>
        <v>8.2401212980764722</v>
      </c>
      <c r="F14" s="11">
        <f t="shared" si="0"/>
        <v>9.233079858945672</v>
      </c>
      <c r="G14" s="11">
        <f t="shared" si="0"/>
        <v>9.9262270395056174</v>
      </c>
      <c r="H14" s="1"/>
      <c r="I14" s="1"/>
      <c r="J14" s="1"/>
      <c r="K14" s="1"/>
    </row>
    <row r="15" spans="1:14" ht="18" x14ac:dyDescent="0.35">
      <c r="A15" s="1"/>
      <c r="B15" s="6">
        <v>3860</v>
      </c>
      <c r="C15" s="6">
        <v>10520</v>
      </c>
      <c r="D15" s="6">
        <v>20935</v>
      </c>
      <c r="E15" s="11">
        <f t="shared" si="0"/>
        <v>8.258422462458876</v>
      </c>
      <c r="F15" s="11">
        <f t="shared" si="0"/>
        <v>9.2610334862917014</v>
      </c>
      <c r="G15" s="11">
        <f t="shared" si="0"/>
        <v>9.9491776784532444</v>
      </c>
      <c r="H15" s="1"/>
      <c r="I15" s="1"/>
      <c r="J15" s="1"/>
      <c r="K15" s="1"/>
    </row>
    <row r="16" spans="1:14" ht="18" x14ac:dyDescent="0.35">
      <c r="A16" s="1"/>
      <c r="B16" s="6">
        <v>3580</v>
      </c>
      <c r="C16" s="6">
        <v>9960</v>
      </c>
      <c r="D16" s="6">
        <v>19750</v>
      </c>
      <c r="E16" s="11">
        <f t="shared" si="0"/>
        <v>8.1831180793947453</v>
      </c>
      <c r="F16" s="11">
        <f t="shared" si="0"/>
        <v>9.2063323505786432</v>
      </c>
      <c r="G16" s="11">
        <f t="shared" si="0"/>
        <v>9.8909087703292684</v>
      </c>
      <c r="H16" s="1"/>
      <c r="I16" s="1"/>
      <c r="J16" s="1"/>
      <c r="K16" s="1"/>
    </row>
    <row r="17" spans="1:11" ht="18" x14ac:dyDescent="0.35">
      <c r="A17" s="1"/>
      <c r="B17" s="6">
        <v>3640</v>
      </c>
      <c r="C17" s="6">
        <v>10030</v>
      </c>
      <c r="D17" s="6">
        <v>19915</v>
      </c>
      <c r="E17" s="11">
        <f t="shared" si="0"/>
        <v>8.1997389606307856</v>
      </c>
      <c r="F17" s="11">
        <f t="shared" si="0"/>
        <v>9.2133358809559809</v>
      </c>
      <c r="G17" s="11">
        <f t="shared" si="0"/>
        <v>9.8992284956157448</v>
      </c>
      <c r="H17" s="1"/>
      <c r="I17" s="1"/>
      <c r="J17" s="1"/>
      <c r="K17" s="1"/>
    </row>
    <row r="18" spans="1:11" ht="18" x14ac:dyDescent="0.35">
      <c r="A18" s="1"/>
      <c r="B18" s="6">
        <v>3680</v>
      </c>
      <c r="C18" s="6">
        <v>10040</v>
      </c>
      <c r="D18" s="6">
        <v>20018</v>
      </c>
      <c r="E18" s="11">
        <f t="shared" si="0"/>
        <v>8.2106680311629763</v>
      </c>
      <c r="F18" s="11">
        <f t="shared" si="0"/>
        <v>9.2143323932457211</v>
      </c>
      <c r="G18" s="11">
        <f t="shared" si="0"/>
        <v>9.904387147778964</v>
      </c>
      <c r="H18" s="1"/>
      <c r="I18" s="1"/>
      <c r="J18" s="1"/>
      <c r="K18" s="1"/>
    </row>
    <row r="19" spans="1:11" ht="18" x14ac:dyDescent="0.35">
      <c r="A19" s="1"/>
      <c r="B19" s="6">
        <v>3800</v>
      </c>
      <c r="C19" s="6">
        <v>10340</v>
      </c>
      <c r="D19" s="6">
        <v>20620</v>
      </c>
      <c r="E19" s="11">
        <f t="shared" si="0"/>
        <v>8.2427563457144775</v>
      </c>
      <c r="F19" s="11">
        <f t="shared" si="0"/>
        <v>9.2437751480624204</v>
      </c>
      <c r="G19" s="11">
        <f t="shared" si="0"/>
        <v>9.9340167575709515</v>
      </c>
      <c r="H19" s="1"/>
      <c r="I19" s="1"/>
      <c r="J19" s="1"/>
      <c r="K19" s="1"/>
    </row>
    <row r="20" spans="1:11" ht="18" x14ac:dyDescent="0.35">
      <c r="A20" s="1"/>
      <c r="B20" s="6">
        <v>3740</v>
      </c>
      <c r="C20" s="6">
        <v>10380</v>
      </c>
      <c r="D20" s="6">
        <v>20580</v>
      </c>
      <c r="E20" s="11">
        <f t="shared" si="0"/>
        <v>8.2268408904085781</v>
      </c>
      <c r="F20" s="11">
        <f t="shared" si="0"/>
        <v>9.2476361567198797</v>
      </c>
      <c r="G20" s="11">
        <f t="shared" si="0"/>
        <v>9.9320750093880399</v>
      </c>
      <c r="H20" s="1"/>
      <c r="I20" s="1"/>
      <c r="J20" s="1"/>
      <c r="K20" s="1"/>
    </row>
    <row r="21" spans="1:11" ht="18" x14ac:dyDescent="0.35">
      <c r="A21" s="1"/>
      <c r="B21" s="1"/>
      <c r="C21" s="1"/>
      <c r="D21" s="1"/>
      <c r="E21" s="1"/>
      <c r="F21" s="1"/>
      <c r="G21" s="4"/>
      <c r="H21" s="1"/>
      <c r="I21" s="1"/>
      <c r="J21" s="1"/>
      <c r="K21" s="1"/>
    </row>
    <row r="22" spans="1:11" ht="18" x14ac:dyDescent="0.35">
      <c r="A22" s="1"/>
      <c r="B22" s="1"/>
      <c r="C22" s="1"/>
      <c r="D22" s="1"/>
    </row>
    <row r="23" spans="1:11" ht="18" x14ac:dyDescent="0.35">
      <c r="A23" s="1"/>
      <c r="B23" s="1"/>
      <c r="C23" s="1"/>
      <c r="D23" s="1"/>
    </row>
  </sheetData>
  <mergeCells count="3">
    <mergeCell ref="A1:F7"/>
    <mergeCell ref="I2:M3"/>
    <mergeCell ref="I13:J1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C6" workbookViewId="0">
      <selection activeCell="I16" sqref="I16"/>
    </sheetView>
  </sheetViews>
  <sheetFormatPr defaultRowHeight="14.4" x14ac:dyDescent="0.3"/>
  <cols>
    <col min="1" max="1" width="17.109375" bestFit="1" customWidth="1"/>
    <col min="2" max="2" width="12.5546875" customWidth="1"/>
    <col min="3" max="3" width="12.6640625" customWidth="1"/>
    <col min="4" max="4" width="12.44140625" customWidth="1"/>
    <col min="5" max="5" width="11.5546875" customWidth="1"/>
    <col min="6" max="6" width="12.33203125" customWidth="1"/>
    <col min="7" max="7" width="17.88671875" customWidth="1"/>
    <col min="8" max="8" width="11.44140625" customWidth="1"/>
    <col min="9" max="9" width="19.44140625" bestFit="1" customWidth="1"/>
    <col min="10" max="10" width="14" customWidth="1"/>
    <col min="11" max="11" width="17.109375" bestFit="1" customWidth="1"/>
    <col min="12" max="12" width="17.33203125" customWidth="1"/>
    <col min="13" max="13" width="15" customWidth="1"/>
    <col min="14" max="14" width="18.6640625" customWidth="1"/>
  </cols>
  <sheetData>
    <row r="1" spans="1:14" ht="18" x14ac:dyDescent="0.35">
      <c r="A1" s="17" t="s">
        <v>14</v>
      </c>
      <c r="B1" s="17"/>
      <c r="C1" s="17"/>
      <c r="D1" s="17"/>
      <c r="E1" s="17"/>
      <c r="F1" s="17"/>
      <c r="G1" s="15" t="s">
        <v>9</v>
      </c>
      <c r="H1" s="23">
        <v>10</v>
      </c>
      <c r="I1" s="1"/>
      <c r="J1" s="1"/>
      <c r="K1" s="1"/>
    </row>
    <row r="2" spans="1:14" ht="18" x14ac:dyDescent="0.35">
      <c r="A2" s="17"/>
      <c r="B2" s="17"/>
      <c r="C2" s="17"/>
      <c r="D2" s="17"/>
      <c r="E2" s="17"/>
      <c r="F2" s="17"/>
      <c r="G2" s="15" t="s">
        <v>12</v>
      </c>
      <c r="H2" s="23">
        <v>3</v>
      </c>
      <c r="I2" s="18"/>
      <c r="J2" s="18"/>
      <c r="K2" s="18"/>
      <c r="L2" s="18"/>
      <c r="M2" s="18"/>
    </row>
    <row r="3" spans="1:14" ht="18" x14ac:dyDescent="0.35">
      <c r="A3" s="17"/>
      <c r="B3" s="17"/>
      <c r="C3" s="17"/>
      <c r="D3" s="17"/>
      <c r="E3" s="17"/>
      <c r="F3" s="17"/>
      <c r="G3" s="15" t="s">
        <v>13</v>
      </c>
      <c r="H3" s="23">
        <v>4</v>
      </c>
      <c r="I3" s="18"/>
      <c r="J3" s="18"/>
      <c r="K3" s="18"/>
      <c r="L3" s="18"/>
      <c r="M3" s="18"/>
    </row>
    <row r="4" spans="1:14" ht="18" x14ac:dyDescent="0.35">
      <c r="A4" s="17"/>
      <c r="B4" s="17"/>
      <c r="C4" s="17"/>
      <c r="D4" s="17"/>
      <c r="E4" s="17"/>
      <c r="F4" s="17"/>
      <c r="G4" s="15"/>
      <c r="H4" s="23"/>
      <c r="I4" s="1"/>
      <c r="J4" s="1"/>
      <c r="K4" s="1"/>
    </row>
    <row r="5" spans="1:14" ht="18" x14ac:dyDescent="0.35">
      <c r="A5" s="17"/>
      <c r="B5" s="17"/>
      <c r="C5" s="17"/>
      <c r="D5" s="17"/>
      <c r="E5" s="17"/>
      <c r="F5" s="17"/>
      <c r="G5" s="15" t="s">
        <v>11</v>
      </c>
      <c r="H5" s="23">
        <v>50000</v>
      </c>
      <c r="I5" s="1"/>
      <c r="J5" s="1"/>
      <c r="K5" s="1"/>
    </row>
    <row r="6" spans="1:14" ht="18" x14ac:dyDescent="0.35">
      <c r="A6" s="17"/>
      <c r="B6" s="17"/>
      <c r="C6" s="17"/>
      <c r="D6" s="17"/>
      <c r="E6" s="17"/>
      <c r="F6" s="17"/>
      <c r="G6" s="15" t="s">
        <v>10</v>
      </c>
      <c r="H6" s="23">
        <v>27000</v>
      </c>
      <c r="I6" s="9" t="s">
        <v>15</v>
      </c>
      <c r="J6" s="9" t="s">
        <v>16</v>
      </c>
      <c r="K6" s="2" t="s">
        <v>17</v>
      </c>
      <c r="L6" s="10" t="s">
        <v>3</v>
      </c>
    </row>
    <row r="7" spans="1:14" ht="18" x14ac:dyDescent="0.35">
      <c r="A7" s="17"/>
      <c r="B7" s="17"/>
      <c r="C7" s="17"/>
      <c r="D7" s="17"/>
      <c r="E7" s="17"/>
      <c r="F7" s="17"/>
      <c r="G7" s="7"/>
      <c r="H7" s="23"/>
      <c r="I7" s="2">
        <f t="array" ref="I7:K7">LINEST(G11:G20,E11:F20,1,0)</f>
        <v>0.7511406692280681</v>
      </c>
      <c r="J7" s="2">
        <v>0.22947268679342028</v>
      </c>
      <c r="K7" s="2">
        <v>1.0989144826931865</v>
      </c>
      <c r="L7" s="2">
        <f>EXP(K7)</f>
        <v>3.0009067190708731</v>
      </c>
    </row>
    <row r="8" spans="1:14" ht="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4" ht="18" x14ac:dyDescent="0.35">
      <c r="A9" s="3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 ht="72" x14ac:dyDescent="0.35">
      <c r="A10" s="1"/>
      <c r="B10" s="5" t="s">
        <v>1</v>
      </c>
      <c r="C10" s="5" t="s">
        <v>2</v>
      </c>
      <c r="D10" s="5" t="s">
        <v>4</v>
      </c>
      <c r="E10" s="12" t="s">
        <v>18</v>
      </c>
      <c r="F10" s="13" t="s">
        <v>19</v>
      </c>
      <c r="G10" s="13" t="s">
        <v>20</v>
      </c>
      <c r="H10" s="1"/>
      <c r="I10" s="1"/>
      <c r="J10" s="1"/>
      <c r="K10" s="2" t="s">
        <v>6</v>
      </c>
      <c r="L10" s="8" t="s">
        <v>7</v>
      </c>
      <c r="M10" s="8" t="s">
        <v>8</v>
      </c>
      <c r="N10" s="14" t="s">
        <v>22</v>
      </c>
    </row>
    <row r="11" spans="1:14" ht="18" x14ac:dyDescent="0.35">
      <c r="A11" s="1"/>
      <c r="B11" s="6">
        <v>3630</v>
      </c>
      <c r="C11" s="6">
        <v>10140</v>
      </c>
      <c r="D11" s="6">
        <v>20070</v>
      </c>
      <c r="E11" s="11">
        <f>LN(B11)</f>
        <v>8.1969879272588972</v>
      </c>
      <c r="F11" s="11">
        <f>LN(C11)</f>
        <v>9.2242432771451739</v>
      </c>
      <c r="G11" s="11">
        <f>LN(D11)</f>
        <v>9.9069814417903839</v>
      </c>
      <c r="H11" s="1"/>
      <c r="I11" s="1"/>
      <c r="J11" s="1"/>
      <c r="K11" s="2">
        <f>H2*L11+H3*M11</f>
        <v>69405.828067543946</v>
      </c>
      <c r="L11" s="16">
        <v>5413.8876071058212</v>
      </c>
      <c r="M11" s="16">
        <v>13291.041311556623</v>
      </c>
      <c r="N11" s="2">
        <f>L7*POWER(L11,J7)*POWER(M11,I7)</f>
        <v>26999.999999483887</v>
      </c>
    </row>
    <row r="12" spans="1:14" ht="18" x14ac:dyDescent="0.35">
      <c r="A12" s="1"/>
      <c r="B12" s="6">
        <v>3550</v>
      </c>
      <c r="C12" s="6">
        <v>10000</v>
      </c>
      <c r="D12" s="6">
        <v>19765</v>
      </c>
      <c r="E12" s="11">
        <f t="shared" ref="E12:G20" si="0">LN(B12)</f>
        <v>8.174702882469461</v>
      </c>
      <c r="F12" s="11">
        <f t="shared" si="0"/>
        <v>9.2103403719761836</v>
      </c>
      <c r="G12" s="11">
        <f t="shared" si="0"/>
        <v>9.891667975730785</v>
      </c>
      <c r="H12" s="1"/>
      <c r="I12" s="1"/>
      <c r="J12" s="1"/>
      <c r="K12" s="1"/>
      <c r="N12" t="s">
        <v>26</v>
      </c>
    </row>
    <row r="13" spans="1:14" ht="18" x14ac:dyDescent="0.35">
      <c r="A13" s="1"/>
      <c r="B13" s="6">
        <v>3630</v>
      </c>
      <c r="C13" s="6">
        <v>10130</v>
      </c>
      <c r="D13" s="6">
        <v>20220</v>
      </c>
      <c r="E13" s="11">
        <f t="shared" si="0"/>
        <v>8.1969879272588972</v>
      </c>
      <c r="F13" s="11">
        <f t="shared" si="0"/>
        <v>9.2232565972427292</v>
      </c>
      <c r="G13" s="11">
        <f t="shared" si="0"/>
        <v>9.9144274925744629</v>
      </c>
      <c r="H13" s="1"/>
      <c r="I13" s="18" t="s">
        <v>25</v>
      </c>
      <c r="J13" s="18"/>
      <c r="K13" s="18"/>
      <c r="L13" s="1"/>
      <c r="M13" s="1"/>
      <c r="N13" s="1">
        <f>H6</f>
        <v>27000</v>
      </c>
    </row>
    <row r="14" spans="1:14" ht="18" x14ac:dyDescent="0.35">
      <c r="A14" s="1"/>
      <c r="B14" s="6">
        <v>3790</v>
      </c>
      <c r="C14" s="6">
        <v>10230</v>
      </c>
      <c r="D14" s="6">
        <v>20460</v>
      </c>
      <c r="E14" s="11">
        <f t="shared" si="0"/>
        <v>8.2401212980764722</v>
      </c>
      <c r="F14" s="11">
        <f t="shared" si="0"/>
        <v>9.233079858945672</v>
      </c>
      <c r="G14" s="11">
        <f t="shared" si="0"/>
        <v>9.9262270395056174</v>
      </c>
      <c r="H14" s="1"/>
      <c r="I14" s="1"/>
      <c r="J14" s="1"/>
      <c r="K14" s="1"/>
    </row>
    <row r="15" spans="1:14" ht="18" x14ac:dyDescent="0.35">
      <c r="A15" s="1"/>
      <c r="B15" s="6">
        <v>3860</v>
      </c>
      <c r="C15" s="6">
        <v>10520</v>
      </c>
      <c r="D15" s="6">
        <v>20935</v>
      </c>
      <c r="E15" s="11">
        <f t="shared" si="0"/>
        <v>8.258422462458876</v>
      </c>
      <c r="F15" s="11">
        <f t="shared" si="0"/>
        <v>9.2610334862917014</v>
      </c>
      <c r="G15" s="11">
        <f t="shared" si="0"/>
        <v>9.9491776784532444</v>
      </c>
      <c r="H15" s="1"/>
      <c r="I15" s="1"/>
      <c r="J15" s="1"/>
      <c r="K15" s="1"/>
    </row>
    <row r="16" spans="1:14" ht="18" x14ac:dyDescent="0.35">
      <c r="A16" s="1"/>
      <c r="B16" s="6">
        <v>3580</v>
      </c>
      <c r="C16" s="6">
        <v>9960</v>
      </c>
      <c r="D16" s="6">
        <v>19750</v>
      </c>
      <c r="E16" s="11">
        <f t="shared" si="0"/>
        <v>8.1831180793947453</v>
      </c>
      <c r="F16" s="11">
        <f t="shared" si="0"/>
        <v>9.2063323505786432</v>
      </c>
      <c r="G16" s="11">
        <f t="shared" si="0"/>
        <v>9.8909087703292684</v>
      </c>
      <c r="H16" s="1"/>
      <c r="I16" s="1"/>
      <c r="J16" s="1"/>
      <c r="K16" s="1"/>
    </row>
    <row r="17" spans="1:11" ht="18" x14ac:dyDescent="0.35">
      <c r="A17" s="1"/>
      <c r="B17" s="6">
        <v>3640</v>
      </c>
      <c r="C17" s="6">
        <v>10030</v>
      </c>
      <c r="D17" s="6">
        <v>19915</v>
      </c>
      <c r="E17" s="11">
        <f t="shared" si="0"/>
        <v>8.1997389606307856</v>
      </c>
      <c r="F17" s="11">
        <f t="shared" si="0"/>
        <v>9.2133358809559809</v>
      </c>
      <c r="G17" s="11">
        <f t="shared" si="0"/>
        <v>9.8992284956157448</v>
      </c>
      <c r="H17" s="1"/>
      <c r="I17" s="1"/>
      <c r="J17" s="1"/>
      <c r="K17" s="1"/>
    </row>
    <row r="18" spans="1:11" ht="18" x14ac:dyDescent="0.35">
      <c r="A18" s="1"/>
      <c r="B18" s="6">
        <v>3680</v>
      </c>
      <c r="C18" s="6">
        <v>10040</v>
      </c>
      <c r="D18" s="6">
        <v>20018</v>
      </c>
      <c r="E18" s="11">
        <f t="shared" si="0"/>
        <v>8.2106680311629763</v>
      </c>
      <c r="F18" s="11">
        <f t="shared" si="0"/>
        <v>9.2143323932457211</v>
      </c>
      <c r="G18" s="11">
        <f t="shared" si="0"/>
        <v>9.904387147778964</v>
      </c>
      <c r="H18" s="1"/>
      <c r="I18" s="1"/>
      <c r="J18" s="1"/>
      <c r="K18" s="1"/>
    </row>
    <row r="19" spans="1:11" ht="18" x14ac:dyDescent="0.35">
      <c r="A19" s="1"/>
      <c r="B19" s="6">
        <v>3800</v>
      </c>
      <c r="C19" s="6">
        <v>10340</v>
      </c>
      <c r="D19" s="6">
        <v>20620</v>
      </c>
      <c r="E19" s="11">
        <f t="shared" si="0"/>
        <v>8.2427563457144775</v>
      </c>
      <c r="F19" s="11">
        <f t="shared" si="0"/>
        <v>9.2437751480624204</v>
      </c>
      <c r="G19" s="11">
        <f t="shared" si="0"/>
        <v>9.9340167575709515</v>
      </c>
      <c r="H19" s="1"/>
      <c r="I19" s="1"/>
      <c r="J19" s="1"/>
      <c r="K19" s="1"/>
    </row>
    <row r="20" spans="1:11" ht="18" x14ac:dyDescent="0.35">
      <c r="A20" s="1"/>
      <c r="B20" s="6">
        <v>3740</v>
      </c>
      <c r="C20" s="6">
        <v>10380</v>
      </c>
      <c r="D20" s="6">
        <v>20580</v>
      </c>
      <c r="E20" s="11">
        <f t="shared" si="0"/>
        <v>8.2268408904085781</v>
      </c>
      <c r="F20" s="11">
        <f t="shared" si="0"/>
        <v>9.2476361567198797</v>
      </c>
      <c r="G20" s="11">
        <f t="shared" si="0"/>
        <v>9.9320750093880399</v>
      </c>
      <c r="H20" s="1"/>
      <c r="I20" s="1"/>
      <c r="J20" s="1"/>
      <c r="K20" s="1"/>
    </row>
    <row r="21" spans="1:11" ht="18" x14ac:dyDescent="0.35">
      <c r="A21" s="1"/>
      <c r="B21" s="1"/>
      <c r="C21" s="1"/>
      <c r="D21" s="1"/>
      <c r="E21" s="1"/>
      <c r="F21" s="1"/>
      <c r="G21" s="4"/>
      <c r="H21" s="1"/>
      <c r="I21" s="1"/>
      <c r="J21" s="1"/>
      <c r="K21" s="1"/>
    </row>
    <row r="22" spans="1:11" ht="18" x14ac:dyDescent="0.35">
      <c r="A22" s="1"/>
      <c r="B22" s="1"/>
      <c r="C22" s="1"/>
      <c r="D22" s="1"/>
    </row>
    <row r="23" spans="1:11" ht="18" x14ac:dyDescent="0.35">
      <c r="A23" s="1"/>
      <c r="B23" s="1"/>
      <c r="C23" s="1"/>
      <c r="D23" s="1"/>
    </row>
  </sheetData>
  <mergeCells count="3">
    <mergeCell ref="A1:F7"/>
    <mergeCell ref="I2:M3"/>
    <mergeCell ref="I13:K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Линейн</vt:lpstr>
      <vt:lpstr>Max Прибуток (короткостр)</vt:lpstr>
      <vt:lpstr>Max Випуску</vt:lpstr>
      <vt:lpstr>Min Витрат</vt:lpstr>
    </vt:vector>
  </TitlesOfParts>
  <Company>Ya Blondinko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Карина Маргарян</cp:lastModifiedBy>
  <dcterms:created xsi:type="dcterms:W3CDTF">2020-11-09T08:25:38Z</dcterms:created>
  <dcterms:modified xsi:type="dcterms:W3CDTF">2023-05-23T20:09:01Z</dcterms:modified>
</cp:coreProperties>
</file>