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e\Desktop\Cursos\Estadística-U\Tercero\Experimentos2\Proyecto final mediciones repetidas\"/>
    </mc:Choice>
  </mc:AlternateContent>
  <xr:revisionPtr revIDLastSave="0" documentId="13_ncr:1_{134FB479-9542-4028-A737-A211D2463367}" xr6:coauthVersionLast="45" xr6:coauthVersionMax="45" xr10:uidLastSave="{00000000-0000-0000-0000-000000000000}"/>
  <bookViews>
    <workbookView xWindow="870" yWindow="2640" windowWidth="15375" windowHeight="7965" tabRatio="500" activeTab="1" xr2:uid="{00000000-000D-0000-FFFF-FFFF00000000}"/>
  </bookViews>
  <sheets>
    <sheet name="metadatos" sheetId="1" r:id="rId1"/>
    <sheet name="datos" sheetId="2" r:id="rId2"/>
    <sheet name="% inv " sheetId="3" r:id="rId3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4" i="3" l="1"/>
  <c r="J34" i="3"/>
  <c r="G34" i="3"/>
  <c r="D34" i="3"/>
  <c r="L33" i="3"/>
  <c r="J33" i="3"/>
  <c r="G33" i="3"/>
  <c r="D33" i="3"/>
  <c r="L32" i="3"/>
  <c r="J32" i="3"/>
  <c r="G32" i="3"/>
  <c r="D32" i="3"/>
  <c r="L31" i="3"/>
  <c r="J31" i="3"/>
  <c r="G31" i="3"/>
  <c r="D31" i="3"/>
  <c r="L30" i="3"/>
  <c r="J30" i="3"/>
  <c r="G30" i="3"/>
  <c r="D30" i="3"/>
  <c r="L29" i="3"/>
  <c r="J29" i="3"/>
  <c r="G29" i="3"/>
  <c r="D29" i="3"/>
  <c r="L28" i="3"/>
  <c r="J28" i="3"/>
  <c r="G28" i="3"/>
  <c r="D28" i="3"/>
  <c r="L27" i="3"/>
  <c r="J27" i="3"/>
  <c r="G27" i="3"/>
  <c r="D27" i="3"/>
  <c r="L26" i="3"/>
  <c r="J26" i="3"/>
  <c r="G26" i="3"/>
  <c r="D26" i="3"/>
  <c r="L25" i="3"/>
  <c r="J25" i="3"/>
  <c r="G25" i="3"/>
  <c r="D25" i="3"/>
  <c r="L24" i="3"/>
  <c r="J24" i="3"/>
  <c r="G24" i="3"/>
  <c r="D24" i="3"/>
  <c r="L23" i="3"/>
  <c r="J23" i="3"/>
  <c r="G23" i="3"/>
  <c r="D23" i="3"/>
  <c r="L22" i="3"/>
  <c r="J22" i="3"/>
  <c r="G22" i="3"/>
  <c r="D22" i="3"/>
  <c r="L21" i="3"/>
  <c r="J21" i="3"/>
  <c r="G21" i="3"/>
  <c r="D21" i="3"/>
  <c r="L20" i="3"/>
  <c r="J20" i="3"/>
  <c r="G20" i="3"/>
  <c r="D20" i="3"/>
  <c r="L19" i="3"/>
  <c r="J19" i="3"/>
  <c r="G19" i="3"/>
  <c r="D19" i="3"/>
  <c r="L18" i="3"/>
  <c r="J18" i="3"/>
  <c r="G18" i="3"/>
  <c r="D18" i="3"/>
  <c r="L17" i="3"/>
  <c r="J17" i="3"/>
  <c r="G17" i="3"/>
  <c r="D17" i="3"/>
  <c r="L16" i="3"/>
  <c r="J16" i="3"/>
  <c r="G16" i="3"/>
  <c r="D16" i="3"/>
  <c r="L15" i="3"/>
  <c r="J15" i="3"/>
  <c r="G15" i="3"/>
  <c r="D15" i="3"/>
  <c r="L14" i="3"/>
  <c r="J14" i="3"/>
  <c r="G14" i="3"/>
  <c r="D14" i="3"/>
  <c r="L13" i="3"/>
  <c r="J13" i="3"/>
  <c r="G13" i="3"/>
  <c r="D13" i="3"/>
  <c r="L12" i="3"/>
  <c r="J12" i="3"/>
  <c r="G12" i="3"/>
  <c r="D12" i="3"/>
  <c r="L11" i="3"/>
  <c r="J11" i="3"/>
  <c r="G11" i="3"/>
  <c r="D11" i="3"/>
  <c r="L10" i="3"/>
  <c r="J10" i="3"/>
  <c r="G10" i="3"/>
  <c r="D10" i="3"/>
  <c r="L9" i="3"/>
  <c r="J9" i="3"/>
  <c r="G9" i="3"/>
  <c r="D9" i="3"/>
  <c r="L8" i="3"/>
  <c r="J8" i="3"/>
  <c r="G8" i="3"/>
  <c r="D8" i="3"/>
  <c r="L7" i="3"/>
  <c r="J7" i="3"/>
  <c r="G7" i="3"/>
  <c r="D7" i="3"/>
  <c r="L6" i="3"/>
  <c r="J6" i="3"/>
  <c r="G6" i="3"/>
  <c r="D6" i="3"/>
  <c r="L5" i="3"/>
  <c r="J5" i="3"/>
  <c r="G5" i="3"/>
  <c r="D5" i="3"/>
  <c r="L4" i="3"/>
  <c r="J4" i="3"/>
  <c r="G4" i="3"/>
  <c r="D4" i="3"/>
  <c r="L3" i="3"/>
  <c r="J3" i="3"/>
  <c r="G3" i="3"/>
  <c r="D3" i="3"/>
  <c r="L2" i="3"/>
  <c r="J2" i="3"/>
  <c r="G2" i="3"/>
  <c r="D2" i="3"/>
  <c r="AK41" i="2"/>
  <c r="AF41" i="2"/>
  <c r="AE41" i="2"/>
  <c r="AI41" i="2" s="1"/>
  <c r="AD41" i="2"/>
  <c r="AC41" i="2"/>
  <c r="N41" i="2"/>
  <c r="H41" i="2"/>
  <c r="AK40" i="2"/>
  <c r="AG40" i="2"/>
  <c r="AE40" i="2"/>
  <c r="AI40" i="2" s="1"/>
  <c r="AD40" i="2"/>
  <c r="AJ40" i="2" s="1"/>
  <c r="AC40" i="2"/>
  <c r="AF40" i="2" s="1"/>
  <c r="N40" i="2"/>
  <c r="H40" i="2"/>
  <c r="AK39" i="2"/>
  <c r="AJ39" i="2"/>
  <c r="AG39" i="2"/>
  <c r="AF39" i="2"/>
  <c r="AH39" i="2" s="1"/>
  <c r="AE39" i="2"/>
  <c r="AI39" i="2" s="1"/>
  <c r="AD39" i="2"/>
  <c r="AC39" i="2"/>
  <c r="N39" i="2"/>
  <c r="H39" i="2"/>
  <c r="AK38" i="2"/>
  <c r="AJ38" i="2"/>
  <c r="AI38" i="2"/>
  <c r="AG38" i="2"/>
  <c r="AF38" i="2"/>
  <c r="AH38" i="2" s="1"/>
  <c r="AE38" i="2"/>
  <c r="AD38" i="2"/>
  <c r="AC38" i="2"/>
  <c r="N38" i="2"/>
  <c r="H38" i="2"/>
  <c r="AK37" i="2"/>
  <c r="AF37" i="2"/>
  <c r="AE37" i="2"/>
  <c r="AI37" i="2" s="1"/>
  <c r="AD37" i="2"/>
  <c r="AC37" i="2"/>
  <c r="N37" i="2"/>
  <c r="H37" i="2"/>
  <c r="AK36" i="2"/>
  <c r="AG36" i="2"/>
  <c r="AE36" i="2"/>
  <c r="AI36" i="2" s="1"/>
  <c r="AD36" i="2"/>
  <c r="AJ36" i="2" s="1"/>
  <c r="AC36" i="2"/>
  <c r="AF36" i="2" s="1"/>
  <c r="N36" i="2"/>
  <c r="H36" i="2"/>
  <c r="AK35" i="2"/>
  <c r="AJ35" i="2"/>
  <c r="AG35" i="2"/>
  <c r="AF35" i="2"/>
  <c r="AH35" i="2" s="1"/>
  <c r="AE35" i="2"/>
  <c r="AI35" i="2" s="1"/>
  <c r="AD35" i="2"/>
  <c r="AC35" i="2"/>
  <c r="N35" i="2"/>
  <c r="H35" i="2"/>
  <c r="AK34" i="2"/>
  <c r="AJ34" i="2"/>
  <c r="AG34" i="2"/>
  <c r="AF34" i="2"/>
  <c r="AH34" i="2" s="1"/>
  <c r="AE34" i="2"/>
  <c r="AI34" i="2" s="1"/>
  <c r="AD34" i="2"/>
  <c r="AC34" i="2"/>
  <c r="N34" i="2"/>
  <c r="H34" i="2"/>
  <c r="AK33" i="2"/>
  <c r="AF33" i="2"/>
  <c r="AE33" i="2"/>
  <c r="AI33" i="2" s="1"/>
  <c r="AD33" i="2"/>
  <c r="AC33" i="2"/>
  <c r="N33" i="2"/>
  <c r="H33" i="2"/>
  <c r="AK32" i="2"/>
  <c r="AG32" i="2"/>
  <c r="AE32" i="2"/>
  <c r="AI32" i="2" s="1"/>
  <c r="AD32" i="2"/>
  <c r="AJ32" i="2" s="1"/>
  <c r="AC32" i="2"/>
  <c r="AF32" i="2" s="1"/>
  <c r="N32" i="2"/>
  <c r="H32" i="2"/>
  <c r="AK31" i="2"/>
  <c r="AJ31" i="2"/>
  <c r="AG31" i="2"/>
  <c r="AF31" i="2"/>
  <c r="AH31" i="2" s="1"/>
  <c r="AE31" i="2"/>
  <c r="AI31" i="2" s="1"/>
  <c r="AD31" i="2"/>
  <c r="AC31" i="2"/>
  <c r="N31" i="2"/>
  <c r="H31" i="2"/>
  <c r="AK30" i="2"/>
  <c r="AF30" i="2"/>
  <c r="AH30" i="2" s="1"/>
  <c r="AE30" i="2"/>
  <c r="AI30" i="2" s="1"/>
  <c r="AD30" i="2"/>
  <c r="AJ30" i="2" s="1"/>
  <c r="AC30" i="2"/>
  <c r="N30" i="2"/>
  <c r="H30" i="2"/>
  <c r="AK29" i="2"/>
  <c r="AG29" i="2"/>
  <c r="AE29" i="2"/>
  <c r="AI29" i="2" s="1"/>
  <c r="AD29" i="2"/>
  <c r="AJ29" i="2" s="1"/>
  <c r="AC29" i="2"/>
  <c r="AF29" i="2" s="1"/>
  <c r="AH29" i="2" s="1"/>
  <c r="N29" i="2"/>
  <c r="H29" i="2"/>
  <c r="AK28" i="2"/>
  <c r="AJ28" i="2"/>
  <c r="AG28" i="2"/>
  <c r="AF28" i="2"/>
  <c r="AH28" i="2" s="1"/>
  <c r="AE28" i="2"/>
  <c r="AI28" i="2" s="1"/>
  <c r="AD28" i="2"/>
  <c r="AC28" i="2"/>
  <c r="N28" i="2"/>
  <c r="H28" i="2"/>
  <c r="AK27" i="2"/>
  <c r="AJ27" i="2"/>
  <c r="AI27" i="2"/>
  <c r="AG27" i="2"/>
  <c r="AF27" i="2"/>
  <c r="AH27" i="2" s="1"/>
  <c r="AE27" i="2"/>
  <c r="AD27" i="2"/>
  <c r="AC27" i="2"/>
  <c r="N27" i="2"/>
  <c r="H27" i="2"/>
  <c r="AK26" i="2"/>
  <c r="AF26" i="2"/>
  <c r="AE26" i="2"/>
  <c r="AI26" i="2" s="1"/>
  <c r="AD26" i="2"/>
  <c r="AC26" i="2"/>
  <c r="N26" i="2"/>
  <c r="H26" i="2"/>
  <c r="AK25" i="2"/>
  <c r="AG25" i="2"/>
  <c r="AE25" i="2"/>
  <c r="AI25" i="2" s="1"/>
  <c r="AD25" i="2"/>
  <c r="AJ25" i="2" s="1"/>
  <c r="AC25" i="2"/>
  <c r="AF25" i="2" s="1"/>
  <c r="AH25" i="2" s="1"/>
  <c r="N25" i="2"/>
  <c r="H25" i="2"/>
  <c r="AK24" i="2"/>
  <c r="AJ24" i="2"/>
  <c r="AG24" i="2"/>
  <c r="AF24" i="2"/>
  <c r="AH24" i="2" s="1"/>
  <c r="AE24" i="2"/>
  <c r="AI24" i="2" s="1"/>
  <c r="AD24" i="2"/>
  <c r="AC24" i="2"/>
  <c r="N24" i="2"/>
  <c r="H24" i="2"/>
  <c r="AK23" i="2"/>
  <c r="AJ23" i="2"/>
  <c r="AI23" i="2"/>
  <c r="AG23" i="2"/>
  <c r="AF23" i="2"/>
  <c r="AH23" i="2" s="1"/>
  <c r="AE23" i="2"/>
  <c r="AD23" i="2"/>
  <c r="AC23" i="2"/>
  <c r="N23" i="2"/>
  <c r="H23" i="2"/>
  <c r="AK22" i="2"/>
  <c r="AI22" i="2"/>
  <c r="AH22" i="2"/>
  <c r="AE22" i="2"/>
  <c r="AD22" i="2"/>
  <c r="AJ22" i="2" s="1"/>
  <c r="AC22" i="2"/>
  <c r="AF22" i="2" s="1"/>
  <c r="N22" i="2"/>
  <c r="H22" i="2"/>
  <c r="AK21" i="2"/>
  <c r="AJ21" i="2"/>
  <c r="AG21" i="2"/>
  <c r="AF21" i="2"/>
  <c r="AH21" i="2" s="1"/>
  <c r="AE21" i="2"/>
  <c r="AI21" i="2" s="1"/>
  <c r="AD21" i="2"/>
  <c r="AC21" i="2"/>
  <c r="N21" i="2"/>
  <c r="H21" i="2"/>
  <c r="AK20" i="2"/>
  <c r="AJ20" i="2"/>
  <c r="AI20" i="2"/>
  <c r="AG20" i="2"/>
  <c r="AF20" i="2"/>
  <c r="AH20" i="2" s="1"/>
  <c r="AE20" i="2"/>
  <c r="AD20" i="2"/>
  <c r="AC20" i="2"/>
  <c r="N20" i="2"/>
  <c r="H20" i="2"/>
  <c r="AK19" i="2"/>
  <c r="AI19" i="2"/>
  <c r="AF19" i="2"/>
  <c r="AE19" i="2"/>
  <c r="AD19" i="2"/>
  <c r="AC19" i="2"/>
  <c r="N19" i="2"/>
  <c r="H19" i="2"/>
  <c r="AK18" i="2"/>
  <c r="AE18" i="2"/>
  <c r="AI18" i="2" s="1"/>
  <c r="AD18" i="2"/>
  <c r="AJ18" i="2" s="1"/>
  <c r="AC18" i="2"/>
  <c r="AF18" i="2" s="1"/>
  <c r="N18" i="2"/>
  <c r="H18" i="2"/>
  <c r="AK17" i="2"/>
  <c r="AJ17" i="2"/>
  <c r="AG17" i="2"/>
  <c r="AF17" i="2"/>
  <c r="AH17" i="2" s="1"/>
  <c r="AE17" i="2"/>
  <c r="AI17" i="2" s="1"/>
  <c r="AD17" i="2"/>
  <c r="AC17" i="2"/>
  <c r="N17" i="2"/>
  <c r="H17" i="2"/>
  <c r="AK16" i="2"/>
  <c r="AJ16" i="2"/>
  <c r="AI16" i="2"/>
  <c r="AG16" i="2"/>
  <c r="AF16" i="2"/>
  <c r="AH16" i="2" s="1"/>
  <c r="AE16" i="2"/>
  <c r="AD16" i="2"/>
  <c r="AC16" i="2"/>
  <c r="N16" i="2"/>
  <c r="H16" i="2"/>
  <c r="AK15" i="2"/>
  <c r="AI15" i="2"/>
  <c r="AF15" i="2"/>
  <c r="AE15" i="2"/>
  <c r="AD15" i="2"/>
  <c r="AC15" i="2"/>
  <c r="N15" i="2"/>
  <c r="H15" i="2"/>
  <c r="AK14" i="2"/>
  <c r="AE14" i="2"/>
  <c r="AI14" i="2" s="1"/>
  <c r="AD14" i="2"/>
  <c r="AJ14" i="2" s="1"/>
  <c r="AC14" i="2"/>
  <c r="AF14" i="2" s="1"/>
  <c r="N14" i="2"/>
  <c r="H14" i="2"/>
  <c r="AK13" i="2"/>
  <c r="AJ13" i="2"/>
  <c r="AF13" i="2"/>
  <c r="AH13" i="2" s="1"/>
  <c r="AE13" i="2"/>
  <c r="AI13" i="2" s="1"/>
  <c r="AD13" i="2"/>
  <c r="AC13" i="2"/>
  <c r="N13" i="2"/>
  <c r="H13" i="2"/>
  <c r="AK12" i="2"/>
  <c r="AF12" i="2"/>
  <c r="AE12" i="2"/>
  <c r="AI12" i="2" s="1"/>
  <c r="AD12" i="2"/>
  <c r="AC12" i="2"/>
  <c r="N12" i="2"/>
  <c r="H12" i="2"/>
  <c r="AK11" i="2"/>
  <c r="AI11" i="2"/>
  <c r="AF11" i="2"/>
  <c r="AH11" i="2" s="1"/>
  <c r="AE11" i="2"/>
  <c r="AD11" i="2"/>
  <c r="AJ11" i="2" s="1"/>
  <c r="AC11" i="2"/>
  <c r="N11" i="2"/>
  <c r="H11" i="2"/>
  <c r="AK10" i="2"/>
  <c r="AJ10" i="2"/>
  <c r="AI10" i="2"/>
  <c r="AG10" i="2"/>
  <c r="AF10" i="2"/>
  <c r="AH10" i="2" s="1"/>
  <c r="AE10" i="2"/>
  <c r="AD10" i="2"/>
  <c r="AC10" i="2"/>
  <c r="N10" i="2"/>
  <c r="H10" i="2"/>
  <c r="AK9" i="2"/>
  <c r="AF9" i="2"/>
  <c r="AE9" i="2"/>
  <c r="AI9" i="2" s="1"/>
  <c r="AD9" i="2"/>
  <c r="AC9" i="2"/>
  <c r="N9" i="2"/>
  <c r="H9" i="2"/>
  <c r="AK8" i="2"/>
  <c r="AI8" i="2"/>
  <c r="AF8" i="2"/>
  <c r="AH8" i="2" s="1"/>
  <c r="AE8" i="2"/>
  <c r="AD8" i="2"/>
  <c r="AJ8" i="2" s="1"/>
  <c r="AC8" i="2"/>
  <c r="AK7" i="2"/>
  <c r="AE7" i="2"/>
  <c r="AI7" i="2" s="1"/>
  <c r="AD7" i="2"/>
  <c r="AJ7" i="2" s="1"/>
  <c r="AC7" i="2"/>
  <c r="AF7" i="2" s="1"/>
  <c r="N7" i="2"/>
  <c r="H7" i="2"/>
  <c r="AK6" i="2"/>
  <c r="AJ6" i="2"/>
  <c r="AG6" i="2"/>
  <c r="AF6" i="2"/>
  <c r="AH6" i="2" s="1"/>
  <c r="AE6" i="2"/>
  <c r="AI6" i="2" s="1"/>
  <c r="AD6" i="2"/>
  <c r="AC6" i="2"/>
  <c r="N6" i="2"/>
  <c r="H6" i="2"/>
  <c r="AK5" i="2"/>
  <c r="AJ5" i="2"/>
  <c r="AI5" i="2"/>
  <c r="AG5" i="2"/>
  <c r="AF5" i="2"/>
  <c r="AH5" i="2" s="1"/>
  <c r="AE5" i="2"/>
  <c r="AD5" i="2"/>
  <c r="AC5" i="2"/>
  <c r="N5" i="2"/>
  <c r="H5" i="2"/>
  <c r="AK4" i="2"/>
  <c r="AI4" i="2"/>
  <c r="AF4" i="2"/>
  <c r="AE4" i="2"/>
  <c r="AD4" i="2"/>
  <c r="AC4" i="2"/>
  <c r="N4" i="2"/>
  <c r="H4" i="2"/>
  <c r="AK3" i="2"/>
  <c r="AE3" i="2"/>
  <c r="AI3" i="2" s="1"/>
  <c r="AD3" i="2"/>
  <c r="AJ3" i="2" s="1"/>
  <c r="AC3" i="2"/>
  <c r="AF3" i="2" s="1"/>
  <c r="N3" i="2"/>
  <c r="H3" i="2"/>
  <c r="AK2" i="2"/>
  <c r="AJ2" i="2"/>
  <c r="AF2" i="2"/>
  <c r="AH2" i="2" s="1"/>
  <c r="AE2" i="2"/>
  <c r="AI2" i="2" s="1"/>
  <c r="AD2" i="2"/>
  <c r="AC2" i="2"/>
  <c r="N2" i="2"/>
  <c r="H2" i="2"/>
  <c r="AH7" i="2" l="1"/>
  <c r="AH14" i="2"/>
  <c r="AH18" i="2"/>
  <c r="AH36" i="2"/>
  <c r="AG37" i="2"/>
  <c r="AH37" i="2" s="1"/>
  <c r="AJ37" i="2"/>
  <c r="AG3" i="2"/>
  <c r="AH3" i="2" s="1"/>
  <c r="AG7" i="2"/>
  <c r="AG14" i="2"/>
  <c r="AG18" i="2"/>
  <c r="AG4" i="2"/>
  <c r="AH4" i="2" s="1"/>
  <c r="AJ4" i="2"/>
  <c r="AG15" i="2"/>
  <c r="AH15" i="2" s="1"/>
  <c r="AJ15" i="2"/>
  <c r="AG19" i="2"/>
  <c r="AH19" i="2" s="1"/>
  <c r="AJ19" i="2"/>
  <c r="AG9" i="2"/>
  <c r="AH9" i="2" s="1"/>
  <c r="AJ9" i="2"/>
  <c r="AG12" i="2"/>
  <c r="AH12" i="2" s="1"/>
  <c r="AJ12" i="2"/>
  <c r="AG26" i="2"/>
  <c r="AH26" i="2" s="1"/>
  <c r="AJ26" i="2"/>
  <c r="AH32" i="2"/>
  <c r="AG33" i="2"/>
  <c r="AH33" i="2" s="1"/>
  <c r="AJ33" i="2"/>
  <c r="AH40" i="2"/>
  <c r="AG41" i="2"/>
  <c r="AH41" i="2" s="1"/>
  <c r="AJ41" i="2"/>
</calcChain>
</file>

<file path=xl/sharedStrings.xml><?xml version="1.0" encoding="utf-8"?>
<sst xmlns="http://schemas.openxmlformats.org/spreadsheetml/2006/main" count="693" uniqueCount="469">
  <si>
    <t>H</t>
  </si>
  <si>
    <t>altura</t>
  </si>
  <si>
    <t xml:space="preserve">0mes </t>
  </si>
  <si>
    <t>incio experimento</t>
  </si>
  <si>
    <t>1mes</t>
  </si>
  <si>
    <t>primer mes de exp</t>
  </si>
  <si>
    <t>2mes</t>
  </si>
  <si>
    <t xml:space="preserve">segundo mes </t>
  </si>
  <si>
    <t>TCA</t>
  </si>
  <si>
    <t>tasa crecimiento absoluta ((altura (cm)-H0mes)/(85-21))</t>
  </si>
  <si>
    <t>21 = tiempo 1 (21 dias de exp)</t>
  </si>
  <si>
    <t>85 = tiempo 2 (ultimo día de medición)</t>
  </si>
  <si>
    <t>DB</t>
  </si>
  <si>
    <t xml:space="preserve">diametro base </t>
  </si>
  <si>
    <t>TCD</t>
  </si>
  <si>
    <t>tasa crecimeinto de la base (diametro base (mm)-DB0mes/85-21</t>
  </si>
  <si>
    <t>PFT</t>
  </si>
  <si>
    <t>peso fresco tallo</t>
  </si>
  <si>
    <t>PST</t>
  </si>
  <si>
    <t>peso seco tallo</t>
  </si>
  <si>
    <t>PFR</t>
  </si>
  <si>
    <t xml:space="preserve">Peso fresco raíz </t>
  </si>
  <si>
    <t>PSR</t>
  </si>
  <si>
    <t>Peso seco raíz</t>
  </si>
  <si>
    <t>PFH</t>
  </si>
  <si>
    <t>Peso fresco hojas</t>
  </si>
  <si>
    <t>PSH</t>
  </si>
  <si>
    <t>Peso seco hojas</t>
  </si>
  <si>
    <t>PSTO</t>
  </si>
  <si>
    <t>Peso seco total</t>
  </si>
  <si>
    <t>peso seco total</t>
  </si>
  <si>
    <t>SLA</t>
  </si>
  <si>
    <t>Área folair específica (Área foliar/PSXH)</t>
  </si>
  <si>
    <t>LWR</t>
  </si>
  <si>
    <t>relación de peso foliar  (PSH/PSTO)</t>
  </si>
  <si>
    <t>LAR</t>
  </si>
  <si>
    <t>realción de área foliar (SLA*LWR)</t>
  </si>
  <si>
    <t>R:S</t>
  </si>
  <si>
    <t>Root:shoot ratio (PSR/PSA)</t>
  </si>
  <si>
    <t>PSA</t>
  </si>
  <si>
    <t>Peso seco parte aérea</t>
  </si>
  <si>
    <t>LMF</t>
  </si>
  <si>
    <t>Leaf mass fraction (PSH/PSA)</t>
  </si>
  <si>
    <t>SMF</t>
  </si>
  <si>
    <t>stem mass fraction (PST/PSA</t>
  </si>
  <si>
    <t>PSXH</t>
  </si>
  <si>
    <t>Peso seco por hoja</t>
  </si>
  <si>
    <t>CRA</t>
  </si>
  <si>
    <t>Contenido relativo de agua  ((PFXH-PSXH/ Peso turgente-PSXH)*100)</t>
  </si>
  <si>
    <t>Rojo no germinaron</t>
  </si>
  <si>
    <t>Naranja tallo/raíz al día 85 pero sin hojas (rn mal estado)</t>
  </si>
  <si>
    <t>Azul/celeste germinó pero no llego al día 85 (murio segundo mes)</t>
  </si>
  <si>
    <t>En el exp. 2Dice H0</t>
  </si>
  <si>
    <t>H1</t>
  </si>
  <si>
    <t>H2</t>
  </si>
  <si>
    <t>Eso es al momento 0= que se midió a los 21 ´días de haber sembrado la semilla</t>
  </si>
  <si>
    <t>1=1 mes</t>
  </si>
  <si>
    <t>2= 2 mes</t>
  </si>
  <si>
    <t>TM_ que es para tinción de micorrizas</t>
  </si>
  <si>
    <t>Final de experimento 85 días</t>
  </si>
  <si>
    <t>Area foliar es de todas las hojas</t>
  </si>
  <si>
    <t>PS y PF es de todas las hojas</t>
  </si>
  <si>
    <t>PT es solo de una hoja</t>
  </si>
  <si>
    <t>Pesos en gramos</t>
  </si>
  <si>
    <t xml:space="preserve">Número de esporas no se cuantifico </t>
  </si>
  <si>
    <t>H3= Altura</t>
  </si>
  <si>
    <t>H1=21 D</t>
  </si>
  <si>
    <t>H2=51</t>
  </si>
  <si>
    <t>H3=85 días</t>
  </si>
  <si>
    <t>Tratamiento</t>
  </si>
  <si>
    <t>H0mes (cm)</t>
  </si>
  <si>
    <t>H1mes (cm)</t>
  </si>
  <si>
    <t>H2mes</t>
  </si>
  <si>
    <t>H3mes</t>
  </si>
  <si>
    <t>Altura (cm)</t>
  </si>
  <si>
    <t>DB0mes (mm)</t>
  </si>
  <si>
    <t>DB1mes (mm)</t>
  </si>
  <si>
    <t>DB2mes</t>
  </si>
  <si>
    <t>DB3mes</t>
  </si>
  <si>
    <t>Diametro base (mm)</t>
  </si>
  <si>
    <t>Longitud raiz (cm)</t>
  </si>
  <si>
    <t>Ancho raiz (cm)</t>
  </si>
  <si>
    <t>Pturgente</t>
  </si>
  <si>
    <t>C. Hojas</t>
  </si>
  <si>
    <t>Área Foliar (cm)</t>
  </si>
  <si>
    <t xml:space="preserve">% micorrización </t>
  </si>
  <si>
    <t>1.1</t>
  </si>
  <si>
    <t>No existe</t>
  </si>
  <si>
    <t>1.2</t>
  </si>
  <si>
    <t>13.5</t>
  </si>
  <si>
    <t>13.8</t>
  </si>
  <si>
    <t>13.9</t>
  </si>
  <si>
    <t>2.5</t>
  </si>
  <si>
    <t>2.823</t>
  </si>
  <si>
    <t>0.579</t>
  </si>
  <si>
    <t>17.6</t>
  </si>
  <si>
    <t>6.9</t>
  </si>
  <si>
    <t>0.556</t>
  </si>
  <si>
    <t>0.177</t>
  </si>
  <si>
    <t>0.922</t>
  </si>
  <si>
    <t>0.773</t>
  </si>
  <si>
    <t>0.152</t>
  </si>
  <si>
    <t>39.035</t>
  </si>
  <si>
    <t>1.3</t>
  </si>
  <si>
    <t>14.6</t>
  </si>
  <si>
    <t>16.3</t>
  </si>
  <si>
    <t>17.7</t>
  </si>
  <si>
    <t>2.961</t>
  </si>
  <si>
    <t>0.566</t>
  </si>
  <si>
    <t>13.1</t>
  </si>
  <si>
    <t>6.8</t>
  </si>
  <si>
    <t>0.618</t>
  </si>
  <si>
    <t>0.198</t>
  </si>
  <si>
    <t>1.059</t>
  </si>
  <si>
    <t>1.158</t>
  </si>
  <si>
    <t>0.232</t>
  </si>
  <si>
    <t>53.238</t>
  </si>
  <si>
    <t>1.4</t>
  </si>
  <si>
    <t>12.9</t>
  </si>
  <si>
    <t>14.2</t>
  </si>
  <si>
    <t>1.134</t>
  </si>
  <si>
    <t>0.31</t>
  </si>
  <si>
    <t>11.4</t>
  </si>
  <si>
    <t>x</t>
  </si>
  <si>
    <t>1.5</t>
  </si>
  <si>
    <t>14.9</t>
  </si>
  <si>
    <t>16.4</t>
  </si>
  <si>
    <t>16.5</t>
  </si>
  <si>
    <t>3.5</t>
  </si>
  <si>
    <t>1.68</t>
  </si>
  <si>
    <t>0.433</t>
  </si>
  <si>
    <t>16.1</t>
  </si>
  <si>
    <t>7.2</t>
  </si>
  <si>
    <t>1.6</t>
  </si>
  <si>
    <t>12.1</t>
  </si>
  <si>
    <t>12.8</t>
  </si>
  <si>
    <t>0.978</t>
  </si>
  <si>
    <t>0.283</t>
  </si>
  <si>
    <t>6.5</t>
  </si>
  <si>
    <t>0.249</t>
  </si>
  <si>
    <t>0.093</t>
  </si>
  <si>
    <t>1.7</t>
  </si>
  <si>
    <t>5.4</t>
  </si>
  <si>
    <t>7.1</t>
  </si>
  <si>
    <t>1.8</t>
  </si>
  <si>
    <t>14.4</t>
  </si>
  <si>
    <t>15.8</t>
  </si>
  <si>
    <t>5.5</t>
  </si>
  <si>
    <t>2.732</t>
  </si>
  <si>
    <t>0.58</t>
  </si>
  <si>
    <t>16.6</t>
  </si>
  <si>
    <t>0.469</t>
  </si>
  <si>
    <t>0.141</t>
  </si>
  <si>
    <t>1.9</t>
  </si>
  <si>
    <t>16.8</t>
  </si>
  <si>
    <t>16.9</t>
  </si>
  <si>
    <t>1.687</t>
  </si>
  <si>
    <t>0.451</t>
  </si>
  <si>
    <t>12.4</t>
  </si>
  <si>
    <t>0.471</t>
  </si>
  <si>
    <t>0.139</t>
  </si>
  <si>
    <t>0.481</t>
  </si>
  <si>
    <t>0.43</t>
  </si>
  <si>
    <t>0.099</t>
  </si>
  <si>
    <t>19.614</t>
  </si>
  <si>
    <t>1.10</t>
  </si>
  <si>
    <t>2.1</t>
  </si>
  <si>
    <t>15.4</t>
  </si>
  <si>
    <t>21.9</t>
  </si>
  <si>
    <t>21.6</t>
  </si>
  <si>
    <t>22.2</t>
  </si>
  <si>
    <t>19.692</t>
  </si>
  <si>
    <t>4.339</t>
  </si>
  <si>
    <t>14.3</t>
  </si>
  <si>
    <t>8.5</t>
  </si>
  <si>
    <t>2.242</t>
  </si>
  <si>
    <t>6.091</t>
  </si>
  <si>
    <t>1.377</t>
  </si>
  <si>
    <t>279.168</t>
  </si>
  <si>
    <t>2.2</t>
  </si>
  <si>
    <t>2.3</t>
  </si>
  <si>
    <t>19.8</t>
  </si>
  <si>
    <t>20.9</t>
  </si>
  <si>
    <t>21.2</t>
  </si>
  <si>
    <t>19.237</t>
  </si>
  <si>
    <t>3.829</t>
  </si>
  <si>
    <t>20.6</t>
  </si>
  <si>
    <t>9.2</t>
  </si>
  <si>
    <t>5.218</t>
  </si>
  <si>
    <t>0.912</t>
  </si>
  <si>
    <t>2.391</t>
  </si>
  <si>
    <t>8.351</t>
  </si>
  <si>
    <t>1.697</t>
  </si>
  <si>
    <t>352.53</t>
  </si>
  <si>
    <t>2.4</t>
  </si>
  <si>
    <t>14.8</t>
  </si>
  <si>
    <t>23.4</t>
  </si>
  <si>
    <t>23.9</t>
  </si>
  <si>
    <t>21.697</t>
  </si>
  <si>
    <t>4.856</t>
  </si>
  <si>
    <t>15.27</t>
  </si>
  <si>
    <t>6.945</t>
  </si>
  <si>
    <t>1.552</t>
  </si>
  <si>
    <t>3.034</t>
  </si>
  <si>
    <t>10.321</t>
  </si>
  <si>
    <t>2.527</t>
  </si>
  <si>
    <t>518.579</t>
  </si>
  <si>
    <t>13.4</t>
  </si>
  <si>
    <t>22.4</t>
  </si>
  <si>
    <t>22.8</t>
  </si>
  <si>
    <t>23.8</t>
  </si>
  <si>
    <t>10.5</t>
  </si>
  <si>
    <t>23.625</t>
  </si>
  <si>
    <t>4.866</t>
  </si>
  <si>
    <t>5.702</t>
  </si>
  <si>
    <t>1.109</t>
  </si>
  <si>
    <t>1.61</t>
  </si>
  <si>
    <t>4.027</t>
  </si>
  <si>
    <t>0.914</t>
  </si>
  <si>
    <t>183.991</t>
  </si>
  <si>
    <t>2.6</t>
  </si>
  <si>
    <t>14.7</t>
  </si>
  <si>
    <t>20.3</t>
  </si>
  <si>
    <t>20.8</t>
  </si>
  <si>
    <t>12.5</t>
  </si>
  <si>
    <t>20.678</t>
  </si>
  <si>
    <t>4.667</t>
  </si>
  <si>
    <t>18.5</t>
  </si>
  <si>
    <t>8.7</t>
  </si>
  <si>
    <t>6.812</t>
  </si>
  <si>
    <t>1.034</t>
  </si>
  <si>
    <t>2.535</t>
  </si>
  <si>
    <t>9.395</t>
  </si>
  <si>
    <t>2.322</t>
  </si>
  <si>
    <t>433.329</t>
  </si>
  <si>
    <t>2.7</t>
  </si>
  <si>
    <t>15.3</t>
  </si>
  <si>
    <t>11.497</t>
  </si>
  <si>
    <t>2.284</t>
  </si>
  <si>
    <t>14.5</t>
  </si>
  <si>
    <t>3.757</t>
  </si>
  <si>
    <t>0.741</t>
  </si>
  <si>
    <t>2.075</t>
  </si>
  <si>
    <t>4.854</t>
  </si>
  <si>
    <t>1.091</t>
  </si>
  <si>
    <t>256.653</t>
  </si>
  <si>
    <t>2.8</t>
  </si>
  <si>
    <t>2.9</t>
  </si>
  <si>
    <t>20.4</t>
  </si>
  <si>
    <t>21.1</t>
  </si>
  <si>
    <t>22.3</t>
  </si>
  <si>
    <t>19.434</t>
  </si>
  <si>
    <t>3.921</t>
  </si>
  <si>
    <t>7.5</t>
  </si>
  <si>
    <t>5.755</t>
  </si>
  <si>
    <t>0.996</t>
  </si>
  <si>
    <t>2.383</t>
  </si>
  <si>
    <t>8.162</t>
  </si>
  <si>
    <t>1.649</t>
  </si>
  <si>
    <t>371.804</t>
  </si>
  <si>
    <t>2.10</t>
  </si>
  <si>
    <t>17.3</t>
  </si>
  <si>
    <t>26.2</t>
  </si>
  <si>
    <t>26.9</t>
  </si>
  <si>
    <t>26.336</t>
  </si>
  <si>
    <t>5.92</t>
  </si>
  <si>
    <t>2.698</t>
  </si>
  <si>
    <t>8.816</t>
  </si>
  <si>
    <t>1.76</t>
  </si>
  <si>
    <t>418.319</t>
  </si>
  <si>
    <t>3.1</t>
  </si>
  <si>
    <t>solo suelo</t>
  </si>
  <si>
    <t>3.2</t>
  </si>
  <si>
    <t>11.7</t>
  </si>
  <si>
    <t>4.5</t>
  </si>
  <si>
    <t>2.309</t>
  </si>
  <si>
    <t>0.48</t>
  </si>
  <si>
    <t>13.3</t>
  </si>
  <si>
    <t>4.1</t>
  </si>
  <si>
    <t>3.3</t>
  </si>
  <si>
    <t>11.1</t>
  </si>
  <si>
    <t>12.3</t>
  </si>
  <si>
    <t>1.292</t>
  </si>
  <si>
    <t>0.303</t>
  </si>
  <si>
    <t>5.3</t>
  </si>
  <si>
    <t>0.265</t>
  </si>
  <si>
    <t>0.108</t>
  </si>
  <si>
    <t>0.135</t>
  </si>
  <si>
    <t>0.111</t>
  </si>
  <si>
    <t>0.029</t>
  </si>
  <si>
    <t>4.37</t>
  </si>
  <si>
    <t>3.4</t>
  </si>
  <si>
    <t>17.2</t>
  </si>
  <si>
    <t>2.807</t>
  </si>
  <si>
    <t>0.616</t>
  </si>
  <si>
    <t>16.27</t>
  </si>
  <si>
    <t>3.8</t>
  </si>
  <si>
    <t>0.767</t>
  </si>
  <si>
    <t>0.212</t>
  </si>
  <si>
    <t>0.89</t>
  </si>
  <si>
    <t>0.79</t>
  </si>
  <si>
    <t>0.181</t>
  </si>
  <si>
    <t>31.753</t>
  </si>
  <si>
    <t>9.5</t>
  </si>
  <si>
    <t>2.176</t>
  </si>
  <si>
    <t>0.608</t>
  </si>
  <si>
    <t>0.15</t>
  </si>
  <si>
    <t>3.6</t>
  </si>
  <si>
    <t>2.577</t>
  </si>
  <si>
    <t>0.665</t>
  </si>
  <si>
    <t>3.7</t>
  </si>
  <si>
    <t>0.63</t>
  </si>
  <si>
    <t>0.193</t>
  </si>
  <si>
    <t>0.169</t>
  </si>
  <si>
    <t>0.144</t>
  </si>
  <si>
    <t>0.056</t>
  </si>
  <si>
    <t>5.494</t>
  </si>
  <si>
    <t>15.6</t>
  </si>
  <si>
    <t>16.2</t>
  </si>
  <si>
    <t>1.297</t>
  </si>
  <si>
    <t>0.404</t>
  </si>
  <si>
    <t>11.6</t>
  </si>
  <si>
    <t>17.4</t>
  </si>
  <si>
    <t>2.597</t>
  </si>
  <si>
    <t>0.572</t>
  </si>
  <si>
    <t>0.887</t>
  </si>
  <si>
    <t>0.143</t>
  </si>
  <si>
    <t>0.858</t>
  </si>
  <si>
    <t>0.683</t>
  </si>
  <si>
    <t>0.155</t>
  </si>
  <si>
    <t>30.486</t>
  </si>
  <si>
    <t>3.9</t>
  </si>
  <si>
    <t>3.10</t>
  </si>
  <si>
    <t>1.263</t>
  </si>
  <si>
    <t>0.44</t>
  </si>
  <si>
    <t>13.6</t>
  </si>
  <si>
    <t>4.436</t>
  </si>
  <si>
    <t>0.123</t>
  </si>
  <si>
    <t>0.355</t>
  </si>
  <si>
    <t>0.231</t>
  </si>
  <si>
    <t>0.063</t>
  </si>
  <si>
    <t>11.49</t>
  </si>
  <si>
    <t>15.1</t>
  </si>
  <si>
    <t>19.4</t>
  </si>
  <si>
    <t>20.5</t>
  </si>
  <si>
    <t>19.591</t>
  </si>
  <si>
    <t>5.654</t>
  </si>
  <si>
    <t>2.078</t>
  </si>
  <si>
    <t>6.421</t>
  </si>
  <si>
    <t>1.876</t>
  </si>
  <si>
    <t>342.518</t>
  </si>
  <si>
    <t>4.2</t>
  </si>
  <si>
    <t>22.7</t>
  </si>
  <si>
    <t>23.2</t>
  </si>
  <si>
    <t>20.453</t>
  </si>
  <si>
    <t>6.58</t>
  </si>
  <si>
    <t>18.9</t>
  </si>
  <si>
    <t>7.4</t>
  </si>
  <si>
    <t>7.168</t>
  </si>
  <si>
    <t>1.494</t>
  </si>
  <si>
    <t>2.152</t>
  </si>
  <si>
    <t>8.332</t>
  </si>
  <si>
    <t>1.663</t>
  </si>
  <si>
    <t>379.467</t>
  </si>
  <si>
    <t>4.3</t>
  </si>
  <si>
    <t>19.3</t>
  </si>
  <si>
    <t>19.6</t>
  </si>
  <si>
    <t>8.2</t>
  </si>
  <si>
    <t>11.5</t>
  </si>
  <si>
    <t>21.787</t>
  </si>
  <si>
    <t>4.51</t>
  </si>
  <si>
    <t>15.9</t>
  </si>
  <si>
    <t>5.8</t>
  </si>
  <si>
    <t>6.835</t>
  </si>
  <si>
    <t>1.501</t>
  </si>
  <si>
    <t>2.315</t>
  </si>
  <si>
    <t>7.98</t>
  </si>
  <si>
    <t>2.44</t>
  </si>
  <si>
    <t>487.422</t>
  </si>
  <si>
    <t>4.4</t>
  </si>
  <si>
    <t>22.6</t>
  </si>
  <si>
    <t>24.6</t>
  </si>
  <si>
    <t>24.653</t>
  </si>
  <si>
    <t>7.574</t>
  </si>
  <si>
    <t>7.8</t>
  </si>
  <si>
    <t>6.662</t>
  </si>
  <si>
    <t>1.529</t>
  </si>
  <si>
    <t>2.652</t>
  </si>
  <si>
    <t>7.539</t>
  </si>
  <si>
    <t>2.408</t>
  </si>
  <si>
    <t>497.326</t>
  </si>
  <si>
    <t>19.953</t>
  </si>
  <si>
    <t>6.102</t>
  </si>
  <si>
    <t>7.3</t>
  </si>
  <si>
    <t>2.243</t>
  </si>
  <si>
    <t>8.853</t>
  </si>
  <si>
    <t>2.172</t>
  </si>
  <si>
    <t>395.075</t>
  </si>
  <si>
    <t>4.6</t>
  </si>
  <si>
    <t>22.28</t>
  </si>
  <si>
    <t>5.174</t>
  </si>
  <si>
    <t>18.2</t>
  </si>
  <si>
    <t>1.446</t>
  </si>
  <si>
    <t>3.202</t>
  </si>
  <si>
    <t>10.124</t>
  </si>
  <si>
    <t>2.464</t>
  </si>
  <si>
    <t>419.522</t>
  </si>
  <si>
    <t>4.7</t>
  </si>
  <si>
    <t>24.4</t>
  </si>
  <si>
    <t>24.5</t>
  </si>
  <si>
    <t>20.371</t>
  </si>
  <si>
    <t>4.264</t>
  </si>
  <si>
    <t>6.036</t>
  </si>
  <si>
    <t>1.127</t>
  </si>
  <si>
    <t>2.133</t>
  </si>
  <si>
    <t>7.787</t>
  </si>
  <si>
    <t>1.75</t>
  </si>
  <si>
    <t>305.782</t>
  </si>
  <si>
    <t>4.8</t>
  </si>
  <si>
    <t>18.6</t>
  </si>
  <si>
    <t>18.8</t>
  </si>
  <si>
    <t>19.1</t>
  </si>
  <si>
    <t>15.543</t>
  </si>
  <si>
    <t>3.227</t>
  </si>
  <si>
    <t>5.9</t>
  </si>
  <si>
    <t>1.716</t>
  </si>
  <si>
    <t>2.928</t>
  </si>
  <si>
    <t>0.69</t>
  </si>
  <si>
    <t>138.12</t>
  </si>
  <si>
    <t>4.9</t>
  </si>
  <si>
    <t>21.3</t>
  </si>
  <si>
    <t>24.912</t>
  </si>
  <si>
    <t>5.765</t>
  </si>
  <si>
    <t>8.4</t>
  </si>
  <si>
    <t>8.694</t>
  </si>
  <si>
    <t>1.423</t>
  </si>
  <si>
    <t>3.355</t>
  </si>
  <si>
    <t>9.872</t>
  </si>
  <si>
    <t>1.958</t>
  </si>
  <si>
    <t>423.665</t>
  </si>
  <si>
    <t>4.10</t>
  </si>
  <si>
    <t>12.7</t>
  </si>
  <si>
    <t>19.9</t>
  </si>
  <si>
    <t>25.058</t>
  </si>
  <si>
    <t>5.931</t>
  </si>
  <si>
    <t>8.3</t>
  </si>
  <si>
    <t>7.157</t>
  </si>
  <si>
    <t>1.512</t>
  </si>
  <si>
    <t>2.276</t>
  </si>
  <si>
    <t>12.658</t>
  </si>
  <si>
    <t>2.404</t>
  </si>
  <si>
    <t>553.829</t>
  </si>
  <si>
    <t>campos observados</t>
  </si>
  <si>
    <t>campos colonizados</t>
  </si>
  <si>
    <t>% colonización</t>
  </si>
  <si>
    <t>campos vesiculas</t>
  </si>
  <si>
    <t>Cantidad vesiculas</t>
  </si>
  <si>
    <t>% vesiculas</t>
  </si>
  <si>
    <t>campos arbusculos</t>
  </si>
  <si>
    <t>Cantidad arbusculos</t>
  </si>
  <si>
    <t>% arbusculos</t>
  </si>
  <si>
    <t>campos hifas</t>
  </si>
  <si>
    <t>% hifas</t>
  </si>
  <si>
    <t>M</t>
  </si>
  <si>
    <t>Medida</t>
  </si>
  <si>
    <t>DS-HMA</t>
  </si>
  <si>
    <t>WW-HMA</t>
  </si>
  <si>
    <t>DS+HMA</t>
  </si>
  <si>
    <t>WW+HMA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</si>
</sst>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-mmm"/>
  </numFmts>
  <fonts count="7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A8D08D"/>
        <bgColor rgb="FF99CCFF"/>
      </patternFill>
    </fill>
    <fill>
      <patternFill patternType="solid">
        <fgColor rgb="FFFF9900"/>
        <bgColor rgb="FFFFCC00"/>
      </patternFill>
    </fill>
    <fill>
      <patternFill patternType="solid">
        <fgColor rgb="FF4A86E8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/>
    <xf numFmtId="0" fontId="3" fillId="4" borderId="0" xfId="0" applyFont="1" applyFill="1" applyBorder="1"/>
    <xf numFmtId="0" fontId="1" fillId="2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2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19"/>
  <sheetViews>
    <sheetView topLeftCell="A34" zoomScaleNormal="100" workbookViewId="0">
      <selection activeCell="A35" sqref="A35"/>
    </sheetView>
  </sheetViews>
  <sheetFormatPr defaultRowHeight="14.25" x14ac:dyDescent="0.2"/>
  <cols>
    <col min="1" max="26" width="9.375" customWidth="1"/>
    <col min="27" max="1025" width="12.625" customWidth="1"/>
  </cols>
  <sheetData>
    <row r="2" spans="2:8" ht="1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8" ht="15" x14ac:dyDescent="0.25">
      <c r="D3" s="1" t="s">
        <v>4</v>
      </c>
      <c r="E3" s="1" t="s">
        <v>5</v>
      </c>
    </row>
    <row r="4" spans="2:8" ht="15" x14ac:dyDescent="0.25">
      <c r="D4" s="1" t="s">
        <v>6</v>
      </c>
      <c r="E4" s="1" t="s">
        <v>7</v>
      </c>
    </row>
    <row r="5" spans="2:8" ht="15" x14ac:dyDescent="0.25">
      <c r="B5" s="1" t="s">
        <v>8</v>
      </c>
      <c r="C5" s="1" t="s">
        <v>9</v>
      </c>
      <c r="H5" s="1" t="s">
        <v>10</v>
      </c>
    </row>
    <row r="6" spans="2:8" ht="15" x14ac:dyDescent="0.25">
      <c r="H6" s="1" t="s">
        <v>11</v>
      </c>
    </row>
    <row r="7" spans="2:8" ht="15" x14ac:dyDescent="0.25">
      <c r="B7" s="1" t="s">
        <v>12</v>
      </c>
      <c r="C7" s="1" t="s">
        <v>13</v>
      </c>
      <c r="E7" s="1" t="s">
        <v>2</v>
      </c>
      <c r="F7" s="1" t="s">
        <v>3</v>
      </c>
    </row>
    <row r="8" spans="2:8" ht="15" x14ac:dyDescent="0.25">
      <c r="E8" s="1" t="s">
        <v>4</v>
      </c>
      <c r="F8" s="1" t="s">
        <v>5</v>
      </c>
    </row>
    <row r="9" spans="2:8" ht="15" x14ac:dyDescent="0.25">
      <c r="E9" s="1" t="s">
        <v>6</v>
      </c>
      <c r="F9" s="1" t="s">
        <v>7</v>
      </c>
    </row>
    <row r="10" spans="2:8" ht="15" x14ac:dyDescent="0.25">
      <c r="B10" s="1" t="s">
        <v>14</v>
      </c>
      <c r="C10" s="1" t="s">
        <v>15</v>
      </c>
    </row>
    <row r="11" spans="2:8" ht="15" x14ac:dyDescent="0.25">
      <c r="B11" s="1" t="s">
        <v>16</v>
      </c>
      <c r="C11" s="1" t="s">
        <v>17</v>
      </c>
    </row>
    <row r="12" spans="2:8" ht="15" x14ac:dyDescent="0.25">
      <c r="B12" s="1" t="s">
        <v>18</v>
      </c>
      <c r="C12" s="1" t="s">
        <v>19</v>
      </c>
    </row>
    <row r="13" spans="2:8" ht="15" x14ac:dyDescent="0.25">
      <c r="B13" s="1" t="s">
        <v>20</v>
      </c>
      <c r="C13" s="1" t="s">
        <v>21</v>
      </c>
    </row>
    <row r="14" spans="2:8" ht="15" x14ac:dyDescent="0.25">
      <c r="B14" s="1" t="s">
        <v>22</v>
      </c>
      <c r="C14" s="1" t="s">
        <v>23</v>
      </c>
    </row>
    <row r="15" spans="2:8" ht="15" x14ac:dyDescent="0.25">
      <c r="B15" s="1" t="s">
        <v>24</v>
      </c>
      <c r="C15" s="1" t="s">
        <v>25</v>
      </c>
    </row>
    <row r="16" spans="2:8" ht="15" x14ac:dyDescent="0.25">
      <c r="B16" s="1" t="s">
        <v>26</v>
      </c>
      <c r="C16" s="1" t="s">
        <v>27</v>
      </c>
    </row>
    <row r="17" spans="2:3" ht="15" x14ac:dyDescent="0.25">
      <c r="B17" s="1" t="s">
        <v>28</v>
      </c>
      <c r="C17" s="1" t="s">
        <v>29</v>
      </c>
    </row>
    <row r="21" spans="2:3" ht="15" x14ac:dyDescent="0.25">
      <c r="B21" s="2" t="s">
        <v>18</v>
      </c>
      <c r="C21" s="2" t="s">
        <v>30</v>
      </c>
    </row>
    <row r="22" spans="2:3" ht="15" x14ac:dyDescent="0.25">
      <c r="B22" s="2" t="s">
        <v>31</v>
      </c>
      <c r="C22" s="1" t="s">
        <v>32</v>
      </c>
    </row>
    <row r="23" spans="2:3" ht="15" x14ac:dyDescent="0.25">
      <c r="B23" s="2" t="s">
        <v>33</v>
      </c>
      <c r="C23" s="1" t="s">
        <v>34</v>
      </c>
    </row>
    <row r="24" spans="2:3" ht="15" x14ac:dyDescent="0.25">
      <c r="B24" s="2" t="s">
        <v>35</v>
      </c>
      <c r="C24" s="1" t="s">
        <v>36</v>
      </c>
    </row>
    <row r="25" spans="2:3" ht="15" x14ac:dyDescent="0.25">
      <c r="B25" s="2" t="s">
        <v>37</v>
      </c>
      <c r="C25" s="1" t="s">
        <v>38</v>
      </c>
    </row>
    <row r="26" spans="2:3" ht="15" x14ac:dyDescent="0.25">
      <c r="B26" s="2" t="s">
        <v>39</v>
      </c>
      <c r="C26" s="2" t="s">
        <v>40</v>
      </c>
    </row>
    <row r="27" spans="2:3" ht="15" x14ac:dyDescent="0.25">
      <c r="B27" s="2" t="s">
        <v>41</v>
      </c>
      <c r="C27" s="1" t="s">
        <v>42</v>
      </c>
    </row>
    <row r="28" spans="2:3" ht="15" x14ac:dyDescent="0.25">
      <c r="B28" s="2" t="s">
        <v>43</v>
      </c>
      <c r="C28" s="1" t="s">
        <v>44</v>
      </c>
    </row>
    <row r="29" spans="2:3" ht="15" x14ac:dyDescent="0.25">
      <c r="B29" s="2" t="s">
        <v>45</v>
      </c>
      <c r="C29" s="2" t="s">
        <v>46</v>
      </c>
    </row>
    <row r="30" spans="2:3" ht="15" x14ac:dyDescent="0.25">
      <c r="B30" s="2" t="s">
        <v>47</v>
      </c>
      <c r="C30" s="1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ht="15.75" customHeight="1" x14ac:dyDescent="0.2">
      <c r="A40" t="s">
        <v>54</v>
      </c>
    </row>
    <row r="41" spans="1:1" ht="15.75" customHeight="1" x14ac:dyDescent="0.2">
      <c r="A41" t="s">
        <v>55</v>
      </c>
    </row>
    <row r="42" spans="1:1" ht="15.75" customHeight="1" x14ac:dyDescent="0.2">
      <c r="A42" t="s">
        <v>56</v>
      </c>
    </row>
    <row r="43" spans="1:1" ht="15.75" customHeight="1" x14ac:dyDescent="0.2">
      <c r="A43" t="s">
        <v>57</v>
      </c>
    </row>
    <row r="44" spans="1:1" ht="15.75" customHeight="1" x14ac:dyDescent="0.2"/>
    <row r="45" spans="1:1" ht="15.75" customHeight="1" x14ac:dyDescent="0.2"/>
    <row r="46" spans="1:1" ht="15.75" customHeight="1" x14ac:dyDescent="0.2">
      <c r="A46" t="s">
        <v>58</v>
      </c>
    </row>
    <row r="47" spans="1:1" ht="15.75" customHeight="1" x14ac:dyDescent="0.2"/>
    <row r="48" spans="1:1" ht="15.75" customHeight="1" x14ac:dyDescent="0.2">
      <c r="A48" t="s">
        <v>59</v>
      </c>
    </row>
    <row r="49" spans="1:1" ht="15.75" customHeight="1" x14ac:dyDescent="0.2"/>
    <row r="50" spans="1:1" ht="15.75" customHeight="1" x14ac:dyDescent="0.2">
      <c r="A50" t="s">
        <v>60</v>
      </c>
    </row>
    <row r="51" spans="1:1" ht="15.75" customHeight="1" x14ac:dyDescent="0.2">
      <c r="A51" t="s">
        <v>61</v>
      </c>
    </row>
    <row r="52" spans="1:1" ht="15.75" customHeight="1" x14ac:dyDescent="0.2">
      <c r="A52" t="s">
        <v>62</v>
      </c>
    </row>
    <row r="53" spans="1:1" ht="15.75" customHeight="1" x14ac:dyDescent="0.2">
      <c r="A53" t="s">
        <v>63</v>
      </c>
    </row>
    <row r="54" spans="1:1" ht="15.75" customHeight="1" x14ac:dyDescent="0.2">
      <c r="A54" t="s">
        <v>64</v>
      </c>
    </row>
    <row r="55" spans="1:1" ht="15.75" customHeight="1" x14ac:dyDescent="0.2"/>
    <row r="56" spans="1:1" ht="15.75" customHeight="1" x14ac:dyDescent="0.2">
      <c r="A56" t="s">
        <v>65</v>
      </c>
    </row>
    <row r="57" spans="1:1" ht="15.75" customHeight="1" x14ac:dyDescent="0.2">
      <c r="A57" t="s">
        <v>66</v>
      </c>
    </row>
    <row r="58" spans="1:1" ht="15.75" customHeight="1" x14ac:dyDescent="0.2">
      <c r="A58" t="s">
        <v>67</v>
      </c>
    </row>
    <row r="59" spans="1:1" ht="15.75" customHeight="1" x14ac:dyDescent="0.2">
      <c r="A59" t="s">
        <v>68</v>
      </c>
    </row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4.25" x14ac:dyDescent="0.2"/>
  <cols>
    <col min="1" max="1" width="11.125" customWidth="1"/>
    <col min="2" max="3" width="13.625" customWidth="1"/>
    <col min="4" max="8" width="9.375" customWidth="1"/>
    <col min="9" max="9" width="11.5"/>
    <col min="10" max="10" width="11.875" customWidth="1"/>
    <col min="11" max="12" width="9.375" customWidth="1"/>
    <col min="13" max="13" width="16.75" customWidth="1"/>
    <col min="14" max="16" width="9.375" customWidth="1"/>
    <col min="17" max="17" width="15.25" customWidth="1"/>
    <col min="18" max="18" width="14" customWidth="1"/>
    <col min="19" max="24" width="9.375" customWidth="1"/>
    <col min="25" max="26" width="14" customWidth="1"/>
    <col min="27" max="29" width="9.375" customWidth="1"/>
    <col min="30" max="31" width="10.5" customWidth="1"/>
    <col min="32" max="37" width="9.375" customWidth="1"/>
    <col min="38" max="1026" width="12.625" customWidth="1"/>
  </cols>
  <sheetData>
    <row r="1" spans="1:37" ht="33" customHeight="1" x14ac:dyDescent="0.25">
      <c r="A1" s="26" t="s">
        <v>69</v>
      </c>
      <c r="B1" s="27" t="s">
        <v>464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8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14</v>
      </c>
      <c r="O1" s="3" t="s">
        <v>16</v>
      </c>
      <c r="P1" s="3" t="s">
        <v>18</v>
      </c>
      <c r="Q1" s="3" t="s">
        <v>80</v>
      </c>
      <c r="R1" s="3" t="s">
        <v>81</v>
      </c>
      <c r="S1" s="3" t="s">
        <v>20</v>
      </c>
      <c r="T1" s="3" t="s">
        <v>22</v>
      </c>
      <c r="U1" s="3" t="s">
        <v>82</v>
      </c>
      <c r="V1" s="3" t="s">
        <v>83</v>
      </c>
      <c r="W1" s="3" t="s">
        <v>24</v>
      </c>
      <c r="X1" s="3" t="s">
        <v>26</v>
      </c>
      <c r="Y1" s="3" t="s">
        <v>84</v>
      </c>
      <c r="Z1" s="3" t="s">
        <v>85</v>
      </c>
      <c r="AC1" s="3" t="s">
        <v>45</v>
      </c>
      <c r="AD1" s="4" t="s">
        <v>28</v>
      </c>
      <c r="AE1" s="3" t="s">
        <v>39</v>
      </c>
      <c r="AF1" s="3" t="s">
        <v>31</v>
      </c>
      <c r="AG1" s="3" t="s">
        <v>33</v>
      </c>
      <c r="AH1" s="3" t="s">
        <v>35</v>
      </c>
      <c r="AI1" s="3" t="s">
        <v>37</v>
      </c>
      <c r="AJ1" s="3" t="s">
        <v>43</v>
      </c>
      <c r="AK1" s="3" t="s">
        <v>47</v>
      </c>
    </row>
    <row r="2" spans="1:37" ht="15.75" x14ac:dyDescent="0.25">
      <c r="A2" s="28" t="s">
        <v>465</v>
      </c>
      <c r="B2" s="7">
        <v>1.1000000000000001</v>
      </c>
      <c r="C2" s="8">
        <v>0</v>
      </c>
      <c r="D2" s="8">
        <v>0</v>
      </c>
      <c r="E2" s="8">
        <v>0</v>
      </c>
      <c r="F2" s="8"/>
      <c r="G2" s="8"/>
      <c r="H2" s="8">
        <f t="shared" ref="H2:H7" si="0">(G2-C2)/(85-21)</f>
        <v>0</v>
      </c>
      <c r="I2" s="8"/>
      <c r="J2" s="8">
        <v>0</v>
      </c>
      <c r="K2" s="8">
        <v>0</v>
      </c>
      <c r="L2" s="8"/>
      <c r="M2" s="8">
        <v>0</v>
      </c>
      <c r="N2" s="9">
        <f t="shared" ref="N2:N7" si="1">(M2-I2)/(85-21)</f>
        <v>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 t="s">
        <v>87</v>
      </c>
      <c r="AB2" s="8"/>
      <c r="AC2" s="8" t="e">
        <f t="shared" ref="AC2:AC41" si="2">X2/V2</f>
        <v>#DIV/0!</v>
      </c>
      <c r="AD2" s="8">
        <f t="shared" ref="AD2:AD41" si="3">SUM(X2,T2,P2)</f>
        <v>0</v>
      </c>
      <c r="AE2" s="8">
        <f t="shared" ref="AE2:AE41" si="4">SUM(P2,X2)</f>
        <v>0</v>
      </c>
      <c r="AF2" s="8" t="e">
        <f t="shared" ref="AF2:AF41" si="5">Y2/AC2</f>
        <v>#DIV/0!</v>
      </c>
      <c r="AG2" s="8"/>
      <c r="AH2" s="8" t="e">
        <f t="shared" ref="AH2:AH41" si="6">AF2*AG2</f>
        <v>#DIV/0!</v>
      </c>
      <c r="AI2" s="8" t="e">
        <f t="shared" ref="AI2:AI41" si="7">T2/AE2</f>
        <v>#DIV/0!</v>
      </c>
      <c r="AJ2" s="8" t="e">
        <f t="shared" ref="AJ2:AJ41" si="8">P2/AD2</f>
        <v>#DIV/0!</v>
      </c>
      <c r="AK2" s="8" t="e">
        <f>((W2-X2)/(U2-X2))*100</f>
        <v>#DIV/0!</v>
      </c>
    </row>
    <row r="3" spans="1:37" ht="15.75" x14ac:dyDescent="0.25">
      <c r="A3" s="28" t="s">
        <v>465</v>
      </c>
      <c r="B3" s="10" t="s">
        <v>88</v>
      </c>
      <c r="C3" s="11" t="s">
        <v>89</v>
      </c>
      <c r="D3" s="11" t="s">
        <v>90</v>
      </c>
      <c r="E3" s="11" t="s">
        <v>90</v>
      </c>
      <c r="F3" s="12"/>
      <c r="G3" s="11" t="s">
        <v>91</v>
      </c>
      <c r="H3" s="13">
        <f t="shared" si="0"/>
        <v>6.2500000000000056E-3</v>
      </c>
      <c r="I3" s="11" t="s">
        <v>92</v>
      </c>
      <c r="J3" s="11">
        <v>6</v>
      </c>
      <c r="K3" s="11">
        <v>6</v>
      </c>
      <c r="L3" s="12"/>
      <c r="M3" s="11">
        <v>10</v>
      </c>
      <c r="N3" s="13">
        <f t="shared" si="1"/>
        <v>0.1171875</v>
      </c>
      <c r="O3" s="11" t="s">
        <v>93</v>
      </c>
      <c r="P3" s="11" t="s">
        <v>94</v>
      </c>
      <c r="Q3" s="11" t="s">
        <v>95</v>
      </c>
      <c r="R3" s="11" t="s">
        <v>96</v>
      </c>
      <c r="S3" s="11" t="s">
        <v>97</v>
      </c>
      <c r="T3" s="11" t="s">
        <v>98</v>
      </c>
      <c r="U3" s="11" t="s">
        <v>99</v>
      </c>
      <c r="V3" s="11">
        <v>1</v>
      </c>
      <c r="W3" s="11" t="s">
        <v>100</v>
      </c>
      <c r="X3" s="11" t="s">
        <v>101</v>
      </c>
      <c r="Y3" s="11" t="s">
        <v>102</v>
      </c>
      <c r="Z3" s="12"/>
      <c r="AA3" s="12"/>
      <c r="AB3" s="12"/>
      <c r="AC3" s="11">
        <f t="shared" si="2"/>
        <v>0.152</v>
      </c>
      <c r="AD3" s="11">
        <f t="shared" si="3"/>
        <v>0</v>
      </c>
      <c r="AE3" s="11">
        <f t="shared" si="4"/>
        <v>0</v>
      </c>
      <c r="AF3" s="11">
        <f t="shared" si="5"/>
        <v>256.80921052631578</v>
      </c>
      <c r="AG3" s="14" t="e">
        <f>X3/AD3</f>
        <v>#DIV/0!</v>
      </c>
      <c r="AH3" s="14" t="e">
        <f t="shared" si="6"/>
        <v>#DIV/0!</v>
      </c>
      <c r="AI3" s="14" t="e">
        <f t="shared" si="7"/>
        <v>#DIV/0!</v>
      </c>
      <c r="AJ3" s="14" t="e">
        <f t="shared" si="8"/>
        <v>#DIV/0!</v>
      </c>
      <c r="AK3" s="11">
        <f>(W3/-X3)/(U3-Y6)</f>
        <v>-5.5157552231989957</v>
      </c>
    </row>
    <row r="4" spans="1:37" ht="15.75" x14ac:dyDescent="0.25">
      <c r="A4" s="28" t="s">
        <v>465</v>
      </c>
      <c r="B4" s="10" t="s">
        <v>103</v>
      </c>
      <c r="C4" s="11" t="s">
        <v>104</v>
      </c>
      <c r="D4" s="11" t="s">
        <v>105</v>
      </c>
      <c r="E4" s="11">
        <v>17</v>
      </c>
      <c r="F4" s="12"/>
      <c r="G4" s="11" t="s">
        <v>106</v>
      </c>
      <c r="H4" s="13">
        <f t="shared" si="0"/>
        <v>4.8437499999999994E-2</v>
      </c>
      <c r="I4" s="11" t="s">
        <v>92</v>
      </c>
      <c r="J4" s="11">
        <v>4</v>
      </c>
      <c r="K4" s="11">
        <v>5</v>
      </c>
      <c r="L4" s="12"/>
      <c r="M4" s="11">
        <v>9</v>
      </c>
      <c r="N4" s="13">
        <f t="shared" si="1"/>
        <v>0.1015625</v>
      </c>
      <c r="O4" s="11" t="s">
        <v>107</v>
      </c>
      <c r="P4" s="11" t="s">
        <v>108</v>
      </c>
      <c r="Q4" s="11" t="s">
        <v>109</v>
      </c>
      <c r="R4" s="11" t="s">
        <v>110</v>
      </c>
      <c r="S4" s="11" t="s">
        <v>111</v>
      </c>
      <c r="T4" s="11" t="s">
        <v>112</v>
      </c>
      <c r="U4" s="11" t="s">
        <v>113</v>
      </c>
      <c r="V4" s="11">
        <v>3</v>
      </c>
      <c r="W4" s="11" t="s">
        <v>114</v>
      </c>
      <c r="X4" s="11" t="s">
        <v>115</v>
      </c>
      <c r="Y4" s="11" t="s">
        <v>116</v>
      </c>
      <c r="Z4" s="12"/>
      <c r="AA4" s="15"/>
      <c r="AB4" s="15">
        <v>43756</v>
      </c>
      <c r="AC4" s="11">
        <f t="shared" si="2"/>
        <v>7.7333333333333337E-2</v>
      </c>
      <c r="AD4" s="11">
        <f t="shared" si="3"/>
        <v>0</v>
      </c>
      <c r="AE4" s="11">
        <f t="shared" si="4"/>
        <v>0</v>
      </c>
      <c r="AF4" s="11">
        <f t="shared" si="5"/>
        <v>688.42241379310337</v>
      </c>
      <c r="AG4" s="14" t="e">
        <f>X4/AD4</f>
        <v>#DIV/0!</v>
      </c>
      <c r="AH4" s="14" t="e">
        <f t="shared" si="6"/>
        <v>#DIV/0!</v>
      </c>
      <c r="AI4" s="14" t="e">
        <f t="shared" si="7"/>
        <v>#DIV/0!</v>
      </c>
      <c r="AJ4" s="14" t="e">
        <f t="shared" si="8"/>
        <v>#DIV/0!</v>
      </c>
      <c r="AK4" s="11">
        <f t="shared" ref="AK4:AK41" si="9">(W4-X4)/(U4-X4)</f>
        <v>1.1197097944377268</v>
      </c>
    </row>
    <row r="5" spans="1:37" ht="15.75" x14ac:dyDescent="0.25">
      <c r="A5" s="28" t="s">
        <v>465</v>
      </c>
      <c r="B5" s="16" t="s">
        <v>117</v>
      </c>
      <c r="C5" s="17" t="s">
        <v>118</v>
      </c>
      <c r="D5" s="17">
        <v>14</v>
      </c>
      <c r="E5" s="17">
        <v>14</v>
      </c>
      <c r="F5" s="17"/>
      <c r="G5" s="17" t="s">
        <v>119</v>
      </c>
      <c r="H5" s="18">
        <f t="shared" si="0"/>
        <v>2.0312499999999983E-2</v>
      </c>
      <c r="I5" s="17">
        <v>2</v>
      </c>
      <c r="J5" s="17" t="s">
        <v>92</v>
      </c>
      <c r="K5" s="17" t="s">
        <v>92</v>
      </c>
      <c r="L5" s="17"/>
      <c r="M5" s="17">
        <v>0</v>
      </c>
      <c r="N5" s="18">
        <f t="shared" si="1"/>
        <v>-3.125E-2</v>
      </c>
      <c r="O5" s="17" t="s">
        <v>120</v>
      </c>
      <c r="P5" s="17" t="s">
        <v>121</v>
      </c>
      <c r="Q5" s="17" t="s">
        <v>122</v>
      </c>
      <c r="R5" s="17">
        <v>7</v>
      </c>
      <c r="S5" s="17"/>
      <c r="T5" s="17"/>
      <c r="U5" s="17"/>
      <c r="V5" s="17">
        <v>0</v>
      </c>
      <c r="W5" s="17"/>
      <c r="X5" s="17"/>
      <c r="Y5" s="17"/>
      <c r="Z5" s="17"/>
      <c r="AA5" s="17" t="s">
        <v>123</v>
      </c>
      <c r="AB5" s="19">
        <v>43756</v>
      </c>
      <c r="AC5" s="17" t="e">
        <f t="shared" si="2"/>
        <v>#DIV/0!</v>
      </c>
      <c r="AD5" s="17">
        <f t="shared" si="3"/>
        <v>0</v>
      </c>
      <c r="AE5" s="17">
        <f t="shared" si="4"/>
        <v>0</v>
      </c>
      <c r="AF5" s="17" t="e">
        <f t="shared" si="5"/>
        <v>#DIV/0!</v>
      </c>
      <c r="AG5" s="17" t="e">
        <f>X5/AD5</f>
        <v>#DIV/0!</v>
      </c>
      <c r="AH5" s="20" t="e">
        <f t="shared" si="6"/>
        <v>#DIV/0!</v>
      </c>
      <c r="AI5" s="20" t="e">
        <f t="shared" si="7"/>
        <v>#DIV/0!</v>
      </c>
      <c r="AJ5" s="20" t="e">
        <f t="shared" si="8"/>
        <v>#DIV/0!</v>
      </c>
      <c r="AK5" s="17" t="e">
        <f t="shared" si="9"/>
        <v>#DIV/0!</v>
      </c>
    </row>
    <row r="6" spans="1:37" ht="15.75" x14ac:dyDescent="0.25">
      <c r="A6" s="28" t="s">
        <v>465</v>
      </c>
      <c r="B6" s="16" t="s">
        <v>124</v>
      </c>
      <c r="C6" s="17" t="s">
        <v>125</v>
      </c>
      <c r="D6" s="17">
        <v>16</v>
      </c>
      <c r="E6" s="17" t="s">
        <v>126</v>
      </c>
      <c r="F6" s="17"/>
      <c r="G6" s="17" t="s">
        <v>127</v>
      </c>
      <c r="H6" s="18">
        <f t="shared" si="0"/>
        <v>2.4999999999999994E-2</v>
      </c>
      <c r="I6" s="17" t="s">
        <v>92</v>
      </c>
      <c r="J6" s="17">
        <v>4</v>
      </c>
      <c r="K6" s="17" t="s">
        <v>128</v>
      </c>
      <c r="L6" s="17"/>
      <c r="M6" s="17">
        <v>0</v>
      </c>
      <c r="N6" s="18">
        <f t="shared" si="1"/>
        <v>-3.90625E-2</v>
      </c>
      <c r="O6" s="17" t="s">
        <v>129</v>
      </c>
      <c r="P6" s="17" t="s">
        <v>130</v>
      </c>
      <c r="Q6" s="17" t="s">
        <v>131</v>
      </c>
      <c r="R6" s="17" t="s">
        <v>132</v>
      </c>
      <c r="S6" s="17"/>
      <c r="T6" s="17"/>
      <c r="U6" s="17"/>
      <c r="V6" s="17">
        <v>0</v>
      </c>
      <c r="W6" s="17"/>
      <c r="X6" s="17"/>
      <c r="Y6" s="17"/>
      <c r="Z6" s="17"/>
      <c r="AA6" s="17"/>
      <c r="AB6" s="19">
        <v>43756</v>
      </c>
      <c r="AC6" s="17" t="e">
        <f t="shared" si="2"/>
        <v>#DIV/0!</v>
      </c>
      <c r="AD6" s="17">
        <f t="shared" si="3"/>
        <v>0</v>
      </c>
      <c r="AE6" s="17">
        <f t="shared" si="4"/>
        <v>0</v>
      </c>
      <c r="AF6" s="17" t="e">
        <f t="shared" si="5"/>
        <v>#DIV/0!</v>
      </c>
      <c r="AG6" s="17" t="e">
        <f>X6/AD6</f>
        <v>#DIV/0!</v>
      </c>
      <c r="AH6" s="20" t="e">
        <f t="shared" si="6"/>
        <v>#DIV/0!</v>
      </c>
      <c r="AI6" s="20" t="e">
        <f t="shared" si="7"/>
        <v>#DIV/0!</v>
      </c>
      <c r="AJ6" s="20" t="e">
        <f t="shared" si="8"/>
        <v>#DIV/0!</v>
      </c>
      <c r="AK6" s="17" t="e">
        <f t="shared" si="9"/>
        <v>#DIV/0!</v>
      </c>
    </row>
    <row r="7" spans="1:37" ht="15.75" x14ac:dyDescent="0.25">
      <c r="A7" s="28" t="s">
        <v>465</v>
      </c>
      <c r="B7" s="16" t="s">
        <v>133</v>
      </c>
      <c r="C7" s="17" t="s">
        <v>134</v>
      </c>
      <c r="D7" s="17" t="s">
        <v>135</v>
      </c>
      <c r="E7" s="17" t="s">
        <v>135</v>
      </c>
      <c r="F7" s="17"/>
      <c r="G7" s="17" t="s">
        <v>118</v>
      </c>
      <c r="H7" s="18">
        <f t="shared" si="0"/>
        <v>1.2500000000000011E-2</v>
      </c>
      <c r="I7" s="17">
        <v>2</v>
      </c>
      <c r="J7" s="17">
        <v>3</v>
      </c>
      <c r="K7" s="17">
        <v>3</v>
      </c>
      <c r="L7" s="17"/>
      <c r="M7" s="17">
        <v>0</v>
      </c>
      <c r="N7" s="18">
        <f t="shared" si="1"/>
        <v>-3.125E-2</v>
      </c>
      <c r="O7" s="17" t="s">
        <v>136</v>
      </c>
      <c r="P7" s="17" t="s">
        <v>137</v>
      </c>
      <c r="Q7" s="17" t="s">
        <v>135</v>
      </c>
      <c r="R7" s="17" t="s">
        <v>138</v>
      </c>
      <c r="S7" s="17" t="s">
        <v>139</v>
      </c>
      <c r="T7" s="17" t="s">
        <v>140</v>
      </c>
      <c r="U7" s="17"/>
      <c r="V7" s="17">
        <v>0</v>
      </c>
      <c r="W7" s="17"/>
      <c r="X7" s="17"/>
      <c r="Y7" s="17"/>
      <c r="Z7" s="17"/>
      <c r="AA7" s="17"/>
      <c r="AB7" s="19">
        <v>43756</v>
      </c>
      <c r="AC7" s="17" t="e">
        <f t="shared" si="2"/>
        <v>#DIV/0!</v>
      </c>
      <c r="AD7" s="17">
        <f t="shared" si="3"/>
        <v>0</v>
      </c>
      <c r="AE7" s="17">
        <f t="shared" si="4"/>
        <v>0</v>
      </c>
      <c r="AF7" s="17" t="e">
        <f t="shared" si="5"/>
        <v>#DIV/0!</v>
      </c>
      <c r="AG7" s="17" t="e">
        <f>X7/AD7</f>
        <v>#DIV/0!</v>
      </c>
      <c r="AH7" s="20" t="e">
        <f t="shared" si="6"/>
        <v>#DIV/0!</v>
      </c>
      <c r="AI7" s="20" t="e">
        <f t="shared" si="7"/>
        <v>#DIV/0!</v>
      </c>
      <c r="AJ7" s="20" t="e">
        <f t="shared" si="8"/>
        <v>#DIV/0!</v>
      </c>
      <c r="AK7" s="17" t="e">
        <f t="shared" si="9"/>
        <v>#DIV/0!</v>
      </c>
    </row>
    <row r="8" spans="1:37" ht="15.75" x14ac:dyDescent="0.25">
      <c r="A8" s="28" t="s">
        <v>465</v>
      </c>
      <c r="B8" s="21" t="s">
        <v>141</v>
      </c>
      <c r="C8" s="22" t="s">
        <v>142</v>
      </c>
      <c r="D8" s="22" t="s">
        <v>143</v>
      </c>
      <c r="E8" s="22">
        <v>0</v>
      </c>
      <c r="F8" s="22"/>
      <c r="G8" s="22"/>
      <c r="H8" s="23"/>
      <c r="I8" s="22">
        <v>2</v>
      </c>
      <c r="J8" s="22">
        <v>2</v>
      </c>
      <c r="K8" s="22">
        <v>0</v>
      </c>
      <c r="L8" s="22"/>
      <c r="M8" s="22">
        <v>0</v>
      </c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 t="e">
        <f t="shared" si="2"/>
        <v>#DIV/0!</v>
      </c>
      <c r="AD8" s="22">
        <f t="shared" si="3"/>
        <v>0</v>
      </c>
      <c r="AE8" s="22">
        <f t="shared" si="4"/>
        <v>0</v>
      </c>
      <c r="AF8" s="22" t="e">
        <f t="shared" si="5"/>
        <v>#DIV/0!</v>
      </c>
      <c r="AG8" s="22"/>
      <c r="AH8" s="24" t="e">
        <f t="shared" si="6"/>
        <v>#DIV/0!</v>
      </c>
      <c r="AI8" s="24" t="e">
        <f t="shared" si="7"/>
        <v>#DIV/0!</v>
      </c>
      <c r="AJ8" s="24" t="e">
        <f t="shared" si="8"/>
        <v>#DIV/0!</v>
      </c>
      <c r="AK8" s="22" t="e">
        <f t="shared" si="9"/>
        <v>#DIV/0!</v>
      </c>
    </row>
    <row r="9" spans="1:37" ht="15.75" x14ac:dyDescent="0.25">
      <c r="A9" s="28" t="s">
        <v>465</v>
      </c>
      <c r="B9" s="16" t="s">
        <v>144</v>
      </c>
      <c r="C9" s="17" t="s">
        <v>145</v>
      </c>
      <c r="D9" s="17" t="s">
        <v>146</v>
      </c>
      <c r="E9" s="17" t="s">
        <v>131</v>
      </c>
      <c r="F9" s="17"/>
      <c r="G9" s="17" t="s">
        <v>126</v>
      </c>
      <c r="H9" s="18">
        <f t="shared" ref="H9:H41" si="10">(G9-C9)/(85-21)</f>
        <v>3.1249999999999972E-2</v>
      </c>
      <c r="I9" s="17">
        <v>2</v>
      </c>
      <c r="J9" s="17" t="s">
        <v>138</v>
      </c>
      <c r="K9" s="17" t="s">
        <v>147</v>
      </c>
      <c r="L9" s="17"/>
      <c r="M9" s="17">
        <v>0</v>
      </c>
      <c r="N9" s="18">
        <f t="shared" ref="N9:N41" si="11">(M9-I9)/(85-21)</f>
        <v>-3.125E-2</v>
      </c>
      <c r="O9" s="17" t="s">
        <v>148</v>
      </c>
      <c r="P9" s="17" t="s">
        <v>149</v>
      </c>
      <c r="Q9" s="17" t="s">
        <v>150</v>
      </c>
      <c r="R9" s="17" t="s">
        <v>96</v>
      </c>
      <c r="S9" s="17" t="s">
        <v>151</v>
      </c>
      <c r="T9" s="17" t="s">
        <v>152</v>
      </c>
      <c r="U9" s="17"/>
      <c r="V9" s="17">
        <v>0</v>
      </c>
      <c r="W9" s="17"/>
      <c r="X9" s="17"/>
      <c r="Y9" s="17"/>
      <c r="Z9" s="17"/>
      <c r="AA9" s="17"/>
      <c r="AB9" s="17"/>
      <c r="AC9" s="17" t="e">
        <f t="shared" si="2"/>
        <v>#DIV/0!</v>
      </c>
      <c r="AD9" s="17">
        <f t="shared" si="3"/>
        <v>0</v>
      </c>
      <c r="AE9" s="17">
        <f t="shared" si="4"/>
        <v>0</v>
      </c>
      <c r="AF9" s="17" t="e">
        <f t="shared" si="5"/>
        <v>#DIV/0!</v>
      </c>
      <c r="AG9" s="17" t="e">
        <f>X9/AD9</f>
        <v>#DIV/0!</v>
      </c>
      <c r="AH9" s="20" t="e">
        <f t="shared" si="6"/>
        <v>#DIV/0!</v>
      </c>
      <c r="AI9" s="20" t="e">
        <f t="shared" si="7"/>
        <v>#DIV/0!</v>
      </c>
      <c r="AJ9" s="20" t="e">
        <f t="shared" si="8"/>
        <v>#DIV/0!</v>
      </c>
      <c r="AK9" s="17" t="e">
        <f t="shared" si="9"/>
        <v>#DIV/0!</v>
      </c>
    </row>
    <row r="10" spans="1:37" ht="15.75" x14ac:dyDescent="0.25">
      <c r="A10" s="28" t="s">
        <v>465</v>
      </c>
      <c r="B10" s="10" t="s">
        <v>153</v>
      </c>
      <c r="C10" s="11" t="s">
        <v>127</v>
      </c>
      <c r="D10" s="11" t="s">
        <v>150</v>
      </c>
      <c r="E10" s="11" t="s">
        <v>154</v>
      </c>
      <c r="F10" s="12"/>
      <c r="G10" s="11" t="s">
        <v>155</v>
      </c>
      <c r="H10" s="13">
        <f t="shared" si="10"/>
        <v>6.2499999999999778E-3</v>
      </c>
      <c r="I10" s="11" t="s">
        <v>92</v>
      </c>
      <c r="J10" s="11">
        <v>4</v>
      </c>
      <c r="K10" s="11">
        <v>5</v>
      </c>
      <c r="L10" s="12"/>
      <c r="M10" s="11">
        <v>5</v>
      </c>
      <c r="N10" s="13">
        <f t="shared" si="11"/>
        <v>3.90625E-2</v>
      </c>
      <c r="O10" s="11" t="s">
        <v>156</v>
      </c>
      <c r="P10" s="11" t="s">
        <v>157</v>
      </c>
      <c r="Q10" s="11" t="s">
        <v>158</v>
      </c>
      <c r="R10" s="11" t="s">
        <v>142</v>
      </c>
      <c r="S10" s="11" t="s">
        <v>159</v>
      </c>
      <c r="T10" s="11" t="s">
        <v>160</v>
      </c>
      <c r="U10" s="11" t="s">
        <v>161</v>
      </c>
      <c r="V10" s="11">
        <v>1</v>
      </c>
      <c r="W10" s="11" t="s">
        <v>162</v>
      </c>
      <c r="X10" s="11" t="s">
        <v>163</v>
      </c>
      <c r="Y10" s="11" t="s">
        <v>164</v>
      </c>
      <c r="Z10" s="12"/>
      <c r="AA10" s="12"/>
      <c r="AB10" s="12"/>
      <c r="AC10" s="11">
        <f t="shared" si="2"/>
        <v>9.9000000000000005E-2</v>
      </c>
      <c r="AD10" s="11">
        <f t="shared" si="3"/>
        <v>0</v>
      </c>
      <c r="AE10" s="11">
        <f t="shared" si="4"/>
        <v>0</v>
      </c>
      <c r="AF10" s="11">
        <f t="shared" si="5"/>
        <v>198.12121212121212</v>
      </c>
      <c r="AG10" s="11" t="e">
        <f>X10/AD10</f>
        <v>#DIV/0!</v>
      </c>
      <c r="AH10" s="14" t="e">
        <f t="shared" si="6"/>
        <v>#DIV/0!</v>
      </c>
      <c r="AI10" s="14" t="e">
        <f t="shared" si="7"/>
        <v>#DIV/0!</v>
      </c>
      <c r="AJ10" s="14" t="e">
        <f t="shared" si="8"/>
        <v>#DIV/0!</v>
      </c>
      <c r="AK10" s="11">
        <f t="shared" si="9"/>
        <v>0.86649214659685847</v>
      </c>
    </row>
    <row r="11" spans="1:37" ht="15.75" x14ac:dyDescent="0.25">
      <c r="A11" s="28" t="s">
        <v>465</v>
      </c>
      <c r="B11" s="7" t="s">
        <v>165</v>
      </c>
      <c r="C11" s="8">
        <v>0</v>
      </c>
      <c r="D11" s="8">
        <v>0</v>
      </c>
      <c r="E11" s="8">
        <v>0</v>
      </c>
      <c r="F11" s="8"/>
      <c r="G11" s="8"/>
      <c r="H11" s="9">
        <f t="shared" si="10"/>
        <v>0</v>
      </c>
      <c r="I11" s="8"/>
      <c r="J11" s="8"/>
      <c r="K11" s="8"/>
      <c r="L11" s="8"/>
      <c r="M11" s="8"/>
      <c r="N11" s="9">
        <f t="shared" si="11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 t="e">
        <f t="shared" si="2"/>
        <v>#DIV/0!</v>
      </c>
      <c r="AD11" s="8">
        <f t="shared" si="3"/>
        <v>0</v>
      </c>
      <c r="AE11" s="8">
        <f t="shared" si="4"/>
        <v>0</v>
      </c>
      <c r="AF11" s="8" t="e">
        <f t="shared" si="5"/>
        <v>#DIV/0!</v>
      </c>
      <c r="AG11" s="8"/>
      <c r="AH11" s="25" t="e">
        <f t="shared" si="6"/>
        <v>#DIV/0!</v>
      </c>
      <c r="AI11" s="25" t="e">
        <f t="shared" si="7"/>
        <v>#DIV/0!</v>
      </c>
      <c r="AJ11" s="25" t="e">
        <f t="shared" si="8"/>
        <v>#DIV/0!</v>
      </c>
      <c r="AK11" s="8" t="e">
        <f t="shared" si="9"/>
        <v>#DIV/0!</v>
      </c>
    </row>
    <row r="12" spans="1:37" ht="15.75" x14ac:dyDescent="0.25">
      <c r="A12" s="28" t="s">
        <v>466</v>
      </c>
      <c r="B12" s="10" t="s">
        <v>166</v>
      </c>
      <c r="C12" s="11" t="s">
        <v>167</v>
      </c>
      <c r="D12" s="11" t="s">
        <v>168</v>
      </c>
      <c r="E12" s="11" t="s">
        <v>169</v>
      </c>
      <c r="F12" s="12"/>
      <c r="G12" s="11" t="s">
        <v>170</v>
      </c>
      <c r="H12" s="13">
        <f t="shared" si="10"/>
        <v>0.10624999999999998</v>
      </c>
      <c r="I12" s="11" t="s">
        <v>92</v>
      </c>
      <c r="J12" s="11">
        <v>6</v>
      </c>
      <c r="K12" s="11">
        <v>10</v>
      </c>
      <c r="L12" s="12"/>
      <c r="M12" s="11">
        <v>12</v>
      </c>
      <c r="N12" s="13">
        <f t="shared" si="11"/>
        <v>0.1484375</v>
      </c>
      <c r="O12" s="11" t="s">
        <v>171</v>
      </c>
      <c r="P12" s="11" t="s">
        <v>172</v>
      </c>
      <c r="Q12" s="11" t="s">
        <v>173</v>
      </c>
      <c r="R12" s="11" t="s">
        <v>174</v>
      </c>
      <c r="S12" s="12"/>
      <c r="T12" s="12"/>
      <c r="U12" s="11" t="s">
        <v>175</v>
      </c>
      <c r="V12" s="11">
        <v>4</v>
      </c>
      <c r="W12" s="11" t="s">
        <v>176</v>
      </c>
      <c r="X12" s="11" t="s">
        <v>177</v>
      </c>
      <c r="Y12" s="11" t="s">
        <v>178</v>
      </c>
      <c r="Z12" s="12"/>
      <c r="AA12" s="12"/>
      <c r="AB12" s="12"/>
      <c r="AC12" s="11">
        <f t="shared" si="2"/>
        <v>0.34425</v>
      </c>
      <c r="AD12" s="11">
        <f t="shared" si="3"/>
        <v>0</v>
      </c>
      <c r="AE12" s="11">
        <f t="shared" si="4"/>
        <v>0</v>
      </c>
      <c r="AF12" s="11">
        <f t="shared" si="5"/>
        <v>810.94553376906322</v>
      </c>
      <c r="AG12" s="14" t="e">
        <f>X12/AD12</f>
        <v>#DIV/0!</v>
      </c>
      <c r="AH12" s="14" t="e">
        <f t="shared" si="6"/>
        <v>#DIV/0!</v>
      </c>
      <c r="AI12" s="14" t="e">
        <f t="shared" si="7"/>
        <v>#DIV/0!</v>
      </c>
      <c r="AJ12" s="14" t="e">
        <f t="shared" si="8"/>
        <v>#DIV/0!</v>
      </c>
      <c r="AK12" s="11">
        <f t="shared" si="9"/>
        <v>5.44971098265896</v>
      </c>
    </row>
    <row r="13" spans="1:37" ht="15.75" x14ac:dyDescent="0.25">
      <c r="A13" s="28" t="s">
        <v>466</v>
      </c>
      <c r="B13" s="7" t="s">
        <v>179</v>
      </c>
      <c r="C13" s="8">
        <v>0</v>
      </c>
      <c r="D13" s="8">
        <v>0</v>
      </c>
      <c r="E13" s="8">
        <v>0</v>
      </c>
      <c r="F13" s="8"/>
      <c r="G13" s="8"/>
      <c r="H13" s="9">
        <f t="shared" si="10"/>
        <v>0</v>
      </c>
      <c r="I13" s="8"/>
      <c r="J13" s="8"/>
      <c r="K13" s="8"/>
      <c r="L13" s="8"/>
      <c r="M13" s="8"/>
      <c r="N13" s="9">
        <f t="shared" si="1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 t="e">
        <f t="shared" si="2"/>
        <v>#DIV/0!</v>
      </c>
      <c r="AD13" s="8">
        <f t="shared" si="3"/>
        <v>0</v>
      </c>
      <c r="AE13" s="8">
        <f t="shared" si="4"/>
        <v>0</v>
      </c>
      <c r="AF13" s="8" t="e">
        <f t="shared" si="5"/>
        <v>#DIV/0!</v>
      </c>
      <c r="AG13" s="25"/>
      <c r="AH13" s="25" t="e">
        <f t="shared" si="6"/>
        <v>#DIV/0!</v>
      </c>
      <c r="AI13" s="25" t="e">
        <f t="shared" si="7"/>
        <v>#DIV/0!</v>
      </c>
      <c r="AJ13" s="25" t="e">
        <f t="shared" si="8"/>
        <v>#DIV/0!</v>
      </c>
      <c r="AK13" s="8" t="e">
        <f t="shared" si="9"/>
        <v>#DIV/0!</v>
      </c>
    </row>
    <row r="14" spans="1:37" ht="15.75" x14ac:dyDescent="0.25">
      <c r="A14" s="28" t="s">
        <v>466</v>
      </c>
      <c r="B14" s="10" t="s">
        <v>180</v>
      </c>
      <c r="C14" s="11" t="s">
        <v>167</v>
      </c>
      <c r="D14" s="11" t="s">
        <v>181</v>
      </c>
      <c r="E14" s="11" t="s">
        <v>182</v>
      </c>
      <c r="F14" s="12"/>
      <c r="G14" s="11" t="s">
        <v>183</v>
      </c>
      <c r="H14" s="13">
        <f t="shared" si="10"/>
        <v>9.0624999999999983E-2</v>
      </c>
      <c r="I14" s="11" t="s">
        <v>92</v>
      </c>
      <c r="J14" s="11">
        <v>8</v>
      </c>
      <c r="K14" s="11">
        <v>9</v>
      </c>
      <c r="L14" s="12"/>
      <c r="M14" s="11">
        <v>12</v>
      </c>
      <c r="N14" s="13">
        <f t="shared" si="11"/>
        <v>0.1484375</v>
      </c>
      <c r="O14" s="11" t="s">
        <v>184</v>
      </c>
      <c r="P14" s="11" t="s">
        <v>185</v>
      </c>
      <c r="Q14" s="11" t="s">
        <v>186</v>
      </c>
      <c r="R14" s="11" t="s">
        <v>187</v>
      </c>
      <c r="S14" s="11" t="s">
        <v>188</v>
      </c>
      <c r="T14" s="11" t="s">
        <v>189</v>
      </c>
      <c r="U14" s="11" t="s">
        <v>190</v>
      </c>
      <c r="V14" s="11">
        <v>6</v>
      </c>
      <c r="W14" s="11" t="s">
        <v>191</v>
      </c>
      <c r="X14" s="11" t="s">
        <v>192</v>
      </c>
      <c r="Y14" s="11" t="s">
        <v>193</v>
      </c>
      <c r="Z14" s="12"/>
      <c r="AA14" s="12"/>
      <c r="AB14" s="12"/>
      <c r="AC14" s="11">
        <f t="shared" si="2"/>
        <v>0.28283333333333333</v>
      </c>
      <c r="AD14" s="11">
        <f t="shared" si="3"/>
        <v>0</v>
      </c>
      <c r="AE14" s="11">
        <f t="shared" si="4"/>
        <v>0</v>
      </c>
      <c r="AF14" s="11">
        <f t="shared" si="5"/>
        <v>1246.4230995875073</v>
      </c>
      <c r="AG14" s="14" t="e">
        <f t="shared" ref="AG14:AG21" si="12">X14/AD14</f>
        <v>#DIV/0!</v>
      </c>
      <c r="AH14" s="14" t="e">
        <f t="shared" si="6"/>
        <v>#DIV/0!</v>
      </c>
      <c r="AI14" s="14" t="e">
        <f t="shared" si="7"/>
        <v>#DIV/0!</v>
      </c>
      <c r="AJ14" s="14" t="e">
        <f t="shared" si="8"/>
        <v>#DIV/0!</v>
      </c>
      <c r="AK14" s="11">
        <f t="shared" si="9"/>
        <v>9.5878962536023078</v>
      </c>
    </row>
    <row r="15" spans="1:37" ht="15.75" x14ac:dyDescent="0.25">
      <c r="A15" s="28" t="s">
        <v>466</v>
      </c>
      <c r="B15" s="10" t="s">
        <v>194</v>
      </c>
      <c r="C15" s="11" t="s">
        <v>195</v>
      </c>
      <c r="D15" s="11">
        <v>22</v>
      </c>
      <c r="E15" s="11" t="s">
        <v>196</v>
      </c>
      <c r="F15" s="12"/>
      <c r="G15" s="11" t="s">
        <v>197</v>
      </c>
      <c r="H15" s="13">
        <f t="shared" si="10"/>
        <v>0.14218749999999997</v>
      </c>
      <c r="I15" s="11">
        <v>2</v>
      </c>
      <c r="J15" s="11">
        <v>9</v>
      </c>
      <c r="K15" s="11">
        <v>10</v>
      </c>
      <c r="L15" s="12"/>
      <c r="M15" s="11">
        <v>12</v>
      </c>
      <c r="N15" s="13">
        <f t="shared" si="11"/>
        <v>0.15625</v>
      </c>
      <c r="O15" s="11" t="s">
        <v>198</v>
      </c>
      <c r="P15" s="11" t="s">
        <v>199</v>
      </c>
      <c r="Q15" s="11" t="s">
        <v>200</v>
      </c>
      <c r="R15" s="11">
        <v>6</v>
      </c>
      <c r="S15" s="11" t="s">
        <v>201</v>
      </c>
      <c r="T15" s="11" t="s">
        <v>202</v>
      </c>
      <c r="U15" s="11" t="s">
        <v>203</v>
      </c>
      <c r="V15" s="11">
        <v>5</v>
      </c>
      <c r="W15" s="11" t="s">
        <v>204</v>
      </c>
      <c r="X15" s="11" t="s">
        <v>205</v>
      </c>
      <c r="Y15" s="11" t="s">
        <v>206</v>
      </c>
      <c r="Z15" s="12"/>
      <c r="AA15" s="12"/>
      <c r="AB15" s="12"/>
      <c r="AC15" s="11">
        <f t="shared" si="2"/>
        <v>0.50540000000000007</v>
      </c>
      <c r="AD15" s="11">
        <f t="shared" si="3"/>
        <v>0</v>
      </c>
      <c r="AE15" s="11">
        <f t="shared" si="4"/>
        <v>0</v>
      </c>
      <c r="AF15" s="11">
        <f t="shared" si="5"/>
        <v>1026.0763751483971</v>
      </c>
      <c r="AG15" s="14" t="e">
        <f t="shared" si="12"/>
        <v>#DIV/0!</v>
      </c>
      <c r="AH15" s="14" t="e">
        <f t="shared" si="6"/>
        <v>#DIV/0!</v>
      </c>
      <c r="AI15" s="14" t="e">
        <f t="shared" si="7"/>
        <v>#DIV/0!</v>
      </c>
      <c r="AJ15" s="14" t="e">
        <f t="shared" si="8"/>
        <v>#DIV/0!</v>
      </c>
      <c r="AK15" s="11">
        <f t="shared" si="9"/>
        <v>15.372781065088766</v>
      </c>
    </row>
    <row r="16" spans="1:37" ht="15.75" x14ac:dyDescent="0.25">
      <c r="A16" s="28" t="s">
        <v>466</v>
      </c>
      <c r="B16" s="10" t="s">
        <v>92</v>
      </c>
      <c r="C16" s="11" t="s">
        <v>207</v>
      </c>
      <c r="D16" s="11" t="s">
        <v>208</v>
      </c>
      <c r="E16" s="11" t="s">
        <v>209</v>
      </c>
      <c r="F16" s="12"/>
      <c r="G16" s="11" t="s">
        <v>210</v>
      </c>
      <c r="H16" s="13">
        <f t="shared" si="10"/>
        <v>0.16250000000000001</v>
      </c>
      <c r="I16" s="11" t="s">
        <v>92</v>
      </c>
      <c r="J16" s="11">
        <v>8</v>
      </c>
      <c r="K16" s="11" t="s">
        <v>211</v>
      </c>
      <c r="L16" s="12"/>
      <c r="M16" s="11">
        <v>13</v>
      </c>
      <c r="N16" s="13">
        <f t="shared" si="11"/>
        <v>0.1640625</v>
      </c>
      <c r="O16" s="11" t="s">
        <v>212</v>
      </c>
      <c r="P16" s="11" t="s">
        <v>213</v>
      </c>
      <c r="Q16" s="11" t="s">
        <v>127</v>
      </c>
      <c r="R16" s="12"/>
      <c r="S16" s="11" t="s">
        <v>214</v>
      </c>
      <c r="T16" s="11" t="s">
        <v>215</v>
      </c>
      <c r="U16" s="11" t="s">
        <v>216</v>
      </c>
      <c r="V16" s="11">
        <v>5</v>
      </c>
      <c r="W16" s="11" t="s">
        <v>217</v>
      </c>
      <c r="X16" s="11" t="s">
        <v>218</v>
      </c>
      <c r="Y16" s="11" t="s">
        <v>219</v>
      </c>
      <c r="Z16" s="12"/>
      <c r="AA16" s="12"/>
      <c r="AB16" s="12"/>
      <c r="AC16" s="11">
        <f t="shared" si="2"/>
        <v>0.18280000000000002</v>
      </c>
      <c r="AD16" s="11">
        <f t="shared" si="3"/>
        <v>0</v>
      </c>
      <c r="AE16" s="11">
        <f t="shared" si="4"/>
        <v>0</v>
      </c>
      <c r="AF16" s="11">
        <f t="shared" si="5"/>
        <v>1006.515317286652</v>
      </c>
      <c r="AG16" s="14" t="e">
        <f t="shared" si="12"/>
        <v>#DIV/0!</v>
      </c>
      <c r="AH16" s="14" t="e">
        <f t="shared" si="6"/>
        <v>#DIV/0!</v>
      </c>
      <c r="AI16" s="14" t="e">
        <f t="shared" si="7"/>
        <v>#DIV/0!</v>
      </c>
      <c r="AJ16" s="14" t="e">
        <f t="shared" si="8"/>
        <v>#DIV/0!</v>
      </c>
      <c r="AK16" s="11">
        <f t="shared" si="9"/>
        <v>4.4727011494252871</v>
      </c>
    </row>
    <row r="17" spans="1:37" ht="15.75" x14ac:dyDescent="0.25">
      <c r="A17" s="28" t="s">
        <v>466</v>
      </c>
      <c r="B17" s="10" t="s">
        <v>220</v>
      </c>
      <c r="C17" s="11" t="s">
        <v>221</v>
      </c>
      <c r="D17" s="11" t="s">
        <v>222</v>
      </c>
      <c r="E17" s="11" t="s">
        <v>222</v>
      </c>
      <c r="F17" s="12"/>
      <c r="G17" s="11" t="s">
        <v>223</v>
      </c>
      <c r="H17" s="13">
        <f t="shared" si="10"/>
        <v>9.5312500000000022E-2</v>
      </c>
      <c r="I17" s="11">
        <v>2</v>
      </c>
      <c r="J17" s="11">
        <v>9</v>
      </c>
      <c r="K17" s="11">
        <v>11</v>
      </c>
      <c r="L17" s="12"/>
      <c r="M17" s="11" t="s">
        <v>224</v>
      </c>
      <c r="N17" s="13">
        <f t="shared" si="11"/>
        <v>0.1640625</v>
      </c>
      <c r="O17" s="11" t="s">
        <v>225</v>
      </c>
      <c r="P17" s="11" t="s">
        <v>226</v>
      </c>
      <c r="Q17" s="11" t="s">
        <v>227</v>
      </c>
      <c r="R17" s="11" t="s">
        <v>228</v>
      </c>
      <c r="S17" s="11" t="s">
        <v>229</v>
      </c>
      <c r="T17" s="11" t="s">
        <v>230</v>
      </c>
      <c r="U17" s="11" t="s">
        <v>231</v>
      </c>
      <c r="V17" s="11">
        <v>5</v>
      </c>
      <c r="W17" s="11" t="s">
        <v>232</v>
      </c>
      <c r="X17" s="11" t="s">
        <v>233</v>
      </c>
      <c r="Y17" s="14" t="s">
        <v>234</v>
      </c>
      <c r="Z17" s="12"/>
      <c r="AA17" s="12"/>
      <c r="AB17" s="12"/>
      <c r="AC17" s="11">
        <f t="shared" si="2"/>
        <v>0.46440000000000003</v>
      </c>
      <c r="AD17" s="11">
        <f t="shared" si="3"/>
        <v>0</v>
      </c>
      <c r="AE17" s="11">
        <f t="shared" si="4"/>
        <v>0</v>
      </c>
      <c r="AF17" s="11">
        <f t="shared" si="5"/>
        <v>933.09431524547801</v>
      </c>
      <c r="AG17" s="14" t="e">
        <f t="shared" si="12"/>
        <v>#DIV/0!</v>
      </c>
      <c r="AH17" s="14" t="e">
        <f t="shared" si="6"/>
        <v>#DIV/0!</v>
      </c>
      <c r="AI17" s="14" t="e">
        <f t="shared" si="7"/>
        <v>#DIV/0!</v>
      </c>
      <c r="AJ17" s="14" t="e">
        <f t="shared" si="8"/>
        <v>#DIV/0!</v>
      </c>
      <c r="AK17" s="11">
        <f t="shared" si="9"/>
        <v>33.206572769953034</v>
      </c>
    </row>
    <row r="18" spans="1:37" ht="15.75" x14ac:dyDescent="0.25">
      <c r="A18" s="28" t="s">
        <v>466</v>
      </c>
      <c r="B18" s="10" t="s">
        <v>235</v>
      </c>
      <c r="C18" s="11" t="s">
        <v>211</v>
      </c>
      <c r="D18" s="11" t="s">
        <v>134</v>
      </c>
      <c r="E18" s="11" t="s">
        <v>236</v>
      </c>
      <c r="F18" s="12"/>
      <c r="G18" s="11" t="s">
        <v>126</v>
      </c>
      <c r="H18" s="13">
        <f t="shared" si="10"/>
        <v>9.2187499999999978E-2</v>
      </c>
      <c r="I18" s="11">
        <v>2</v>
      </c>
      <c r="J18" s="11">
        <v>4</v>
      </c>
      <c r="K18" s="11">
        <v>9</v>
      </c>
      <c r="L18" s="12"/>
      <c r="M18" s="11">
        <v>1</v>
      </c>
      <c r="N18" s="13">
        <f t="shared" si="11"/>
        <v>-1.5625E-2</v>
      </c>
      <c r="O18" s="11" t="s">
        <v>237</v>
      </c>
      <c r="P18" s="11" t="s">
        <v>238</v>
      </c>
      <c r="Q18" s="11" t="s">
        <v>239</v>
      </c>
      <c r="R18" s="11" t="s">
        <v>110</v>
      </c>
      <c r="S18" s="11" t="s">
        <v>240</v>
      </c>
      <c r="T18" s="11" t="s">
        <v>241</v>
      </c>
      <c r="U18" s="11" t="s">
        <v>242</v>
      </c>
      <c r="V18" s="11">
        <v>4</v>
      </c>
      <c r="W18" s="11" t="s">
        <v>243</v>
      </c>
      <c r="X18" s="11" t="s">
        <v>244</v>
      </c>
      <c r="Y18" s="11" t="s">
        <v>245</v>
      </c>
      <c r="Z18" s="12"/>
      <c r="AA18" s="12"/>
      <c r="AB18" s="12"/>
      <c r="AC18" s="11">
        <f t="shared" si="2"/>
        <v>0.27274999999999999</v>
      </c>
      <c r="AD18" s="11">
        <f t="shared" si="3"/>
        <v>0</v>
      </c>
      <c r="AE18" s="11">
        <f t="shared" si="4"/>
        <v>0</v>
      </c>
      <c r="AF18" s="11">
        <f t="shared" si="5"/>
        <v>940.98258478460139</v>
      </c>
      <c r="AG18" s="14" t="e">
        <f t="shared" si="12"/>
        <v>#DIV/0!</v>
      </c>
      <c r="AH18" s="14" t="e">
        <f t="shared" si="6"/>
        <v>#DIV/0!</v>
      </c>
      <c r="AI18" s="14" t="e">
        <f t="shared" si="7"/>
        <v>#DIV/0!</v>
      </c>
      <c r="AJ18" s="14" t="e">
        <f t="shared" si="8"/>
        <v>#DIV/0!</v>
      </c>
      <c r="AK18" s="11">
        <f t="shared" si="9"/>
        <v>3.8241869918699178</v>
      </c>
    </row>
    <row r="19" spans="1:37" ht="15.75" x14ac:dyDescent="0.25">
      <c r="A19" s="28" t="s">
        <v>466</v>
      </c>
      <c r="B19" s="7" t="s">
        <v>246</v>
      </c>
      <c r="C19" s="8">
        <v>0</v>
      </c>
      <c r="D19" s="8">
        <v>0</v>
      </c>
      <c r="E19" s="8">
        <v>0</v>
      </c>
      <c r="F19" s="8"/>
      <c r="G19" s="8"/>
      <c r="H19" s="9">
        <f t="shared" si="10"/>
        <v>0</v>
      </c>
      <c r="I19" s="8"/>
      <c r="J19" s="8"/>
      <c r="K19" s="8"/>
      <c r="L19" s="8"/>
      <c r="M19" s="8"/>
      <c r="N19" s="9">
        <f t="shared" si="11"/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e">
        <f t="shared" si="2"/>
        <v>#DIV/0!</v>
      </c>
      <c r="AD19" s="8">
        <f t="shared" si="3"/>
        <v>0</v>
      </c>
      <c r="AE19" s="8">
        <f t="shared" si="4"/>
        <v>0</v>
      </c>
      <c r="AF19" s="8" t="e">
        <f t="shared" si="5"/>
        <v>#DIV/0!</v>
      </c>
      <c r="AG19" s="8" t="e">
        <f t="shared" si="12"/>
        <v>#DIV/0!</v>
      </c>
      <c r="AH19" s="25" t="e">
        <f t="shared" si="6"/>
        <v>#DIV/0!</v>
      </c>
      <c r="AI19" s="25" t="e">
        <f t="shared" si="7"/>
        <v>#DIV/0!</v>
      </c>
      <c r="AJ19" s="25" t="e">
        <f t="shared" si="8"/>
        <v>#DIV/0!</v>
      </c>
      <c r="AK19" s="8" t="e">
        <f t="shared" si="9"/>
        <v>#DIV/0!</v>
      </c>
    </row>
    <row r="20" spans="1:37" ht="15.75" x14ac:dyDescent="0.25">
      <c r="A20" s="28" t="s">
        <v>466</v>
      </c>
      <c r="B20" s="10" t="s">
        <v>247</v>
      </c>
      <c r="C20" s="11" t="s">
        <v>167</v>
      </c>
      <c r="D20" s="11" t="s">
        <v>248</v>
      </c>
      <c r="E20" s="11" t="s">
        <v>249</v>
      </c>
      <c r="F20" s="12"/>
      <c r="G20" s="11" t="s">
        <v>250</v>
      </c>
      <c r="H20" s="13">
        <f t="shared" si="10"/>
        <v>0.10781250000000001</v>
      </c>
      <c r="I20" s="11" t="s">
        <v>92</v>
      </c>
      <c r="J20" s="11">
        <v>7</v>
      </c>
      <c r="K20" s="11">
        <v>9</v>
      </c>
      <c r="L20" s="12"/>
      <c r="M20" s="11" t="s">
        <v>224</v>
      </c>
      <c r="N20" s="13">
        <f t="shared" si="11"/>
        <v>0.15625</v>
      </c>
      <c r="O20" s="11" t="s">
        <v>251</v>
      </c>
      <c r="P20" s="11" t="s">
        <v>252</v>
      </c>
      <c r="Q20" s="11">
        <v>19</v>
      </c>
      <c r="R20" s="11" t="s">
        <v>253</v>
      </c>
      <c r="S20" s="11" t="s">
        <v>254</v>
      </c>
      <c r="T20" s="11" t="s">
        <v>255</v>
      </c>
      <c r="U20" s="11" t="s">
        <v>256</v>
      </c>
      <c r="V20" s="11">
        <v>5</v>
      </c>
      <c r="W20" s="11" t="s">
        <v>257</v>
      </c>
      <c r="X20" s="11" t="s">
        <v>258</v>
      </c>
      <c r="Y20" s="11" t="s">
        <v>259</v>
      </c>
      <c r="Z20" s="12"/>
      <c r="AA20" s="12"/>
      <c r="AB20" s="12"/>
      <c r="AC20" s="11">
        <f t="shared" si="2"/>
        <v>0.32979999999999998</v>
      </c>
      <c r="AD20" s="11">
        <f t="shared" si="3"/>
        <v>0</v>
      </c>
      <c r="AE20" s="11">
        <f t="shared" si="4"/>
        <v>0</v>
      </c>
      <c r="AF20" s="11">
        <f t="shared" si="5"/>
        <v>1127.3620375985445</v>
      </c>
      <c r="AG20" s="14" t="e">
        <f t="shared" si="12"/>
        <v>#DIV/0!</v>
      </c>
      <c r="AH20" s="14" t="e">
        <f t="shared" si="6"/>
        <v>#DIV/0!</v>
      </c>
      <c r="AI20" s="14" t="e">
        <f t="shared" si="7"/>
        <v>#DIV/0!</v>
      </c>
      <c r="AJ20" s="14" t="e">
        <f t="shared" si="8"/>
        <v>#DIV/0!</v>
      </c>
      <c r="AK20" s="11">
        <f t="shared" si="9"/>
        <v>8.8732970027247973</v>
      </c>
    </row>
    <row r="21" spans="1:37" ht="15.75" customHeight="1" x14ac:dyDescent="0.25">
      <c r="A21" s="28" t="s">
        <v>466</v>
      </c>
      <c r="B21" s="10" t="s">
        <v>260</v>
      </c>
      <c r="C21" s="11" t="s">
        <v>261</v>
      </c>
      <c r="D21" s="11" t="s">
        <v>262</v>
      </c>
      <c r="E21" s="11" t="s">
        <v>262</v>
      </c>
      <c r="F21" s="12"/>
      <c r="G21" s="11" t="s">
        <v>263</v>
      </c>
      <c r="H21" s="13">
        <f t="shared" si="10"/>
        <v>0.14999999999999997</v>
      </c>
      <c r="I21" s="11" t="s">
        <v>92</v>
      </c>
      <c r="J21" s="11">
        <v>8</v>
      </c>
      <c r="K21" s="11" t="s">
        <v>211</v>
      </c>
      <c r="L21" s="12"/>
      <c r="M21" s="11" t="s">
        <v>224</v>
      </c>
      <c r="N21" s="13">
        <f t="shared" si="11"/>
        <v>0.15625</v>
      </c>
      <c r="O21" s="11" t="s">
        <v>264</v>
      </c>
      <c r="P21" s="11" t="s">
        <v>265</v>
      </c>
      <c r="Q21" s="11" t="s">
        <v>125</v>
      </c>
      <c r="R21" s="11">
        <v>9</v>
      </c>
      <c r="S21" s="12"/>
      <c r="T21" s="12"/>
      <c r="U21" s="11" t="s">
        <v>266</v>
      </c>
      <c r="V21" s="11">
        <v>6</v>
      </c>
      <c r="W21" s="11" t="s">
        <v>267</v>
      </c>
      <c r="X21" s="11" t="s">
        <v>268</v>
      </c>
      <c r="Y21" s="11" t="s">
        <v>269</v>
      </c>
      <c r="Z21" s="12"/>
      <c r="AA21" s="12"/>
      <c r="AB21" s="12"/>
      <c r="AC21" s="11">
        <f t="shared" si="2"/>
        <v>0.29333333333333333</v>
      </c>
      <c r="AD21" s="11">
        <f t="shared" si="3"/>
        <v>0</v>
      </c>
      <c r="AE21" s="11">
        <f t="shared" si="4"/>
        <v>0</v>
      </c>
      <c r="AF21" s="11">
        <f t="shared" si="5"/>
        <v>1426.0875000000001</v>
      </c>
      <c r="AG21" s="14" t="e">
        <f t="shared" si="12"/>
        <v>#DIV/0!</v>
      </c>
      <c r="AH21" s="14" t="e">
        <f t="shared" si="6"/>
        <v>#DIV/0!</v>
      </c>
      <c r="AI21" s="14" t="e">
        <f t="shared" si="7"/>
        <v>#DIV/0!</v>
      </c>
      <c r="AJ21" s="14" t="e">
        <f t="shared" si="8"/>
        <v>#DIV/0!</v>
      </c>
      <c r="AK21" s="11">
        <f t="shared" si="9"/>
        <v>7.5223880597014938</v>
      </c>
    </row>
    <row r="22" spans="1:37" ht="15.75" customHeight="1" x14ac:dyDescent="0.25">
      <c r="A22" s="28" t="s">
        <v>467</v>
      </c>
      <c r="B22" s="7" t="s">
        <v>270</v>
      </c>
      <c r="C22" s="8">
        <v>0</v>
      </c>
      <c r="D22" s="8">
        <v>0</v>
      </c>
      <c r="E22" s="8">
        <v>0</v>
      </c>
      <c r="F22" s="8"/>
      <c r="G22" s="8"/>
      <c r="H22" s="9">
        <f t="shared" si="10"/>
        <v>0</v>
      </c>
      <c r="I22" s="8"/>
      <c r="J22" s="8"/>
      <c r="K22" s="8"/>
      <c r="L22" s="8"/>
      <c r="M22" s="8"/>
      <c r="N22" s="9">
        <f t="shared" si="11"/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 t="s">
        <v>271</v>
      </c>
      <c r="AB22" s="8"/>
      <c r="AC22" s="8" t="e">
        <f t="shared" si="2"/>
        <v>#DIV/0!</v>
      </c>
      <c r="AD22" s="8">
        <f t="shared" si="3"/>
        <v>0</v>
      </c>
      <c r="AE22" s="8">
        <f t="shared" si="4"/>
        <v>0</v>
      </c>
      <c r="AF22" s="8" t="e">
        <f t="shared" si="5"/>
        <v>#DIV/0!</v>
      </c>
      <c r="AG22" s="25"/>
      <c r="AH22" s="25" t="e">
        <f t="shared" si="6"/>
        <v>#DIV/0!</v>
      </c>
      <c r="AI22" s="25" t="e">
        <f t="shared" si="7"/>
        <v>#DIV/0!</v>
      </c>
      <c r="AJ22" s="25" t="e">
        <f t="shared" si="8"/>
        <v>#DIV/0!</v>
      </c>
      <c r="AK22" s="8" t="e">
        <f t="shared" si="9"/>
        <v>#DIV/0!</v>
      </c>
    </row>
    <row r="23" spans="1:37" ht="15.75" customHeight="1" x14ac:dyDescent="0.25">
      <c r="A23" s="28" t="s">
        <v>467</v>
      </c>
      <c r="B23" s="16" t="s">
        <v>272</v>
      </c>
      <c r="C23" s="17" t="s">
        <v>273</v>
      </c>
      <c r="D23" s="17" t="s">
        <v>224</v>
      </c>
      <c r="E23" s="17" t="s">
        <v>224</v>
      </c>
      <c r="F23" s="17"/>
      <c r="G23" s="17" t="s">
        <v>91</v>
      </c>
      <c r="H23" s="18">
        <f t="shared" si="10"/>
        <v>3.4375000000000017E-2</v>
      </c>
      <c r="I23" s="17">
        <v>2</v>
      </c>
      <c r="J23" s="17">
        <v>5</v>
      </c>
      <c r="K23" s="17" t="s">
        <v>274</v>
      </c>
      <c r="L23" s="17"/>
      <c r="M23" s="17" t="s">
        <v>128</v>
      </c>
      <c r="N23" s="18">
        <f t="shared" si="11"/>
        <v>2.34375E-2</v>
      </c>
      <c r="O23" s="17" t="s">
        <v>275</v>
      </c>
      <c r="P23" s="17" t="s">
        <v>276</v>
      </c>
      <c r="Q23" s="17" t="s">
        <v>277</v>
      </c>
      <c r="R23" s="17" t="s">
        <v>278</v>
      </c>
      <c r="S23" s="17"/>
      <c r="T23" s="17"/>
      <c r="U23" s="17"/>
      <c r="V23" s="17">
        <v>0</v>
      </c>
      <c r="W23" s="17"/>
      <c r="X23" s="17"/>
      <c r="Y23" s="17"/>
      <c r="Z23" s="17"/>
      <c r="AA23" s="17" t="s">
        <v>123</v>
      </c>
      <c r="AB23" s="19">
        <v>43747</v>
      </c>
      <c r="AC23" s="17" t="e">
        <f t="shared" si="2"/>
        <v>#DIV/0!</v>
      </c>
      <c r="AD23" s="17">
        <f t="shared" si="3"/>
        <v>0</v>
      </c>
      <c r="AE23" s="17">
        <f t="shared" si="4"/>
        <v>0</v>
      </c>
      <c r="AF23" s="17" t="e">
        <f t="shared" si="5"/>
        <v>#DIV/0!</v>
      </c>
      <c r="AG23" s="20" t="e">
        <f t="shared" ref="AG23:AG29" si="13">X23/AD23</f>
        <v>#DIV/0!</v>
      </c>
      <c r="AH23" s="20" t="e">
        <f t="shared" si="6"/>
        <v>#DIV/0!</v>
      </c>
      <c r="AI23" s="20" t="e">
        <f t="shared" si="7"/>
        <v>#DIV/0!</v>
      </c>
      <c r="AJ23" s="20" t="e">
        <f t="shared" si="8"/>
        <v>#DIV/0!</v>
      </c>
      <c r="AK23" s="17" t="e">
        <f t="shared" si="9"/>
        <v>#DIV/0!</v>
      </c>
    </row>
    <row r="24" spans="1:37" ht="15.75" customHeight="1" x14ac:dyDescent="0.25">
      <c r="A24" s="28" t="s">
        <v>467</v>
      </c>
      <c r="B24" s="10" t="s">
        <v>279</v>
      </c>
      <c r="C24" s="11" t="s">
        <v>280</v>
      </c>
      <c r="D24" s="11" t="s">
        <v>281</v>
      </c>
      <c r="E24" s="11" t="s">
        <v>135</v>
      </c>
      <c r="F24" s="12"/>
      <c r="G24" s="11" t="s">
        <v>135</v>
      </c>
      <c r="H24" s="13">
        <f t="shared" si="10"/>
        <v>2.6562500000000017E-2</v>
      </c>
      <c r="I24" s="11">
        <v>2</v>
      </c>
      <c r="J24" s="11">
        <v>5</v>
      </c>
      <c r="K24" s="11">
        <v>8</v>
      </c>
      <c r="L24" s="12"/>
      <c r="M24" s="11" t="s">
        <v>274</v>
      </c>
      <c r="N24" s="13">
        <f t="shared" si="11"/>
        <v>3.90625E-2</v>
      </c>
      <c r="O24" s="11" t="s">
        <v>282</v>
      </c>
      <c r="P24" s="11" t="s">
        <v>283</v>
      </c>
      <c r="Q24" s="11">
        <v>13</v>
      </c>
      <c r="R24" s="11" t="s">
        <v>284</v>
      </c>
      <c r="S24" s="11" t="s">
        <v>285</v>
      </c>
      <c r="T24" s="11" t="s">
        <v>286</v>
      </c>
      <c r="U24" s="11" t="s">
        <v>287</v>
      </c>
      <c r="V24" s="11">
        <v>1</v>
      </c>
      <c r="W24" s="11" t="s">
        <v>288</v>
      </c>
      <c r="X24" s="11" t="s">
        <v>289</v>
      </c>
      <c r="Y24" s="11" t="s">
        <v>290</v>
      </c>
      <c r="Z24" s="12"/>
      <c r="AA24" s="12"/>
      <c r="AB24" s="15">
        <v>43747</v>
      </c>
      <c r="AC24" s="11">
        <f t="shared" si="2"/>
        <v>2.9000000000000001E-2</v>
      </c>
      <c r="AD24" s="11">
        <f t="shared" si="3"/>
        <v>0</v>
      </c>
      <c r="AE24" s="11">
        <f t="shared" si="4"/>
        <v>0</v>
      </c>
      <c r="AF24" s="11">
        <f t="shared" si="5"/>
        <v>150.68965517241378</v>
      </c>
      <c r="AG24" s="14" t="e">
        <f t="shared" si="13"/>
        <v>#DIV/0!</v>
      </c>
      <c r="AH24" s="14" t="e">
        <f t="shared" si="6"/>
        <v>#DIV/0!</v>
      </c>
      <c r="AI24" s="14" t="e">
        <f t="shared" si="7"/>
        <v>#DIV/0!</v>
      </c>
      <c r="AJ24" s="14" t="e">
        <f t="shared" si="8"/>
        <v>#DIV/0!</v>
      </c>
      <c r="AK24" s="11">
        <f t="shared" si="9"/>
        <v>0.7735849056603773</v>
      </c>
    </row>
    <row r="25" spans="1:37" ht="15.75" customHeight="1" x14ac:dyDescent="0.25">
      <c r="A25" s="28" t="s">
        <v>467</v>
      </c>
      <c r="B25" s="10" t="s">
        <v>291</v>
      </c>
      <c r="C25" s="11">
        <v>15</v>
      </c>
      <c r="D25" s="11" t="s">
        <v>167</v>
      </c>
      <c r="E25" s="11" t="s">
        <v>167</v>
      </c>
      <c r="F25" s="12"/>
      <c r="G25" s="11" t="s">
        <v>292</v>
      </c>
      <c r="H25" s="13">
        <f t="shared" si="10"/>
        <v>3.4374999999999989E-2</v>
      </c>
      <c r="I25" s="11" t="s">
        <v>92</v>
      </c>
      <c r="J25" s="11">
        <v>4</v>
      </c>
      <c r="K25" s="11" t="s">
        <v>147</v>
      </c>
      <c r="L25" s="12"/>
      <c r="M25" s="11" t="s">
        <v>274</v>
      </c>
      <c r="N25" s="13">
        <f t="shared" si="11"/>
        <v>3.125E-2</v>
      </c>
      <c r="O25" s="11" t="s">
        <v>293</v>
      </c>
      <c r="P25" s="11" t="s">
        <v>294</v>
      </c>
      <c r="Q25" s="11" t="s">
        <v>295</v>
      </c>
      <c r="R25" s="11" t="s">
        <v>296</v>
      </c>
      <c r="S25" s="11" t="s">
        <v>297</v>
      </c>
      <c r="T25" s="11" t="s">
        <v>298</v>
      </c>
      <c r="U25" s="11" t="s">
        <v>299</v>
      </c>
      <c r="V25" s="11">
        <v>2</v>
      </c>
      <c r="W25" s="11" t="s">
        <v>300</v>
      </c>
      <c r="X25" s="11" t="s">
        <v>301</v>
      </c>
      <c r="Y25" s="11" t="s">
        <v>302</v>
      </c>
      <c r="Z25" s="12"/>
      <c r="AA25" s="12"/>
      <c r="AB25" s="12"/>
      <c r="AC25" s="11">
        <f t="shared" si="2"/>
        <v>9.0499999999999997E-2</v>
      </c>
      <c r="AD25" s="11">
        <f t="shared" si="3"/>
        <v>0</v>
      </c>
      <c r="AE25" s="11">
        <f t="shared" si="4"/>
        <v>0</v>
      </c>
      <c r="AF25" s="11">
        <f t="shared" si="5"/>
        <v>350.86187845303868</v>
      </c>
      <c r="AG25" s="14" t="e">
        <f t="shared" si="13"/>
        <v>#DIV/0!</v>
      </c>
      <c r="AH25" s="14" t="e">
        <f t="shared" si="6"/>
        <v>#DIV/0!</v>
      </c>
      <c r="AI25" s="14" t="e">
        <f t="shared" si="7"/>
        <v>#DIV/0!</v>
      </c>
      <c r="AJ25" s="14" t="e">
        <f t="shared" si="8"/>
        <v>#DIV/0!</v>
      </c>
      <c r="AK25" s="11">
        <f t="shared" si="9"/>
        <v>0.85895627644569805</v>
      </c>
    </row>
    <row r="26" spans="1:37" ht="15.75" customHeight="1" x14ac:dyDescent="0.25">
      <c r="A26" s="28" t="s">
        <v>467</v>
      </c>
      <c r="B26" s="16" t="s">
        <v>128</v>
      </c>
      <c r="C26" s="17" t="s">
        <v>167</v>
      </c>
      <c r="D26" s="17">
        <v>17</v>
      </c>
      <c r="E26" s="17">
        <v>17</v>
      </c>
      <c r="F26" s="17"/>
      <c r="G26" s="17" t="s">
        <v>292</v>
      </c>
      <c r="H26" s="18">
        <f t="shared" si="10"/>
        <v>2.8124999999999983E-2</v>
      </c>
      <c r="I26" s="17" t="s">
        <v>92</v>
      </c>
      <c r="J26" s="17">
        <v>6</v>
      </c>
      <c r="K26" s="17" t="s">
        <v>303</v>
      </c>
      <c r="L26" s="17"/>
      <c r="M26" s="17">
        <v>5</v>
      </c>
      <c r="N26" s="18">
        <f t="shared" si="11"/>
        <v>3.90625E-2</v>
      </c>
      <c r="O26" s="17" t="s">
        <v>304</v>
      </c>
      <c r="P26" s="17" t="s">
        <v>305</v>
      </c>
      <c r="Q26" s="17" t="s">
        <v>146</v>
      </c>
      <c r="R26" s="17" t="s">
        <v>128</v>
      </c>
      <c r="S26" s="17" t="s">
        <v>162</v>
      </c>
      <c r="T26" s="17" t="s">
        <v>306</v>
      </c>
      <c r="U26" s="17"/>
      <c r="V26" s="17">
        <v>0</v>
      </c>
      <c r="W26" s="17"/>
      <c r="X26" s="17"/>
      <c r="Y26" s="17"/>
      <c r="Z26" s="17"/>
      <c r="AA26" s="17"/>
      <c r="AB26" s="19">
        <v>43747</v>
      </c>
      <c r="AC26" s="17" t="e">
        <f t="shared" si="2"/>
        <v>#DIV/0!</v>
      </c>
      <c r="AD26" s="17">
        <f t="shared" si="3"/>
        <v>0</v>
      </c>
      <c r="AE26" s="17">
        <f t="shared" si="4"/>
        <v>0</v>
      </c>
      <c r="AF26" s="17" t="e">
        <f t="shared" si="5"/>
        <v>#DIV/0!</v>
      </c>
      <c r="AG26" s="20" t="e">
        <f t="shared" si="13"/>
        <v>#DIV/0!</v>
      </c>
      <c r="AH26" s="20" t="e">
        <f t="shared" si="6"/>
        <v>#DIV/0!</v>
      </c>
      <c r="AI26" s="20" t="e">
        <f t="shared" si="7"/>
        <v>#DIV/0!</v>
      </c>
      <c r="AJ26" s="20" t="e">
        <f t="shared" si="8"/>
        <v>#DIV/0!</v>
      </c>
      <c r="AK26" s="17" t="e">
        <f t="shared" si="9"/>
        <v>#DIV/0!</v>
      </c>
    </row>
    <row r="27" spans="1:37" ht="15.75" customHeight="1" x14ac:dyDescent="0.25">
      <c r="A27" s="28" t="s">
        <v>467</v>
      </c>
      <c r="B27" s="10" t="s">
        <v>307</v>
      </c>
      <c r="C27" s="11" t="s">
        <v>126</v>
      </c>
      <c r="D27" s="11">
        <v>17</v>
      </c>
      <c r="E27" s="11" t="s">
        <v>292</v>
      </c>
      <c r="F27" s="12"/>
      <c r="G27" s="11" t="s">
        <v>292</v>
      </c>
      <c r="H27" s="13">
        <f t="shared" si="10"/>
        <v>1.2500000000000011E-2</v>
      </c>
      <c r="I27" s="11" t="s">
        <v>92</v>
      </c>
      <c r="J27" s="11" t="s">
        <v>147</v>
      </c>
      <c r="K27" s="11">
        <v>5</v>
      </c>
      <c r="L27" s="12"/>
      <c r="M27" s="11">
        <v>5</v>
      </c>
      <c r="N27" s="13">
        <f t="shared" si="11"/>
        <v>3.90625E-2</v>
      </c>
      <c r="O27" s="11" t="s">
        <v>308</v>
      </c>
      <c r="P27" s="11" t="s">
        <v>309</v>
      </c>
      <c r="Q27" s="11" t="s">
        <v>154</v>
      </c>
      <c r="R27" s="11" t="s">
        <v>310</v>
      </c>
      <c r="S27" s="11" t="s">
        <v>311</v>
      </c>
      <c r="T27" s="11" t="s">
        <v>312</v>
      </c>
      <c r="U27" s="11" t="s">
        <v>313</v>
      </c>
      <c r="V27" s="11">
        <v>1</v>
      </c>
      <c r="W27" s="11" t="s">
        <v>314</v>
      </c>
      <c r="X27" s="11" t="s">
        <v>315</v>
      </c>
      <c r="Y27" s="11" t="s">
        <v>316</v>
      </c>
      <c r="Z27" s="12"/>
      <c r="AA27" s="12"/>
      <c r="AB27" s="12"/>
      <c r="AC27" s="11">
        <f t="shared" si="2"/>
        <v>5.6000000000000001E-2</v>
      </c>
      <c r="AD27" s="11">
        <f t="shared" si="3"/>
        <v>0</v>
      </c>
      <c r="AE27" s="11">
        <f t="shared" si="4"/>
        <v>0</v>
      </c>
      <c r="AF27" s="11">
        <f t="shared" si="5"/>
        <v>98.107142857142847</v>
      </c>
      <c r="AG27" s="14" t="e">
        <f t="shared" si="13"/>
        <v>#DIV/0!</v>
      </c>
      <c r="AH27" s="14" t="e">
        <f t="shared" si="6"/>
        <v>#DIV/0!</v>
      </c>
      <c r="AI27" s="14" t="e">
        <f t="shared" si="7"/>
        <v>#DIV/0!</v>
      </c>
      <c r="AJ27" s="14" t="e">
        <f t="shared" si="8"/>
        <v>#DIV/0!</v>
      </c>
      <c r="AK27" s="11">
        <f t="shared" si="9"/>
        <v>0.77876106194690253</v>
      </c>
    </row>
    <row r="28" spans="1:37" ht="15.75" customHeight="1" x14ac:dyDescent="0.25">
      <c r="A28" s="28" t="s">
        <v>467</v>
      </c>
      <c r="B28" s="16" t="s">
        <v>310</v>
      </c>
      <c r="C28" s="17" t="s">
        <v>317</v>
      </c>
      <c r="D28" s="17" t="s">
        <v>317</v>
      </c>
      <c r="E28" s="17" t="s">
        <v>146</v>
      </c>
      <c r="F28" s="17"/>
      <c r="G28" s="17" t="s">
        <v>318</v>
      </c>
      <c r="H28" s="18">
        <f t="shared" si="10"/>
        <v>9.3749999999999944E-3</v>
      </c>
      <c r="I28" s="17">
        <v>2</v>
      </c>
      <c r="J28" s="17" t="s">
        <v>278</v>
      </c>
      <c r="K28" s="17">
        <v>5</v>
      </c>
      <c r="L28" s="17"/>
      <c r="M28" s="17" t="s">
        <v>128</v>
      </c>
      <c r="N28" s="18">
        <f t="shared" si="11"/>
        <v>2.34375E-2</v>
      </c>
      <c r="O28" s="17" t="s">
        <v>319</v>
      </c>
      <c r="P28" s="17" t="s">
        <v>320</v>
      </c>
      <c r="Q28" s="17" t="s">
        <v>321</v>
      </c>
      <c r="R28" s="17" t="s">
        <v>310</v>
      </c>
      <c r="S28" s="17"/>
      <c r="T28" s="17"/>
      <c r="U28" s="17"/>
      <c r="V28" s="17">
        <v>0</v>
      </c>
      <c r="W28" s="17"/>
      <c r="X28" s="17"/>
      <c r="Y28" s="17"/>
      <c r="Z28" s="17"/>
      <c r="AA28" s="17" t="s">
        <v>123</v>
      </c>
      <c r="AB28" s="19">
        <v>43747</v>
      </c>
      <c r="AC28" s="17" t="e">
        <f t="shared" si="2"/>
        <v>#DIV/0!</v>
      </c>
      <c r="AD28" s="17">
        <f t="shared" si="3"/>
        <v>0</v>
      </c>
      <c r="AE28" s="17">
        <f t="shared" si="4"/>
        <v>0</v>
      </c>
      <c r="AF28" s="17" t="e">
        <f t="shared" si="5"/>
        <v>#DIV/0!</v>
      </c>
      <c r="AG28" s="20" t="e">
        <f t="shared" si="13"/>
        <v>#DIV/0!</v>
      </c>
      <c r="AH28" s="20" t="e">
        <f t="shared" si="6"/>
        <v>#DIV/0!</v>
      </c>
      <c r="AI28" s="20" t="e">
        <f t="shared" si="7"/>
        <v>#DIV/0!</v>
      </c>
      <c r="AJ28" s="20" t="e">
        <f t="shared" si="8"/>
        <v>#DIV/0!</v>
      </c>
      <c r="AK28" s="17" t="e">
        <f t="shared" si="9"/>
        <v>#DIV/0!</v>
      </c>
    </row>
    <row r="29" spans="1:37" ht="15.75" customHeight="1" x14ac:dyDescent="0.25">
      <c r="A29" s="28" t="s">
        <v>467</v>
      </c>
      <c r="B29" s="10" t="s">
        <v>296</v>
      </c>
      <c r="C29" s="11">
        <v>16</v>
      </c>
      <c r="D29" s="11" t="s">
        <v>292</v>
      </c>
      <c r="E29" s="11" t="s">
        <v>261</v>
      </c>
      <c r="F29" s="12"/>
      <c r="G29" s="11" t="s">
        <v>322</v>
      </c>
      <c r="H29" s="13">
        <f t="shared" si="10"/>
        <v>2.1874999999999978E-2</v>
      </c>
      <c r="I29" s="11" t="s">
        <v>92</v>
      </c>
      <c r="J29" s="11">
        <v>6</v>
      </c>
      <c r="K29" s="11">
        <v>6</v>
      </c>
      <c r="L29" s="12"/>
      <c r="M29" s="11" t="s">
        <v>303</v>
      </c>
      <c r="N29" s="13">
        <f t="shared" si="11"/>
        <v>0.109375</v>
      </c>
      <c r="O29" s="11" t="s">
        <v>323</v>
      </c>
      <c r="P29" s="11" t="s">
        <v>324</v>
      </c>
      <c r="Q29" s="11">
        <v>17</v>
      </c>
      <c r="R29" s="11" t="s">
        <v>291</v>
      </c>
      <c r="S29" s="11" t="s">
        <v>325</v>
      </c>
      <c r="T29" s="11" t="s">
        <v>326</v>
      </c>
      <c r="U29" s="11" t="s">
        <v>327</v>
      </c>
      <c r="V29" s="11">
        <v>2</v>
      </c>
      <c r="W29" s="11" t="s">
        <v>328</v>
      </c>
      <c r="X29" s="11" t="s">
        <v>329</v>
      </c>
      <c r="Y29" s="11" t="s">
        <v>330</v>
      </c>
      <c r="Z29" s="12"/>
      <c r="AA29" s="12"/>
      <c r="AB29" s="12"/>
      <c r="AC29" s="11">
        <f t="shared" si="2"/>
        <v>7.7499999999999999E-2</v>
      </c>
      <c r="AD29" s="11">
        <f t="shared" si="3"/>
        <v>0</v>
      </c>
      <c r="AE29" s="11">
        <f t="shared" si="4"/>
        <v>0</v>
      </c>
      <c r="AF29" s="11">
        <f t="shared" si="5"/>
        <v>393.36774193548388</v>
      </c>
      <c r="AG29" s="14" t="e">
        <f t="shared" si="13"/>
        <v>#DIV/0!</v>
      </c>
      <c r="AH29" s="14" t="e">
        <f t="shared" si="6"/>
        <v>#DIV/0!</v>
      </c>
      <c r="AI29" s="14" t="e">
        <f t="shared" si="7"/>
        <v>#DIV/0!</v>
      </c>
      <c r="AJ29" s="14" t="e">
        <f t="shared" si="8"/>
        <v>#DIV/0!</v>
      </c>
      <c r="AK29" s="11">
        <f t="shared" si="9"/>
        <v>0.75106685633001435</v>
      </c>
    </row>
    <row r="30" spans="1:37" ht="15.75" customHeight="1" x14ac:dyDescent="0.25">
      <c r="A30" s="28" t="s">
        <v>467</v>
      </c>
      <c r="B30" s="7" t="s">
        <v>331</v>
      </c>
      <c r="C30" s="8">
        <v>0</v>
      </c>
      <c r="D30" s="8">
        <v>0</v>
      </c>
      <c r="E30" s="8">
        <v>0</v>
      </c>
      <c r="F30" s="8"/>
      <c r="G30" s="8"/>
      <c r="H30" s="9">
        <f t="shared" si="10"/>
        <v>0</v>
      </c>
      <c r="I30" s="8"/>
      <c r="J30" s="8"/>
      <c r="K30" s="8"/>
      <c r="L30" s="8"/>
      <c r="M30" s="8"/>
      <c r="N30" s="9">
        <f t="shared" si="11"/>
        <v>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271</v>
      </c>
      <c r="AB30" s="8"/>
      <c r="AC30" s="8" t="e">
        <f t="shared" si="2"/>
        <v>#DIV/0!</v>
      </c>
      <c r="AD30" s="8">
        <f t="shared" si="3"/>
        <v>0</v>
      </c>
      <c r="AE30" s="8">
        <f t="shared" si="4"/>
        <v>0</v>
      </c>
      <c r="AF30" s="8" t="e">
        <f t="shared" si="5"/>
        <v>#DIV/0!</v>
      </c>
      <c r="AG30" s="25"/>
      <c r="AH30" s="25" t="e">
        <f t="shared" si="6"/>
        <v>#DIV/0!</v>
      </c>
      <c r="AI30" s="25" t="e">
        <f t="shared" si="7"/>
        <v>#DIV/0!</v>
      </c>
      <c r="AJ30" s="25" t="e">
        <f t="shared" si="8"/>
        <v>#DIV/0!</v>
      </c>
      <c r="AK30" s="8" t="e">
        <f t="shared" si="9"/>
        <v>#DIV/0!</v>
      </c>
    </row>
    <row r="31" spans="1:37" ht="15.75" customHeight="1" x14ac:dyDescent="0.25">
      <c r="A31" s="28" t="s">
        <v>467</v>
      </c>
      <c r="B31" s="10" t="s">
        <v>332</v>
      </c>
      <c r="C31" s="11" t="s">
        <v>195</v>
      </c>
      <c r="D31" s="11" t="s">
        <v>167</v>
      </c>
      <c r="E31" s="11" t="s">
        <v>105</v>
      </c>
      <c r="F31" s="12"/>
      <c r="G31" s="11" t="s">
        <v>105</v>
      </c>
      <c r="H31" s="13">
        <f t="shared" si="10"/>
        <v>2.34375E-2</v>
      </c>
      <c r="I31" s="11">
        <v>2</v>
      </c>
      <c r="J31" s="11">
        <v>3</v>
      </c>
      <c r="K31" s="11" t="s">
        <v>128</v>
      </c>
      <c r="L31" s="12"/>
      <c r="M31" s="11">
        <v>4</v>
      </c>
      <c r="N31" s="13">
        <f t="shared" si="11"/>
        <v>3.125E-2</v>
      </c>
      <c r="O31" s="11" t="s">
        <v>333</v>
      </c>
      <c r="P31" s="11" t="s">
        <v>334</v>
      </c>
      <c r="Q31" s="11" t="s">
        <v>335</v>
      </c>
      <c r="R31" s="11" t="s">
        <v>272</v>
      </c>
      <c r="S31" s="11" t="s">
        <v>336</v>
      </c>
      <c r="T31" s="11" t="s">
        <v>337</v>
      </c>
      <c r="U31" s="11" t="s">
        <v>338</v>
      </c>
      <c r="V31" s="11">
        <v>1</v>
      </c>
      <c r="W31" s="11" t="s">
        <v>339</v>
      </c>
      <c r="X31" s="11" t="s">
        <v>340</v>
      </c>
      <c r="Y31" s="11" t="s">
        <v>341</v>
      </c>
      <c r="Z31" s="12"/>
      <c r="AA31" s="12"/>
      <c r="AB31" s="12"/>
      <c r="AC31" s="11">
        <f t="shared" si="2"/>
        <v>6.3E-2</v>
      </c>
      <c r="AD31" s="11">
        <f t="shared" si="3"/>
        <v>0</v>
      </c>
      <c r="AE31" s="11">
        <f t="shared" si="4"/>
        <v>0</v>
      </c>
      <c r="AF31" s="11">
        <f t="shared" si="5"/>
        <v>182.38095238095238</v>
      </c>
      <c r="AG31" s="14" t="e">
        <f t="shared" ref="AG31:AG41" si="14">X31/AD31</f>
        <v>#DIV/0!</v>
      </c>
      <c r="AH31" s="14" t="e">
        <f t="shared" si="6"/>
        <v>#DIV/0!</v>
      </c>
      <c r="AI31" s="14" t="e">
        <f t="shared" si="7"/>
        <v>#DIV/0!</v>
      </c>
      <c r="AJ31" s="14" t="e">
        <f t="shared" si="8"/>
        <v>#DIV/0!</v>
      </c>
      <c r="AK31" s="11">
        <f t="shared" si="9"/>
        <v>0.57534246575342474</v>
      </c>
    </row>
    <row r="32" spans="1:37" ht="15.75" customHeight="1" x14ac:dyDescent="0.25">
      <c r="A32" s="28" t="s">
        <v>468</v>
      </c>
      <c r="B32" s="10" t="s">
        <v>278</v>
      </c>
      <c r="C32" s="11" t="s">
        <v>342</v>
      </c>
      <c r="D32" s="11" t="s">
        <v>343</v>
      </c>
      <c r="E32" s="11" t="s">
        <v>344</v>
      </c>
      <c r="F32" s="12"/>
      <c r="G32" s="11" t="s">
        <v>344</v>
      </c>
      <c r="H32" s="13">
        <f t="shared" si="10"/>
        <v>8.4375000000000006E-2</v>
      </c>
      <c r="I32" s="11">
        <v>2</v>
      </c>
      <c r="J32" s="11">
        <v>8</v>
      </c>
      <c r="K32" s="11">
        <v>11</v>
      </c>
      <c r="L32" s="12"/>
      <c r="M32" s="11" t="s">
        <v>224</v>
      </c>
      <c r="N32" s="13">
        <f t="shared" si="11"/>
        <v>0.1640625</v>
      </c>
      <c r="O32" s="11" t="s">
        <v>345</v>
      </c>
      <c r="P32" s="11" t="s">
        <v>346</v>
      </c>
      <c r="Q32" s="11">
        <v>16</v>
      </c>
      <c r="R32" s="11" t="s">
        <v>138</v>
      </c>
      <c r="S32" s="12"/>
      <c r="T32" s="12"/>
      <c r="U32" s="11" t="s">
        <v>347</v>
      </c>
      <c r="V32" s="11">
        <v>5</v>
      </c>
      <c r="W32" s="11" t="s">
        <v>348</v>
      </c>
      <c r="X32" s="11" t="s">
        <v>349</v>
      </c>
      <c r="Y32" s="14" t="s">
        <v>350</v>
      </c>
      <c r="Z32" s="12"/>
      <c r="AA32" s="11" t="s">
        <v>123</v>
      </c>
      <c r="AB32" s="15">
        <v>43747</v>
      </c>
      <c r="AC32" s="11">
        <f t="shared" si="2"/>
        <v>0.37519999999999998</v>
      </c>
      <c r="AD32" s="11">
        <f t="shared" si="3"/>
        <v>0</v>
      </c>
      <c r="AE32" s="11">
        <f t="shared" si="4"/>
        <v>0</v>
      </c>
      <c r="AF32" s="11">
        <f t="shared" si="5"/>
        <v>912.89445628997862</v>
      </c>
      <c r="AG32" s="14" t="e">
        <f t="shared" si="14"/>
        <v>#DIV/0!</v>
      </c>
      <c r="AH32" s="14" t="e">
        <f t="shared" si="6"/>
        <v>#DIV/0!</v>
      </c>
      <c r="AI32" s="14" t="e">
        <f t="shared" si="7"/>
        <v>#DIV/0!</v>
      </c>
      <c r="AJ32" s="14" t="e">
        <f t="shared" si="8"/>
        <v>#DIV/0!</v>
      </c>
      <c r="AK32" s="11">
        <f t="shared" si="9"/>
        <v>22.500000000000004</v>
      </c>
    </row>
    <row r="33" spans="1:37" ht="15.75" customHeight="1" x14ac:dyDescent="0.25">
      <c r="A33" s="28" t="s">
        <v>468</v>
      </c>
      <c r="B33" s="10" t="s">
        <v>351</v>
      </c>
      <c r="C33" s="11" t="s">
        <v>239</v>
      </c>
      <c r="D33" s="11">
        <v>22</v>
      </c>
      <c r="E33" s="11" t="s">
        <v>352</v>
      </c>
      <c r="F33" s="12"/>
      <c r="G33" s="11" t="s">
        <v>353</v>
      </c>
      <c r="H33" s="13">
        <f t="shared" si="10"/>
        <v>0.13593749999999999</v>
      </c>
      <c r="I33" s="11">
        <v>2</v>
      </c>
      <c r="J33" s="11">
        <v>9</v>
      </c>
      <c r="K33" s="11">
        <v>12</v>
      </c>
      <c r="L33" s="12"/>
      <c r="M33" s="11" t="s">
        <v>224</v>
      </c>
      <c r="N33" s="13">
        <f t="shared" si="11"/>
        <v>0.1640625</v>
      </c>
      <c r="O33" s="11" t="s">
        <v>354</v>
      </c>
      <c r="P33" s="11" t="s">
        <v>355</v>
      </c>
      <c r="Q33" s="11" t="s">
        <v>356</v>
      </c>
      <c r="R33" s="11" t="s">
        <v>357</v>
      </c>
      <c r="S33" s="11" t="s">
        <v>358</v>
      </c>
      <c r="T33" s="11" t="s">
        <v>359</v>
      </c>
      <c r="U33" s="11" t="s">
        <v>360</v>
      </c>
      <c r="V33" s="11">
        <v>6</v>
      </c>
      <c r="W33" s="11" t="s">
        <v>361</v>
      </c>
      <c r="X33" s="11" t="s">
        <v>362</v>
      </c>
      <c r="Y33" s="14" t="s">
        <v>363</v>
      </c>
      <c r="Z33" s="12"/>
      <c r="AA33" s="12"/>
      <c r="AB33" s="15">
        <v>43747</v>
      </c>
      <c r="AC33" s="11">
        <f t="shared" si="2"/>
        <v>0.27716666666666667</v>
      </c>
      <c r="AD33" s="11">
        <f t="shared" si="3"/>
        <v>0</v>
      </c>
      <c r="AE33" s="11">
        <f t="shared" si="4"/>
        <v>0</v>
      </c>
      <c r="AF33" s="11">
        <f t="shared" si="5"/>
        <v>1369.0932050511124</v>
      </c>
      <c r="AG33" s="14" t="e">
        <f t="shared" si="14"/>
        <v>#DIV/0!</v>
      </c>
      <c r="AH33" s="14" t="e">
        <f t="shared" si="6"/>
        <v>#DIV/0!</v>
      </c>
      <c r="AI33" s="14" t="e">
        <f t="shared" si="7"/>
        <v>#DIV/0!</v>
      </c>
      <c r="AJ33" s="14" t="e">
        <f t="shared" si="8"/>
        <v>#DIV/0!</v>
      </c>
      <c r="AK33" s="11">
        <f t="shared" si="9"/>
        <v>13.638036809815949</v>
      </c>
    </row>
    <row r="34" spans="1:37" ht="15.75" customHeight="1" x14ac:dyDescent="0.25">
      <c r="A34" s="28" t="s">
        <v>468</v>
      </c>
      <c r="B34" s="10" t="s">
        <v>364</v>
      </c>
      <c r="C34" s="11" t="s">
        <v>335</v>
      </c>
      <c r="D34" s="11" t="s">
        <v>365</v>
      </c>
      <c r="E34" s="11" t="s">
        <v>365</v>
      </c>
      <c r="F34" s="12"/>
      <c r="G34" s="11" t="s">
        <v>366</v>
      </c>
      <c r="H34" s="13">
        <f t="shared" si="10"/>
        <v>9.3750000000000028E-2</v>
      </c>
      <c r="I34" s="11">
        <v>2</v>
      </c>
      <c r="J34" s="11" t="s">
        <v>367</v>
      </c>
      <c r="K34" s="11" t="s">
        <v>368</v>
      </c>
      <c r="L34" s="12"/>
      <c r="M34" s="11">
        <v>13</v>
      </c>
      <c r="N34" s="13">
        <f t="shared" si="11"/>
        <v>0.171875</v>
      </c>
      <c r="O34" s="11" t="s">
        <v>369</v>
      </c>
      <c r="P34" s="11" t="s">
        <v>370</v>
      </c>
      <c r="Q34" s="11" t="s">
        <v>371</v>
      </c>
      <c r="R34" s="11" t="s">
        <v>372</v>
      </c>
      <c r="S34" s="11" t="s">
        <v>373</v>
      </c>
      <c r="T34" s="11" t="s">
        <v>374</v>
      </c>
      <c r="U34" s="11" t="s">
        <v>375</v>
      </c>
      <c r="V34" s="11">
        <v>6</v>
      </c>
      <c r="W34" s="11" t="s">
        <v>376</v>
      </c>
      <c r="X34" s="11" t="s">
        <v>377</v>
      </c>
      <c r="Y34" s="11" t="s">
        <v>378</v>
      </c>
      <c r="Z34" s="12"/>
      <c r="AA34" s="12"/>
      <c r="AB34" s="12"/>
      <c r="AC34" s="11">
        <f t="shared" si="2"/>
        <v>0.40666666666666668</v>
      </c>
      <c r="AD34" s="11">
        <f t="shared" si="3"/>
        <v>0</v>
      </c>
      <c r="AE34" s="11">
        <f t="shared" si="4"/>
        <v>0</v>
      </c>
      <c r="AF34" s="11">
        <f t="shared" si="5"/>
        <v>1198.5786885245902</v>
      </c>
      <c r="AG34" s="14" t="e">
        <f t="shared" si="14"/>
        <v>#DIV/0!</v>
      </c>
      <c r="AH34" s="14" t="e">
        <f t="shared" si="6"/>
        <v>#DIV/0!</v>
      </c>
      <c r="AI34" s="14" t="e">
        <f t="shared" si="7"/>
        <v>#DIV/0!</v>
      </c>
      <c r="AJ34" s="14" t="e">
        <f t="shared" si="8"/>
        <v>#DIV/0!</v>
      </c>
      <c r="AK34" s="11">
        <f t="shared" si="9"/>
        <v>-44.320000000000007</v>
      </c>
    </row>
    <row r="35" spans="1:37" ht="15.75" customHeight="1" x14ac:dyDescent="0.25">
      <c r="A35" s="28" t="s">
        <v>468</v>
      </c>
      <c r="B35" s="10" t="s">
        <v>379</v>
      </c>
      <c r="C35" s="11" t="s">
        <v>104</v>
      </c>
      <c r="D35" s="11" t="s">
        <v>380</v>
      </c>
      <c r="E35" s="11" t="s">
        <v>381</v>
      </c>
      <c r="F35" s="12"/>
      <c r="G35" s="11" t="s">
        <v>381</v>
      </c>
      <c r="H35" s="13">
        <f t="shared" si="10"/>
        <v>0.15625000000000003</v>
      </c>
      <c r="I35" s="11" t="s">
        <v>92</v>
      </c>
      <c r="J35" s="11">
        <v>9</v>
      </c>
      <c r="K35" s="11">
        <v>11</v>
      </c>
      <c r="L35" s="12"/>
      <c r="M35" s="11">
        <v>12</v>
      </c>
      <c r="N35" s="13">
        <f t="shared" si="11"/>
        <v>0.1484375</v>
      </c>
      <c r="O35" s="11" t="s">
        <v>382</v>
      </c>
      <c r="P35" s="11" t="s">
        <v>383</v>
      </c>
      <c r="Q35" s="11" t="s">
        <v>317</v>
      </c>
      <c r="R35" s="11" t="s">
        <v>384</v>
      </c>
      <c r="S35" s="11" t="s">
        <v>385</v>
      </c>
      <c r="T35" s="11" t="s">
        <v>386</v>
      </c>
      <c r="U35" s="11" t="s">
        <v>387</v>
      </c>
      <c r="V35" s="11">
        <v>5</v>
      </c>
      <c r="W35" s="11" t="s">
        <v>388</v>
      </c>
      <c r="X35" s="11" t="s">
        <v>389</v>
      </c>
      <c r="Y35" s="14" t="s">
        <v>390</v>
      </c>
      <c r="Z35" s="12"/>
      <c r="AA35" s="12"/>
      <c r="AB35" s="15">
        <v>43747</v>
      </c>
      <c r="AC35" s="11">
        <f t="shared" si="2"/>
        <v>0.48159999999999997</v>
      </c>
      <c r="AD35" s="11">
        <f t="shared" si="3"/>
        <v>0</v>
      </c>
      <c r="AE35" s="11">
        <f t="shared" si="4"/>
        <v>0</v>
      </c>
      <c r="AF35" s="11">
        <f t="shared" si="5"/>
        <v>1032.6536544850499</v>
      </c>
      <c r="AG35" s="14" t="e">
        <f t="shared" si="14"/>
        <v>#DIV/0!</v>
      </c>
      <c r="AH35" s="14" t="e">
        <f t="shared" si="6"/>
        <v>#DIV/0!</v>
      </c>
      <c r="AI35" s="14" t="e">
        <f t="shared" si="7"/>
        <v>#DIV/0!</v>
      </c>
      <c r="AJ35" s="14" t="e">
        <f t="shared" si="8"/>
        <v>#DIV/0!</v>
      </c>
      <c r="AK35" s="11">
        <f t="shared" si="9"/>
        <v>21.028688524590144</v>
      </c>
    </row>
    <row r="36" spans="1:37" ht="15.75" customHeight="1" x14ac:dyDescent="0.25">
      <c r="A36" s="28" t="s">
        <v>468</v>
      </c>
      <c r="B36" s="10" t="s">
        <v>274</v>
      </c>
      <c r="C36" s="11">
        <v>14</v>
      </c>
      <c r="D36" s="11">
        <v>21</v>
      </c>
      <c r="E36" s="11" t="s">
        <v>168</v>
      </c>
      <c r="F36" s="12"/>
      <c r="G36" s="11" t="s">
        <v>380</v>
      </c>
      <c r="H36" s="13">
        <f t="shared" si="10"/>
        <v>0.13437500000000002</v>
      </c>
      <c r="I36" s="11">
        <v>2</v>
      </c>
      <c r="J36" s="11">
        <v>8</v>
      </c>
      <c r="K36" s="11">
        <v>11</v>
      </c>
      <c r="L36" s="12"/>
      <c r="M36" s="11">
        <v>12</v>
      </c>
      <c r="N36" s="13">
        <f t="shared" si="11"/>
        <v>0.15625</v>
      </c>
      <c r="O36" s="11" t="s">
        <v>391</v>
      </c>
      <c r="P36" s="11" t="s">
        <v>392</v>
      </c>
      <c r="Q36" s="11">
        <v>16</v>
      </c>
      <c r="R36" s="11" t="s">
        <v>393</v>
      </c>
      <c r="S36" s="12"/>
      <c r="T36" s="12"/>
      <c r="U36" s="11" t="s">
        <v>394</v>
      </c>
      <c r="V36" s="11">
        <v>6</v>
      </c>
      <c r="W36" s="11" t="s">
        <v>395</v>
      </c>
      <c r="X36" s="11" t="s">
        <v>396</v>
      </c>
      <c r="Y36" s="14" t="s">
        <v>397</v>
      </c>
      <c r="Z36" s="12"/>
      <c r="AA36" s="11" t="s">
        <v>123</v>
      </c>
      <c r="AB36" s="15">
        <v>43747</v>
      </c>
      <c r="AC36" s="11">
        <f t="shared" si="2"/>
        <v>0.36200000000000004</v>
      </c>
      <c r="AD36" s="11">
        <f t="shared" si="3"/>
        <v>0</v>
      </c>
      <c r="AE36" s="11">
        <f t="shared" si="4"/>
        <v>0</v>
      </c>
      <c r="AF36" s="11">
        <f t="shared" si="5"/>
        <v>1091.3674033149171</v>
      </c>
      <c r="AG36" s="14" t="e">
        <f t="shared" si="14"/>
        <v>#DIV/0!</v>
      </c>
      <c r="AH36" s="14" t="e">
        <f t="shared" si="6"/>
        <v>#DIV/0!</v>
      </c>
      <c r="AI36" s="14" t="e">
        <f t="shared" si="7"/>
        <v>#DIV/0!</v>
      </c>
      <c r="AJ36" s="14" t="e">
        <f t="shared" si="8"/>
        <v>#DIV/0!</v>
      </c>
      <c r="AK36" s="11">
        <f t="shared" si="9"/>
        <v>94.098591549296117</v>
      </c>
    </row>
    <row r="37" spans="1:37" ht="15.75" customHeight="1" x14ac:dyDescent="0.25">
      <c r="A37" s="28" t="s">
        <v>468</v>
      </c>
      <c r="B37" s="10" t="s">
        <v>398</v>
      </c>
      <c r="C37" s="11" t="s">
        <v>335</v>
      </c>
      <c r="D37" s="11">
        <v>20</v>
      </c>
      <c r="E37" s="11" t="s">
        <v>249</v>
      </c>
      <c r="F37" s="12"/>
      <c r="G37" s="11" t="s">
        <v>168</v>
      </c>
      <c r="H37" s="13">
        <f t="shared" si="10"/>
        <v>0.12968749999999998</v>
      </c>
      <c r="I37" s="11">
        <v>2</v>
      </c>
      <c r="J37" s="11">
        <v>8</v>
      </c>
      <c r="K37" s="11">
        <v>11</v>
      </c>
      <c r="L37" s="12"/>
      <c r="M37" s="11">
        <v>13</v>
      </c>
      <c r="N37" s="13">
        <f t="shared" si="11"/>
        <v>0.171875</v>
      </c>
      <c r="O37" s="11" t="s">
        <v>399</v>
      </c>
      <c r="P37" s="11" t="s">
        <v>400</v>
      </c>
      <c r="Q37" s="11" t="s">
        <v>401</v>
      </c>
      <c r="R37" s="11" t="s">
        <v>253</v>
      </c>
      <c r="S37" s="11" t="s">
        <v>253</v>
      </c>
      <c r="T37" s="11" t="s">
        <v>402</v>
      </c>
      <c r="U37" s="11" t="s">
        <v>403</v>
      </c>
      <c r="V37" s="11">
        <v>5</v>
      </c>
      <c r="W37" s="11" t="s">
        <v>404</v>
      </c>
      <c r="X37" s="11" t="s">
        <v>405</v>
      </c>
      <c r="Y37" s="14" t="s">
        <v>406</v>
      </c>
      <c r="Z37" s="12"/>
      <c r="AA37" s="12"/>
      <c r="AB37" s="12"/>
      <c r="AC37" s="11">
        <f t="shared" si="2"/>
        <v>0.49280000000000002</v>
      </c>
      <c r="AD37" s="11">
        <f t="shared" si="3"/>
        <v>0</v>
      </c>
      <c r="AE37" s="11">
        <f t="shared" si="4"/>
        <v>0</v>
      </c>
      <c r="AF37" s="11">
        <f t="shared" si="5"/>
        <v>851.30275974025972</v>
      </c>
      <c r="AG37" s="14" t="e">
        <f t="shared" si="14"/>
        <v>#DIV/0!</v>
      </c>
      <c r="AH37" s="14" t="e">
        <f t="shared" si="6"/>
        <v>#DIV/0!</v>
      </c>
      <c r="AI37" s="14" t="e">
        <f t="shared" si="7"/>
        <v>#DIV/0!</v>
      </c>
      <c r="AJ37" s="14" t="e">
        <f t="shared" si="8"/>
        <v>#DIV/0!</v>
      </c>
      <c r="AK37" s="11">
        <f t="shared" si="9"/>
        <v>10.379403794037941</v>
      </c>
    </row>
    <row r="38" spans="1:37" ht="15.75" customHeight="1" x14ac:dyDescent="0.25">
      <c r="A38" s="28" t="s">
        <v>468</v>
      </c>
      <c r="B38" s="10" t="s">
        <v>407</v>
      </c>
      <c r="C38" s="11" t="s">
        <v>318</v>
      </c>
      <c r="D38" s="11" t="s">
        <v>250</v>
      </c>
      <c r="E38" s="11" t="s">
        <v>408</v>
      </c>
      <c r="F38" s="12"/>
      <c r="G38" s="11" t="s">
        <v>409</v>
      </c>
      <c r="H38" s="13">
        <f t="shared" si="10"/>
        <v>0.12968750000000001</v>
      </c>
      <c r="I38" s="11" t="s">
        <v>92</v>
      </c>
      <c r="J38" s="11">
        <v>8</v>
      </c>
      <c r="K38" s="11">
        <v>11</v>
      </c>
      <c r="L38" s="12"/>
      <c r="M38" s="11" t="s">
        <v>224</v>
      </c>
      <c r="N38" s="13">
        <f t="shared" si="11"/>
        <v>0.15625</v>
      </c>
      <c r="O38" s="11" t="s">
        <v>410</v>
      </c>
      <c r="P38" s="11" t="s">
        <v>411</v>
      </c>
      <c r="Q38" s="11" t="s">
        <v>335</v>
      </c>
      <c r="R38" s="11" t="s">
        <v>138</v>
      </c>
      <c r="S38" s="11" t="s">
        <v>412</v>
      </c>
      <c r="T38" s="11" t="s">
        <v>413</v>
      </c>
      <c r="U38" s="11" t="s">
        <v>414</v>
      </c>
      <c r="V38" s="11">
        <v>5</v>
      </c>
      <c r="W38" s="11" t="s">
        <v>415</v>
      </c>
      <c r="X38" s="11" t="s">
        <v>416</v>
      </c>
      <c r="Y38" s="14" t="s">
        <v>417</v>
      </c>
      <c r="Z38" s="12"/>
      <c r="AA38" s="12"/>
      <c r="AB38" s="12"/>
      <c r="AC38" s="11">
        <f t="shared" si="2"/>
        <v>0.35</v>
      </c>
      <c r="AD38" s="11">
        <f t="shared" si="3"/>
        <v>0</v>
      </c>
      <c r="AE38" s="11">
        <f t="shared" si="4"/>
        <v>0</v>
      </c>
      <c r="AF38" s="11">
        <f t="shared" si="5"/>
        <v>873.66285714285709</v>
      </c>
      <c r="AG38" s="14" t="e">
        <f t="shared" si="14"/>
        <v>#DIV/0!</v>
      </c>
      <c r="AH38" s="14" t="e">
        <f t="shared" si="6"/>
        <v>#DIV/0!</v>
      </c>
      <c r="AI38" s="14" t="e">
        <f t="shared" si="7"/>
        <v>#DIV/0!</v>
      </c>
      <c r="AJ38" s="14" t="e">
        <f t="shared" si="8"/>
        <v>#DIV/0!</v>
      </c>
      <c r="AK38" s="11">
        <f t="shared" si="9"/>
        <v>15.762402088772845</v>
      </c>
    </row>
    <row r="39" spans="1:37" ht="15.75" customHeight="1" x14ac:dyDescent="0.25">
      <c r="A39" s="28" t="s">
        <v>468</v>
      </c>
      <c r="B39" s="10" t="s">
        <v>418</v>
      </c>
      <c r="C39" s="11" t="s">
        <v>90</v>
      </c>
      <c r="D39" s="11" t="s">
        <v>419</v>
      </c>
      <c r="E39" s="11" t="s">
        <v>420</v>
      </c>
      <c r="F39" s="12"/>
      <c r="G39" s="11" t="s">
        <v>421</v>
      </c>
      <c r="H39" s="13">
        <f t="shared" si="10"/>
        <v>8.2812500000000011E-2</v>
      </c>
      <c r="I39" s="11">
        <v>2</v>
      </c>
      <c r="J39" s="11">
        <v>8</v>
      </c>
      <c r="K39" s="11" t="s">
        <v>303</v>
      </c>
      <c r="L39" s="12"/>
      <c r="M39" s="11">
        <v>12</v>
      </c>
      <c r="N39" s="13">
        <f t="shared" si="11"/>
        <v>0.15625</v>
      </c>
      <c r="O39" s="11" t="s">
        <v>422</v>
      </c>
      <c r="P39" s="11" t="s">
        <v>423</v>
      </c>
      <c r="Q39" s="11" t="s">
        <v>356</v>
      </c>
      <c r="R39" s="11" t="s">
        <v>424</v>
      </c>
      <c r="S39" s="12"/>
      <c r="T39" s="12"/>
      <c r="U39" s="11" t="s">
        <v>425</v>
      </c>
      <c r="V39" s="11">
        <v>2</v>
      </c>
      <c r="W39" s="11" t="s">
        <v>426</v>
      </c>
      <c r="X39" s="11" t="s">
        <v>427</v>
      </c>
      <c r="Y39" s="11" t="s">
        <v>428</v>
      </c>
      <c r="Z39" s="12"/>
      <c r="AA39" s="11" t="s">
        <v>123</v>
      </c>
      <c r="AB39" s="15">
        <v>43747</v>
      </c>
      <c r="AC39" s="11">
        <f t="shared" si="2"/>
        <v>0.34499999999999997</v>
      </c>
      <c r="AD39" s="11">
        <f t="shared" si="3"/>
        <v>0</v>
      </c>
      <c r="AE39" s="11">
        <f t="shared" si="4"/>
        <v>0</v>
      </c>
      <c r="AF39" s="11">
        <f t="shared" si="5"/>
        <v>400.34782608695656</v>
      </c>
      <c r="AG39" s="14" t="e">
        <f t="shared" si="14"/>
        <v>#DIV/0!</v>
      </c>
      <c r="AH39" s="14" t="e">
        <f t="shared" si="6"/>
        <v>#DIV/0!</v>
      </c>
      <c r="AI39" s="14" t="e">
        <f t="shared" si="7"/>
        <v>#DIV/0!</v>
      </c>
      <c r="AJ39" s="14" t="e">
        <f t="shared" si="8"/>
        <v>#DIV/0!</v>
      </c>
      <c r="AK39" s="11">
        <f t="shared" si="9"/>
        <v>2.1812865497076022</v>
      </c>
    </row>
    <row r="40" spans="1:37" ht="15.75" customHeight="1" x14ac:dyDescent="0.25">
      <c r="A40" s="28" t="s">
        <v>468</v>
      </c>
      <c r="B40" s="10" t="s">
        <v>429</v>
      </c>
      <c r="C40" s="11" t="s">
        <v>239</v>
      </c>
      <c r="D40" s="11" t="s">
        <v>249</v>
      </c>
      <c r="E40" s="11" t="s">
        <v>249</v>
      </c>
      <c r="F40" s="12"/>
      <c r="G40" s="11" t="s">
        <v>430</v>
      </c>
      <c r="H40" s="13">
        <f t="shared" si="10"/>
        <v>0.10625000000000001</v>
      </c>
      <c r="I40" s="11" t="s">
        <v>92</v>
      </c>
      <c r="J40" s="11" t="s">
        <v>174</v>
      </c>
      <c r="K40" s="11" t="s">
        <v>368</v>
      </c>
      <c r="L40" s="12"/>
      <c r="M40" s="11">
        <v>13</v>
      </c>
      <c r="N40" s="13">
        <f t="shared" si="11"/>
        <v>0.1640625</v>
      </c>
      <c r="O40" s="11" t="s">
        <v>431</v>
      </c>
      <c r="P40" s="11" t="s">
        <v>432</v>
      </c>
      <c r="Q40" s="11" t="s">
        <v>421</v>
      </c>
      <c r="R40" s="11" t="s">
        <v>433</v>
      </c>
      <c r="S40" s="11" t="s">
        <v>434</v>
      </c>
      <c r="T40" s="11" t="s">
        <v>435</v>
      </c>
      <c r="U40" s="11" t="s">
        <v>436</v>
      </c>
      <c r="V40" s="11">
        <v>4</v>
      </c>
      <c r="W40" s="11" t="s">
        <v>437</v>
      </c>
      <c r="X40" s="11" t="s">
        <v>438</v>
      </c>
      <c r="Y40" s="14" t="s">
        <v>439</v>
      </c>
      <c r="Z40" s="12"/>
      <c r="AA40" s="12"/>
      <c r="AB40" s="12"/>
      <c r="AC40" s="11">
        <f t="shared" si="2"/>
        <v>0.48949999999999999</v>
      </c>
      <c r="AD40" s="11">
        <f t="shared" si="3"/>
        <v>0</v>
      </c>
      <c r="AE40" s="11">
        <f t="shared" si="4"/>
        <v>0</v>
      </c>
      <c r="AF40" s="11">
        <f t="shared" si="5"/>
        <v>865.50561797752812</v>
      </c>
      <c r="AG40" s="14" t="e">
        <f t="shared" si="14"/>
        <v>#DIV/0!</v>
      </c>
      <c r="AH40" s="14" t="e">
        <f t="shared" si="6"/>
        <v>#DIV/0!</v>
      </c>
      <c r="AI40" s="14" t="e">
        <f t="shared" si="7"/>
        <v>#DIV/0!</v>
      </c>
      <c r="AJ40" s="14" t="e">
        <f t="shared" si="8"/>
        <v>#DIV/0!</v>
      </c>
      <c r="AK40" s="11">
        <f t="shared" si="9"/>
        <v>5.6649964209019323</v>
      </c>
    </row>
    <row r="41" spans="1:37" ht="15.75" customHeight="1" x14ac:dyDescent="0.25">
      <c r="A41" s="28" t="s">
        <v>468</v>
      </c>
      <c r="B41" s="10" t="s">
        <v>440</v>
      </c>
      <c r="C41" s="11" t="s">
        <v>441</v>
      </c>
      <c r="D41" s="11" t="s">
        <v>442</v>
      </c>
      <c r="E41" s="11">
        <v>20</v>
      </c>
      <c r="F41" s="12"/>
      <c r="G41" s="11" t="s">
        <v>430</v>
      </c>
      <c r="H41" s="13">
        <f t="shared" si="10"/>
        <v>0.13437500000000002</v>
      </c>
      <c r="I41" s="11">
        <v>2</v>
      </c>
      <c r="J41" s="11">
        <v>9</v>
      </c>
      <c r="K41" s="11" t="s">
        <v>368</v>
      </c>
      <c r="L41" s="12"/>
      <c r="M41" s="11">
        <v>13</v>
      </c>
      <c r="N41" s="13">
        <f t="shared" si="11"/>
        <v>0.171875</v>
      </c>
      <c r="O41" s="11" t="s">
        <v>443</v>
      </c>
      <c r="P41" s="11" t="s">
        <v>444</v>
      </c>
      <c r="Q41" s="11" t="s">
        <v>181</v>
      </c>
      <c r="R41" s="11" t="s">
        <v>445</v>
      </c>
      <c r="S41" s="11" t="s">
        <v>446</v>
      </c>
      <c r="T41" s="11" t="s">
        <v>447</v>
      </c>
      <c r="U41" s="11" t="s">
        <v>448</v>
      </c>
      <c r="V41" s="11">
        <v>7</v>
      </c>
      <c r="W41" s="11" t="s">
        <v>449</v>
      </c>
      <c r="X41" s="11" t="s">
        <v>450</v>
      </c>
      <c r="Y41" s="14" t="s">
        <v>451</v>
      </c>
      <c r="Z41" s="12"/>
      <c r="AA41" s="12"/>
      <c r="AB41" s="12"/>
      <c r="AC41" s="11">
        <f t="shared" si="2"/>
        <v>0.34342857142857142</v>
      </c>
      <c r="AD41" s="11">
        <f t="shared" si="3"/>
        <v>0</v>
      </c>
      <c r="AE41" s="11">
        <f t="shared" si="4"/>
        <v>0</v>
      </c>
      <c r="AF41" s="11">
        <f t="shared" si="5"/>
        <v>1612.6468386023294</v>
      </c>
      <c r="AG41" s="14" t="e">
        <f t="shared" si="14"/>
        <v>#DIV/0!</v>
      </c>
      <c r="AH41" s="14" t="e">
        <f t="shared" si="6"/>
        <v>#DIV/0!</v>
      </c>
      <c r="AI41" s="14" t="e">
        <f t="shared" si="7"/>
        <v>#DIV/0!</v>
      </c>
      <c r="AJ41" s="14" t="e">
        <f t="shared" si="8"/>
        <v>#DIV/0!</v>
      </c>
      <c r="AK41" s="11">
        <f t="shared" si="9"/>
        <v>-80.109374999999929</v>
      </c>
    </row>
    <row r="42" spans="1:37" ht="15.75" customHeight="1" x14ac:dyDescent="0.2"/>
    <row r="43" spans="1:37" ht="15.75" customHeight="1" x14ac:dyDescent="0.2"/>
    <row r="44" spans="1:37" ht="15.75" customHeight="1" x14ac:dyDescent="0.2"/>
    <row r="45" spans="1:37" ht="15.75" customHeight="1" x14ac:dyDescent="0.2"/>
    <row r="46" spans="1:37" ht="15.75" customHeight="1" x14ac:dyDescent="0.2"/>
    <row r="47" spans="1:37" ht="15.75" customHeight="1" x14ac:dyDescent="0.2"/>
    <row r="48" spans="1:3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7" sqref="P17"/>
    </sheetView>
  </sheetViews>
  <sheetFormatPr defaultRowHeight="14.25" x14ac:dyDescent="0.2"/>
  <cols>
    <col min="1" max="1" width="9.375" customWidth="1"/>
    <col min="2" max="2" width="16.125" customWidth="1"/>
    <col min="3" max="3" width="18.5" customWidth="1"/>
    <col min="4" max="4" width="12.375" customWidth="1"/>
    <col min="5" max="5" width="14.875" customWidth="1"/>
    <col min="6" max="6" width="15.75" customWidth="1"/>
    <col min="7" max="7" width="9.375" customWidth="1"/>
    <col min="8" max="8" width="16" customWidth="1"/>
    <col min="9" max="9" width="16.875" customWidth="1"/>
    <col min="10" max="10" width="11.375" customWidth="1"/>
    <col min="11" max="11" width="11.5"/>
    <col min="12" max="26" width="9.375" customWidth="1"/>
    <col min="27" max="1025" width="12.625" customWidth="1"/>
  </cols>
  <sheetData>
    <row r="1" spans="1:12" ht="15" x14ac:dyDescent="0.25">
      <c r="A1" s="3" t="s">
        <v>69</v>
      </c>
      <c r="B1" s="6" t="s">
        <v>452</v>
      </c>
      <c r="C1" s="6" t="s">
        <v>453</v>
      </c>
      <c r="D1" s="6" t="s">
        <v>454</v>
      </c>
      <c r="E1" s="6" t="s">
        <v>455</v>
      </c>
      <c r="F1" s="6" t="s">
        <v>456</v>
      </c>
      <c r="G1" s="6" t="s">
        <v>457</v>
      </c>
      <c r="H1" s="6" t="s">
        <v>458</v>
      </c>
      <c r="I1" s="6" t="s">
        <v>459</v>
      </c>
      <c r="J1" s="6" t="s">
        <v>460</v>
      </c>
      <c r="K1" s="6" t="s">
        <v>461</v>
      </c>
      <c r="L1" s="6" t="s">
        <v>462</v>
      </c>
    </row>
    <row r="2" spans="1:12" ht="15.75" x14ac:dyDescent="0.25">
      <c r="A2" s="5" t="s">
        <v>86</v>
      </c>
      <c r="B2" s="2">
        <v>50</v>
      </c>
      <c r="C2" s="2">
        <v>0</v>
      </c>
      <c r="D2" s="2">
        <f t="shared" ref="D2:D34" si="0">(C2/B2)*100</f>
        <v>0</v>
      </c>
      <c r="E2" s="2">
        <v>0</v>
      </c>
      <c r="F2" s="2">
        <v>0</v>
      </c>
      <c r="G2" s="2">
        <f t="shared" ref="G2:G34" si="1">(E2/B2)*100</f>
        <v>0</v>
      </c>
      <c r="H2" s="2">
        <v>0</v>
      </c>
      <c r="I2" s="2">
        <v>0</v>
      </c>
      <c r="J2" s="2">
        <f t="shared" ref="J2:J34" si="2">(H2/B2)*100</f>
        <v>0</v>
      </c>
      <c r="K2" s="2">
        <v>0</v>
      </c>
      <c r="L2" s="2">
        <f t="shared" ref="L2:L34" si="3">(K2/B2)*100</f>
        <v>0</v>
      </c>
    </row>
    <row r="3" spans="1:12" ht="15.75" x14ac:dyDescent="0.25">
      <c r="A3" s="5" t="s">
        <v>88</v>
      </c>
      <c r="B3" s="2">
        <v>50</v>
      </c>
      <c r="C3" s="2">
        <v>0</v>
      </c>
      <c r="D3" s="2">
        <f t="shared" si="0"/>
        <v>0</v>
      </c>
      <c r="E3" s="2">
        <v>0</v>
      </c>
      <c r="F3" s="2">
        <v>0</v>
      </c>
      <c r="G3" s="2">
        <f t="shared" si="1"/>
        <v>0</v>
      </c>
      <c r="H3" s="2">
        <v>0</v>
      </c>
      <c r="I3" s="2">
        <v>0</v>
      </c>
      <c r="J3" s="2">
        <f t="shared" si="2"/>
        <v>0</v>
      </c>
      <c r="K3" s="2">
        <v>0</v>
      </c>
      <c r="L3" s="2">
        <f t="shared" si="3"/>
        <v>0</v>
      </c>
    </row>
    <row r="4" spans="1:12" ht="15.75" x14ac:dyDescent="0.25">
      <c r="A4" s="5" t="s">
        <v>103</v>
      </c>
      <c r="B4" s="2">
        <v>50</v>
      </c>
      <c r="C4" s="2">
        <v>0</v>
      </c>
      <c r="D4" s="2">
        <f t="shared" si="0"/>
        <v>0</v>
      </c>
      <c r="E4" s="2">
        <v>0</v>
      </c>
      <c r="F4" s="2">
        <v>0</v>
      </c>
      <c r="G4" s="2">
        <f t="shared" si="1"/>
        <v>0</v>
      </c>
      <c r="H4" s="2">
        <v>0</v>
      </c>
      <c r="I4" s="2">
        <v>0</v>
      </c>
      <c r="J4" s="2">
        <f t="shared" si="2"/>
        <v>0</v>
      </c>
      <c r="K4" s="2">
        <v>0</v>
      </c>
      <c r="L4" s="2">
        <f t="shared" si="3"/>
        <v>0</v>
      </c>
    </row>
    <row r="5" spans="1:12" ht="15.75" x14ac:dyDescent="0.25">
      <c r="A5" s="5" t="s">
        <v>117</v>
      </c>
      <c r="B5" s="2">
        <v>50</v>
      </c>
      <c r="C5" s="2">
        <v>0</v>
      </c>
      <c r="D5" s="2">
        <f t="shared" si="0"/>
        <v>0</v>
      </c>
      <c r="E5" s="2">
        <v>0</v>
      </c>
      <c r="F5" s="2">
        <v>0</v>
      </c>
      <c r="G5" s="2">
        <f t="shared" si="1"/>
        <v>0</v>
      </c>
      <c r="H5" s="2">
        <v>0</v>
      </c>
      <c r="I5" s="2">
        <v>0</v>
      </c>
      <c r="J5" s="2">
        <f t="shared" si="2"/>
        <v>0</v>
      </c>
      <c r="K5" s="2">
        <v>0</v>
      </c>
      <c r="L5" s="2">
        <f t="shared" si="3"/>
        <v>0</v>
      </c>
    </row>
    <row r="6" spans="1:12" ht="15.75" x14ac:dyDescent="0.25">
      <c r="A6" s="5" t="s">
        <v>124</v>
      </c>
      <c r="B6" s="2">
        <v>50</v>
      </c>
      <c r="C6" s="2">
        <v>0</v>
      </c>
      <c r="D6" s="2">
        <f t="shared" si="0"/>
        <v>0</v>
      </c>
      <c r="E6" s="2">
        <v>0</v>
      </c>
      <c r="F6" s="2">
        <v>0</v>
      </c>
      <c r="G6" s="2">
        <f t="shared" si="1"/>
        <v>0</v>
      </c>
      <c r="H6" s="2">
        <v>0</v>
      </c>
      <c r="I6" s="2">
        <v>0</v>
      </c>
      <c r="J6" s="2">
        <f t="shared" si="2"/>
        <v>0</v>
      </c>
      <c r="K6" s="2">
        <v>0</v>
      </c>
      <c r="L6" s="2">
        <f t="shared" si="3"/>
        <v>0</v>
      </c>
    </row>
    <row r="7" spans="1:12" ht="15.75" x14ac:dyDescent="0.25">
      <c r="A7" s="5" t="s">
        <v>133</v>
      </c>
      <c r="B7" s="2">
        <v>50</v>
      </c>
      <c r="C7" s="2">
        <v>0</v>
      </c>
      <c r="D7" s="2">
        <f t="shared" si="0"/>
        <v>0</v>
      </c>
      <c r="E7" s="2">
        <v>0</v>
      </c>
      <c r="F7" s="2">
        <v>0</v>
      </c>
      <c r="G7" s="2">
        <f t="shared" si="1"/>
        <v>0</v>
      </c>
      <c r="H7" s="2">
        <v>0</v>
      </c>
      <c r="I7" s="2">
        <v>0</v>
      </c>
      <c r="J7" s="2">
        <f t="shared" si="2"/>
        <v>0</v>
      </c>
      <c r="K7" s="2">
        <v>0</v>
      </c>
      <c r="L7" s="2">
        <f t="shared" si="3"/>
        <v>0</v>
      </c>
    </row>
    <row r="8" spans="1:12" ht="15.75" x14ac:dyDescent="0.25">
      <c r="A8" s="5" t="s">
        <v>141</v>
      </c>
      <c r="B8" s="2">
        <v>50</v>
      </c>
      <c r="C8" s="2">
        <v>0</v>
      </c>
      <c r="D8" s="2">
        <f t="shared" si="0"/>
        <v>0</v>
      </c>
      <c r="E8" s="2">
        <v>0</v>
      </c>
      <c r="F8" s="2">
        <v>0</v>
      </c>
      <c r="G8" s="2">
        <f t="shared" si="1"/>
        <v>0</v>
      </c>
      <c r="H8" s="2">
        <v>0</v>
      </c>
      <c r="I8" s="2">
        <v>0</v>
      </c>
      <c r="J8" s="2">
        <f t="shared" si="2"/>
        <v>0</v>
      </c>
      <c r="K8" s="2">
        <v>0</v>
      </c>
      <c r="L8" s="2">
        <f t="shared" si="3"/>
        <v>0</v>
      </c>
    </row>
    <row r="9" spans="1:12" ht="15.75" x14ac:dyDescent="0.25">
      <c r="A9" s="5" t="s">
        <v>166</v>
      </c>
      <c r="B9" s="2">
        <v>50</v>
      </c>
      <c r="C9" s="2">
        <v>0</v>
      </c>
      <c r="D9" s="2">
        <f t="shared" si="0"/>
        <v>0</v>
      </c>
      <c r="E9" s="2">
        <v>0</v>
      </c>
      <c r="F9" s="2">
        <v>0</v>
      </c>
      <c r="G9" s="2">
        <f t="shared" si="1"/>
        <v>0</v>
      </c>
      <c r="H9" s="2">
        <v>0</v>
      </c>
      <c r="I9" s="2">
        <v>0</v>
      </c>
      <c r="J9" s="2">
        <f t="shared" si="2"/>
        <v>0</v>
      </c>
      <c r="K9" s="2">
        <v>0</v>
      </c>
      <c r="L9" s="2">
        <f t="shared" si="3"/>
        <v>0</v>
      </c>
    </row>
    <row r="10" spans="1:12" ht="15.75" x14ac:dyDescent="0.25">
      <c r="A10" s="5" t="s">
        <v>179</v>
      </c>
      <c r="B10" s="2">
        <v>50</v>
      </c>
      <c r="C10" s="2">
        <v>0</v>
      </c>
      <c r="D10" s="2">
        <f t="shared" si="0"/>
        <v>0</v>
      </c>
      <c r="E10" s="2">
        <v>0</v>
      </c>
      <c r="F10" s="2">
        <v>0</v>
      </c>
      <c r="G10" s="2">
        <f t="shared" si="1"/>
        <v>0</v>
      </c>
      <c r="H10" s="2">
        <v>0</v>
      </c>
      <c r="I10" s="2">
        <v>0</v>
      </c>
      <c r="J10" s="2">
        <f t="shared" si="2"/>
        <v>0</v>
      </c>
      <c r="K10" s="2">
        <v>0</v>
      </c>
      <c r="L10" s="2">
        <f t="shared" si="3"/>
        <v>0</v>
      </c>
    </row>
    <row r="11" spans="1:12" ht="15.75" x14ac:dyDescent="0.25">
      <c r="A11" s="5" t="s">
        <v>180</v>
      </c>
      <c r="B11" s="2">
        <v>50</v>
      </c>
      <c r="C11" s="2">
        <v>0</v>
      </c>
      <c r="D11" s="2">
        <f t="shared" si="0"/>
        <v>0</v>
      </c>
      <c r="E11" s="2">
        <v>0</v>
      </c>
      <c r="F11" s="2">
        <v>0</v>
      </c>
      <c r="G11" s="2">
        <f t="shared" si="1"/>
        <v>0</v>
      </c>
      <c r="H11" s="2">
        <v>0</v>
      </c>
      <c r="I11" s="2">
        <v>0</v>
      </c>
      <c r="J11" s="2">
        <f t="shared" si="2"/>
        <v>0</v>
      </c>
      <c r="K11" s="2">
        <v>0</v>
      </c>
      <c r="L11" s="2">
        <f t="shared" si="3"/>
        <v>0</v>
      </c>
    </row>
    <row r="12" spans="1:12" ht="15.75" x14ac:dyDescent="0.25">
      <c r="A12" s="5" t="s">
        <v>194</v>
      </c>
      <c r="B12" s="2">
        <v>50</v>
      </c>
      <c r="C12" s="2">
        <v>0</v>
      </c>
      <c r="D12" s="2">
        <f t="shared" si="0"/>
        <v>0</v>
      </c>
      <c r="E12" s="2">
        <v>0</v>
      </c>
      <c r="F12" s="2">
        <v>0</v>
      </c>
      <c r="G12" s="2">
        <f t="shared" si="1"/>
        <v>0</v>
      </c>
      <c r="H12" s="2">
        <v>0</v>
      </c>
      <c r="I12" s="2">
        <v>0</v>
      </c>
      <c r="J12" s="2">
        <f t="shared" si="2"/>
        <v>0</v>
      </c>
      <c r="K12" s="2">
        <v>0</v>
      </c>
      <c r="L12" s="2">
        <f t="shared" si="3"/>
        <v>0</v>
      </c>
    </row>
    <row r="13" spans="1:12" ht="15.75" x14ac:dyDescent="0.25">
      <c r="A13" s="5" t="s">
        <v>92</v>
      </c>
      <c r="B13" s="2">
        <v>50</v>
      </c>
      <c r="C13" s="2">
        <v>0</v>
      </c>
      <c r="D13" s="2">
        <f t="shared" si="0"/>
        <v>0</v>
      </c>
      <c r="E13" s="2">
        <v>0</v>
      </c>
      <c r="F13" s="2">
        <v>0</v>
      </c>
      <c r="G13" s="2">
        <f t="shared" si="1"/>
        <v>0</v>
      </c>
      <c r="H13" s="2">
        <v>0</v>
      </c>
      <c r="I13" s="2">
        <v>0</v>
      </c>
      <c r="J13" s="2">
        <f t="shared" si="2"/>
        <v>0</v>
      </c>
      <c r="K13" s="2">
        <v>0</v>
      </c>
      <c r="L13" s="2">
        <f t="shared" si="3"/>
        <v>0</v>
      </c>
    </row>
    <row r="14" spans="1:12" ht="15.75" x14ac:dyDescent="0.25">
      <c r="A14" s="5" t="s">
        <v>220</v>
      </c>
      <c r="B14" s="2">
        <v>50</v>
      </c>
      <c r="C14" s="2">
        <v>0</v>
      </c>
      <c r="D14" s="2">
        <f t="shared" si="0"/>
        <v>0</v>
      </c>
      <c r="E14" s="2">
        <v>0</v>
      </c>
      <c r="F14" s="2">
        <v>0</v>
      </c>
      <c r="G14" s="2">
        <f t="shared" si="1"/>
        <v>0</v>
      </c>
      <c r="H14" s="2">
        <v>0</v>
      </c>
      <c r="I14" s="2">
        <v>0</v>
      </c>
      <c r="J14" s="2">
        <f t="shared" si="2"/>
        <v>0</v>
      </c>
      <c r="K14" s="2">
        <v>0</v>
      </c>
      <c r="L14" s="2">
        <f t="shared" si="3"/>
        <v>0</v>
      </c>
    </row>
    <row r="15" spans="1:12" ht="15.75" x14ac:dyDescent="0.25">
      <c r="A15" s="5" t="s">
        <v>235</v>
      </c>
      <c r="B15" s="2">
        <v>50</v>
      </c>
      <c r="C15" s="2">
        <v>0</v>
      </c>
      <c r="D15" s="2">
        <f t="shared" si="0"/>
        <v>0</v>
      </c>
      <c r="E15" s="2">
        <v>0</v>
      </c>
      <c r="F15" s="2">
        <v>0</v>
      </c>
      <c r="G15" s="2">
        <f t="shared" si="1"/>
        <v>0</v>
      </c>
      <c r="H15" s="2">
        <v>0</v>
      </c>
      <c r="I15" s="2">
        <v>0</v>
      </c>
      <c r="J15" s="2">
        <f t="shared" si="2"/>
        <v>0</v>
      </c>
      <c r="K15" s="2">
        <v>0</v>
      </c>
      <c r="L15" s="2">
        <f t="shared" si="3"/>
        <v>0</v>
      </c>
    </row>
    <row r="16" spans="1:12" ht="15.75" x14ac:dyDescent="0.25">
      <c r="A16" s="5" t="s">
        <v>246</v>
      </c>
      <c r="B16" s="2">
        <v>50</v>
      </c>
      <c r="C16" s="2">
        <v>0</v>
      </c>
      <c r="D16" s="2">
        <f t="shared" si="0"/>
        <v>0</v>
      </c>
      <c r="E16" s="2">
        <v>0</v>
      </c>
      <c r="F16" s="2">
        <v>0</v>
      </c>
      <c r="G16" s="2">
        <f t="shared" si="1"/>
        <v>0</v>
      </c>
      <c r="H16" s="2">
        <v>0</v>
      </c>
      <c r="I16" s="2">
        <v>0</v>
      </c>
      <c r="J16" s="2">
        <f t="shared" si="2"/>
        <v>0</v>
      </c>
      <c r="K16" s="2">
        <v>0</v>
      </c>
      <c r="L16" s="2">
        <f t="shared" si="3"/>
        <v>0</v>
      </c>
    </row>
    <row r="17" spans="1:13" ht="15.75" x14ac:dyDescent="0.25">
      <c r="A17" s="5" t="s">
        <v>270</v>
      </c>
      <c r="B17" s="2">
        <v>50</v>
      </c>
      <c r="C17" s="2">
        <v>8</v>
      </c>
      <c r="D17" s="2">
        <f t="shared" si="0"/>
        <v>16</v>
      </c>
      <c r="E17" s="2">
        <v>1</v>
      </c>
      <c r="F17" s="2">
        <v>1</v>
      </c>
      <c r="G17" s="2">
        <f t="shared" si="1"/>
        <v>2</v>
      </c>
      <c r="H17" s="2">
        <v>3</v>
      </c>
      <c r="I17" s="2">
        <v>3</v>
      </c>
      <c r="J17" s="2">
        <f t="shared" si="2"/>
        <v>6</v>
      </c>
      <c r="K17" s="2">
        <v>8</v>
      </c>
      <c r="L17" s="2">
        <f t="shared" si="3"/>
        <v>16</v>
      </c>
    </row>
    <row r="18" spans="1:13" ht="15.75" x14ac:dyDescent="0.25">
      <c r="A18" s="5" t="s">
        <v>272</v>
      </c>
      <c r="B18" s="2">
        <v>50</v>
      </c>
      <c r="C18" s="2">
        <v>50</v>
      </c>
      <c r="D18" s="2">
        <f t="shared" si="0"/>
        <v>100</v>
      </c>
      <c r="E18" s="2">
        <v>7</v>
      </c>
      <c r="F18" s="2">
        <v>8</v>
      </c>
      <c r="G18" s="2">
        <f t="shared" si="1"/>
        <v>14.000000000000002</v>
      </c>
      <c r="H18" s="2">
        <v>9</v>
      </c>
      <c r="I18" s="2">
        <v>9</v>
      </c>
      <c r="J18" s="2">
        <f t="shared" si="2"/>
        <v>18</v>
      </c>
      <c r="K18" s="2">
        <v>50</v>
      </c>
      <c r="L18" s="2">
        <f t="shared" si="3"/>
        <v>100</v>
      </c>
    </row>
    <row r="19" spans="1:13" ht="15.75" x14ac:dyDescent="0.25">
      <c r="A19" s="5" t="s">
        <v>279</v>
      </c>
      <c r="B19" s="2">
        <v>50</v>
      </c>
      <c r="C19" s="2">
        <v>32</v>
      </c>
      <c r="D19" s="2">
        <f t="shared" si="0"/>
        <v>64</v>
      </c>
      <c r="E19" s="2">
        <v>5</v>
      </c>
      <c r="F19" s="2">
        <v>5</v>
      </c>
      <c r="G19" s="2">
        <f t="shared" si="1"/>
        <v>10</v>
      </c>
      <c r="H19" s="2">
        <v>3</v>
      </c>
      <c r="I19" s="2">
        <v>3</v>
      </c>
      <c r="J19" s="2">
        <f t="shared" si="2"/>
        <v>6</v>
      </c>
      <c r="K19" s="2">
        <v>32</v>
      </c>
      <c r="L19" s="2">
        <f t="shared" si="3"/>
        <v>64</v>
      </c>
    </row>
    <row r="20" spans="1:13" ht="15.75" x14ac:dyDescent="0.25">
      <c r="A20" s="5" t="s">
        <v>291</v>
      </c>
      <c r="B20" s="2">
        <v>50</v>
      </c>
      <c r="C20" s="1">
        <v>46</v>
      </c>
      <c r="D20" s="2">
        <f t="shared" si="0"/>
        <v>92</v>
      </c>
      <c r="E20" s="1">
        <v>2</v>
      </c>
      <c r="F20" s="1">
        <v>2</v>
      </c>
      <c r="G20" s="2">
        <f t="shared" si="1"/>
        <v>4</v>
      </c>
      <c r="H20" s="1">
        <v>0</v>
      </c>
      <c r="I20" s="1">
        <v>0</v>
      </c>
      <c r="J20" s="2">
        <f t="shared" si="2"/>
        <v>0</v>
      </c>
      <c r="K20" s="1">
        <v>44</v>
      </c>
      <c r="L20" s="2">
        <f t="shared" si="3"/>
        <v>88</v>
      </c>
      <c r="M20" s="1" t="s">
        <v>463</v>
      </c>
    </row>
    <row r="21" spans="1:13" ht="15.75" customHeight="1" x14ac:dyDescent="0.25">
      <c r="A21" s="5" t="s">
        <v>128</v>
      </c>
      <c r="B21" s="2">
        <v>50</v>
      </c>
      <c r="C21" s="1">
        <v>50</v>
      </c>
      <c r="D21" s="2">
        <f t="shared" si="0"/>
        <v>100</v>
      </c>
      <c r="E21" s="1">
        <v>0</v>
      </c>
      <c r="F21" s="1">
        <v>0</v>
      </c>
      <c r="G21" s="2">
        <f t="shared" si="1"/>
        <v>0</v>
      </c>
      <c r="H21" s="1">
        <v>2</v>
      </c>
      <c r="I21" s="1">
        <v>2</v>
      </c>
      <c r="J21" s="2">
        <f t="shared" si="2"/>
        <v>4</v>
      </c>
      <c r="K21" s="1">
        <v>48</v>
      </c>
      <c r="L21" s="2">
        <f t="shared" si="3"/>
        <v>96</v>
      </c>
      <c r="M21" s="1" t="s">
        <v>463</v>
      </c>
    </row>
    <row r="22" spans="1:13" ht="15.75" customHeight="1" x14ac:dyDescent="0.25">
      <c r="A22" s="5" t="s">
        <v>307</v>
      </c>
      <c r="B22" s="2">
        <v>50</v>
      </c>
      <c r="C22" s="1">
        <v>16</v>
      </c>
      <c r="D22" s="2">
        <f t="shared" si="0"/>
        <v>32</v>
      </c>
      <c r="E22" s="1">
        <v>0</v>
      </c>
      <c r="F22" s="1">
        <v>0</v>
      </c>
      <c r="G22" s="2">
        <f t="shared" si="1"/>
        <v>0</v>
      </c>
      <c r="H22" s="1">
        <v>0</v>
      </c>
      <c r="I22" s="1">
        <v>0</v>
      </c>
      <c r="J22" s="2">
        <f t="shared" si="2"/>
        <v>0</v>
      </c>
      <c r="K22" s="1">
        <v>16</v>
      </c>
      <c r="L22" s="2">
        <f t="shared" si="3"/>
        <v>32</v>
      </c>
      <c r="M22" s="1" t="s">
        <v>463</v>
      </c>
    </row>
    <row r="23" spans="1:13" ht="15.75" customHeight="1" x14ac:dyDescent="0.25">
      <c r="A23" s="5" t="s">
        <v>310</v>
      </c>
      <c r="B23" s="2">
        <v>50</v>
      </c>
      <c r="C23" s="2">
        <v>50</v>
      </c>
      <c r="D23" s="2">
        <f t="shared" si="0"/>
        <v>100</v>
      </c>
      <c r="E23" s="2">
        <v>11</v>
      </c>
      <c r="F23" s="2">
        <v>11</v>
      </c>
      <c r="G23" s="2">
        <f t="shared" si="1"/>
        <v>22</v>
      </c>
      <c r="H23" s="2">
        <v>9</v>
      </c>
      <c r="I23" s="2">
        <v>9</v>
      </c>
      <c r="J23" s="2">
        <f t="shared" si="2"/>
        <v>18</v>
      </c>
      <c r="K23" s="2">
        <v>50</v>
      </c>
      <c r="L23" s="2">
        <f t="shared" si="3"/>
        <v>100</v>
      </c>
    </row>
    <row r="24" spans="1:13" ht="15.75" customHeight="1" x14ac:dyDescent="0.25">
      <c r="A24" s="5" t="s">
        <v>296</v>
      </c>
      <c r="B24" s="2">
        <v>50</v>
      </c>
      <c r="C24" s="1">
        <v>0</v>
      </c>
      <c r="D24" s="2">
        <f t="shared" si="0"/>
        <v>0</v>
      </c>
      <c r="E24" s="2">
        <v>0</v>
      </c>
      <c r="F24" s="2">
        <v>0</v>
      </c>
      <c r="G24" s="2">
        <f t="shared" si="1"/>
        <v>0</v>
      </c>
      <c r="H24" s="2">
        <v>0</v>
      </c>
      <c r="I24" s="2">
        <v>0</v>
      </c>
      <c r="J24" s="2">
        <f t="shared" si="2"/>
        <v>0</v>
      </c>
      <c r="K24" s="1">
        <v>0</v>
      </c>
      <c r="L24" s="2">
        <f t="shared" si="3"/>
        <v>0</v>
      </c>
    </row>
    <row r="25" spans="1:13" ht="15.75" customHeight="1" x14ac:dyDescent="0.25">
      <c r="A25" s="5" t="s">
        <v>278</v>
      </c>
      <c r="B25" s="2">
        <v>50</v>
      </c>
      <c r="C25" s="2">
        <v>50</v>
      </c>
      <c r="D25" s="2">
        <f t="shared" si="0"/>
        <v>100</v>
      </c>
      <c r="E25" s="2">
        <v>9</v>
      </c>
      <c r="F25" s="2">
        <v>9</v>
      </c>
      <c r="G25" s="2">
        <f t="shared" si="1"/>
        <v>18</v>
      </c>
      <c r="H25" s="2">
        <v>7</v>
      </c>
      <c r="I25" s="2">
        <v>7</v>
      </c>
      <c r="J25" s="2">
        <f t="shared" si="2"/>
        <v>14.000000000000002</v>
      </c>
      <c r="K25" s="2">
        <v>50</v>
      </c>
      <c r="L25" s="2">
        <f t="shared" si="3"/>
        <v>100</v>
      </c>
      <c r="M25" s="1" t="s">
        <v>463</v>
      </c>
    </row>
    <row r="26" spans="1:13" ht="15.75" customHeight="1" x14ac:dyDescent="0.25">
      <c r="A26" s="5" t="s">
        <v>351</v>
      </c>
      <c r="B26" s="2">
        <v>50</v>
      </c>
      <c r="C26" s="2">
        <v>11</v>
      </c>
      <c r="D26" s="2">
        <f t="shared" si="0"/>
        <v>22</v>
      </c>
      <c r="E26" s="2">
        <v>4</v>
      </c>
      <c r="F26" s="2">
        <v>4</v>
      </c>
      <c r="G26" s="2">
        <f t="shared" si="1"/>
        <v>8</v>
      </c>
      <c r="H26" s="2">
        <v>2</v>
      </c>
      <c r="I26" s="2">
        <v>2</v>
      </c>
      <c r="J26" s="2">
        <f t="shared" si="2"/>
        <v>4</v>
      </c>
      <c r="K26" s="2">
        <v>11</v>
      </c>
      <c r="L26" s="2">
        <f t="shared" si="3"/>
        <v>22</v>
      </c>
    </row>
    <row r="27" spans="1:13" ht="15.75" customHeight="1" x14ac:dyDescent="0.25">
      <c r="A27" s="5" t="s">
        <v>364</v>
      </c>
      <c r="B27" s="2">
        <v>50</v>
      </c>
      <c r="C27" s="1">
        <v>12</v>
      </c>
      <c r="D27" s="2">
        <f t="shared" si="0"/>
        <v>24</v>
      </c>
      <c r="E27" s="1">
        <v>0</v>
      </c>
      <c r="F27" s="1">
        <v>0</v>
      </c>
      <c r="G27" s="2">
        <f t="shared" si="1"/>
        <v>0</v>
      </c>
      <c r="H27" s="2">
        <v>0</v>
      </c>
      <c r="I27" s="2">
        <v>0</v>
      </c>
      <c r="J27" s="2">
        <f t="shared" si="2"/>
        <v>0</v>
      </c>
      <c r="K27" s="1">
        <v>12</v>
      </c>
      <c r="L27" s="2">
        <f t="shared" si="3"/>
        <v>24</v>
      </c>
      <c r="M27" s="1" t="s">
        <v>463</v>
      </c>
    </row>
    <row r="28" spans="1:13" ht="15.75" customHeight="1" x14ac:dyDescent="0.25">
      <c r="A28" s="5" t="s">
        <v>379</v>
      </c>
      <c r="B28" s="2">
        <v>50</v>
      </c>
      <c r="C28" s="2">
        <v>43</v>
      </c>
      <c r="D28" s="2">
        <f t="shared" si="0"/>
        <v>86</v>
      </c>
      <c r="E28" s="2">
        <v>3</v>
      </c>
      <c r="F28" s="2">
        <v>3</v>
      </c>
      <c r="G28" s="2">
        <f t="shared" si="1"/>
        <v>6</v>
      </c>
      <c r="H28" s="2">
        <v>1</v>
      </c>
      <c r="I28" s="2">
        <v>1</v>
      </c>
      <c r="J28" s="2">
        <f t="shared" si="2"/>
        <v>2</v>
      </c>
      <c r="K28" s="2">
        <v>43</v>
      </c>
      <c r="L28" s="2">
        <f t="shared" si="3"/>
        <v>86</v>
      </c>
    </row>
    <row r="29" spans="1:13" ht="15.75" customHeight="1" x14ac:dyDescent="0.25">
      <c r="A29" s="5" t="s">
        <v>274</v>
      </c>
      <c r="B29" s="2">
        <v>50</v>
      </c>
      <c r="C29" s="1">
        <v>38</v>
      </c>
      <c r="D29" s="2">
        <f t="shared" si="0"/>
        <v>76</v>
      </c>
      <c r="E29" s="1">
        <v>2</v>
      </c>
      <c r="F29" s="2">
        <v>7</v>
      </c>
      <c r="G29" s="2">
        <f t="shared" si="1"/>
        <v>4</v>
      </c>
      <c r="H29" s="1">
        <v>1</v>
      </c>
      <c r="I29" s="1">
        <v>1</v>
      </c>
      <c r="J29" s="2">
        <f t="shared" si="2"/>
        <v>2</v>
      </c>
      <c r="K29" s="1">
        <v>36</v>
      </c>
      <c r="L29" s="2">
        <f t="shared" si="3"/>
        <v>72</v>
      </c>
      <c r="M29" s="1" t="s">
        <v>463</v>
      </c>
    </row>
    <row r="30" spans="1:13" ht="15.75" customHeight="1" x14ac:dyDescent="0.25">
      <c r="A30" s="5" t="s">
        <v>398</v>
      </c>
      <c r="B30" s="2">
        <v>50</v>
      </c>
      <c r="C30" s="2">
        <v>50</v>
      </c>
      <c r="D30" s="2">
        <f t="shared" si="0"/>
        <v>100</v>
      </c>
      <c r="E30" s="2">
        <v>15</v>
      </c>
      <c r="F30" s="2">
        <v>17</v>
      </c>
      <c r="G30" s="2">
        <f t="shared" si="1"/>
        <v>30</v>
      </c>
      <c r="H30" s="2">
        <v>18</v>
      </c>
      <c r="I30" s="2">
        <v>18</v>
      </c>
      <c r="J30" s="2">
        <f t="shared" si="2"/>
        <v>36</v>
      </c>
      <c r="K30" s="2">
        <v>50</v>
      </c>
      <c r="L30" s="2">
        <f t="shared" si="3"/>
        <v>100</v>
      </c>
    </row>
    <row r="31" spans="1:13" ht="15.75" customHeight="1" x14ac:dyDescent="0.25">
      <c r="A31" s="5" t="s">
        <v>407</v>
      </c>
      <c r="B31" s="2">
        <v>50</v>
      </c>
      <c r="C31" s="1">
        <v>36</v>
      </c>
      <c r="D31" s="2">
        <f t="shared" si="0"/>
        <v>72</v>
      </c>
      <c r="E31" s="1">
        <v>1</v>
      </c>
      <c r="F31" s="1">
        <v>1</v>
      </c>
      <c r="G31" s="2">
        <f t="shared" si="1"/>
        <v>2</v>
      </c>
      <c r="H31" s="1">
        <v>1</v>
      </c>
      <c r="I31" s="1">
        <v>2</v>
      </c>
      <c r="J31" s="2">
        <f t="shared" si="2"/>
        <v>2</v>
      </c>
      <c r="K31" s="1">
        <v>35</v>
      </c>
      <c r="L31" s="2">
        <f t="shared" si="3"/>
        <v>70</v>
      </c>
      <c r="M31" s="1" t="s">
        <v>463</v>
      </c>
    </row>
    <row r="32" spans="1:13" ht="15.75" customHeight="1" x14ac:dyDescent="0.25">
      <c r="A32" s="5" t="s">
        <v>418</v>
      </c>
      <c r="B32" s="2">
        <v>50</v>
      </c>
      <c r="C32" s="2">
        <v>50</v>
      </c>
      <c r="D32" s="2">
        <f t="shared" si="0"/>
        <v>100</v>
      </c>
      <c r="E32" s="2">
        <v>17</v>
      </c>
      <c r="F32" s="2">
        <v>18</v>
      </c>
      <c r="G32" s="2">
        <f t="shared" si="1"/>
        <v>34</v>
      </c>
      <c r="H32" s="2">
        <v>14</v>
      </c>
      <c r="I32" s="2">
        <v>14</v>
      </c>
      <c r="J32" s="2">
        <f t="shared" si="2"/>
        <v>28.000000000000004</v>
      </c>
      <c r="K32" s="2">
        <v>50</v>
      </c>
      <c r="L32" s="2">
        <f t="shared" si="3"/>
        <v>100</v>
      </c>
    </row>
    <row r="33" spans="1:13" ht="15.75" customHeight="1" x14ac:dyDescent="0.25">
      <c r="A33" s="5" t="s">
        <v>429</v>
      </c>
      <c r="B33" s="1">
        <v>50</v>
      </c>
      <c r="C33" s="1">
        <v>20</v>
      </c>
      <c r="D33" s="2">
        <f t="shared" si="0"/>
        <v>40</v>
      </c>
      <c r="E33" s="1">
        <v>3</v>
      </c>
      <c r="F33" s="1">
        <v>3</v>
      </c>
      <c r="G33" s="2">
        <f t="shared" si="1"/>
        <v>6</v>
      </c>
      <c r="H33" s="1">
        <v>1</v>
      </c>
      <c r="I33" s="1">
        <v>2</v>
      </c>
      <c r="J33" s="2">
        <f t="shared" si="2"/>
        <v>2</v>
      </c>
      <c r="K33" s="1">
        <v>16</v>
      </c>
      <c r="L33" s="2">
        <f t="shared" si="3"/>
        <v>32</v>
      </c>
      <c r="M33" s="1" t="s">
        <v>463</v>
      </c>
    </row>
    <row r="34" spans="1:13" ht="15.75" customHeight="1" x14ac:dyDescent="0.25">
      <c r="A34" s="5" t="s">
        <v>440</v>
      </c>
      <c r="B34" s="2">
        <v>50</v>
      </c>
      <c r="C34" s="2">
        <v>50</v>
      </c>
      <c r="D34" s="2">
        <f t="shared" si="0"/>
        <v>100</v>
      </c>
      <c r="E34" s="2">
        <v>0</v>
      </c>
      <c r="F34" s="2">
        <v>0</v>
      </c>
      <c r="G34" s="2">
        <f t="shared" si="1"/>
        <v>0</v>
      </c>
      <c r="H34" s="2">
        <v>0</v>
      </c>
      <c r="I34" s="2">
        <v>0</v>
      </c>
      <c r="J34" s="2">
        <f t="shared" si="2"/>
        <v>0</v>
      </c>
      <c r="K34" s="2">
        <v>50</v>
      </c>
      <c r="L34" s="2">
        <f t="shared" si="3"/>
        <v>100</v>
      </c>
      <c r="M34" s="1" t="s">
        <v>463</v>
      </c>
    </row>
    <row r="35" spans="1:13" ht="15.75" customHeight="1" x14ac:dyDescent="0.25">
      <c r="G35" s="2"/>
    </row>
    <row r="36" spans="1:13" ht="15.75" customHeight="1" x14ac:dyDescent="0.2"/>
    <row r="37" spans="1:13" ht="15.75" customHeight="1" x14ac:dyDescent="0.2"/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datos</vt:lpstr>
      <vt:lpstr>% inv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</dc:creator>
  <dc:description/>
  <cp:lastModifiedBy>Fernando Cespedes</cp:lastModifiedBy>
  <cp:revision>5</cp:revision>
  <dcterms:created xsi:type="dcterms:W3CDTF">2019-10-04T13:26:07Z</dcterms:created>
  <dcterms:modified xsi:type="dcterms:W3CDTF">2020-11-06T02:53:34Z</dcterms:modified>
  <dc:language>es-CR</dc:language>
</cp:coreProperties>
</file>