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0" documentId="8_{96D59F0A-224C-4E35-A75A-4F1C96B5E2B0}" xr6:coauthVersionLast="47" xr6:coauthVersionMax="47" xr10:uidLastSave="{00000000-0000-0000-0000-000000000000}"/>
  <bookViews>
    <workbookView xWindow="0" yWindow="0" windowWidth="28800" windowHeight="11736" xr2:uid="{00000000-000D-0000-FFFF-FFFF00000000}"/>
  </bookViews>
  <sheets>
    <sheet name="BLD-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'BLD-BE-001'!$M$13</definedName>
    <definedName name="NUMPAX">'BLD-BE-001'!$H$16</definedName>
    <definedName name="REGIONS">Venues!$A$5:$W$5</definedName>
    <definedName name="VENUE">'BLD-BE-001'!$O$13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J18" i="1"/>
  <c r="M18" i="1" s="1"/>
  <c r="N56" i="1"/>
  <c r="H60" i="1" l="1"/>
  <c r="M60" i="1" s="1"/>
  <c r="O60" i="1" s="1"/>
  <c r="K61" i="1"/>
  <c r="M61" i="1" s="1"/>
  <c r="O61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3" i="1" l="1"/>
  <c r="N63" i="1"/>
  <c r="M64" i="1"/>
  <c r="P63" i="1"/>
  <c r="P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<sst xmlns="http://schemas.openxmlformats.org/spreadsheetml/2006/main" count="149" uniqueCount="117">
  <si>
    <t>BLD-BE-001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</si>
  <si>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</si>
  <si>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</si>
  <si>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</si>
  <si>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</si>
  <si>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</si>
  <si>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</si>
  <si>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</si>
  <si>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</si>
  <si>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</si>
  <si>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</si>
  <si>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</si>
  <si>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</si>
  <si>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</si>
  <si>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</si>
  <si>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</si>
  <si>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</si>
  <si>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</si>
  <si>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</si>
  <si>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LOS BANOS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</si>
  <si>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</si>
  <si>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</si>
  <si>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</si>
  <si>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</si>
  <si>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</si>
  <si>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</si>
  <si>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</si>
  <si>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</si>
  <si>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</si>
  <si>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</si>
  <si>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</si>
  <si>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</si>
  <si>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Alternative Education</t>
  </si>
  <si>
    <t>Office of the Director</t>
  </si>
  <si>
    <t>PQAD</t>
  </si>
  <si>
    <t>PMSDD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</si>
  <si>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</si>
  <si>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</si>
  <si>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</si>
  <si>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</si>
  <si>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</si>
  <si>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</si>
  <si>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</si>
  <si>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</si>
  <si>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</si>
  <si>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</si>
  <si>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</si>
  <si>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</si>
  <si>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</si>
  <si>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</si>
  <si>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</si>
  <si>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</si>
  <si>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</si>
  <si>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</si>
  <si>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</si>
  <si>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</si>
  <si>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</si>
  <si>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</si>
  <si>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</si>
  <si>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Bureau of Learning Delivery</t>
  </si>
  <si>
    <t>TLD</t>
  </si>
  <si>
    <t>SID</t>
  </si>
  <si>
    <t>Honorarium of Non Deped Personnel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</si>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</sst>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18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5" fontId="16" fillId="24" borderId="11" xfId="0" applyNumberFormat="1" applyFont="1" applyFill="1" applyBorder="1"/>
    <xf numFmtId="164" fontId="21" fillId="24" borderId="11" xfId="0" applyNumberFormat="1" applyFont="1" applyFill="1" applyBorder="1"/>
    <xf numFmtId="164" fontId="25" fillId="24" borderId="11" xfId="0" applyNumberFormat="1" applyFont="1" applyFill="1" applyBorder="1"/>
    <xf numFmtId="164" fontId="14" fillId="24" borderId="11" xfId="0" applyNumberFormat="1" applyFont="1" applyFill="1" applyBorder="1"/>
    <xf numFmtId="0" fontId="14" fillId="24" borderId="11" xfId="0" applyFont="1" applyFill="1" applyBorder="1"/>
    <xf numFmtId="164" fontId="16" fillId="24" borderId="11" xfId="0" applyNumberFormat="1" applyFont="1" applyFill="1" applyBorder="1"/>
    <xf numFmtId="164" fontId="22" fillId="24" borderId="11" xfId="0" applyNumberFormat="1" applyFont="1" applyFill="1" applyBorder="1"/>
    <xf numFmtId="164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164" fontId="18" fillId="25" borderId="11" xfId="0" applyNumberFormat="1" applyFont="1" applyFill="1" applyBorder="1"/>
    <xf numFmtId="164" fontId="18" fillId="25" borderId="33" xfId="0" applyNumberFormat="1" applyFont="1" applyFill="1" applyBorder="1"/>
    <xf numFmtId="164" fontId="18" fillId="25" borderId="19" xfId="0" applyNumberFormat="1" applyFont="1" applyFill="1" applyBorder="1"/>
    <xf numFmtId="165" fontId="15" fillId="26" borderId="11" xfId="0" applyNumberFormat="1" applyFont="1" applyFill="1" applyBorder="1"/>
    <xf numFmtId="165" fontId="18" fillId="26" borderId="35" xfId="0" applyNumberFormat="1" applyFont="1" applyFill="1" applyBorder="1"/>
    <xf numFmtId="164" fontId="15" fillId="29" borderId="33" xfId="0" applyNumberFormat="1" applyFont="1" applyFill="1" applyBorder="1"/>
    <xf numFmtId="164" fontId="15" fillId="30" borderId="37" xfId="0" applyNumberFormat="1" applyFont="1" applyFill="1" applyBorder="1"/>
    <xf numFmtId="165" fontId="16" fillId="31" borderId="11" xfId="0" applyNumberFormat="1" applyFont="1" applyFill="1" applyBorder="1"/>
    <xf numFmtId="0" fontId="18" fillId="31" borderId="11" xfId="0" applyFont="1" applyFill="1" applyBorder="1"/>
    <xf numFmtId="164" fontId="18" fillId="31" borderId="11" xfId="0" applyNumberFormat="1" applyFont="1" applyFill="1" applyBorder="1"/>
    <xf numFmtId="0" fontId="18" fillId="31" borderId="33" xfId="0" applyFont="1" applyFill="1" applyBorder="1"/>
    <xf numFmtId="164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22" fillId="18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64" fontId="22" fillId="22" borderId="8" xfId="1" applyFont="1" applyFill="1" applyBorder="1" applyAlignment="1">
      <alignment horizontal="right" vertical="center"/>
    </xf>
    <xf numFmtId="164" fontId="20" fillId="23" borderId="9" xfId="1" applyFont="1" applyFill="1" applyBorder="1" applyAlignment="1">
      <alignment horizontal="right" vertic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164" fontId="22" fillId="22" borderId="8" xfId="1" applyFont="1" applyFill="1" applyBorder="1" applyAlignment="1">
      <alignment horizontal="center" vertical="center"/>
    </xf>
    <xf numFmtId="164" fontId="20" fillId="23" borderId="9" xfId="1" applyFont="1" applyFill="1" applyBorder="1" applyAlignment="1">
      <alignment horizontal="center" vertical="center"/>
    </xf>
    <xf numFmtId="164" fontId="22" fillId="22" borderId="32" xfId="1" applyFont="1" applyFill="1" applyBorder="1" applyAlignment="1">
      <alignment horizontal="center" vertical="center"/>
    </xf>
    <xf numFmtId="164" fontId="20" fillId="23" borderId="31" xfId="1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164" fontId="14" fillId="0" borderId="8" xfId="1" applyFont="1" applyBorder="1" applyAlignment="1">
      <alignment horizontal="right" vertical="center"/>
    </xf>
    <xf numFmtId="164" fontId="17" fillId="0" borderId="9" xfId="1" applyFont="1" applyBorder="1" applyAlignment="1">
      <alignment horizontal="right" vertical="center"/>
    </xf>
    <xf numFmtId="0" fontId="22" fillId="18" borderId="22" xfId="0" applyFont="1" applyFill="1" applyBorder="1" applyAlignment="1">
      <alignment horizontal="left"/>
    </xf>
    <xf numFmtId="0" fontId="15" fillId="18" borderId="22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16" fillId="22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4" fontId="22" fillId="0" borderId="8" xfId="1" applyFont="1" applyBorder="1" applyAlignment="1">
      <alignment horizontal="right" vertical="center"/>
    </xf>
    <xf numFmtId="164" fontId="22" fillId="0" borderId="9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14" fillId="22" borderId="8" xfId="1" applyFont="1" applyFill="1" applyBorder="1" applyAlignment="1">
      <alignment horizontal="right" vertical="center"/>
    </xf>
    <xf numFmtId="164" fontId="17" fillId="23" borderId="9" xfId="1" applyFont="1" applyFill="1" applyBorder="1" applyAlignment="1">
      <alignment horizontal="right" vertic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164" fontId="20" fillId="0" borderId="9" xfId="1" applyFont="1" applyBorder="1" applyAlignment="1">
      <alignment horizontal="right" vertical="center"/>
    </xf>
    <xf numFmtId="0" fontId="14" fillId="22" borderId="8" xfId="0" applyFont="1" applyFill="1" applyBorder="1" applyAlignment="1">
      <alignment horizontal="center"/>
    </xf>
    <xf numFmtId="164" fontId="14" fillId="3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164" fontId="22" fillId="22" borderId="9" xfId="1" applyFont="1" applyFill="1" applyBorder="1" applyAlignment="1">
      <alignment horizontal="right" vertical="center"/>
    </xf>
    <xf numFmtId="0" fontId="16" fillId="22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/>
    </xf>
    <xf numFmtId="0" fontId="19" fillId="3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1" dT="2023-02-17T06:00:57.82" personId="{F16D23D6-6FE5-4070-9225-8A86BAB10962}" id="{6175E9B9-3A9F-47D7-89AD-069A2E2FFF8D}">
    <text xml:space="preserve">There is a new range for this
</text>
  </threadedComment>
  <threadedComment ref="K61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view="pageBreakPreview" zoomScaleNormal="100" zoomScaleSheetLayoutView="100" workbookViewId="0">
      <selection activeCell="O13" sqref="O13:P13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78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60" t="s">
        <v>1</v>
      </c>
      <c r="D3" s="184"/>
      <c r="E3" s="185"/>
      <c r="F3" s="179" t="s">
        <v>2</v>
      </c>
      <c r="G3" s="186"/>
      <c r="H3" s="186"/>
      <c r="I3" s="186"/>
      <c r="J3" s="186"/>
      <c r="K3" s="186"/>
      <c r="L3" s="186"/>
      <c r="M3" s="186"/>
      <c r="N3" s="186"/>
      <c r="O3" s="187"/>
      <c r="P3" s="167"/>
      <c r="Q3" s="43"/>
    </row>
    <row r="4" spans="1:17" ht="14.45">
      <c r="A4" s="51"/>
      <c r="B4" s="52"/>
      <c r="C4" s="160" t="s">
        <v>3</v>
      </c>
      <c r="D4" s="184"/>
      <c r="E4" s="185"/>
      <c r="F4" s="168"/>
      <c r="G4" s="188"/>
      <c r="H4" s="188"/>
      <c r="I4" s="188"/>
      <c r="J4" s="188"/>
      <c r="K4" s="188"/>
      <c r="L4" s="188"/>
      <c r="M4" s="188"/>
      <c r="N4" s="188"/>
      <c r="O4" s="189"/>
      <c r="P4" s="167"/>
      <c r="Q4" s="43"/>
    </row>
    <row r="5" spans="1:17">
      <c r="A5" s="51"/>
      <c r="B5" s="52"/>
      <c r="C5" s="160" t="s">
        <v>4</v>
      </c>
      <c r="D5" s="184"/>
      <c r="E5" s="185"/>
      <c r="F5" s="161"/>
      <c r="G5" s="188"/>
      <c r="H5" s="188"/>
      <c r="I5" s="188"/>
      <c r="J5" s="188"/>
      <c r="K5" s="188"/>
      <c r="L5" s="188"/>
      <c r="M5" s="188"/>
      <c r="N5" s="188"/>
      <c r="O5" s="189"/>
      <c r="P5" s="167"/>
      <c r="Q5" s="43"/>
    </row>
    <row r="6" spans="1:17" ht="14.45" customHeight="1">
      <c r="A6" s="51"/>
      <c r="B6" s="52"/>
      <c r="C6" s="171" t="s">
        <v>5</v>
      </c>
      <c r="D6" s="190"/>
      <c r="E6" s="191"/>
      <c r="F6" s="113"/>
      <c r="G6" s="111"/>
      <c r="H6" s="111"/>
      <c r="I6" s="111"/>
      <c r="J6" s="111"/>
      <c r="K6" s="111"/>
      <c r="L6" s="175" t="s">
        <v>6</v>
      </c>
      <c r="M6" s="176"/>
      <c r="N6" s="177"/>
      <c r="O6" s="112"/>
      <c r="P6" s="167"/>
      <c r="Q6" s="43"/>
    </row>
    <row r="7" spans="1:17">
      <c r="A7" s="51"/>
      <c r="B7" s="52"/>
      <c r="C7" s="160" t="s">
        <v>7</v>
      </c>
      <c r="D7" s="184"/>
      <c r="E7" s="185"/>
      <c r="F7" s="161"/>
      <c r="G7" s="188"/>
      <c r="H7" s="188"/>
      <c r="I7" s="188"/>
      <c r="J7" s="188"/>
      <c r="K7" s="188"/>
      <c r="L7" s="188"/>
      <c r="M7" s="188"/>
      <c r="N7" s="188"/>
      <c r="O7" s="189"/>
      <c r="P7" s="167"/>
      <c r="Q7" s="43"/>
    </row>
    <row r="8" spans="1:17" ht="14.45" customHeight="1">
      <c r="A8" s="51"/>
      <c r="B8" s="52"/>
      <c r="C8" s="171" t="s">
        <v>8</v>
      </c>
      <c r="D8" s="190"/>
      <c r="E8" s="191"/>
      <c r="F8" s="113"/>
      <c r="G8" s="111"/>
      <c r="H8" s="111"/>
      <c r="I8" s="111"/>
      <c r="J8" s="111"/>
      <c r="K8" s="111"/>
      <c r="L8" s="175" t="s">
        <v>9</v>
      </c>
      <c r="M8" s="176"/>
      <c r="N8" s="177"/>
      <c r="O8" s="112"/>
      <c r="P8" s="167"/>
      <c r="Q8" s="43"/>
    </row>
    <row r="9" spans="1:17">
      <c r="A9" s="51"/>
      <c r="B9" s="52"/>
      <c r="C9" s="172" t="s">
        <v>10</v>
      </c>
      <c r="D9" s="173"/>
      <c r="E9" s="174"/>
      <c r="F9" s="168"/>
      <c r="G9" s="169"/>
      <c r="H9" s="169"/>
      <c r="I9" s="169"/>
      <c r="J9" s="169"/>
      <c r="K9" s="169"/>
      <c r="L9" s="169"/>
      <c r="M9" s="169"/>
      <c r="N9" s="169"/>
      <c r="O9" s="170"/>
      <c r="P9" s="167"/>
      <c r="Q9" s="43"/>
    </row>
    <row r="10" spans="1:17" ht="14.45">
      <c r="A10" s="51"/>
      <c r="B10" s="52"/>
      <c r="C10" s="171" t="s">
        <v>11</v>
      </c>
      <c r="D10" s="190"/>
      <c r="E10" s="191"/>
      <c r="F10" s="168"/>
      <c r="G10" s="169"/>
      <c r="H10" s="169"/>
      <c r="I10" s="169"/>
      <c r="J10" s="169"/>
      <c r="K10" s="169"/>
      <c r="L10" s="169"/>
      <c r="M10" s="169"/>
      <c r="N10" s="169"/>
      <c r="O10" s="170"/>
      <c r="P10" s="167"/>
      <c r="Q10" s="43"/>
    </row>
    <row r="11" spans="1:17" ht="14.45">
      <c r="A11" s="51"/>
      <c r="B11" s="52"/>
      <c r="C11" s="160" t="s">
        <v>12</v>
      </c>
      <c r="D11" s="184"/>
      <c r="E11" s="185"/>
      <c r="F11" s="162"/>
      <c r="G11" s="188"/>
      <c r="H11" s="188"/>
      <c r="I11" s="188"/>
      <c r="J11" s="188"/>
      <c r="K11" s="188"/>
      <c r="L11" s="188"/>
      <c r="M11" s="188"/>
      <c r="N11" s="188"/>
      <c r="O11" s="189"/>
      <c r="P11" s="167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13</v>
      </c>
      <c r="H12" s="100"/>
      <c r="I12" s="100"/>
      <c r="J12" s="98" t="s">
        <v>13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63" t="s">
        <v>14</v>
      </c>
      <c r="D13" s="192"/>
      <c r="E13" s="193"/>
      <c r="F13" s="53" t="s">
        <v>15</v>
      </c>
      <c r="G13" s="54">
        <v>44781</v>
      </c>
      <c r="H13" s="164" t="s">
        <v>16</v>
      </c>
      <c r="I13" s="193"/>
      <c r="J13" s="54">
        <v>44786</v>
      </c>
      <c r="K13" s="164" t="s">
        <v>17</v>
      </c>
      <c r="L13" s="193"/>
      <c r="M13" s="55">
        <f>J13-G13</f>
        <v>5</v>
      </c>
      <c r="N13" s="56" t="s">
        <v>18</v>
      </c>
      <c r="O13" s="165" t="s">
        <v>19</v>
      </c>
      <c r="P13" s="194"/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66" t="s">
        <v>20</v>
      </c>
      <c r="B15" s="195"/>
      <c r="C15" s="195"/>
      <c r="D15" s="195"/>
      <c r="E15" s="195"/>
      <c r="F15" s="195"/>
      <c r="G15" s="196"/>
      <c r="H15" s="157" t="s">
        <v>21</v>
      </c>
      <c r="I15" s="196"/>
      <c r="J15" s="58" t="s">
        <v>22</v>
      </c>
      <c r="K15" s="157" t="s">
        <v>23</v>
      </c>
      <c r="L15" s="196"/>
      <c r="M15" s="59" t="s">
        <v>24</v>
      </c>
      <c r="N15" s="60" t="s">
        <v>25</v>
      </c>
      <c r="O15" s="58" t="s">
        <v>26</v>
      </c>
      <c r="P15" s="61" t="s">
        <v>27</v>
      </c>
      <c r="Q15" s="44"/>
    </row>
    <row r="16" spans="1:17" ht="14.45">
      <c r="A16" s="62"/>
      <c r="B16" s="131" t="s">
        <v>28</v>
      </c>
      <c r="C16" s="197"/>
      <c r="D16" s="197"/>
      <c r="E16" s="197"/>
      <c r="F16" s="197"/>
      <c r="G16" s="198"/>
      <c r="H16" s="159">
        <f>H17+H18+H19+H20+H24</f>
        <v>0</v>
      </c>
      <c r="I16" s="199"/>
      <c r="J16" s="63"/>
      <c r="K16" s="136"/>
      <c r="L16" s="187"/>
      <c r="M16" s="76">
        <f>SUM(M17:M20,M24)</f>
        <v>0</v>
      </c>
      <c r="N16" s="93">
        <f>M16</f>
        <v>0</v>
      </c>
      <c r="O16" s="84"/>
      <c r="P16" s="89"/>
      <c r="Q16" s="6"/>
    </row>
    <row r="17" spans="1:17" s="46" customFormat="1" ht="14.25" customHeight="1">
      <c r="A17" s="64"/>
      <c r="B17" s="68"/>
      <c r="C17" s="130" t="s">
        <v>29</v>
      </c>
      <c r="D17" s="200"/>
      <c r="E17" s="200"/>
      <c r="F17" s="200"/>
      <c r="G17" s="201"/>
      <c r="H17" s="159">
        <f>H28</f>
        <v>0</v>
      </c>
      <c r="I17" s="199"/>
      <c r="J17" s="75">
        <f>NDAYS</f>
        <v>5</v>
      </c>
      <c r="K17" s="117">
        <v>1500</v>
      </c>
      <c r="L17" s="118"/>
      <c r="M17" s="77">
        <f t="shared" ref="M17:M20" si="0">H17*J17*K17</f>
        <v>0</v>
      </c>
      <c r="N17" s="94"/>
      <c r="O17" s="85"/>
      <c r="P17" s="89"/>
      <c r="Q17" s="45"/>
    </row>
    <row r="18" spans="1:17" s="46" customFormat="1" ht="13.9">
      <c r="A18" s="64"/>
      <c r="B18" s="69"/>
      <c r="C18" s="130" t="s">
        <v>30</v>
      </c>
      <c r="D18" s="200"/>
      <c r="E18" s="200"/>
      <c r="F18" s="200"/>
      <c r="G18" s="201"/>
      <c r="H18" s="159">
        <f>H48</f>
        <v>0</v>
      </c>
      <c r="I18" s="199"/>
      <c r="J18" s="75">
        <f>NDAYS</f>
        <v>5</v>
      </c>
      <c r="K18" s="117">
        <v>2000</v>
      </c>
      <c r="L18" s="158"/>
      <c r="M18" s="77">
        <f t="shared" si="0"/>
        <v>0</v>
      </c>
      <c r="N18" s="94"/>
      <c r="O18" s="85"/>
      <c r="P18" s="89"/>
      <c r="Q18" s="45"/>
    </row>
    <row r="19" spans="1:17" s="46" customFormat="1" ht="13.9">
      <c r="A19" s="64"/>
      <c r="B19" s="69"/>
      <c r="C19" s="130" t="s">
        <v>31</v>
      </c>
      <c r="D19" s="200"/>
      <c r="E19" s="200"/>
      <c r="F19" s="200"/>
      <c r="G19" s="201"/>
      <c r="H19" s="135">
        <f>H49</f>
        <v>0</v>
      </c>
      <c r="I19" s="199"/>
      <c r="J19" s="75">
        <f>NDAYS</f>
        <v>5</v>
      </c>
      <c r="K19" s="117">
        <v>2000</v>
      </c>
      <c r="L19" s="158"/>
      <c r="M19" s="77">
        <f t="shared" si="0"/>
        <v>0</v>
      </c>
      <c r="N19" s="94"/>
      <c r="O19" s="85"/>
      <c r="P19" s="89"/>
      <c r="Q19" s="45"/>
    </row>
    <row r="20" spans="1:17" s="46" customFormat="1" ht="13.9">
      <c r="A20" s="64"/>
      <c r="B20" s="69"/>
      <c r="C20" s="130" t="s">
        <v>32</v>
      </c>
      <c r="D20" s="200"/>
      <c r="E20" s="200"/>
      <c r="F20" s="200"/>
      <c r="G20" s="201"/>
      <c r="H20" s="135">
        <f>H50</f>
        <v>0</v>
      </c>
      <c r="I20" s="199"/>
      <c r="J20" s="75">
        <f>NDAYS</f>
        <v>5</v>
      </c>
      <c r="K20" s="117">
        <v>2000</v>
      </c>
      <c r="L20" s="158"/>
      <c r="M20" s="77">
        <f t="shared" si="0"/>
        <v>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14" t="s">
        <v>33</v>
      </c>
      <c r="E21" s="200"/>
      <c r="F21" s="200"/>
      <c r="G21" s="201"/>
      <c r="H21" s="132">
        <f>H51</f>
        <v>0</v>
      </c>
      <c r="I21" s="202"/>
      <c r="J21" s="73"/>
      <c r="K21" s="143"/>
      <c r="L21" s="144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1" t="s">
        <v>34</v>
      </c>
      <c r="E22" s="152"/>
      <c r="F22" s="152"/>
      <c r="G22" s="153"/>
      <c r="H22" s="132">
        <f>H53</f>
        <v>0</v>
      </c>
      <c r="I22" s="202"/>
      <c r="J22" s="73"/>
      <c r="K22" s="143"/>
      <c r="L22" s="144"/>
      <c r="M22" s="78"/>
      <c r="N22" s="94"/>
      <c r="O22" s="85"/>
      <c r="P22" s="89"/>
      <c r="Q22" s="45"/>
    </row>
    <row r="23" spans="1:17" s="46" customFormat="1" ht="13.9">
      <c r="A23" s="64"/>
      <c r="B23" s="69"/>
      <c r="C23" s="70"/>
      <c r="D23" s="126" t="s">
        <v>35</v>
      </c>
      <c r="E23" s="203"/>
      <c r="F23" s="203"/>
      <c r="G23" s="204"/>
      <c r="H23" s="132">
        <f t="shared" ref="H23:H26" si="2">H53</f>
        <v>0</v>
      </c>
      <c r="I23" s="202"/>
      <c r="J23" s="73"/>
      <c r="K23" s="143"/>
      <c r="L23" s="154"/>
      <c r="M23" s="78"/>
      <c r="N23" s="94"/>
      <c r="O23" s="85"/>
      <c r="P23" s="89">
        <f t="shared" si="1"/>
        <v>0</v>
      </c>
      <c r="Q23" s="45"/>
    </row>
    <row r="24" spans="1:17" s="46" customFormat="1" ht="13.9">
      <c r="A24" s="64"/>
      <c r="B24" s="69"/>
      <c r="C24" s="130" t="s">
        <v>36</v>
      </c>
      <c r="D24" s="200"/>
      <c r="E24" s="200"/>
      <c r="F24" s="200"/>
      <c r="G24" s="201"/>
      <c r="H24" s="135">
        <f t="shared" si="2"/>
        <v>0</v>
      </c>
      <c r="I24" s="199"/>
      <c r="J24" s="75">
        <f>NDAYS</f>
        <v>5</v>
      </c>
      <c r="K24" s="117">
        <v>2000</v>
      </c>
      <c r="L24" s="118"/>
      <c r="M24" s="77">
        <f>H24*J24*K24</f>
        <v>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14" t="s">
        <v>37</v>
      </c>
      <c r="E25" s="200"/>
      <c r="F25" s="200"/>
      <c r="G25" s="201"/>
      <c r="H25" s="132">
        <f t="shared" si="2"/>
        <v>0</v>
      </c>
      <c r="I25" s="202"/>
      <c r="J25" s="63"/>
      <c r="K25" s="128"/>
      <c r="L25" s="129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14" t="s">
        <v>38</v>
      </c>
      <c r="E26" s="200"/>
      <c r="F26" s="200"/>
      <c r="G26" s="201"/>
      <c r="H26" s="132">
        <f t="shared" si="2"/>
        <v>0</v>
      </c>
      <c r="I26" s="202"/>
      <c r="J26" s="63"/>
      <c r="K26" s="128"/>
      <c r="L26" s="129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31" t="s">
        <v>39</v>
      </c>
      <c r="C27" s="197"/>
      <c r="D27" s="197"/>
      <c r="E27" s="197"/>
      <c r="F27" s="197"/>
      <c r="G27" s="198"/>
      <c r="H27" s="155"/>
      <c r="I27" s="199"/>
      <c r="J27" s="63"/>
      <c r="K27" s="128"/>
      <c r="L27" s="129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30" t="s">
        <v>29</v>
      </c>
      <c r="D28" s="200"/>
      <c r="E28" s="200"/>
      <c r="F28" s="200"/>
      <c r="G28" s="201"/>
      <c r="H28" s="135">
        <f>SUM(H29:I47)</f>
        <v>0</v>
      </c>
      <c r="I28" s="199"/>
      <c r="J28" s="63"/>
      <c r="K28" s="156"/>
      <c r="L28" s="129"/>
      <c r="M28" s="81">
        <f>SUM(M29:M47)</f>
        <v>0</v>
      </c>
      <c r="N28" s="94"/>
      <c r="O28" s="85"/>
      <c r="P28" s="89">
        <f t="shared" si="3"/>
        <v>0</v>
      </c>
      <c r="Q28" s="6"/>
    </row>
    <row r="29" spans="1:17" ht="15.75" customHeight="1">
      <c r="A29" s="64"/>
      <c r="B29" s="69"/>
      <c r="C29" s="70"/>
      <c r="D29" s="114" t="s">
        <v>40</v>
      </c>
      <c r="E29" s="200"/>
      <c r="F29" s="200"/>
      <c r="G29" s="201"/>
      <c r="H29" s="115"/>
      <c r="I29" s="189"/>
      <c r="J29" s="63"/>
      <c r="K29" s="117">
        <f t="shared" ref="K29:K46" si="4">IF(NDAYS&gt;1,VLOOKUP(VENUE,VENUEMATRIX,MATCH(D29,REGIONS,0),)+(VLOOKUP(VENUE,VENUEMATRIX,2)*0.2)*2,VLOOKUP(VENUE,VENUEMATRIX,MATCH(D29,REGIONS,0),))</f>
        <v>5180</v>
      </c>
      <c r="L29" s="118"/>
      <c r="M29" s="82">
        <f t="shared" ref="M29:M56" si="5">K29*H29</f>
        <v>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14" t="s">
        <v>41</v>
      </c>
      <c r="E30" s="200"/>
      <c r="F30" s="200"/>
      <c r="G30" s="201"/>
      <c r="H30" s="115"/>
      <c r="I30" s="189"/>
      <c r="J30" s="63"/>
      <c r="K30" s="117">
        <f t="shared" si="4"/>
        <v>8180</v>
      </c>
      <c r="L30" s="118"/>
      <c r="M30" s="82">
        <f t="shared" si="5"/>
        <v>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14" t="s">
        <v>42</v>
      </c>
      <c r="E31" s="200"/>
      <c r="F31" s="200"/>
      <c r="G31" s="201"/>
      <c r="H31" s="115"/>
      <c r="I31" s="189"/>
      <c r="J31" s="63"/>
      <c r="K31" s="117">
        <f t="shared" si="4"/>
        <v>17180</v>
      </c>
      <c r="L31" s="118"/>
      <c r="M31" s="82">
        <f t="shared" si="5"/>
        <v>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14" t="s">
        <v>43</v>
      </c>
      <c r="E32" s="200"/>
      <c r="F32" s="200"/>
      <c r="G32" s="201"/>
      <c r="H32" s="115"/>
      <c r="I32" s="189"/>
      <c r="J32" s="63"/>
      <c r="K32" s="117">
        <f t="shared" si="4"/>
        <v>4680</v>
      </c>
      <c r="L32" s="118"/>
      <c r="M32" s="82">
        <f t="shared" si="5"/>
        <v>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14" t="s">
        <v>44</v>
      </c>
      <c r="E33" s="200"/>
      <c r="F33" s="200"/>
      <c r="G33" s="201"/>
      <c r="H33" s="115"/>
      <c r="I33" s="189"/>
      <c r="J33" s="63"/>
      <c r="K33" s="117">
        <f t="shared" si="4"/>
        <v>4180</v>
      </c>
      <c r="L33" s="118"/>
      <c r="M33" s="82">
        <f t="shared" si="5"/>
        <v>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14" t="s">
        <v>45</v>
      </c>
      <c r="E34" s="200"/>
      <c r="F34" s="200"/>
      <c r="G34" s="201"/>
      <c r="H34" s="115"/>
      <c r="I34" s="189"/>
      <c r="J34" s="63"/>
      <c r="K34" s="117">
        <f t="shared" si="4"/>
        <v>9180</v>
      </c>
      <c r="L34" s="118"/>
      <c r="M34" s="82">
        <f t="shared" si="5"/>
        <v>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14" t="s">
        <v>46</v>
      </c>
      <c r="E35" s="200"/>
      <c r="F35" s="200"/>
      <c r="G35" s="201"/>
      <c r="H35" s="115"/>
      <c r="I35" s="189"/>
      <c r="J35" s="63"/>
      <c r="K35" s="117">
        <f t="shared" si="4"/>
        <v>11180</v>
      </c>
      <c r="L35" s="118"/>
      <c r="M35" s="82">
        <f t="shared" si="5"/>
        <v>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14" t="s">
        <v>47</v>
      </c>
      <c r="E36" s="200"/>
      <c r="F36" s="200"/>
      <c r="G36" s="201"/>
      <c r="H36" s="115"/>
      <c r="I36" s="189"/>
      <c r="J36" s="63"/>
      <c r="K36" s="117">
        <f t="shared" si="4"/>
        <v>10180</v>
      </c>
      <c r="L36" s="118"/>
      <c r="M36" s="82">
        <f t="shared" si="5"/>
        <v>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14" t="s">
        <v>48</v>
      </c>
      <c r="E37" s="200"/>
      <c r="F37" s="200"/>
      <c r="G37" s="201"/>
      <c r="H37" s="115"/>
      <c r="I37" s="189"/>
      <c r="J37" s="63"/>
      <c r="K37" s="117">
        <f t="shared" si="4"/>
        <v>5380</v>
      </c>
      <c r="L37" s="118"/>
      <c r="M37" s="82">
        <f t="shared" si="5"/>
        <v>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14" t="s">
        <v>49</v>
      </c>
      <c r="E38" s="200"/>
      <c r="F38" s="200"/>
      <c r="G38" s="201"/>
      <c r="H38" s="115"/>
      <c r="I38" s="189"/>
      <c r="J38" s="63"/>
      <c r="K38" s="117">
        <f t="shared" si="4"/>
        <v>3960</v>
      </c>
      <c r="L38" s="118"/>
      <c r="M38" s="82">
        <f t="shared" si="5"/>
        <v>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14" t="s">
        <v>50</v>
      </c>
      <c r="E39" s="200"/>
      <c r="F39" s="200"/>
      <c r="G39" s="201"/>
      <c r="H39" s="115"/>
      <c r="I39" s="189"/>
      <c r="J39" s="63"/>
      <c r="K39" s="117">
        <f t="shared" si="4"/>
        <v>13680</v>
      </c>
      <c r="L39" s="118"/>
      <c r="M39" s="82">
        <f t="shared" si="5"/>
        <v>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14" t="s">
        <v>51</v>
      </c>
      <c r="E40" s="200"/>
      <c r="F40" s="200"/>
      <c r="G40" s="201"/>
      <c r="H40" s="115"/>
      <c r="I40" s="189"/>
      <c r="J40" s="63"/>
      <c r="K40" s="117">
        <f t="shared" si="4"/>
        <v>13680</v>
      </c>
      <c r="L40" s="118"/>
      <c r="M40" s="82">
        <f t="shared" si="5"/>
        <v>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14" t="s">
        <v>52</v>
      </c>
      <c r="E41" s="200"/>
      <c r="F41" s="200"/>
      <c r="G41" s="201"/>
      <c r="H41" s="115"/>
      <c r="I41" s="189"/>
      <c r="J41" s="63"/>
      <c r="K41" s="117">
        <f t="shared" si="4"/>
        <v>13680</v>
      </c>
      <c r="L41" s="118"/>
      <c r="M41" s="82">
        <f t="shared" si="5"/>
        <v>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14" t="s">
        <v>53</v>
      </c>
      <c r="E42" s="200"/>
      <c r="F42" s="200"/>
      <c r="G42" s="201"/>
      <c r="H42" s="115"/>
      <c r="I42" s="189"/>
      <c r="J42" s="63"/>
      <c r="K42" s="117">
        <f t="shared" si="4"/>
        <v>14680</v>
      </c>
      <c r="L42" s="118"/>
      <c r="M42" s="82">
        <f t="shared" si="5"/>
        <v>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14" t="s">
        <v>54</v>
      </c>
      <c r="E43" s="200"/>
      <c r="F43" s="200"/>
      <c r="G43" s="201"/>
      <c r="H43" s="115"/>
      <c r="I43" s="189"/>
      <c r="J43" s="63"/>
      <c r="K43" s="117">
        <f t="shared" si="4"/>
        <v>14680</v>
      </c>
      <c r="L43" s="118"/>
      <c r="M43" s="82">
        <f t="shared" si="5"/>
        <v>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14" t="s">
        <v>55</v>
      </c>
      <c r="E44" s="200"/>
      <c r="F44" s="200"/>
      <c r="G44" s="201"/>
      <c r="H44" s="115"/>
      <c r="I44" s="189"/>
      <c r="J44" s="63"/>
      <c r="K44" s="117">
        <f t="shared" si="4"/>
        <v>14680</v>
      </c>
      <c r="L44" s="118"/>
      <c r="M44" s="82">
        <f t="shared" si="5"/>
        <v>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14" t="s">
        <v>56</v>
      </c>
      <c r="E45" s="200"/>
      <c r="F45" s="200"/>
      <c r="G45" s="201"/>
      <c r="H45" s="115"/>
      <c r="I45" s="189"/>
      <c r="J45" s="63"/>
      <c r="K45" s="117">
        <f t="shared" si="4"/>
        <v>14680</v>
      </c>
      <c r="L45" s="118"/>
      <c r="M45" s="82">
        <f t="shared" si="5"/>
        <v>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14" t="s">
        <v>57</v>
      </c>
      <c r="E46" s="200"/>
      <c r="F46" s="200"/>
      <c r="G46" s="201"/>
      <c r="H46" s="115"/>
      <c r="I46" s="189"/>
      <c r="J46" s="63"/>
      <c r="K46" s="117">
        <f t="shared" si="4"/>
        <v>14680</v>
      </c>
      <c r="L46" s="118"/>
      <c r="M46" s="82">
        <f t="shared" si="5"/>
        <v>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26" t="s">
        <v>58</v>
      </c>
      <c r="E47" s="203"/>
      <c r="F47" s="203"/>
      <c r="G47" s="204"/>
      <c r="H47" s="115"/>
      <c r="I47" s="189"/>
      <c r="J47" s="63"/>
      <c r="K47" s="149"/>
      <c r="L47" s="150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30" t="s">
        <v>30</v>
      </c>
      <c r="D48" s="200"/>
      <c r="E48" s="200"/>
      <c r="F48" s="200"/>
      <c r="G48" s="201"/>
      <c r="H48" s="115"/>
      <c r="I48" s="189"/>
      <c r="J48" s="63"/>
      <c r="K48" s="117">
        <f>K38</f>
        <v>3960</v>
      </c>
      <c r="L48" s="118"/>
      <c r="M48" s="81">
        <f t="shared" si="5"/>
        <v>0</v>
      </c>
      <c r="N48" s="95">
        <f t="shared" ref="N48:N57" si="6">M48</f>
        <v>0</v>
      </c>
      <c r="O48" s="85"/>
      <c r="P48" s="89"/>
      <c r="Q48" s="6"/>
    </row>
    <row r="49" spans="1:17" ht="15.75" customHeight="1">
      <c r="A49" s="64"/>
      <c r="B49" s="69"/>
      <c r="C49" s="130" t="s">
        <v>31</v>
      </c>
      <c r="D49" s="200"/>
      <c r="E49" s="200"/>
      <c r="F49" s="200"/>
      <c r="G49" s="201"/>
      <c r="H49" s="115"/>
      <c r="I49" s="189"/>
      <c r="J49" s="63"/>
      <c r="K49" s="117">
        <f>K38</f>
        <v>3960</v>
      </c>
      <c r="L49" s="118"/>
      <c r="M49" s="81">
        <f t="shared" si="5"/>
        <v>0</v>
      </c>
      <c r="N49" s="95">
        <f t="shared" si="6"/>
        <v>0</v>
      </c>
      <c r="O49" s="85"/>
      <c r="P49" s="89"/>
      <c r="Q49" s="6"/>
    </row>
    <row r="50" spans="1:17" ht="15.75" customHeight="1">
      <c r="A50" s="64"/>
      <c r="B50" s="69"/>
      <c r="C50" s="130" t="s">
        <v>59</v>
      </c>
      <c r="D50" s="200"/>
      <c r="E50" s="200"/>
      <c r="F50" s="200"/>
      <c r="G50" s="201"/>
      <c r="H50" s="135">
        <f>SUM(H51:I53)</f>
        <v>0</v>
      </c>
      <c r="I50" s="199"/>
      <c r="J50" s="63"/>
      <c r="K50" s="117">
        <f>K38</f>
        <v>3960</v>
      </c>
      <c r="L50" s="118"/>
      <c r="M50" s="81">
        <f t="shared" si="5"/>
        <v>0</v>
      </c>
      <c r="N50" s="95">
        <f t="shared" si="6"/>
        <v>0</v>
      </c>
      <c r="O50" s="85"/>
      <c r="P50" s="89"/>
      <c r="Q50" s="6"/>
    </row>
    <row r="51" spans="1:17" ht="15.75" customHeight="1">
      <c r="A51" s="64"/>
      <c r="B51" s="69"/>
      <c r="C51" s="71"/>
      <c r="D51" s="119" t="s">
        <v>33</v>
      </c>
      <c r="E51" s="119"/>
      <c r="F51" s="119"/>
      <c r="G51" s="120"/>
      <c r="H51" s="145"/>
      <c r="I51" s="146"/>
      <c r="J51" s="74"/>
      <c r="K51" s="147"/>
      <c r="L51" s="148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14" t="s">
        <v>60</v>
      </c>
      <c r="E52" s="200"/>
      <c r="F52" s="200"/>
      <c r="G52" s="201"/>
      <c r="H52" s="127"/>
      <c r="I52" s="189"/>
      <c r="J52" s="63"/>
      <c r="K52" s="128"/>
      <c r="L52" s="129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26" t="s">
        <v>61</v>
      </c>
      <c r="E53" s="203"/>
      <c r="F53" s="203"/>
      <c r="G53" s="204"/>
      <c r="H53" s="127"/>
      <c r="I53" s="189"/>
      <c r="J53" s="63"/>
      <c r="K53" s="128"/>
      <c r="L53" s="129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30" t="s">
        <v>36</v>
      </c>
      <c r="D54" s="200"/>
      <c r="E54" s="200"/>
      <c r="F54" s="200"/>
      <c r="G54" s="201"/>
      <c r="H54" s="135">
        <f>SUM(H55:I56)</f>
        <v>0</v>
      </c>
      <c r="I54" s="199"/>
      <c r="J54" s="63"/>
      <c r="K54" s="117">
        <f>K38</f>
        <v>3960</v>
      </c>
      <c r="L54" s="118"/>
      <c r="M54" s="81">
        <f t="shared" si="5"/>
        <v>0</v>
      </c>
      <c r="N54" s="95">
        <f t="shared" si="6"/>
        <v>0</v>
      </c>
      <c r="O54" s="85"/>
      <c r="P54" s="89"/>
      <c r="Q54" s="6"/>
    </row>
    <row r="55" spans="1:17" ht="15.75" customHeight="1">
      <c r="A55" s="64"/>
      <c r="B55" s="69"/>
      <c r="C55" s="70"/>
      <c r="D55" s="114" t="s">
        <v>37</v>
      </c>
      <c r="E55" s="200"/>
      <c r="F55" s="200"/>
      <c r="G55" s="201"/>
      <c r="H55" s="127"/>
      <c r="I55" s="189"/>
      <c r="J55" s="63"/>
      <c r="K55" s="127"/>
      <c r="L55" s="189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14" t="s">
        <v>38</v>
      </c>
      <c r="E56" s="200"/>
      <c r="F56" s="200"/>
      <c r="G56" s="201"/>
      <c r="H56" s="127"/>
      <c r="I56" s="189"/>
      <c r="J56" s="63"/>
      <c r="K56" s="127"/>
      <c r="L56" s="189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31" t="s">
        <v>62</v>
      </c>
      <c r="C57" s="197"/>
      <c r="D57" s="197"/>
      <c r="E57" s="197"/>
      <c r="F57" s="197"/>
      <c r="G57" s="198"/>
      <c r="H57" s="136"/>
      <c r="I57" s="187"/>
      <c r="J57" s="63"/>
      <c r="K57" s="127"/>
      <c r="L57" s="189"/>
      <c r="M57" s="81">
        <f>SUM(M58:M59)</f>
        <v>0</v>
      </c>
      <c r="N57" s="95">
        <f t="shared" si="6"/>
        <v>0</v>
      </c>
      <c r="O57" s="85"/>
      <c r="P57" s="89"/>
      <c r="Q57" s="6"/>
    </row>
    <row r="58" spans="1:17" ht="15.75" customHeight="1">
      <c r="A58" s="64"/>
      <c r="B58" s="105"/>
      <c r="C58" s="130" t="s">
        <v>30</v>
      </c>
      <c r="D58" s="200"/>
      <c r="E58" s="200"/>
      <c r="F58" s="200"/>
      <c r="G58" s="201"/>
      <c r="H58" s="132">
        <f>H48</f>
        <v>0</v>
      </c>
      <c r="I58" s="202"/>
      <c r="J58" s="63"/>
      <c r="K58" s="122">
        <v>30000</v>
      </c>
      <c r="L58" s="123"/>
      <c r="M58" s="82">
        <f t="shared" ref="M58:M61" si="9">H58*K58</f>
        <v>0</v>
      </c>
      <c r="N58" s="95"/>
      <c r="O58" s="85"/>
      <c r="P58" s="89"/>
      <c r="Q58" s="6"/>
    </row>
    <row r="59" spans="1:17" ht="15.75" customHeight="1">
      <c r="A59" s="64"/>
      <c r="B59" s="105"/>
      <c r="C59" s="130" t="s">
        <v>31</v>
      </c>
      <c r="D59" s="200"/>
      <c r="E59" s="200"/>
      <c r="F59" s="200"/>
      <c r="G59" s="201"/>
      <c r="H59" s="132">
        <f>H49</f>
        <v>0</v>
      </c>
      <c r="I59" s="202"/>
      <c r="J59" s="63"/>
      <c r="K59" s="122">
        <v>30000</v>
      </c>
      <c r="L59" s="123"/>
      <c r="M59" s="82">
        <f t="shared" si="9"/>
        <v>0</v>
      </c>
      <c r="N59" s="95"/>
      <c r="O59" s="85"/>
      <c r="P59" s="89"/>
      <c r="Q59" s="6"/>
    </row>
    <row r="60" spans="1:17" ht="15.75" customHeight="1">
      <c r="A60" s="64"/>
      <c r="B60" s="131" t="s">
        <v>63</v>
      </c>
      <c r="C60" s="197"/>
      <c r="D60" s="197"/>
      <c r="E60" s="197"/>
      <c r="F60" s="197"/>
      <c r="G60" s="198"/>
      <c r="H60" s="132">
        <f>H16</f>
        <v>0</v>
      </c>
      <c r="I60" s="202"/>
      <c r="J60" s="63"/>
      <c r="K60" s="122">
        <v>100</v>
      </c>
      <c r="L60" s="123"/>
      <c r="M60" s="81">
        <f t="shared" si="9"/>
        <v>0</v>
      </c>
      <c r="N60" s="94"/>
      <c r="O60" s="86">
        <f t="shared" ref="O60:O61" si="10">M60</f>
        <v>0</v>
      </c>
      <c r="P60" s="89"/>
      <c r="Q60" s="6"/>
    </row>
    <row r="61" spans="1:17" ht="15.75" customHeight="1" thickBot="1">
      <c r="A61" s="106"/>
      <c r="B61" s="133" t="s">
        <v>64</v>
      </c>
      <c r="C61" s="205"/>
      <c r="D61" s="205"/>
      <c r="E61" s="205"/>
      <c r="F61" s="205"/>
      <c r="G61" s="206"/>
      <c r="H61" s="134">
        <v>1</v>
      </c>
      <c r="I61" s="207"/>
      <c r="J61" s="65"/>
      <c r="K61" s="124">
        <f>IF(NUMPAX&gt;=91,5000,LOOKUP(NUMPAX,CONTINGENCY_MATRIX,ContingencyMatrix!C1:C10))</f>
        <v>500</v>
      </c>
      <c r="L61" s="125"/>
      <c r="M61" s="83">
        <f t="shared" si="9"/>
        <v>500</v>
      </c>
      <c r="N61" s="96"/>
      <c r="O61" s="87">
        <f t="shared" si="10"/>
        <v>500</v>
      </c>
      <c r="P61" s="89"/>
      <c r="Q61" s="7"/>
    </row>
    <row r="62" spans="1:17" ht="15.75" customHeight="1" thickBo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107"/>
      <c r="O62" s="108"/>
      <c r="P62" s="109"/>
      <c r="Q62" s="2"/>
    </row>
    <row r="63" spans="1:17" ht="15.75" customHeight="1">
      <c r="A63" s="52"/>
      <c r="B63" s="52"/>
      <c r="C63" s="52"/>
      <c r="D63" s="52"/>
      <c r="E63" s="52"/>
      <c r="F63" s="116" t="s">
        <v>65</v>
      </c>
      <c r="G63" s="208"/>
      <c r="H63" s="121"/>
      <c r="I63" s="209"/>
      <c r="J63" s="209"/>
      <c r="K63" s="209"/>
      <c r="L63" s="209"/>
      <c r="M63" s="208"/>
      <c r="N63" s="97">
        <f t="shared" ref="N63:P63" si="11">SUM(N16:N61)</f>
        <v>0</v>
      </c>
      <c r="O63" s="88">
        <f t="shared" si="11"/>
        <v>500</v>
      </c>
      <c r="P63" s="90">
        <f t="shared" si="11"/>
        <v>0</v>
      </c>
      <c r="Q63" s="2"/>
    </row>
    <row r="64" spans="1:17" ht="15.75" customHeight="1" thickBot="1">
      <c r="A64" s="52"/>
      <c r="B64" s="52"/>
      <c r="C64" s="52"/>
      <c r="D64" s="52"/>
      <c r="E64" s="52"/>
      <c r="F64" s="139" t="s">
        <v>66</v>
      </c>
      <c r="G64" s="210"/>
      <c r="H64" s="140"/>
      <c r="I64" s="211"/>
      <c r="J64" s="211"/>
      <c r="K64" s="211"/>
      <c r="L64" s="212"/>
      <c r="M64" s="91">
        <f>M16+M28+M48+M49+M50+M54+M57+M60+M61</f>
        <v>500</v>
      </c>
      <c r="N64" s="141"/>
      <c r="O64" s="212"/>
      <c r="P64" s="92">
        <f>SUM(N63:P63)</f>
        <v>500</v>
      </c>
      <c r="Q64" s="2"/>
    </row>
    <row r="65" spans="1:17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2"/>
    </row>
    <row r="66" spans="1:17" ht="15.75" customHeight="1">
      <c r="A66" s="142" t="s">
        <v>67</v>
      </c>
      <c r="B66" s="213"/>
      <c r="C66" s="213"/>
      <c r="D66" s="213"/>
      <c r="E66" s="72"/>
      <c r="F66" s="72"/>
      <c r="G66" s="72"/>
      <c r="H66" s="72" t="s">
        <v>68</v>
      </c>
      <c r="I66" s="72"/>
      <c r="J66" s="72"/>
      <c r="K66" s="72"/>
      <c r="L66" s="72"/>
      <c r="M66" s="72" t="s">
        <v>69</v>
      </c>
      <c r="N66" s="72"/>
      <c r="O66" s="72" t="s">
        <v>70</v>
      </c>
      <c r="P66" s="52"/>
      <c r="Q66" s="2"/>
    </row>
    <row r="67" spans="1:1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2"/>
    </row>
    <row r="68" spans="1:17" ht="15.75" customHeight="1">
      <c r="A68" s="66"/>
      <c r="B68" s="137"/>
      <c r="C68" s="137"/>
      <c r="D68" s="137"/>
      <c r="E68" s="137"/>
      <c r="F68" s="137"/>
      <c r="G68" s="66"/>
      <c r="H68" s="137"/>
      <c r="I68" s="214"/>
      <c r="J68" s="214"/>
      <c r="K68" s="214"/>
      <c r="L68" s="214"/>
      <c r="M68" s="138"/>
      <c r="N68" s="215"/>
      <c r="O68" s="138"/>
      <c r="P68" s="215"/>
      <c r="Q68" s="2"/>
    </row>
    <row r="69" spans="1:17" ht="15.75" customHeight="1">
      <c r="A69" s="66"/>
      <c r="B69" s="137" t="s">
        <v>71</v>
      </c>
      <c r="C69" s="137"/>
      <c r="D69" s="137"/>
      <c r="E69" s="137"/>
      <c r="F69" s="137"/>
      <c r="G69" s="66"/>
      <c r="H69" s="137" t="s">
        <v>72</v>
      </c>
      <c r="I69" s="214"/>
      <c r="J69" s="214"/>
      <c r="K69" s="214"/>
      <c r="L69" s="214"/>
      <c r="M69" s="138" t="s">
        <v>73</v>
      </c>
      <c r="N69" s="215"/>
      <c r="O69" s="138" t="s">
        <v>74</v>
      </c>
      <c r="P69" s="215"/>
      <c r="Q69" s="2"/>
    </row>
    <row r="70" spans="1:17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1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F3" name="Range10"/>
    <protectedRange sqref="A2" name="Range11"/>
    <protectedRange sqref="B68:F69" name="Range12"/>
    <protectedRange sqref="H68:L69" name="Range13"/>
    <protectedRange sqref="M68:N69" name="Range14"/>
    <protectedRange sqref="O68:P69" name="Range15"/>
    <protectedRange sqref="G13" name="Range16"/>
    <protectedRange sqref="J13" name="Range17"/>
    <protectedRange sqref="O13" name="Range18"/>
  </protectedRanges>
  <mergeCells count="179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69:L69"/>
    <mergeCell ref="M69:N69"/>
    <mergeCell ref="O69:P69"/>
    <mergeCell ref="F64:G64"/>
    <mergeCell ref="H64:L64"/>
    <mergeCell ref="N64:O64"/>
    <mergeCell ref="A66:D66"/>
    <mergeCell ref="H68:L68"/>
    <mergeCell ref="M68:N68"/>
    <mergeCell ref="O68:P68"/>
    <mergeCell ref="B68:F68"/>
    <mergeCell ref="B69:F69"/>
    <mergeCell ref="H60:I60"/>
    <mergeCell ref="B61:G61"/>
    <mergeCell ref="H61:I61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D32:G32"/>
    <mergeCell ref="H32:I32"/>
    <mergeCell ref="F63:G63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3:M63"/>
    <mergeCell ref="K60:L60"/>
    <mergeCell ref="K61:L61"/>
    <mergeCell ref="D53:G53"/>
    <mergeCell ref="H53:I53"/>
    <mergeCell ref="K53:L53"/>
    <mergeCell ref="C54:G54"/>
    <mergeCell ref="B60:G60"/>
  </mergeCells>
  <dataValidations count="4">
    <dataValidation type="list" allowBlank="1" showErrorMessage="1" sqref="K60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1:L61" xr:uid="{3B905FD2-6217-4ECE-AF5B-AE4037F98A9C}">
      <formula1>500</formula1>
      <formula2>5000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75</v>
      </c>
      <c r="B1" s="102" t="s">
        <v>76</v>
      </c>
      <c r="C1" s="102" t="s">
        <v>64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0" t="s">
        <v>77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7"/>
      <c r="N3" s="181"/>
      <c r="O3" s="216"/>
      <c r="P3" s="216"/>
      <c r="Q3" s="216"/>
      <c r="R3" s="216"/>
      <c r="S3" s="216"/>
      <c r="T3" s="216"/>
      <c r="U3" s="216"/>
      <c r="V3" s="216"/>
      <c r="W3" s="217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78</v>
      </c>
      <c r="B5" s="11" t="s">
        <v>79</v>
      </c>
      <c r="C5" s="12" t="s">
        <v>80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49</v>
      </c>
      <c r="L5" s="13" t="s">
        <v>50</v>
      </c>
      <c r="M5" s="14" t="s">
        <v>51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81</v>
      </c>
      <c r="V5" s="13" t="s">
        <v>82</v>
      </c>
      <c r="W5" s="14" t="s">
        <v>83</v>
      </c>
    </row>
    <row r="6" spans="1:27" ht="14.45">
      <c r="A6" s="15" t="s">
        <v>84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85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86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82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87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88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89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90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91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92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93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94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95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96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97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98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99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19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100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101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102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103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104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83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105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106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107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108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109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110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111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112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113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114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115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116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2023-11-05T03:04:12Z</dcterms:modified>
  <cp:category/>
  <cp:contentStatus/>
</cp:coreProperties>
</file>