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Ferdinand Bergado\Documents\"/>
    </mc:Choice>
  </mc:AlternateContent>
  <xr:revisionPtr revIDLastSave="0" documentId="13_ncr:1_{FE5E3367-3509-4A70-833F-C28A68D3A21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BE-002" sheetId="1" r:id="rId1"/>
    <sheet name="ContingencyMatrix" sheetId="4" state="hidden" r:id="rId2"/>
    <sheet name="Venues" sheetId="2" state="hidden" r:id="rId3"/>
    <sheet name="DTE" sheetId="5" state="hidden" r:id="rId4"/>
    <sheet name="Honorarium" sheetId="3" state="hidden" r:id="rId5"/>
  </sheets>
  <definedNames>
    <definedName name="CONTINGENCY_MATRIX">ContingencyMatrix!$A$1:$C$10</definedName>
    <definedName name="DIVISIONS">Venues!$A$6:$A$42</definedName>
    <definedName name="DTE">Venues!$B$6:$B$42</definedName>
    <definedName name="DTE_MATRIX">DTE!$A$1:$C$20</definedName>
    <definedName name="HONORARIUM">Honorarium!$A$1:$A$57</definedName>
    <definedName name="NUM_DAYS">'BE-002'!$M$13</definedName>
    <definedName name="NUMPAX">'BE-002'!$H$16</definedName>
    <definedName name="REGIONS">Venues!$A$5:$W$5</definedName>
    <definedName name="VENUE">'BE-002'!$O$13</definedName>
    <definedName name="VENUEMATRIX">Venues!$A$6:$W$42</definedName>
    <definedName name="VENUES">Venues!$A$6:$A$42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+X0PVcXcrGBDoBYWZVlCNtxKlnQ=="/>
    </ext>
  </extLst>
</workbook>
</file>

<file path=xl/calcChain.xml><?xml version="1.0" encoding="utf-8"?>
<calcChain xmlns="http://schemas.openxmlformats.org/spreadsheetml/2006/main">
  <c r="K41" i="1" l="1"/>
  <c r="D9" i="5"/>
  <c r="E9" i="5"/>
  <c r="F9" i="5"/>
  <c r="G9" i="5"/>
  <c r="B9" i="5"/>
  <c r="F3" i="5"/>
  <c r="E3" i="5"/>
  <c r="G3" i="5" s="1"/>
  <c r="D3" i="5"/>
  <c r="B3" i="5"/>
  <c r="F8" i="5"/>
  <c r="E8" i="5"/>
  <c r="G8" i="5" s="1"/>
  <c r="D8" i="5"/>
  <c r="B8" i="5"/>
  <c r="F5" i="5"/>
  <c r="E5" i="5"/>
  <c r="G5" i="5" s="1"/>
  <c r="D5" i="5"/>
  <c r="B5" i="5"/>
  <c r="F2" i="5"/>
  <c r="E2" i="5"/>
  <c r="D2" i="5"/>
  <c r="B2" i="5"/>
  <c r="F6" i="5"/>
  <c r="E6" i="5"/>
  <c r="D6" i="5"/>
  <c r="B6" i="5"/>
  <c r="F20" i="5"/>
  <c r="E20" i="5"/>
  <c r="G20" i="5" s="1"/>
  <c r="D20" i="5"/>
  <c r="B20" i="5"/>
  <c r="F19" i="5"/>
  <c r="E19" i="5"/>
  <c r="D19" i="5"/>
  <c r="B19" i="5"/>
  <c r="F18" i="5"/>
  <c r="E18" i="5"/>
  <c r="D18" i="5"/>
  <c r="B18" i="5"/>
  <c r="F13" i="5"/>
  <c r="E13" i="5"/>
  <c r="D13" i="5"/>
  <c r="B13" i="5"/>
  <c r="F17" i="5"/>
  <c r="E17" i="5"/>
  <c r="D17" i="5"/>
  <c r="B17" i="5"/>
  <c r="F16" i="5"/>
  <c r="E16" i="5"/>
  <c r="G16" i="5" s="1"/>
  <c r="D16" i="5"/>
  <c r="B16" i="5"/>
  <c r="F15" i="5"/>
  <c r="E15" i="5"/>
  <c r="G15" i="5" s="1"/>
  <c r="D15" i="5"/>
  <c r="B15" i="5"/>
  <c r="F14" i="5"/>
  <c r="E14" i="5"/>
  <c r="G14" i="5" s="1"/>
  <c r="D14" i="5"/>
  <c r="B14" i="5"/>
  <c r="F7" i="5"/>
  <c r="E7" i="5"/>
  <c r="G7" i="5" s="1"/>
  <c r="D7" i="5"/>
  <c r="B7" i="5"/>
  <c r="F4" i="5"/>
  <c r="E4" i="5"/>
  <c r="G4" i="5" s="1"/>
  <c r="D4" i="5"/>
  <c r="B4" i="5"/>
  <c r="F12" i="5"/>
  <c r="E12" i="5"/>
  <c r="D12" i="5"/>
  <c r="B12" i="5"/>
  <c r="F11" i="5"/>
  <c r="E11" i="5"/>
  <c r="D11" i="5"/>
  <c r="B11" i="5"/>
  <c r="F10" i="5"/>
  <c r="E10" i="5"/>
  <c r="G10" i="5" s="1"/>
  <c r="D10" i="5"/>
  <c r="B10" i="5"/>
  <c r="M13" i="1"/>
  <c r="K30" i="1" s="1"/>
  <c r="M41" i="1" l="1"/>
  <c r="K43" i="1"/>
  <c r="K42" i="1"/>
  <c r="K31" i="1"/>
  <c r="K38" i="1"/>
  <c r="K29" i="1"/>
  <c r="K36" i="1"/>
  <c r="K48" i="1"/>
  <c r="K35" i="1"/>
  <c r="K39" i="1"/>
  <c r="K47" i="1"/>
  <c r="K33" i="1"/>
  <c r="K45" i="1"/>
  <c r="K32" i="1"/>
  <c r="K40" i="1"/>
  <c r="K37" i="1"/>
  <c r="K34" i="1"/>
  <c r="K46" i="1"/>
  <c r="K44" i="1"/>
  <c r="G17" i="5"/>
  <c r="G18" i="5"/>
  <c r="G13" i="5"/>
  <c r="G11" i="5"/>
  <c r="G12" i="5"/>
  <c r="G19" i="5"/>
  <c r="G6" i="5"/>
  <c r="G2" i="5"/>
  <c r="H22" i="1" l="1"/>
  <c r="H55" i="1" l="1"/>
  <c r="H24" i="1" s="1"/>
  <c r="M48" i="1"/>
  <c r="H51" i="1"/>
  <c r="H20" i="1" s="1"/>
  <c r="H21" i="1"/>
  <c r="H60" i="1"/>
  <c r="M60" i="1" s="1"/>
  <c r="M59" i="1"/>
  <c r="M57" i="1"/>
  <c r="M56" i="1"/>
  <c r="H28" i="1"/>
  <c r="H17" i="1" s="1"/>
  <c r="H26" i="1"/>
  <c r="H25" i="1"/>
  <c r="H23" i="1"/>
  <c r="H19" i="1"/>
  <c r="H18" i="1"/>
  <c r="M61" i="1"/>
  <c r="N61" i="1" s="1"/>
  <c r="M58" i="1" l="1"/>
  <c r="N58" i="1" s="1"/>
  <c r="H16" i="1"/>
  <c r="H62" i="1" s="1"/>
  <c r="M62" i="1" s="1"/>
  <c r="O62" i="1" s="1"/>
  <c r="M30" i="1"/>
  <c r="M34" i="1"/>
  <c r="M51" i="1"/>
  <c r="N51" i="1" s="1"/>
  <c r="M43" i="1"/>
  <c r="M47" i="1"/>
  <c r="M19" i="1"/>
  <c r="M40" i="1"/>
  <c r="M24" i="1"/>
  <c r="M33" i="1"/>
  <c r="M46" i="1"/>
  <c r="M31" i="1"/>
  <c r="M35" i="1"/>
  <c r="M39" i="1"/>
  <c r="M44" i="1"/>
  <c r="M29" i="1"/>
  <c r="M18" i="1"/>
  <c r="M36" i="1"/>
  <c r="M45" i="1"/>
  <c r="M17" i="1"/>
  <c r="M37" i="1"/>
  <c r="M42" i="1"/>
  <c r="M20" i="1"/>
  <c r="M32" i="1"/>
  <c r="M49" i="1"/>
  <c r="N49" i="1" s="1"/>
  <c r="K63" i="1" l="1"/>
  <c r="M63" i="1" s="1"/>
  <c r="O63" i="1" s="1"/>
  <c r="O65" i="1" s="1"/>
  <c r="M16" i="1"/>
  <c r="N16" i="1" s="1"/>
  <c r="K55" i="1"/>
  <c r="M55" i="1" s="1"/>
  <c r="N55" i="1" s="1"/>
  <c r="M38" i="1"/>
  <c r="M28" i="1" s="1"/>
  <c r="P28" i="1" s="1"/>
  <c r="P65" i="1" s="1"/>
  <c r="M50" i="1"/>
  <c r="N50" i="1" s="1"/>
  <c r="M66" i="1" l="1"/>
  <c r="N65" i="1"/>
  <c r="P6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tc={6175E9B9-3A9F-47D7-89AD-069A2E2FFF8D}</author>
  </authors>
  <commentList>
    <comment ref="K63" authorId="0" shapeId="0" xr:uid="{00000000-0006-0000-00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There is a new range for this
Reply:
    Create a dropdown
</t>
      </text>
    </comment>
  </commentList>
</comments>
</file>

<file path=xl/sharedStrings.xml><?xml version="1.0" encoding="utf-8"?>
<sst xmlns="http://schemas.openxmlformats.org/spreadsheetml/2006/main" count="175" uniqueCount="124">
  <si>
    <t>BE-002: Budget Estimate for Monitoring</t>
  </si>
  <si>
    <t>OFFICE:</t>
  </si>
  <si>
    <t>Bureau of Learning Delivery - Teaching and Learning Division</t>
  </si>
  <si>
    <t>PROGRAM:</t>
  </si>
  <si>
    <t>OUTPUT:</t>
  </si>
  <si>
    <t>OUTPUT INDICATOR:</t>
  </si>
  <si>
    <t>OUTPUT PHYSICAL TARGET:</t>
  </si>
  <si>
    <t>ACTIVITY TITLE:</t>
  </si>
  <si>
    <t>ACTIVITY INDICATOR:</t>
  </si>
  <si>
    <t>ACTIVITY PHYSICAL TARGET:</t>
  </si>
  <si>
    <t>BEDP PILLAR:</t>
  </si>
  <si>
    <t>INTERMEDIATE OUTCOME:</t>
  </si>
  <si>
    <t>MATATAG AGENDA:</t>
  </si>
  <si>
    <t>(dd/mm/yyyy)</t>
  </si>
  <si>
    <t>DATE:</t>
  </si>
  <si>
    <t>From:</t>
  </si>
  <si>
    <t>To:</t>
  </si>
  <si>
    <t>No. of Days:</t>
  </si>
  <si>
    <t>ITEMS</t>
  </si>
  <si>
    <t>No. of Pax</t>
  </si>
  <si>
    <t>Days/ Frequency</t>
  </si>
  <si>
    <t>Amount</t>
  </si>
  <si>
    <t>TOTAL</t>
  </si>
  <si>
    <t>Direct Payment</t>
  </si>
  <si>
    <t>Cash Advance</t>
  </si>
  <si>
    <t>Downloading</t>
  </si>
  <si>
    <t>Board and Lodging</t>
  </si>
  <si>
    <t>Participants</t>
  </si>
  <si>
    <t>Resource Persons</t>
  </si>
  <si>
    <t>Technical Experts ( Editors/Validators/Illustrators)</t>
  </si>
  <si>
    <t>Bureau of Learning Delivery</t>
  </si>
  <si>
    <t>Office of the Director</t>
  </si>
  <si>
    <t>TLD</t>
  </si>
  <si>
    <t>SID</t>
  </si>
  <si>
    <t xml:space="preserve">Other Offices </t>
  </si>
  <si>
    <t>Curriculum &amp; Teaching</t>
  </si>
  <si>
    <t>Other Invited Offices</t>
  </si>
  <si>
    <t>Travel Expenses</t>
  </si>
  <si>
    <t>Monitors</t>
  </si>
  <si>
    <t>Region I</t>
  </si>
  <si>
    <t>Region II</t>
  </si>
  <si>
    <t>Batanes</t>
  </si>
  <si>
    <t>Region III</t>
  </si>
  <si>
    <t>Calabarzon</t>
  </si>
  <si>
    <t>Mimaropa</t>
  </si>
  <si>
    <t>Palawan</t>
  </si>
  <si>
    <t>Region V</t>
  </si>
  <si>
    <t>CAR</t>
  </si>
  <si>
    <t>NCR</t>
  </si>
  <si>
    <t>Region VI</t>
  </si>
  <si>
    <t>Region VII</t>
  </si>
  <si>
    <t>NIR</t>
  </si>
  <si>
    <t>Region VIII</t>
  </si>
  <si>
    <t>Region IX</t>
  </si>
  <si>
    <t>Region X</t>
  </si>
  <si>
    <t>Region XI</t>
  </si>
  <si>
    <t>Region XII</t>
  </si>
  <si>
    <t>Caraga</t>
  </si>
  <si>
    <t>BARMM</t>
  </si>
  <si>
    <t>Honorarium of Non Deped Personnel</t>
  </si>
  <si>
    <t>Meal Expenses</t>
  </si>
  <si>
    <t>Supplies and Materials</t>
  </si>
  <si>
    <t>Contingency</t>
  </si>
  <si>
    <t>Sub-Total</t>
  </si>
  <si>
    <t>Grand Total</t>
  </si>
  <si>
    <t>Prepared:</t>
  </si>
  <si>
    <t>Reviewed:</t>
  </si>
  <si>
    <t>Recommending Approval:</t>
  </si>
  <si>
    <t>Approved:</t>
  </si>
  <si>
    <t>Focal Person - SEPS</t>
  </si>
  <si>
    <t>SVEPS</t>
  </si>
  <si>
    <t>CHIEF</t>
  </si>
  <si>
    <t>DIRECTOR</t>
  </si>
  <si>
    <t>Pax Greater Than</t>
  </si>
  <si>
    <t>Pax Less Than Equal to</t>
  </si>
  <si>
    <t>Transportation Expenses per Venue ( as of April 29, 2019)</t>
  </si>
  <si>
    <t xml:space="preserve">Venues </t>
  </si>
  <si>
    <t>CLUSTER DTE</t>
  </si>
  <si>
    <t>Without  Changes</t>
  </si>
  <si>
    <t>CARAGA</t>
  </si>
  <si>
    <t>CO</t>
  </si>
  <si>
    <t>BATANES</t>
  </si>
  <si>
    <t>PALAWAN</t>
  </si>
  <si>
    <t>BACOLOD</t>
  </si>
  <si>
    <t>BAGUIO CITY</t>
  </si>
  <si>
    <t>BATAAN</t>
  </si>
  <si>
    <t>BATANGAS MALVAR</t>
  </si>
  <si>
    <t>BORACAY</t>
  </si>
  <si>
    <t>BUTUAN</t>
  </si>
  <si>
    <t>CABANATUAN</t>
  </si>
  <si>
    <t>CAG. DE ORO</t>
  </si>
  <si>
    <t>CEBU CITY</t>
  </si>
  <si>
    <t>DAVAO CITY</t>
  </si>
  <si>
    <t>DUMAGUETE</t>
  </si>
  <si>
    <t>GENERAL SANTOS</t>
  </si>
  <si>
    <t>ILOILO CITY</t>
  </si>
  <si>
    <t>KORONADAL</t>
  </si>
  <si>
    <t>LA UNION</t>
  </si>
  <si>
    <t>LEGASPI</t>
  </si>
  <si>
    <t>LOS BANOS</t>
  </si>
  <si>
    <t>MARIKINA</t>
  </si>
  <si>
    <t>MT. PROVINCE</t>
  </si>
  <si>
    <t>NEAP/CAR BENGUET</t>
  </si>
  <si>
    <t>NEGROS ISLAND</t>
  </si>
  <si>
    <t>OLONGAPO</t>
  </si>
  <si>
    <t>PAMPANGA</t>
  </si>
  <si>
    <t>PANGASINAN</t>
  </si>
  <si>
    <t>PANAY ISLANDS</t>
  </si>
  <si>
    <t>SAN MATEO RIZAL</t>
  </si>
  <si>
    <t>TACLOBAN</t>
  </si>
  <si>
    <t>TAGAYTAY</t>
  </si>
  <si>
    <t>TAGBILARAN/ BOHOL</t>
  </si>
  <si>
    <t>TANAY / ANTIPOLO</t>
  </si>
  <si>
    <t>TANZA, CAVITE</t>
  </si>
  <si>
    <t>TUGUEGARAO</t>
  </si>
  <si>
    <t>VIGAN CITY</t>
  </si>
  <si>
    <t>ZAMBOANGA</t>
  </si>
  <si>
    <t>Region</t>
  </si>
  <si>
    <t>Cluster</t>
  </si>
  <si>
    <t>Total Per Diem</t>
  </si>
  <si>
    <t>Hotel/Lodging</t>
  </si>
  <si>
    <t>Meals</t>
  </si>
  <si>
    <t>Incidental</t>
  </si>
  <si>
    <t>DTE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</si>
</sst>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.00_-;\-* #,##0.00_-;_-* &quot;-&quot;??_-;_-@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i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Eras Medium ITC"/>
      <family val="2"/>
    </font>
    <font>
      <sz val="9"/>
      <color theme="1"/>
      <name val="Eras Medium ITC"/>
      <family val="2"/>
    </font>
    <font>
      <sz val="9"/>
      <color rgb="FFFF0000"/>
      <name val="Eras Medium ITC"/>
      <family val="2"/>
    </font>
    <font>
      <b/>
      <sz val="8"/>
      <color theme="1"/>
      <name val="Eras Medium ITC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Bookman Old Style"/>
      <family val="1"/>
    </font>
    <font>
      <b/>
      <i/>
      <sz val="9"/>
      <color theme="1"/>
      <name val="Bookman Old Style"/>
      <family val="1"/>
    </font>
    <font>
      <b/>
      <sz val="9"/>
      <color theme="1"/>
      <name val="Bookman Old Style"/>
      <family val="1"/>
    </font>
    <font>
      <sz val="9"/>
      <name val="Bookman Old Style"/>
      <family val="1"/>
    </font>
    <font>
      <i/>
      <sz val="9"/>
      <color theme="1"/>
      <name val="Bookman Old Style"/>
      <family val="1"/>
    </font>
    <font>
      <b/>
      <sz val="8"/>
      <color theme="1"/>
      <name val="Bookman Old Style"/>
      <family val="1"/>
    </font>
    <font>
      <sz val="8"/>
      <name val="Bookman Old Style"/>
      <family val="1"/>
    </font>
    <font>
      <i/>
      <sz val="8"/>
      <color theme="1"/>
      <name val="Bookman Old Style"/>
      <family val="1"/>
    </font>
    <font>
      <sz val="8"/>
      <color theme="1"/>
      <name val="Bookman Old Style"/>
      <family val="1"/>
    </font>
    <font>
      <b/>
      <sz val="7"/>
      <color theme="1"/>
      <name val="Bookman Old Style"/>
      <family val="1"/>
    </font>
    <font>
      <sz val="7"/>
      <name val="Bookman Old Style"/>
      <family val="1"/>
    </font>
    <font>
      <b/>
      <i/>
      <sz val="8"/>
      <color theme="1"/>
      <name val="Bookman Old Style"/>
      <family val="1"/>
    </font>
    <font>
      <b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F7FED0"/>
        <bgColor rgb="FFF7FED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8" tint="0.39997558519241921"/>
        <bgColor rgb="FFEAF1DD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C6D9F0"/>
      </patternFill>
    </fill>
    <fill>
      <patternFill patternType="solid">
        <fgColor rgb="FF92D050"/>
        <bgColor indexed="64"/>
      </patternFill>
    </fill>
    <fill>
      <patternFill patternType="solid">
        <fgColor rgb="FFFF0066"/>
        <bgColor rgb="FFDAEEF3"/>
      </patternFill>
    </fill>
    <fill>
      <patternFill patternType="solid">
        <fgColor rgb="FFFF0066"/>
        <bgColor indexed="64"/>
      </patternFill>
    </fill>
    <fill>
      <patternFill patternType="solid">
        <fgColor rgb="FFFF0066"/>
        <bgColor rgb="FFFDE9D9"/>
      </patternFill>
    </fill>
    <fill>
      <patternFill patternType="solid">
        <fgColor rgb="FFFF0066"/>
        <bgColor rgb="FFE5DFEC"/>
      </patternFill>
    </fill>
    <fill>
      <patternFill patternType="solid">
        <fgColor rgb="FFFFFF00"/>
        <bgColor rgb="FFF2DBDB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7FED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6" tint="0.39997558519241921"/>
        <bgColor rgb="FFEAF1DD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FDDE1"/>
        <bgColor rgb="FFDBE5F1"/>
      </patternFill>
    </fill>
    <fill>
      <patternFill patternType="solid">
        <fgColor theme="6" tint="0.39997558519241921"/>
        <bgColor rgb="FFDAEEF3"/>
      </patternFill>
    </fill>
    <fill>
      <patternFill patternType="solid">
        <fgColor rgb="FFFF9999"/>
        <bgColor rgb="FFE5DFEC"/>
      </patternFill>
    </fill>
    <fill>
      <patternFill patternType="solid">
        <fgColor rgb="FF00B0F0"/>
        <bgColor rgb="FFDAEEF3"/>
      </patternFill>
    </fill>
    <fill>
      <patternFill patternType="solid">
        <fgColor rgb="FF00B0F0"/>
        <bgColor indexed="64"/>
      </patternFill>
    </fill>
    <fill>
      <patternFill patternType="solid">
        <fgColor rgb="FFD4FAD5"/>
        <bgColor rgb="FFDAEEF3"/>
      </patternFill>
    </fill>
    <fill>
      <patternFill patternType="solid">
        <fgColor rgb="FFEDE1E4"/>
        <bgColor rgb="FFDAEEF3"/>
      </patternFill>
    </fill>
    <fill>
      <patternFill patternType="solid">
        <fgColor rgb="FF33CCFF"/>
        <bgColor rgb="FFFDE9D9"/>
      </patternFill>
    </fill>
    <fill>
      <patternFill patternType="solid">
        <fgColor theme="6" tint="0.39997558519241921"/>
        <bgColor theme="0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164" fontId="12" fillId="0" borderId="0" applyFont="0" applyFill="0" applyBorder="0" applyAlignment="0" applyProtection="0"/>
    <xf numFmtId="0" fontId="1" fillId="0" borderId="38"/>
    <xf numFmtId="164" fontId="1" fillId="0" borderId="38" applyFont="0" applyFill="0" applyBorder="0" applyAlignment="0" applyProtection="0"/>
  </cellStyleXfs>
  <cellXfs count="248">
    <xf numFmtId="0" fontId="0" fillId="0" borderId="0" xfId="0"/>
    <xf numFmtId="0" fontId="2" fillId="0" borderId="6" xfId="0" applyFont="1" applyBorder="1"/>
    <xf numFmtId="0" fontId="2" fillId="0" borderId="0" xfId="0" applyFont="1"/>
    <xf numFmtId="0" fontId="2" fillId="0" borderId="10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9" xfId="0" applyFont="1" applyBorder="1"/>
    <xf numFmtId="0" fontId="2" fillId="0" borderId="40" xfId="0" applyFont="1" applyBorder="1"/>
    <xf numFmtId="0" fontId="4" fillId="0" borderId="4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left"/>
    </xf>
    <xf numFmtId="0" fontId="7" fillId="0" borderId="9" xfId="0" applyFont="1" applyBorder="1" applyAlignment="1">
      <alignment horizontal="center" vertical="center"/>
    </xf>
    <xf numFmtId="4" fontId="8" fillId="0" borderId="11" xfId="0" applyNumberFormat="1" applyFont="1" applyBorder="1" applyAlignment="1">
      <alignment horizontal="center"/>
    </xf>
    <xf numFmtId="4" fontId="9" fillId="0" borderId="42" xfId="0" applyNumberFormat="1" applyFont="1" applyBorder="1" applyAlignment="1">
      <alignment horizontal="center"/>
    </xf>
    <xf numFmtId="4" fontId="8" fillId="0" borderId="42" xfId="0" applyNumberFormat="1" applyFont="1" applyBorder="1" applyAlignment="1">
      <alignment horizontal="center"/>
    </xf>
    <xf numFmtId="4" fontId="9" fillId="5" borderId="11" xfId="0" applyNumberFormat="1" applyFont="1" applyFill="1" applyBorder="1" applyAlignment="1">
      <alignment horizontal="center"/>
    </xf>
    <xf numFmtId="4" fontId="8" fillId="3" borderId="11" xfId="0" applyNumberFormat="1" applyFont="1" applyFill="1" applyBorder="1" applyAlignment="1">
      <alignment horizontal="center"/>
    </xf>
    <xf numFmtId="4" fontId="8" fillId="3" borderId="42" xfId="0" applyNumberFormat="1" applyFont="1" applyFill="1" applyBorder="1" applyAlignment="1">
      <alignment horizontal="center"/>
    </xf>
    <xf numFmtId="0" fontId="2" fillId="6" borderId="11" xfId="0" applyFont="1" applyFill="1" applyBorder="1"/>
    <xf numFmtId="4" fontId="8" fillId="0" borderId="0" xfId="0" applyNumberFormat="1" applyFont="1" applyAlignment="1">
      <alignment horizontal="center"/>
    </xf>
    <xf numFmtId="4" fontId="8" fillId="5" borderId="11" xfId="0" applyNumberFormat="1" applyFont="1" applyFill="1" applyBorder="1" applyAlignment="1">
      <alignment horizontal="center"/>
    </xf>
    <xf numFmtId="0" fontId="10" fillId="0" borderId="41" xfId="0" applyFont="1" applyBorder="1" applyAlignment="1">
      <alignment horizontal="left"/>
    </xf>
    <xf numFmtId="0" fontId="11" fillId="6" borderId="11" xfId="0" applyFont="1" applyFill="1" applyBorder="1"/>
    <xf numFmtId="4" fontId="8" fillId="0" borderId="11" xfId="0" applyNumberFormat="1" applyFont="1" applyBorder="1"/>
    <xf numFmtId="4" fontId="8" fillId="0" borderId="42" xfId="0" applyNumberFormat="1" applyFont="1" applyBorder="1"/>
    <xf numFmtId="4" fontId="9" fillId="5" borderId="11" xfId="0" applyNumberFormat="1" applyFont="1" applyFill="1" applyBorder="1"/>
    <xf numFmtId="4" fontId="9" fillId="5" borderId="42" xfId="0" applyNumberFormat="1" applyFont="1" applyFill="1" applyBorder="1" applyAlignment="1">
      <alignment horizontal="center"/>
    </xf>
    <xf numFmtId="0" fontId="2" fillId="6" borderId="11" xfId="0" applyFont="1" applyFill="1" applyBorder="1" applyAlignment="1">
      <alignment wrapText="1"/>
    </xf>
    <xf numFmtId="0" fontId="10" fillId="0" borderId="9" xfId="0" applyFont="1" applyBorder="1" applyAlignment="1">
      <alignment horizontal="center" vertical="center"/>
    </xf>
    <xf numFmtId="4" fontId="8" fillId="5" borderId="11" xfId="0" applyNumberFormat="1" applyFont="1" applyFill="1" applyBorder="1"/>
    <xf numFmtId="0" fontId="7" fillId="0" borderId="43" xfId="0" applyFont="1" applyBorder="1" applyAlignment="1">
      <alignment horizontal="left"/>
    </xf>
    <xf numFmtId="0" fontId="7" fillId="0" borderId="44" xfId="0" applyFont="1" applyBorder="1" applyAlignment="1">
      <alignment horizontal="center" vertical="center"/>
    </xf>
    <xf numFmtId="0" fontId="2" fillId="0" borderId="45" xfId="0" applyFont="1" applyBorder="1"/>
    <xf numFmtId="4" fontId="8" fillId="0" borderId="45" xfId="0" applyNumberFormat="1" applyFont="1" applyBorder="1" applyAlignment="1">
      <alignment horizontal="center"/>
    </xf>
    <xf numFmtId="4" fontId="8" fillId="0" borderId="34" xfId="0" applyNumberFormat="1" applyFont="1" applyBorder="1" applyAlignment="1">
      <alignment horizontal="center"/>
    </xf>
    <xf numFmtId="4" fontId="8" fillId="0" borderId="33" xfId="0" applyNumberFormat="1" applyFont="1" applyBorder="1" applyAlignment="1">
      <alignment horizontal="center"/>
    </xf>
    <xf numFmtId="4" fontId="9" fillId="5" borderId="33" xfId="0" applyNumberFormat="1" applyFont="1" applyFill="1" applyBorder="1" applyAlignment="1">
      <alignment horizontal="center"/>
    </xf>
    <xf numFmtId="4" fontId="8" fillId="0" borderId="37" xfId="0" applyNumberFormat="1" applyFont="1" applyBorder="1" applyAlignment="1">
      <alignment horizontal="center"/>
    </xf>
    <xf numFmtId="0" fontId="2" fillId="3" borderId="10" xfId="0" applyFont="1" applyFill="1" applyBorder="1"/>
    <xf numFmtId="0" fontId="13" fillId="0" borderId="23" xfId="0" applyFont="1" applyBorder="1"/>
    <xf numFmtId="0" fontId="14" fillId="0" borderId="0" xfId="0" applyFont="1"/>
    <xf numFmtId="0" fontId="15" fillId="0" borderId="13" xfId="0" applyFont="1" applyBorder="1"/>
    <xf numFmtId="0" fontId="16" fillId="0" borderId="4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7" xfId="0" applyFont="1" applyBorder="1"/>
    <xf numFmtId="0" fontId="15" fillId="0" borderId="0" xfId="0" applyFont="1"/>
    <xf numFmtId="0" fontId="19" fillId="9" borderId="11" xfId="0" applyFont="1" applyFill="1" applyBorder="1" applyAlignment="1">
      <alignment horizontal="center"/>
    </xf>
    <xf numFmtId="14" fontId="15" fillId="3" borderId="11" xfId="0" applyNumberFormat="1" applyFont="1" applyFill="1" applyBorder="1" applyAlignment="1">
      <alignment horizontal="center"/>
    </xf>
    <xf numFmtId="0" fontId="15" fillId="15" borderId="11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/>
    </xf>
    <xf numFmtId="0" fontId="15" fillId="0" borderId="12" xfId="0" applyFont="1" applyBorder="1"/>
    <xf numFmtId="0" fontId="17" fillId="11" borderId="19" xfId="0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center" vertical="center"/>
    </xf>
    <xf numFmtId="0" fontId="17" fillId="13" borderId="19" xfId="0" applyFont="1" applyFill="1" applyBorder="1" applyAlignment="1">
      <alignment horizontal="center" vertical="center" wrapText="1"/>
    </xf>
    <xf numFmtId="0" fontId="17" fillId="14" borderId="19" xfId="0" applyFont="1" applyFill="1" applyBorder="1" applyAlignment="1">
      <alignment horizontal="center" vertical="center"/>
    </xf>
    <xf numFmtId="0" fontId="15" fillId="4" borderId="21" xfId="0" applyFont="1" applyFill="1" applyBorder="1"/>
    <xf numFmtId="0" fontId="15" fillId="0" borderId="11" xfId="0" applyFont="1" applyBorder="1"/>
    <xf numFmtId="0" fontId="15" fillId="4" borderId="24" xfId="0" applyFont="1" applyFill="1" applyBorder="1"/>
    <xf numFmtId="0" fontId="0" fillId="0" borderId="38" xfId="0" applyBorder="1"/>
    <xf numFmtId="0" fontId="15" fillId="17" borderId="25" xfId="0" applyFont="1" applyFill="1" applyBorder="1"/>
    <xf numFmtId="0" fontId="15" fillId="17" borderId="26" xfId="0" applyFont="1" applyFill="1" applyBorder="1"/>
    <xf numFmtId="0" fontId="23" fillId="17" borderId="38" xfId="0" applyFont="1" applyFill="1" applyBorder="1"/>
    <xf numFmtId="0" fontId="23" fillId="17" borderId="38" xfId="0" applyFont="1" applyFill="1" applyBorder="1" applyAlignment="1">
      <alignment horizontal="left"/>
    </xf>
    <xf numFmtId="0" fontId="23" fillId="20" borderId="11" xfId="0" applyFont="1" applyFill="1" applyBorder="1" applyAlignment="1">
      <alignment horizontal="center" vertical="center"/>
    </xf>
    <xf numFmtId="165" fontId="17" fillId="22" borderId="11" xfId="0" applyNumberFormat="1" applyFont="1" applyFill="1" applyBorder="1"/>
    <xf numFmtId="164" fontId="19" fillId="23" borderId="19" xfId="0" applyNumberFormat="1" applyFont="1" applyFill="1" applyBorder="1"/>
    <xf numFmtId="165" fontId="19" fillId="24" borderId="35" xfId="0" applyNumberFormat="1" applyFont="1" applyFill="1" applyBorder="1"/>
    <xf numFmtId="164" fontId="16" fillId="27" borderId="33" xfId="0" applyNumberFormat="1" applyFont="1" applyFill="1" applyBorder="1"/>
    <xf numFmtId="164" fontId="16" fillId="28" borderId="37" xfId="0" applyNumberFormat="1" applyFont="1" applyFill="1" applyBorder="1"/>
    <xf numFmtId="164" fontId="19" fillId="29" borderId="19" xfId="0" applyNumberFormat="1" applyFont="1" applyFill="1" applyBorder="1"/>
    <xf numFmtId="0" fontId="23" fillId="0" borderId="13" xfId="0" applyFont="1" applyBorder="1"/>
    <xf numFmtId="0" fontId="22" fillId="0" borderId="13" xfId="0" applyFont="1" applyBorder="1"/>
    <xf numFmtId="0" fontId="22" fillId="0" borderId="0" xfId="0" applyFont="1"/>
    <xf numFmtId="0" fontId="27" fillId="0" borderId="0" xfId="0" applyFont="1"/>
    <xf numFmtId="0" fontId="27" fillId="0" borderId="47" xfId="0" applyFont="1" applyBorder="1"/>
    <xf numFmtId="0" fontId="0" fillId="0" borderId="47" xfId="0" applyBorder="1"/>
    <xf numFmtId="0" fontId="2" fillId="3" borderId="10" xfId="0" applyFont="1" applyFill="1" applyBorder="1" applyAlignment="1">
      <alignment horizontal="center"/>
    </xf>
    <xf numFmtId="0" fontId="15" fillId="17" borderId="38" xfId="0" applyFont="1" applyFill="1" applyBorder="1"/>
    <xf numFmtId="0" fontId="15" fillId="4" borderId="43" xfId="0" applyFont="1" applyFill="1" applyBorder="1"/>
    <xf numFmtId="0" fontId="15" fillId="29" borderId="38" xfId="0" applyFont="1" applyFill="1" applyBorder="1"/>
    <xf numFmtId="0" fontId="15" fillId="23" borderId="38" xfId="0" applyFont="1" applyFill="1" applyBorder="1"/>
    <xf numFmtId="0" fontId="15" fillId="24" borderId="38" xfId="0" applyFont="1" applyFill="1" applyBorder="1"/>
    <xf numFmtId="0" fontId="2" fillId="0" borderId="22" xfId="0" applyFont="1" applyBorder="1"/>
    <xf numFmtId="0" fontId="21" fillId="0" borderId="9" xfId="0" applyFont="1" applyBorder="1"/>
    <xf numFmtId="0" fontId="15" fillId="21" borderId="11" xfId="0" applyFont="1" applyFill="1" applyBorder="1"/>
    <xf numFmtId="165" fontId="17" fillId="29" borderId="11" xfId="0" applyNumberFormat="1" applyFont="1" applyFill="1" applyBorder="1" applyProtection="1">
      <protection locked="0"/>
    </xf>
    <xf numFmtId="0" fontId="15" fillId="23" borderId="11" xfId="0" applyFont="1" applyFill="1" applyBorder="1" applyProtection="1">
      <protection locked="0"/>
    </xf>
    <xf numFmtId="165" fontId="16" fillId="24" borderId="11" xfId="0" applyNumberFormat="1" applyFont="1" applyFill="1" applyBorder="1" applyProtection="1">
      <protection locked="0"/>
    </xf>
    <xf numFmtId="0" fontId="23" fillId="21" borderId="11" xfId="0" applyFont="1" applyFill="1" applyBorder="1" applyAlignment="1">
      <alignment horizontal="center" vertical="center"/>
    </xf>
    <xf numFmtId="0" fontId="23" fillId="0" borderId="11" xfId="0" applyFont="1" applyBorder="1" applyAlignment="1" applyProtection="1">
      <alignment horizontal="center" vertical="center"/>
      <protection locked="0"/>
    </xf>
    <xf numFmtId="0" fontId="15" fillId="0" borderId="11" xfId="0" applyFont="1" applyBorder="1" applyAlignment="1" applyProtection="1">
      <alignment horizontal="center"/>
      <protection locked="0"/>
    </xf>
    <xf numFmtId="1" fontId="15" fillId="0" borderId="11" xfId="0" applyNumberFormat="1" applyFont="1" applyBorder="1" applyAlignment="1" applyProtection="1">
      <alignment horizontal="center"/>
      <protection locked="0"/>
    </xf>
    <xf numFmtId="0" fontId="2" fillId="0" borderId="20" xfId="0" applyFont="1" applyBorder="1"/>
    <xf numFmtId="164" fontId="22" fillId="22" borderId="11" xfId="0" applyNumberFormat="1" applyFont="1" applyFill="1" applyBorder="1"/>
    <xf numFmtId="164" fontId="26" fillId="22" borderId="11" xfId="0" applyNumberFormat="1" applyFont="1" applyFill="1" applyBorder="1"/>
    <xf numFmtId="164" fontId="15" fillId="22" borderId="11" xfId="0" applyNumberFormat="1" applyFont="1" applyFill="1" applyBorder="1"/>
    <xf numFmtId="0" fontId="15" fillId="22" borderId="11" xfId="0" applyFont="1" applyFill="1" applyBorder="1"/>
    <xf numFmtId="164" fontId="17" fillId="22" borderId="11" xfId="0" applyNumberFormat="1" applyFont="1" applyFill="1" applyBorder="1"/>
    <xf numFmtId="164" fontId="23" fillId="22" borderId="11" xfId="0" applyNumberFormat="1" applyFont="1" applyFill="1" applyBorder="1"/>
    <xf numFmtId="164" fontId="20" fillId="22" borderId="11" xfId="0" applyNumberFormat="1" applyFont="1" applyFill="1" applyBorder="1"/>
    <xf numFmtId="164" fontId="17" fillId="22" borderId="33" xfId="0" applyNumberFormat="1" applyFont="1" applyFill="1" applyBorder="1"/>
    <xf numFmtId="0" fontId="19" fillId="29" borderId="11" xfId="0" applyFont="1" applyFill="1" applyBorder="1"/>
    <xf numFmtId="0" fontId="19" fillId="23" borderId="11" xfId="0" applyFont="1" applyFill="1" applyBorder="1"/>
    <xf numFmtId="165" fontId="16" fillId="24" borderId="11" xfId="0" applyNumberFormat="1" applyFont="1" applyFill="1" applyBorder="1"/>
    <xf numFmtId="164" fontId="19" fillId="29" borderId="11" xfId="0" applyNumberFormat="1" applyFont="1" applyFill="1" applyBorder="1"/>
    <xf numFmtId="164" fontId="19" fillId="23" borderId="11" xfId="0" applyNumberFormat="1" applyFont="1" applyFill="1" applyBorder="1"/>
    <xf numFmtId="0" fontId="19" fillId="29" borderId="33" xfId="0" applyFont="1" applyFill="1" applyBorder="1"/>
    <xf numFmtId="164" fontId="19" fillId="23" borderId="33" xfId="0" applyNumberFormat="1" applyFont="1" applyFill="1" applyBorder="1"/>
    <xf numFmtId="165" fontId="16" fillId="24" borderId="33" xfId="0" applyNumberFormat="1" applyFont="1" applyFill="1" applyBorder="1"/>
    <xf numFmtId="0" fontId="23" fillId="0" borderId="0" xfId="0" applyFont="1" applyProtection="1">
      <protection locked="0"/>
    </xf>
    <xf numFmtId="0" fontId="15" fillId="0" borderId="0" xfId="0" applyFont="1" applyProtection="1">
      <protection locked="0"/>
    </xf>
    <xf numFmtId="0" fontId="15" fillId="0" borderId="38" xfId="0" applyFont="1" applyBorder="1" applyProtection="1">
      <protection locked="0"/>
    </xf>
    <xf numFmtId="0" fontId="0" fillId="0" borderId="38" xfId="0" applyBorder="1" applyProtection="1">
      <protection locked="0"/>
    </xf>
    <xf numFmtId="0" fontId="27" fillId="0" borderId="38" xfId="2" applyFont="1"/>
    <xf numFmtId="164" fontId="27" fillId="0" borderId="38" xfId="3" applyFont="1"/>
    <xf numFmtId="0" fontId="1" fillId="0" borderId="38" xfId="2"/>
    <xf numFmtId="164" fontId="0" fillId="0" borderId="38" xfId="3" applyFont="1"/>
    <xf numFmtId="164" fontId="1" fillId="0" borderId="38" xfId="2" applyNumberForma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7" fillId="7" borderId="8" xfId="0" applyFont="1" applyFill="1" applyBorder="1" applyAlignment="1">
      <alignment horizontal="left"/>
    </xf>
    <xf numFmtId="0" fontId="18" fillId="8" borderId="22" xfId="0" applyFont="1" applyFill="1" applyBorder="1"/>
    <xf numFmtId="0" fontId="18" fillId="8" borderId="9" xfId="0" applyFont="1" applyFill="1" applyBorder="1"/>
    <xf numFmtId="0" fontId="17" fillId="3" borderId="8" xfId="0" applyFont="1" applyFill="1" applyBorder="1" applyAlignment="1" applyProtection="1">
      <alignment horizontal="center"/>
      <protection locked="0"/>
    </xf>
    <xf numFmtId="0" fontId="18" fillId="0" borderId="22" xfId="0" applyFont="1" applyBorder="1" applyProtection="1">
      <protection locked="0"/>
    </xf>
    <xf numFmtId="0" fontId="18" fillId="0" borderId="9" xfId="0" applyFont="1" applyBorder="1" applyProtection="1">
      <protection locked="0"/>
    </xf>
    <xf numFmtId="0" fontId="20" fillId="3" borderId="8" xfId="0" applyFont="1" applyFill="1" applyBorder="1" applyAlignment="1">
      <alignment horizontal="center" wrapText="1"/>
    </xf>
    <xf numFmtId="0" fontId="21" fillId="0" borderId="22" xfId="0" applyFont="1" applyBorder="1" applyAlignment="1">
      <alignment wrapText="1"/>
    </xf>
    <xf numFmtId="0" fontId="21" fillId="0" borderId="9" xfId="0" applyFont="1" applyBorder="1" applyAlignment="1">
      <alignment wrapText="1"/>
    </xf>
    <xf numFmtId="0" fontId="20" fillId="3" borderId="8" xfId="0" applyFont="1" applyFill="1" applyBorder="1" applyAlignment="1">
      <alignment horizontal="left" wrapText="1"/>
    </xf>
    <xf numFmtId="0" fontId="24" fillId="7" borderId="8" xfId="0" applyFont="1" applyFill="1" applyBorder="1" applyAlignment="1">
      <alignment horizontal="left"/>
    </xf>
    <xf numFmtId="0" fontId="25" fillId="8" borderId="22" xfId="0" applyFont="1" applyFill="1" applyBorder="1"/>
    <xf numFmtId="0" fontId="25" fillId="8" borderId="9" xfId="0" applyFont="1" applyFill="1" applyBorder="1"/>
    <xf numFmtId="0" fontId="20" fillId="3" borderId="8" xfId="0" applyFont="1" applyFill="1" applyBorder="1" applyAlignment="1" applyProtection="1">
      <alignment horizontal="left" wrapText="1"/>
      <protection locked="0"/>
    </xf>
    <xf numFmtId="0" fontId="21" fillId="0" borderId="22" xfId="0" applyFont="1" applyBorder="1" applyAlignment="1" applyProtection="1">
      <alignment wrapText="1"/>
      <protection locked="0"/>
    </xf>
    <xf numFmtId="0" fontId="21" fillId="0" borderId="9" xfId="0" applyFont="1" applyBorder="1" applyAlignment="1" applyProtection="1">
      <alignment wrapText="1"/>
      <protection locked="0"/>
    </xf>
    <xf numFmtId="0" fontId="22" fillId="3" borderId="8" xfId="0" applyFont="1" applyFill="1" applyBorder="1" applyAlignment="1" applyProtection="1">
      <alignment horizontal="left"/>
      <protection locked="0"/>
    </xf>
    <xf numFmtId="0" fontId="21" fillId="0" borderId="22" xfId="0" applyFont="1" applyBorder="1" applyProtection="1">
      <protection locked="0"/>
    </xf>
    <xf numFmtId="0" fontId="21" fillId="0" borderId="9" xfId="0" applyFont="1" applyBorder="1" applyProtection="1">
      <protection locked="0"/>
    </xf>
    <xf numFmtId="0" fontId="17" fillId="9" borderId="8" xfId="0" applyFont="1" applyFill="1" applyBorder="1" applyAlignment="1">
      <alignment horizontal="center"/>
    </xf>
    <xf numFmtId="0" fontId="18" fillId="10" borderId="22" xfId="0" applyFont="1" applyFill="1" applyBorder="1"/>
    <xf numFmtId="0" fontId="18" fillId="10" borderId="9" xfId="0" applyFont="1" applyFill="1" applyBorder="1"/>
    <xf numFmtId="0" fontId="19" fillId="9" borderId="8" xfId="0" applyFont="1" applyFill="1" applyBorder="1" applyAlignment="1">
      <alignment horizontal="center"/>
    </xf>
    <xf numFmtId="0" fontId="15" fillId="15" borderId="8" xfId="0" applyFont="1" applyFill="1" applyBorder="1" applyAlignment="1">
      <alignment horizontal="center"/>
    </xf>
    <xf numFmtId="0" fontId="18" fillId="16" borderId="9" xfId="0" applyFont="1" applyFill="1" applyBorder="1"/>
    <xf numFmtId="0" fontId="17" fillId="11" borderId="15" xfId="0" applyFont="1" applyFill="1" applyBorder="1" applyAlignment="1">
      <alignment horizontal="center" vertical="center"/>
    </xf>
    <xf numFmtId="0" fontId="18" fillId="12" borderId="16" xfId="0" applyFont="1" applyFill="1" applyBorder="1"/>
    <xf numFmtId="0" fontId="18" fillId="12" borderId="17" xfId="0" applyFont="1" applyFill="1" applyBorder="1"/>
    <xf numFmtId="0" fontId="17" fillId="11" borderId="18" xfId="0" applyFont="1" applyFill="1" applyBorder="1" applyAlignment="1">
      <alignment horizontal="center" vertical="center" wrapText="1"/>
    </xf>
    <xf numFmtId="0" fontId="18" fillId="12" borderId="17" xfId="0" applyFont="1" applyFill="1" applyBorder="1" applyAlignment="1">
      <alignment wrapText="1"/>
    </xf>
    <xf numFmtId="0" fontId="15" fillId="3" borderId="46" xfId="0" applyFont="1" applyFill="1" applyBorder="1" applyAlignment="1">
      <alignment horizontal="center"/>
    </xf>
    <xf numFmtId="0" fontId="20" fillId="3" borderId="8" xfId="0" applyFont="1" applyFill="1" applyBorder="1" applyAlignment="1" applyProtection="1">
      <alignment horizontal="center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9" xfId="0" applyFont="1" applyFill="1" applyBorder="1" applyAlignment="1" applyProtection="1">
      <alignment horizontal="center"/>
      <protection locked="0"/>
    </xf>
    <xf numFmtId="0" fontId="17" fillId="7" borderId="8" xfId="0" applyFont="1" applyFill="1" applyBorder="1" applyAlignment="1">
      <alignment horizontal="left" vertical="top"/>
    </xf>
    <xf numFmtId="0" fontId="17" fillId="7" borderId="22" xfId="0" applyFont="1" applyFill="1" applyBorder="1" applyAlignment="1">
      <alignment horizontal="left" vertical="top"/>
    </xf>
    <xf numFmtId="0" fontId="17" fillId="7" borderId="9" xfId="0" applyFont="1" applyFill="1" applyBorder="1" applyAlignment="1">
      <alignment horizontal="left" vertical="top"/>
    </xf>
    <xf numFmtId="0" fontId="24" fillId="7" borderId="8" xfId="0" applyFont="1" applyFill="1" applyBorder="1" applyAlignment="1">
      <alignment horizontal="right"/>
    </xf>
    <xf numFmtId="0" fontId="25" fillId="8" borderId="22" xfId="0" applyFont="1" applyFill="1" applyBorder="1" applyAlignment="1">
      <alignment horizontal="right"/>
    </xf>
    <xf numFmtId="0" fontId="25" fillId="8" borderId="9" xfId="0" applyFont="1" applyFill="1" applyBorder="1" applyAlignment="1">
      <alignment horizontal="right"/>
    </xf>
    <xf numFmtId="0" fontId="22" fillId="3" borderId="8" xfId="0" applyFont="1" applyFill="1" applyBorder="1" applyAlignment="1" applyProtection="1">
      <alignment horizontal="center" wrapText="1"/>
      <protection locked="0"/>
    </xf>
    <xf numFmtId="0" fontId="22" fillId="3" borderId="22" xfId="0" applyFont="1" applyFill="1" applyBorder="1" applyAlignment="1" applyProtection="1">
      <alignment horizontal="center" wrapText="1"/>
      <protection locked="0"/>
    </xf>
    <xf numFmtId="0" fontId="22" fillId="3" borderId="9" xfId="0" applyFont="1" applyFill="1" applyBorder="1" applyAlignment="1" applyProtection="1">
      <alignment horizontal="center" wrapText="1"/>
      <protection locked="0"/>
    </xf>
    <xf numFmtId="164" fontId="15" fillId="30" borderId="8" xfId="1" applyFont="1" applyFill="1" applyBorder="1" applyAlignment="1">
      <alignment horizontal="right" vertical="center"/>
    </xf>
    <xf numFmtId="164" fontId="18" fillId="21" borderId="9" xfId="1" applyFont="1" applyFill="1" applyBorder="1" applyAlignment="1">
      <alignment horizontal="right" vertical="center"/>
    </xf>
    <xf numFmtId="0" fontId="17" fillId="11" borderId="18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/>
    </xf>
    <xf numFmtId="0" fontId="18" fillId="0" borderId="9" xfId="0" applyFont="1" applyBorder="1"/>
    <xf numFmtId="164" fontId="23" fillId="0" borderId="8" xfId="1" applyFont="1" applyFill="1" applyBorder="1" applyAlignment="1">
      <alignment horizontal="right" vertical="center"/>
    </xf>
    <xf numFmtId="164" fontId="21" fillId="0" borderId="9" xfId="1" applyFont="1" applyFill="1" applyBorder="1" applyAlignment="1">
      <alignment horizontal="right" vertical="center"/>
    </xf>
    <xf numFmtId="164" fontId="23" fillId="21" borderId="8" xfId="1" applyFont="1" applyFill="1" applyBorder="1" applyAlignment="1">
      <alignment horizontal="right" vertical="center"/>
    </xf>
    <xf numFmtId="164" fontId="23" fillId="21" borderId="9" xfId="1" applyFont="1" applyFill="1" applyBorder="1" applyAlignment="1">
      <alignment horizontal="right" vertical="center"/>
    </xf>
    <xf numFmtId="0" fontId="16" fillId="17" borderId="22" xfId="0" applyFont="1" applyFill="1" applyBorder="1" applyAlignment="1">
      <alignment horizontal="left"/>
    </xf>
    <xf numFmtId="0" fontId="18" fillId="18" borderId="22" xfId="0" applyFont="1" applyFill="1" applyBorder="1"/>
    <xf numFmtId="0" fontId="18" fillId="18" borderId="9" xfId="0" applyFont="1" applyFill="1" applyBorder="1"/>
    <xf numFmtId="0" fontId="17" fillId="20" borderId="8" xfId="0" applyFont="1" applyFill="1" applyBorder="1" applyAlignment="1">
      <alignment horizontal="center" wrapText="1"/>
    </xf>
    <xf numFmtId="0" fontId="18" fillId="21" borderId="9" xfId="0" applyFont="1" applyFill="1" applyBorder="1"/>
    <xf numFmtId="0" fontId="23" fillId="17" borderId="22" xfId="0" applyFont="1" applyFill="1" applyBorder="1" applyAlignment="1">
      <alignment horizontal="left"/>
    </xf>
    <xf numFmtId="0" fontId="21" fillId="18" borderId="22" xfId="0" applyFont="1" applyFill="1" applyBorder="1"/>
    <xf numFmtId="0" fontId="21" fillId="18" borderId="9" xfId="0" applyFont="1" applyFill="1" applyBorder="1"/>
    <xf numFmtId="0" fontId="17" fillId="20" borderId="8" xfId="0" applyFont="1" applyFill="1" applyBorder="1" applyAlignment="1">
      <alignment horizontal="center"/>
    </xf>
    <xf numFmtId="0" fontId="23" fillId="17" borderId="8" xfId="0" applyFont="1" applyFill="1" applyBorder="1" applyAlignment="1">
      <alignment horizontal="left"/>
    </xf>
    <xf numFmtId="0" fontId="23" fillId="20" borderId="8" xfId="0" applyFont="1" applyFill="1" applyBorder="1" applyAlignment="1">
      <alignment horizontal="center"/>
    </xf>
    <xf numFmtId="0" fontId="21" fillId="21" borderId="9" xfId="0" applyFont="1" applyFill="1" applyBorder="1"/>
    <xf numFmtId="0" fontId="23" fillId="17" borderId="27" xfId="0" applyFont="1" applyFill="1" applyBorder="1" applyAlignment="1">
      <alignment horizontal="left"/>
    </xf>
    <xf numFmtId="0" fontId="21" fillId="18" borderId="28" xfId="0" applyFont="1" applyFill="1" applyBorder="1"/>
    <xf numFmtId="0" fontId="21" fillId="18" borderId="29" xfId="0" applyFont="1" applyFill="1" applyBorder="1"/>
    <xf numFmtId="0" fontId="23" fillId="3" borderId="8" xfId="0" applyFont="1" applyFill="1" applyBorder="1" applyAlignment="1">
      <alignment horizontal="center"/>
    </xf>
    <xf numFmtId="0" fontId="21" fillId="0" borderId="9" xfId="0" applyFont="1" applyBorder="1"/>
    <xf numFmtId="0" fontId="15" fillId="20" borderId="8" xfId="0" applyFont="1" applyFill="1" applyBorder="1" applyAlignment="1">
      <alignment horizontal="center"/>
    </xf>
    <xf numFmtId="0" fontId="23" fillId="17" borderId="8" xfId="0" applyFont="1" applyFill="1" applyBorder="1" applyAlignment="1">
      <alignment horizontal="left" vertical="top"/>
    </xf>
    <xf numFmtId="0" fontId="23" fillId="17" borderId="22" xfId="0" applyFont="1" applyFill="1" applyBorder="1" applyAlignment="1">
      <alignment horizontal="left" vertical="top"/>
    </xf>
    <xf numFmtId="0" fontId="23" fillId="17" borderId="9" xfId="0" applyFont="1" applyFill="1" applyBorder="1" applyAlignment="1">
      <alignment horizontal="left" vertical="top"/>
    </xf>
    <xf numFmtId="164" fontId="23" fillId="20" borderId="8" xfId="1" applyFont="1" applyFill="1" applyBorder="1" applyAlignment="1">
      <alignment horizontal="right" vertical="center"/>
    </xf>
    <xf numFmtId="164" fontId="21" fillId="21" borderId="9" xfId="1" applyFont="1" applyFill="1" applyBorder="1" applyAlignment="1">
      <alignment horizontal="right" vertical="center"/>
    </xf>
    <xf numFmtId="164" fontId="15" fillId="21" borderId="8" xfId="1" applyFont="1" applyFill="1" applyBorder="1" applyAlignment="1">
      <alignment horizontal="right" vertical="center"/>
    </xf>
    <xf numFmtId="0" fontId="23" fillId="19" borderId="22" xfId="0" applyFont="1" applyFill="1" applyBorder="1" applyAlignment="1">
      <alignment horizontal="center"/>
    </xf>
    <xf numFmtId="0" fontId="23" fillId="19" borderId="9" xfId="0" applyFont="1" applyFill="1" applyBorder="1" applyAlignment="1">
      <alignment horizontal="center"/>
    </xf>
    <xf numFmtId="164" fontId="15" fillId="20" borderId="8" xfId="1" applyFont="1" applyFill="1" applyBorder="1" applyAlignment="1">
      <alignment horizontal="right" vertical="center"/>
    </xf>
    <xf numFmtId="164" fontId="15" fillId="20" borderId="9" xfId="1" applyFont="1" applyFill="1" applyBorder="1" applyAlignment="1">
      <alignment horizontal="right" vertical="center"/>
    </xf>
    <xf numFmtId="0" fontId="23" fillId="0" borderId="8" xfId="0" applyFont="1" applyBorder="1" applyAlignment="1" applyProtection="1">
      <alignment horizontal="center"/>
      <protection locked="0"/>
    </xf>
    <xf numFmtId="164" fontId="23" fillId="0" borderId="8" xfId="0" applyNumberFormat="1" applyFont="1" applyBorder="1" applyAlignment="1" applyProtection="1">
      <alignment horizontal="right"/>
      <protection locked="0"/>
    </xf>
    <xf numFmtId="164" fontId="23" fillId="0" borderId="9" xfId="0" applyNumberFormat="1" applyFont="1" applyBorder="1" applyAlignment="1" applyProtection="1">
      <alignment horizontal="right"/>
      <protection locked="0"/>
    </xf>
    <xf numFmtId="0" fontId="15" fillId="0" borderId="38" xfId="0" applyFont="1" applyBorder="1" applyAlignment="1" applyProtection="1">
      <alignment horizontal="center"/>
      <protection locked="0"/>
    </xf>
    <xf numFmtId="0" fontId="15" fillId="0" borderId="38" xfId="0" applyFont="1" applyBorder="1" applyProtection="1">
      <protection locked="0"/>
    </xf>
    <xf numFmtId="0" fontId="15" fillId="3" borderId="38" xfId="0" applyFont="1" applyFill="1" applyBorder="1" applyAlignment="1" applyProtection="1">
      <alignment horizontal="center"/>
      <protection locked="0"/>
    </xf>
    <xf numFmtId="0" fontId="18" fillId="0" borderId="38" xfId="0" applyFont="1" applyBorder="1" applyProtection="1">
      <protection locked="0"/>
    </xf>
    <xf numFmtId="0" fontId="16" fillId="25" borderId="36" xfId="0" applyFont="1" applyFill="1" applyBorder="1" applyAlignment="1">
      <alignment horizontal="center"/>
    </xf>
    <xf numFmtId="0" fontId="18" fillId="26" borderId="31" xfId="0" applyFont="1" applyFill="1" applyBorder="1"/>
    <xf numFmtId="0" fontId="15" fillId="0" borderId="32" xfId="0" applyFont="1" applyBorder="1" applyAlignment="1">
      <alignment horizontal="center"/>
    </xf>
    <xf numFmtId="0" fontId="18" fillId="0" borderId="30" xfId="0" applyFont="1" applyBorder="1"/>
    <xf numFmtId="0" fontId="18" fillId="0" borderId="31" xfId="0" applyFont="1" applyBorder="1"/>
    <xf numFmtId="0" fontId="16" fillId="3" borderId="32" xfId="0" applyFont="1" applyFill="1" applyBorder="1" applyAlignment="1">
      <alignment horizontal="center"/>
    </xf>
    <xf numFmtId="0" fontId="23" fillId="0" borderId="0" xfId="0" applyFont="1" applyAlignment="1" applyProtection="1">
      <alignment horizontal="center"/>
      <protection locked="0"/>
    </xf>
    <xf numFmtId="0" fontId="23" fillId="0" borderId="0" xfId="0" applyFont="1" applyProtection="1">
      <protection locked="0"/>
    </xf>
    <xf numFmtId="0" fontId="16" fillId="17" borderId="30" xfId="0" applyFont="1" applyFill="1" applyBorder="1" applyAlignment="1">
      <alignment horizontal="left"/>
    </xf>
    <xf numFmtId="0" fontId="18" fillId="18" borderId="30" xfId="0" applyFont="1" applyFill="1" applyBorder="1"/>
    <xf numFmtId="0" fontId="18" fillId="18" borderId="31" xfId="0" applyFont="1" applyFill="1" applyBorder="1"/>
    <xf numFmtId="0" fontId="23" fillId="0" borderId="32" xfId="0" applyFont="1" applyBorder="1" applyAlignment="1">
      <alignment horizontal="center"/>
    </xf>
    <xf numFmtId="0" fontId="21" fillId="0" borderId="31" xfId="0" applyFont="1" applyBorder="1"/>
    <xf numFmtId="0" fontId="23" fillId="17" borderId="48" xfId="0" applyFont="1" applyFill="1" applyBorder="1" applyAlignment="1">
      <alignment horizontal="left"/>
    </xf>
    <xf numFmtId="0" fontId="21" fillId="18" borderId="49" xfId="0" applyFont="1" applyFill="1" applyBorder="1"/>
    <xf numFmtId="0" fontId="21" fillId="18" borderId="50" xfId="0" applyFont="1" applyFill="1" applyBorder="1"/>
    <xf numFmtId="0" fontId="23" fillId="0" borderId="8" xfId="0" applyFont="1" applyBorder="1" applyAlignment="1">
      <alignment horizontal="center"/>
    </xf>
    <xf numFmtId="0" fontId="15" fillId="21" borderId="8" xfId="0" applyFont="1" applyFill="1" applyBorder="1" applyAlignment="1">
      <alignment horizontal="center"/>
    </xf>
    <xf numFmtId="0" fontId="23" fillId="21" borderId="8" xfId="0" applyFont="1" applyFill="1" applyBorder="1" applyAlignment="1">
      <alignment horizontal="center"/>
    </xf>
    <xf numFmtId="164" fontId="23" fillId="0" borderId="8" xfId="1" applyFont="1" applyFill="1" applyBorder="1" applyAlignment="1" applyProtection="1">
      <alignment horizontal="center" vertical="center"/>
      <protection locked="0"/>
    </xf>
    <xf numFmtId="164" fontId="21" fillId="0" borderId="9" xfId="1" applyFont="1" applyFill="1" applyBorder="1" applyAlignment="1" applyProtection="1">
      <alignment horizontal="center" vertical="center"/>
      <protection locked="0"/>
    </xf>
    <xf numFmtId="0" fontId="19" fillId="2" borderId="15" xfId="0" applyFont="1" applyFill="1" applyBorder="1" applyAlignment="1">
      <alignment horizontal="center"/>
    </xf>
    <xf numFmtId="0" fontId="18" fillId="0" borderId="17" xfId="0" applyFont="1" applyBorder="1"/>
    <xf numFmtId="0" fontId="21" fillId="18" borderId="47" xfId="0" applyFont="1" applyFill="1" applyBorder="1" applyAlignment="1">
      <alignment horizontal="left" vertical="top"/>
    </xf>
    <xf numFmtId="165" fontId="15" fillId="0" borderId="18" xfId="0" applyNumberFormat="1" applyFont="1" applyBorder="1" applyAlignment="1">
      <alignment horizontal="center"/>
    </xf>
    <xf numFmtId="0" fontId="18" fillId="0" borderId="16" xfId="0" applyFont="1" applyBorder="1"/>
    <xf numFmtId="164" fontId="23" fillId="20" borderId="32" xfId="1" applyFont="1" applyFill="1" applyBorder="1" applyAlignment="1">
      <alignment horizontal="center" vertical="center"/>
    </xf>
    <xf numFmtId="164" fontId="21" fillId="21" borderId="31" xfId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5" fillId="0" borderId="5" xfId="0" applyFont="1" applyBorder="1" applyAlignment="1">
      <alignment horizontal="center" vertical="center"/>
    </xf>
    <xf numFmtId="0" fontId="15" fillId="21" borderId="11" xfId="0" applyFont="1" applyFill="1" applyBorder="1" applyAlignment="1">
      <alignment horizontal="center"/>
    </xf>
    <xf numFmtId="0" fontId="15" fillId="21" borderId="33" xfId="0" applyFont="1" applyFill="1" applyBorder="1" applyAlignment="1">
      <alignment horizontal="center"/>
    </xf>
  </cellXfs>
  <cellStyles count="4">
    <cellStyle name="Comma" xfId="1" builtinId="3"/>
    <cellStyle name="Comma 2" xfId="3" xr:uid="{1635DF1F-8987-4995-A73C-370EA83C65A1}"/>
    <cellStyle name="Normal" xfId="0" builtinId="0"/>
    <cellStyle name="Normal 2" xfId="2" xr:uid="{F561FF37-B04C-48EA-8F08-6FF896549FB5}"/>
  </cellStyles>
  <dxfs count="0"/>
  <tableStyles count="0" defaultTableStyle="TableStyleMedium2" defaultPivotStyle="PivotStyleLight16"/>
  <colors>
    <mruColors>
      <color rgb="FF33CCFF"/>
      <color rgb="FFEDE1E4"/>
      <color rgb="FFD4FAD5"/>
      <color rgb="FFD5F9E8"/>
      <color rgb="FF66FFCC"/>
      <color rgb="FF66FFFF"/>
      <color rgb="FFFF9999"/>
      <color rgb="FFFF3300"/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45629</xdr:colOff>
      <xdr:row>1</xdr:row>
      <xdr:rowOff>152401</xdr:rowOff>
    </xdr:from>
    <xdr:to>
      <xdr:col>15</xdr:col>
      <xdr:colOff>1085850</xdr:colOff>
      <xdr:row>4</xdr:row>
      <xdr:rowOff>228917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804" y="352426"/>
          <a:ext cx="1040221" cy="838516"/>
        </a:xfrm>
        <a:prstGeom prst="rect">
          <a:avLst/>
        </a:prstGeom>
      </xdr:spPr>
    </xdr:pic>
    <xdr:clientData/>
  </xdr:twoCellAnchor>
  <xdr:twoCellAnchor editAs="oneCell">
    <xdr:from>
      <xdr:col>15</xdr:col>
      <xdr:colOff>18102</xdr:colOff>
      <xdr:row>4</xdr:row>
      <xdr:rowOff>180974</xdr:rowOff>
    </xdr:from>
    <xdr:to>
      <xdr:col>16</xdr:col>
      <xdr:colOff>19050</xdr:colOff>
      <xdr:row>6</xdr:row>
      <xdr:rowOff>129795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6277" y="1142999"/>
          <a:ext cx="1115373" cy="672721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6</xdr:row>
      <xdr:rowOff>161925</xdr:rowOff>
    </xdr:from>
    <xdr:to>
      <xdr:col>15</xdr:col>
      <xdr:colOff>952499</xdr:colOff>
      <xdr:row>11</xdr:row>
      <xdr:rowOff>171449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725" y="1847850"/>
          <a:ext cx="742949" cy="74294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nathan Caracas" id="{F16D23D6-6FE5-4070-9225-8A86BAB10962}" userId="S::jonathan.caracas@deped.gov.ph::efebe325-fee8-4d9c-a8ac-0ca53e57c7e7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3" dT="2023-02-17T06:00:57.82" personId="{F16D23D6-6FE5-4070-9225-8A86BAB10962}" id="{6175E9B9-3A9F-47D7-89AD-069A2E2FFF8D}">
    <text xml:space="preserve">There is a new range for this
</text>
  </threadedComment>
  <threadedComment ref="K63" dT="2023-02-17T06:01:25.68" personId="{F16D23D6-6FE5-4070-9225-8A86BAB10962}" id="{C2C5AE93-0978-4744-BBC6-0C94B46980DB}" parentId="{6175E9B9-3A9F-47D7-89AD-069A2E2FFF8D}">
    <text xml:space="preserve">Create a dropdown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07"/>
  <sheetViews>
    <sheetView tabSelected="1" zoomScaleNormal="100" zoomScaleSheetLayoutView="100" workbookViewId="0">
      <pane ySplit="15" topLeftCell="A16" activePane="bottomLeft" state="frozen"/>
      <selection activeCell="F1" sqref="F1"/>
      <selection pane="bottomLeft" activeCell="F4" sqref="F4:O4"/>
    </sheetView>
  </sheetViews>
  <sheetFormatPr defaultColWidth="14.44140625" defaultRowHeight="15" customHeight="1" x14ac:dyDescent="0.3"/>
  <cols>
    <col min="1" max="3" width="1.6640625" customWidth="1"/>
    <col min="4" max="4" width="10.6640625" customWidth="1"/>
    <col min="5" max="5" width="6.6640625" customWidth="1"/>
    <col min="6" max="6" width="8.6640625" customWidth="1"/>
    <col min="7" max="7" width="11.33203125" bestFit="1" customWidth="1"/>
    <col min="8" max="8" width="4.109375" customWidth="1"/>
    <col min="9" max="9" width="3.5546875" customWidth="1"/>
    <col min="10" max="10" width="11" bestFit="1" customWidth="1"/>
    <col min="11" max="11" width="6.6640625" customWidth="1"/>
    <col min="12" max="12" width="6.5546875" customWidth="1"/>
    <col min="13" max="16" width="16.6640625" customWidth="1"/>
    <col min="17" max="17" width="0.88671875" customWidth="1"/>
    <col min="18" max="22" width="8.6640625" customWidth="1"/>
  </cols>
  <sheetData>
    <row r="1" spans="1:17" thickBot="1" x14ac:dyDescent="0.35">
      <c r="A1" s="124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6"/>
    </row>
    <row r="2" spans="1:17" ht="14.4" x14ac:dyDescent="0.3">
      <c r="A2" s="47" t="s">
        <v>0</v>
      </c>
      <c r="B2" s="48"/>
      <c r="C2" s="48"/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1"/>
    </row>
    <row r="3" spans="1:17" ht="14.4" x14ac:dyDescent="0.3">
      <c r="A3" s="50"/>
      <c r="B3" s="51"/>
      <c r="C3" s="127" t="s">
        <v>1</v>
      </c>
      <c r="D3" s="128"/>
      <c r="E3" s="129"/>
      <c r="F3" s="130" t="s">
        <v>2</v>
      </c>
      <c r="G3" s="131"/>
      <c r="H3" s="131"/>
      <c r="I3" s="131"/>
      <c r="J3" s="131"/>
      <c r="K3" s="131"/>
      <c r="L3" s="131"/>
      <c r="M3" s="131"/>
      <c r="N3" s="131"/>
      <c r="O3" s="132"/>
      <c r="P3" s="157"/>
      <c r="Q3" s="43"/>
    </row>
    <row r="4" spans="1:17" ht="30" customHeight="1" x14ac:dyDescent="0.3">
      <c r="A4" s="50"/>
      <c r="B4" s="51"/>
      <c r="C4" s="127" t="s">
        <v>3</v>
      </c>
      <c r="D4" s="128"/>
      <c r="E4" s="129"/>
      <c r="F4" s="133"/>
      <c r="G4" s="134"/>
      <c r="H4" s="134"/>
      <c r="I4" s="134"/>
      <c r="J4" s="134"/>
      <c r="K4" s="134"/>
      <c r="L4" s="134"/>
      <c r="M4" s="134"/>
      <c r="N4" s="134"/>
      <c r="O4" s="135"/>
      <c r="P4" s="157"/>
      <c r="Q4" s="43"/>
    </row>
    <row r="5" spans="1:17" ht="29.25" customHeight="1" x14ac:dyDescent="0.3">
      <c r="A5" s="50"/>
      <c r="B5" s="51"/>
      <c r="C5" s="127" t="s">
        <v>4</v>
      </c>
      <c r="D5" s="128"/>
      <c r="E5" s="129"/>
      <c r="F5" s="136"/>
      <c r="G5" s="134"/>
      <c r="H5" s="134"/>
      <c r="I5" s="134"/>
      <c r="J5" s="134"/>
      <c r="K5" s="134"/>
      <c r="L5" s="134"/>
      <c r="M5" s="134"/>
      <c r="N5" s="134"/>
      <c r="O5" s="135"/>
      <c r="P5" s="157"/>
      <c r="Q5" s="43"/>
    </row>
    <row r="6" spans="1:17" ht="27.75" customHeight="1" x14ac:dyDescent="0.3">
      <c r="A6" s="50"/>
      <c r="B6" s="51"/>
      <c r="C6" s="137" t="s">
        <v>5</v>
      </c>
      <c r="D6" s="138"/>
      <c r="E6" s="139"/>
      <c r="F6" s="167"/>
      <c r="G6" s="168"/>
      <c r="H6" s="168"/>
      <c r="I6" s="168"/>
      <c r="J6" s="168"/>
      <c r="K6" s="169"/>
      <c r="L6" s="164" t="s">
        <v>6</v>
      </c>
      <c r="M6" s="165"/>
      <c r="N6" s="166"/>
      <c r="O6" s="89"/>
      <c r="P6" s="157"/>
      <c r="Q6" s="43"/>
    </row>
    <row r="7" spans="1:17" ht="29.25" customHeight="1" x14ac:dyDescent="0.3">
      <c r="A7" s="50"/>
      <c r="B7" s="51"/>
      <c r="C7" s="127" t="s">
        <v>7</v>
      </c>
      <c r="D7" s="128"/>
      <c r="E7" s="129"/>
      <c r="F7" s="140"/>
      <c r="G7" s="141"/>
      <c r="H7" s="141"/>
      <c r="I7" s="141"/>
      <c r="J7" s="141"/>
      <c r="K7" s="141"/>
      <c r="L7" s="141"/>
      <c r="M7" s="141"/>
      <c r="N7" s="141"/>
      <c r="O7" s="142"/>
      <c r="P7" s="157"/>
      <c r="Q7" s="43"/>
    </row>
    <row r="8" spans="1:17" ht="28.5" customHeight="1" x14ac:dyDescent="0.3">
      <c r="A8" s="50"/>
      <c r="B8" s="51"/>
      <c r="C8" s="137" t="s">
        <v>8</v>
      </c>
      <c r="D8" s="138"/>
      <c r="E8" s="139"/>
      <c r="F8" s="167"/>
      <c r="G8" s="168"/>
      <c r="H8" s="168"/>
      <c r="I8" s="168"/>
      <c r="J8" s="168"/>
      <c r="K8" s="169"/>
      <c r="L8" s="164" t="s">
        <v>9</v>
      </c>
      <c r="M8" s="165"/>
      <c r="N8" s="166"/>
      <c r="O8" s="89"/>
      <c r="P8" s="157"/>
      <c r="Q8" s="43"/>
    </row>
    <row r="9" spans="1:17" ht="14.4" hidden="1" x14ac:dyDescent="0.3">
      <c r="A9" s="50"/>
      <c r="B9" s="51"/>
      <c r="C9" s="161" t="s">
        <v>10</v>
      </c>
      <c r="D9" s="162"/>
      <c r="E9" s="163"/>
      <c r="F9" s="158"/>
      <c r="G9" s="159"/>
      <c r="H9" s="159"/>
      <c r="I9" s="159"/>
      <c r="J9" s="159"/>
      <c r="K9" s="159"/>
      <c r="L9" s="159"/>
      <c r="M9" s="159"/>
      <c r="N9" s="159"/>
      <c r="O9" s="160"/>
      <c r="P9" s="157"/>
      <c r="Q9" s="43"/>
    </row>
    <row r="10" spans="1:17" ht="14.4" hidden="1" x14ac:dyDescent="0.3">
      <c r="A10" s="50"/>
      <c r="B10" s="51"/>
      <c r="C10" s="137" t="s">
        <v>11</v>
      </c>
      <c r="D10" s="138"/>
      <c r="E10" s="139"/>
      <c r="F10" s="158"/>
      <c r="G10" s="159"/>
      <c r="H10" s="159"/>
      <c r="I10" s="159"/>
      <c r="J10" s="159"/>
      <c r="K10" s="159"/>
      <c r="L10" s="159"/>
      <c r="M10" s="159"/>
      <c r="N10" s="159"/>
      <c r="O10" s="160"/>
      <c r="P10" s="157"/>
      <c r="Q10" s="43"/>
    </row>
    <row r="11" spans="1:17" ht="14.4" hidden="1" x14ac:dyDescent="0.3">
      <c r="A11" s="50"/>
      <c r="B11" s="51"/>
      <c r="C11" s="127" t="s">
        <v>12</v>
      </c>
      <c r="D11" s="128"/>
      <c r="E11" s="129"/>
      <c r="F11" s="143"/>
      <c r="G11" s="144"/>
      <c r="H11" s="144"/>
      <c r="I11" s="144"/>
      <c r="J11" s="144"/>
      <c r="K11" s="144"/>
      <c r="L11" s="144"/>
      <c r="M11" s="144"/>
      <c r="N11" s="144"/>
      <c r="O11" s="145"/>
      <c r="P11" s="157"/>
      <c r="Q11" s="82"/>
    </row>
    <row r="12" spans="1:17" thickBot="1" x14ac:dyDescent="0.35">
      <c r="A12" s="50"/>
      <c r="B12" s="51"/>
      <c r="C12" s="51"/>
      <c r="D12" s="51"/>
      <c r="E12" s="51"/>
      <c r="F12" s="51"/>
      <c r="G12" s="77" t="s">
        <v>13</v>
      </c>
      <c r="H12" s="78"/>
      <c r="I12" s="78"/>
      <c r="J12" s="76" t="s">
        <v>13</v>
      </c>
      <c r="K12" s="51"/>
      <c r="L12" s="51"/>
      <c r="M12" s="51"/>
      <c r="N12" s="51"/>
      <c r="O12" s="51"/>
      <c r="P12" s="51"/>
      <c r="Q12" s="3"/>
    </row>
    <row r="13" spans="1:17" ht="14.4" x14ac:dyDescent="0.3">
      <c r="A13" s="50"/>
      <c r="B13" s="51"/>
      <c r="C13" s="146" t="s">
        <v>14</v>
      </c>
      <c r="D13" s="147"/>
      <c r="E13" s="148"/>
      <c r="F13" s="52" t="s">
        <v>15</v>
      </c>
      <c r="G13" s="53"/>
      <c r="H13" s="149" t="s">
        <v>16</v>
      </c>
      <c r="I13" s="148"/>
      <c r="J13" s="53"/>
      <c r="K13" s="149" t="s">
        <v>17</v>
      </c>
      <c r="L13" s="148"/>
      <c r="M13" s="54">
        <f>IF((J13-G13)&gt;0,(J13-G13)+1,0)</f>
        <v>0</v>
      </c>
      <c r="N13" s="55"/>
      <c r="O13" s="150"/>
      <c r="P13" s="151"/>
      <c r="Q13" s="3"/>
    </row>
    <row r="14" spans="1:17" ht="7.5" customHeight="1" thickBot="1" x14ac:dyDescent="0.35">
      <c r="A14" s="5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"/>
    </row>
    <row r="15" spans="1:17" ht="24" x14ac:dyDescent="0.3">
      <c r="A15" s="152" t="s">
        <v>18</v>
      </c>
      <c r="B15" s="153"/>
      <c r="C15" s="153"/>
      <c r="D15" s="153"/>
      <c r="E15" s="153"/>
      <c r="F15" s="153"/>
      <c r="G15" s="154"/>
      <c r="H15" s="155" t="s">
        <v>19</v>
      </c>
      <c r="I15" s="156"/>
      <c r="J15" s="57" t="s">
        <v>20</v>
      </c>
      <c r="K15" s="172" t="s">
        <v>21</v>
      </c>
      <c r="L15" s="154"/>
      <c r="M15" s="58" t="s">
        <v>22</v>
      </c>
      <c r="N15" s="59" t="s">
        <v>23</v>
      </c>
      <c r="O15" s="57" t="s">
        <v>24</v>
      </c>
      <c r="P15" s="60" t="s">
        <v>25</v>
      </c>
      <c r="Q15" s="98"/>
    </row>
    <row r="16" spans="1:17" ht="14.4" hidden="1" x14ac:dyDescent="0.3">
      <c r="A16" s="61"/>
      <c r="B16" s="179" t="s">
        <v>26</v>
      </c>
      <c r="C16" s="180"/>
      <c r="D16" s="180"/>
      <c r="E16" s="180"/>
      <c r="F16" s="180"/>
      <c r="G16" s="181"/>
      <c r="H16" s="182">
        <f>H17+H18+H19+H20+H24</f>
        <v>0</v>
      </c>
      <c r="I16" s="183"/>
      <c r="J16" s="62"/>
      <c r="K16" s="173"/>
      <c r="L16" s="174"/>
      <c r="M16" s="70">
        <f>SUM(M17:M20,M24)</f>
        <v>0</v>
      </c>
      <c r="N16" s="91">
        <f>M16</f>
        <v>0</v>
      </c>
      <c r="O16" s="92"/>
      <c r="P16" s="93"/>
      <c r="Q16" s="6"/>
    </row>
    <row r="17" spans="1:17" s="45" customFormat="1" ht="14.25" hidden="1" customHeight="1" x14ac:dyDescent="0.3">
      <c r="A17" s="63"/>
      <c r="B17" s="65"/>
      <c r="C17" s="184" t="s">
        <v>27</v>
      </c>
      <c r="D17" s="185"/>
      <c r="E17" s="185"/>
      <c r="F17" s="185"/>
      <c r="G17" s="186"/>
      <c r="H17" s="182">
        <f>H28</f>
        <v>0</v>
      </c>
      <c r="I17" s="183"/>
      <c r="J17" s="69">
        <v>0</v>
      </c>
      <c r="K17" s="175">
        <v>0</v>
      </c>
      <c r="L17" s="176"/>
      <c r="M17" s="99">
        <f t="shared" ref="M17:M20" si="0">H17*J17*K17</f>
        <v>0</v>
      </c>
      <c r="N17" s="107"/>
      <c r="O17" s="108"/>
      <c r="P17" s="109"/>
      <c r="Q17" s="44"/>
    </row>
    <row r="18" spans="1:17" s="45" customFormat="1" ht="13.8" hidden="1" x14ac:dyDescent="0.3">
      <c r="A18" s="63"/>
      <c r="B18" s="66"/>
      <c r="C18" s="184" t="s">
        <v>28</v>
      </c>
      <c r="D18" s="185"/>
      <c r="E18" s="185"/>
      <c r="F18" s="185"/>
      <c r="G18" s="186"/>
      <c r="H18" s="182">
        <f>H49</f>
        <v>0</v>
      </c>
      <c r="I18" s="183"/>
      <c r="J18" s="95">
        <v>0</v>
      </c>
      <c r="K18" s="175">
        <v>0</v>
      </c>
      <c r="L18" s="176"/>
      <c r="M18" s="99">
        <f t="shared" si="0"/>
        <v>0</v>
      </c>
      <c r="N18" s="107"/>
      <c r="O18" s="108"/>
      <c r="P18" s="109"/>
      <c r="Q18" s="44"/>
    </row>
    <row r="19" spans="1:17" s="45" customFormat="1" ht="13.8" hidden="1" x14ac:dyDescent="0.3">
      <c r="A19" s="63"/>
      <c r="B19" s="66"/>
      <c r="C19" s="184" t="s">
        <v>29</v>
      </c>
      <c r="D19" s="185"/>
      <c r="E19" s="185"/>
      <c r="F19" s="185"/>
      <c r="G19" s="186"/>
      <c r="H19" s="187">
        <f>H50</f>
        <v>0</v>
      </c>
      <c r="I19" s="183"/>
      <c r="J19" s="95">
        <v>0</v>
      </c>
      <c r="K19" s="175">
        <v>0</v>
      </c>
      <c r="L19" s="176"/>
      <c r="M19" s="99">
        <f t="shared" si="0"/>
        <v>0</v>
      </c>
      <c r="N19" s="107"/>
      <c r="O19" s="108"/>
      <c r="P19" s="109"/>
      <c r="Q19" s="44"/>
    </row>
    <row r="20" spans="1:17" s="45" customFormat="1" ht="13.8" hidden="1" x14ac:dyDescent="0.3">
      <c r="A20" s="63"/>
      <c r="B20" s="66"/>
      <c r="C20" s="184" t="s">
        <v>30</v>
      </c>
      <c r="D20" s="185"/>
      <c r="E20" s="185"/>
      <c r="F20" s="185"/>
      <c r="G20" s="186"/>
      <c r="H20" s="187">
        <f>H51</f>
        <v>0</v>
      </c>
      <c r="I20" s="183"/>
      <c r="J20" s="69">
        <v>0</v>
      </c>
      <c r="K20" s="175">
        <v>0</v>
      </c>
      <c r="L20" s="176"/>
      <c r="M20" s="99">
        <f t="shared" si="0"/>
        <v>0</v>
      </c>
      <c r="N20" s="107"/>
      <c r="O20" s="108"/>
      <c r="P20" s="109"/>
      <c r="Q20" s="44"/>
    </row>
    <row r="21" spans="1:17" s="45" customFormat="1" ht="13.8" hidden="1" x14ac:dyDescent="0.3">
      <c r="A21" s="63"/>
      <c r="B21" s="66"/>
      <c r="C21" s="67"/>
      <c r="D21" s="188" t="s">
        <v>31</v>
      </c>
      <c r="E21" s="185"/>
      <c r="F21" s="185"/>
      <c r="G21" s="186"/>
      <c r="H21" s="189">
        <f>H52</f>
        <v>0</v>
      </c>
      <c r="I21" s="190"/>
      <c r="J21" s="94"/>
      <c r="K21" s="177"/>
      <c r="L21" s="178"/>
      <c r="M21" s="100"/>
      <c r="N21" s="107"/>
      <c r="O21" s="108"/>
      <c r="P21" s="109"/>
      <c r="Q21" s="44"/>
    </row>
    <row r="22" spans="1:17" s="45" customFormat="1" ht="13.8" hidden="1" x14ac:dyDescent="0.3">
      <c r="A22" s="63"/>
      <c r="B22" s="66"/>
      <c r="C22" s="67"/>
      <c r="D22" s="197" t="s">
        <v>32</v>
      </c>
      <c r="E22" s="198"/>
      <c r="F22" s="198"/>
      <c r="G22" s="199"/>
      <c r="H22" s="189">
        <f>H53</f>
        <v>0</v>
      </c>
      <c r="I22" s="190"/>
      <c r="J22" s="94"/>
      <c r="K22" s="177"/>
      <c r="L22" s="178"/>
      <c r="M22" s="100"/>
      <c r="N22" s="107"/>
      <c r="O22" s="108"/>
      <c r="P22" s="109"/>
      <c r="Q22" s="44"/>
    </row>
    <row r="23" spans="1:17" s="45" customFormat="1" ht="13.8" hidden="1" x14ac:dyDescent="0.3">
      <c r="A23" s="63"/>
      <c r="B23" s="66"/>
      <c r="C23" s="67"/>
      <c r="D23" s="191" t="s">
        <v>33</v>
      </c>
      <c r="E23" s="192"/>
      <c r="F23" s="192"/>
      <c r="G23" s="193"/>
      <c r="H23" s="189">
        <f t="shared" ref="H23:H26" si="1">H54</f>
        <v>0</v>
      </c>
      <c r="I23" s="190"/>
      <c r="J23" s="94"/>
      <c r="K23" s="177"/>
      <c r="L23" s="201"/>
      <c r="M23" s="100"/>
      <c r="N23" s="107"/>
      <c r="O23" s="108"/>
      <c r="P23" s="109"/>
      <c r="Q23" s="44"/>
    </row>
    <row r="24" spans="1:17" s="45" customFormat="1" ht="13.95" hidden="1" customHeight="1" x14ac:dyDescent="0.3">
      <c r="A24" s="63"/>
      <c r="B24" s="66"/>
      <c r="C24" s="184" t="s">
        <v>34</v>
      </c>
      <c r="D24" s="185"/>
      <c r="E24" s="185"/>
      <c r="F24" s="185"/>
      <c r="G24" s="186"/>
      <c r="H24" s="187">
        <f t="shared" si="1"/>
        <v>0</v>
      </c>
      <c r="I24" s="183"/>
      <c r="J24" s="95">
        <v>0</v>
      </c>
      <c r="K24" s="175">
        <v>0</v>
      </c>
      <c r="L24" s="176"/>
      <c r="M24" s="99">
        <f>H24*J24*K24</f>
        <v>0</v>
      </c>
      <c r="N24" s="107"/>
      <c r="O24" s="108"/>
      <c r="P24" s="109"/>
      <c r="Q24" s="44"/>
    </row>
    <row r="25" spans="1:17" s="45" customFormat="1" ht="15.75" hidden="1" customHeight="1" x14ac:dyDescent="0.3">
      <c r="A25" s="63"/>
      <c r="B25" s="66"/>
      <c r="C25" s="67"/>
      <c r="D25" s="188" t="s">
        <v>35</v>
      </c>
      <c r="E25" s="185"/>
      <c r="F25" s="185"/>
      <c r="G25" s="186"/>
      <c r="H25" s="189">
        <f t="shared" si="1"/>
        <v>0</v>
      </c>
      <c r="I25" s="190"/>
      <c r="J25" s="90"/>
      <c r="K25" s="202"/>
      <c r="L25" s="171"/>
      <c r="M25" s="101"/>
      <c r="N25" s="107"/>
      <c r="O25" s="108"/>
      <c r="P25" s="109"/>
      <c r="Q25" s="44"/>
    </row>
    <row r="26" spans="1:17" s="45" customFormat="1" ht="15.75" hidden="1" customHeight="1" x14ac:dyDescent="0.3">
      <c r="A26" s="63"/>
      <c r="B26" s="66"/>
      <c r="C26" s="67"/>
      <c r="D26" s="188" t="s">
        <v>36</v>
      </c>
      <c r="E26" s="185"/>
      <c r="F26" s="185"/>
      <c r="G26" s="186"/>
      <c r="H26" s="189">
        <f t="shared" si="1"/>
        <v>0</v>
      </c>
      <c r="I26" s="190"/>
      <c r="J26" s="90"/>
      <c r="K26" s="202"/>
      <c r="L26" s="171"/>
      <c r="M26" s="101"/>
      <c r="N26" s="107"/>
      <c r="O26" s="108"/>
      <c r="P26" s="109"/>
      <c r="Q26" s="44"/>
    </row>
    <row r="27" spans="1:17" ht="15.75" customHeight="1" x14ac:dyDescent="0.3">
      <c r="A27" s="63"/>
      <c r="B27" s="179" t="s">
        <v>37</v>
      </c>
      <c r="C27" s="180"/>
      <c r="D27" s="180"/>
      <c r="E27" s="180"/>
      <c r="F27" s="180"/>
      <c r="G27" s="181"/>
      <c r="H27" s="196"/>
      <c r="I27" s="183"/>
      <c r="J27" s="90"/>
      <c r="K27" s="202"/>
      <c r="L27" s="171"/>
      <c r="M27" s="102"/>
      <c r="N27" s="107"/>
      <c r="O27" s="108"/>
      <c r="P27" s="109"/>
      <c r="Q27" s="6"/>
    </row>
    <row r="28" spans="1:17" ht="15.75" customHeight="1" x14ac:dyDescent="0.3">
      <c r="A28" s="63"/>
      <c r="B28" s="65"/>
      <c r="C28" s="184" t="s">
        <v>38</v>
      </c>
      <c r="D28" s="185"/>
      <c r="E28" s="185"/>
      <c r="F28" s="185"/>
      <c r="G28" s="186"/>
      <c r="H28" s="187">
        <f>SUM(H29:I48)</f>
        <v>0</v>
      </c>
      <c r="I28" s="183"/>
      <c r="J28" s="90"/>
      <c r="K28" s="170"/>
      <c r="L28" s="171"/>
      <c r="M28" s="103">
        <f>SUM(M29:M48)</f>
        <v>0</v>
      </c>
      <c r="N28" s="107"/>
      <c r="O28" s="108"/>
      <c r="P28" s="109">
        <f t="shared" ref="P28" si="2">M28</f>
        <v>0</v>
      </c>
      <c r="Q28" s="6"/>
    </row>
    <row r="29" spans="1:17" ht="15.75" customHeight="1" x14ac:dyDescent="0.3">
      <c r="A29" s="63"/>
      <c r="B29" s="66"/>
      <c r="C29" s="67"/>
      <c r="D29" s="188" t="s">
        <v>39</v>
      </c>
      <c r="E29" s="185"/>
      <c r="F29" s="185"/>
      <c r="G29" s="186"/>
      <c r="H29" s="194">
        <v>0</v>
      </c>
      <c r="I29" s="195"/>
      <c r="J29" s="97">
        <v>1</v>
      </c>
      <c r="K29" s="200">
        <f>INDEX(VENUEMATRIX,MATCH("NCR",VENUES,0),MATCH(D29,REGIONS,0))+(LOOKUP(D29,DTE_MATRIX)*NUM_DAYS)</f>
        <v>4300</v>
      </c>
      <c r="L29" s="201"/>
      <c r="M29" s="104">
        <f>H29*J29*K29</f>
        <v>0</v>
      </c>
      <c r="N29" s="107"/>
      <c r="O29" s="108"/>
      <c r="P29" s="109"/>
      <c r="Q29" s="6"/>
    </row>
    <row r="30" spans="1:17" ht="15.75" customHeight="1" x14ac:dyDescent="0.3">
      <c r="A30" s="63"/>
      <c r="B30" s="66"/>
      <c r="C30" s="67"/>
      <c r="D30" s="188" t="s">
        <v>40</v>
      </c>
      <c r="E30" s="185"/>
      <c r="F30" s="185"/>
      <c r="G30" s="186"/>
      <c r="H30" s="194">
        <v>0</v>
      </c>
      <c r="I30" s="195"/>
      <c r="J30" s="97">
        <v>1</v>
      </c>
      <c r="K30" s="200">
        <f>INDEX(VENUEMATRIX,MATCH("NCR",VENUES,0),MATCH(D30,REGIONS,0))+(LOOKUP(D30,DTE_MATRIX)*NUM_DAYS)</f>
        <v>7300</v>
      </c>
      <c r="L30" s="201"/>
      <c r="M30" s="104">
        <f t="shared" ref="M30:M51" si="3">H30*J30*K30</f>
        <v>0</v>
      </c>
      <c r="N30" s="107"/>
      <c r="O30" s="108"/>
      <c r="P30" s="109"/>
      <c r="Q30" s="6"/>
    </row>
    <row r="31" spans="1:17" ht="15.75" customHeight="1" x14ac:dyDescent="0.3">
      <c r="A31" s="63"/>
      <c r="B31" s="66"/>
      <c r="C31" s="67"/>
      <c r="D31" s="188" t="s">
        <v>41</v>
      </c>
      <c r="E31" s="185"/>
      <c r="F31" s="185"/>
      <c r="G31" s="186"/>
      <c r="H31" s="194">
        <v>0</v>
      </c>
      <c r="I31" s="195"/>
      <c r="J31" s="97">
        <v>1</v>
      </c>
      <c r="K31" s="200">
        <f>INDEX(VENUEMATRIX,MATCH("NCR",VENUES,0),MATCH(UPPER(D31),REGIONS,0))+(LOOKUP(D31,DTE_MATRIX)*NUM_DAYS)</f>
        <v>16300</v>
      </c>
      <c r="L31" s="201"/>
      <c r="M31" s="104">
        <f t="shared" si="3"/>
        <v>0</v>
      </c>
      <c r="N31" s="107"/>
      <c r="O31" s="108"/>
      <c r="P31" s="109"/>
      <c r="Q31" s="6"/>
    </row>
    <row r="32" spans="1:17" ht="15.75" customHeight="1" x14ac:dyDescent="0.3">
      <c r="A32" s="63"/>
      <c r="B32" s="66"/>
      <c r="C32" s="67"/>
      <c r="D32" s="188" t="s">
        <v>42</v>
      </c>
      <c r="E32" s="185"/>
      <c r="F32" s="185"/>
      <c r="G32" s="186"/>
      <c r="H32" s="194">
        <v>0</v>
      </c>
      <c r="I32" s="195"/>
      <c r="J32" s="97">
        <v>1</v>
      </c>
      <c r="K32" s="200">
        <f t="shared" ref="K32:K48" si="4">INDEX(VENUEMATRIX,MATCH("NCR",VENUES,0),MATCH(D32,REGIONS,0))+(LOOKUP(D32,DTE_MATRIX)*NUM_DAYS)</f>
        <v>3600</v>
      </c>
      <c r="L32" s="201"/>
      <c r="M32" s="104">
        <f t="shared" si="3"/>
        <v>0</v>
      </c>
      <c r="N32" s="107"/>
      <c r="O32" s="108"/>
      <c r="P32" s="109"/>
      <c r="Q32" s="6"/>
    </row>
    <row r="33" spans="1:17" ht="15.75" customHeight="1" x14ac:dyDescent="0.3">
      <c r="A33" s="63"/>
      <c r="B33" s="66"/>
      <c r="C33" s="67"/>
      <c r="D33" s="188" t="s">
        <v>43</v>
      </c>
      <c r="E33" s="185"/>
      <c r="F33" s="185"/>
      <c r="G33" s="186"/>
      <c r="H33" s="194">
        <v>0</v>
      </c>
      <c r="I33" s="195"/>
      <c r="J33" s="97">
        <v>1</v>
      </c>
      <c r="K33" s="200">
        <f t="shared" si="4"/>
        <v>3300</v>
      </c>
      <c r="L33" s="201"/>
      <c r="M33" s="104">
        <f t="shared" si="3"/>
        <v>0</v>
      </c>
      <c r="N33" s="107"/>
      <c r="O33" s="108"/>
      <c r="P33" s="109"/>
      <c r="Q33" s="6"/>
    </row>
    <row r="34" spans="1:17" ht="15.75" customHeight="1" x14ac:dyDescent="0.3">
      <c r="A34" s="63"/>
      <c r="B34" s="66"/>
      <c r="C34" s="67"/>
      <c r="D34" s="188" t="s">
        <v>44</v>
      </c>
      <c r="E34" s="185"/>
      <c r="F34" s="185"/>
      <c r="G34" s="186"/>
      <c r="H34" s="194">
        <v>0</v>
      </c>
      <c r="I34" s="195"/>
      <c r="J34" s="97">
        <v>1</v>
      </c>
      <c r="K34" s="200">
        <f t="shared" si="4"/>
        <v>8300</v>
      </c>
      <c r="L34" s="201"/>
      <c r="M34" s="104">
        <f t="shared" si="3"/>
        <v>0</v>
      </c>
      <c r="N34" s="107"/>
      <c r="O34" s="108"/>
      <c r="P34" s="109"/>
      <c r="Q34" s="6"/>
    </row>
    <row r="35" spans="1:17" ht="15.75" customHeight="1" x14ac:dyDescent="0.3">
      <c r="A35" s="63"/>
      <c r="B35" s="66"/>
      <c r="C35" s="67"/>
      <c r="D35" s="188" t="s">
        <v>45</v>
      </c>
      <c r="E35" s="185"/>
      <c r="F35" s="185"/>
      <c r="G35" s="186"/>
      <c r="H35" s="194">
        <v>0</v>
      </c>
      <c r="I35" s="195"/>
      <c r="J35" s="97">
        <v>1</v>
      </c>
      <c r="K35" s="200">
        <f t="shared" si="4"/>
        <v>10300</v>
      </c>
      <c r="L35" s="201"/>
      <c r="M35" s="104">
        <f t="shared" si="3"/>
        <v>0</v>
      </c>
      <c r="N35" s="107"/>
      <c r="O35" s="108"/>
      <c r="P35" s="109"/>
      <c r="Q35" s="6"/>
    </row>
    <row r="36" spans="1:17" ht="15.75" customHeight="1" x14ac:dyDescent="0.3">
      <c r="A36" s="63"/>
      <c r="B36" s="66"/>
      <c r="C36" s="67"/>
      <c r="D36" s="188" t="s">
        <v>46</v>
      </c>
      <c r="E36" s="185"/>
      <c r="F36" s="185"/>
      <c r="G36" s="186"/>
      <c r="H36" s="194">
        <v>0</v>
      </c>
      <c r="I36" s="195"/>
      <c r="J36" s="97">
        <v>1</v>
      </c>
      <c r="K36" s="200">
        <f t="shared" si="4"/>
        <v>9300</v>
      </c>
      <c r="L36" s="201"/>
      <c r="M36" s="104">
        <f t="shared" si="3"/>
        <v>0</v>
      </c>
      <c r="N36" s="107"/>
      <c r="O36" s="108"/>
      <c r="P36" s="109"/>
      <c r="Q36" s="6"/>
    </row>
    <row r="37" spans="1:17" ht="15.75" customHeight="1" x14ac:dyDescent="0.3">
      <c r="A37" s="63"/>
      <c r="B37" s="66"/>
      <c r="C37" s="67"/>
      <c r="D37" s="188" t="s">
        <v>47</v>
      </c>
      <c r="E37" s="185"/>
      <c r="F37" s="185"/>
      <c r="G37" s="186"/>
      <c r="H37" s="194">
        <v>0</v>
      </c>
      <c r="I37" s="195"/>
      <c r="J37" s="97">
        <v>1</v>
      </c>
      <c r="K37" s="200">
        <f t="shared" si="4"/>
        <v>3700</v>
      </c>
      <c r="L37" s="201"/>
      <c r="M37" s="104">
        <f t="shared" si="3"/>
        <v>0</v>
      </c>
      <c r="N37" s="107"/>
      <c r="O37" s="108"/>
      <c r="P37" s="109"/>
      <c r="Q37" s="6"/>
    </row>
    <row r="38" spans="1:17" ht="15.75" customHeight="1" x14ac:dyDescent="0.3">
      <c r="A38" s="63"/>
      <c r="B38" s="66"/>
      <c r="C38" s="67"/>
      <c r="D38" s="188" t="s">
        <v>48</v>
      </c>
      <c r="E38" s="185"/>
      <c r="F38" s="185"/>
      <c r="G38" s="186"/>
      <c r="H38" s="194">
        <v>0</v>
      </c>
      <c r="I38" s="195"/>
      <c r="J38" s="97">
        <v>1</v>
      </c>
      <c r="K38" s="200">
        <f t="shared" si="4"/>
        <v>1140</v>
      </c>
      <c r="L38" s="201"/>
      <c r="M38" s="104">
        <f t="shared" si="3"/>
        <v>0</v>
      </c>
      <c r="N38" s="107"/>
      <c r="O38" s="108"/>
      <c r="P38" s="109"/>
      <c r="Q38" s="6"/>
    </row>
    <row r="39" spans="1:17" ht="15.75" customHeight="1" x14ac:dyDescent="0.3">
      <c r="A39" s="63"/>
      <c r="B39" s="66"/>
      <c r="C39" s="67"/>
      <c r="D39" s="188" t="s">
        <v>49</v>
      </c>
      <c r="E39" s="185"/>
      <c r="F39" s="185"/>
      <c r="G39" s="186"/>
      <c r="H39" s="194">
        <v>0</v>
      </c>
      <c r="I39" s="195"/>
      <c r="J39" s="97">
        <v>1</v>
      </c>
      <c r="K39" s="200">
        <f t="shared" si="4"/>
        <v>12300</v>
      </c>
      <c r="L39" s="201"/>
      <c r="M39" s="104">
        <f t="shared" si="3"/>
        <v>0</v>
      </c>
      <c r="N39" s="107"/>
      <c r="O39" s="108"/>
      <c r="P39" s="109"/>
      <c r="Q39" s="6"/>
    </row>
    <row r="40" spans="1:17" ht="15.75" customHeight="1" x14ac:dyDescent="0.3">
      <c r="A40" s="63"/>
      <c r="B40" s="66"/>
      <c r="C40" s="67"/>
      <c r="D40" s="188" t="s">
        <v>50</v>
      </c>
      <c r="E40" s="185"/>
      <c r="F40" s="185"/>
      <c r="G40" s="186"/>
      <c r="H40" s="194">
        <v>0</v>
      </c>
      <c r="I40" s="195"/>
      <c r="J40" s="97">
        <v>1</v>
      </c>
      <c r="K40" s="200">
        <f t="shared" si="4"/>
        <v>12300</v>
      </c>
      <c r="L40" s="201"/>
      <c r="M40" s="104">
        <f t="shared" si="3"/>
        <v>0</v>
      </c>
      <c r="N40" s="107"/>
      <c r="O40" s="108"/>
      <c r="P40" s="109"/>
      <c r="Q40" s="6"/>
    </row>
    <row r="41" spans="1:17" ht="15.75" customHeight="1" x14ac:dyDescent="0.3">
      <c r="A41" s="63"/>
      <c r="B41" s="66"/>
      <c r="C41" s="67"/>
      <c r="D41" s="188" t="s">
        <v>51</v>
      </c>
      <c r="E41" s="185"/>
      <c r="F41" s="185"/>
      <c r="G41" s="186"/>
      <c r="H41" s="194">
        <v>0</v>
      </c>
      <c r="I41" s="195"/>
      <c r="J41" s="97">
        <v>1</v>
      </c>
      <c r="K41" s="200">
        <f>INDEX(VENUEMATRIX,MATCH("NCR",VENUES,0),MATCH(D40,REGIONS,0))+(LOOKUP(D40,DTE_MATRIX)*NUM_DAYS)</f>
        <v>12300</v>
      </c>
      <c r="L41" s="201"/>
      <c r="M41" s="104">
        <f t="shared" ref="M41" si="5">H41*J41*K41</f>
        <v>0</v>
      </c>
      <c r="N41" s="107"/>
      <c r="O41" s="108"/>
      <c r="P41" s="109"/>
      <c r="Q41" s="6"/>
    </row>
    <row r="42" spans="1:17" ht="15.75" customHeight="1" x14ac:dyDescent="0.3">
      <c r="A42" s="63"/>
      <c r="B42" s="66"/>
      <c r="C42" s="67"/>
      <c r="D42" s="188" t="s">
        <v>52</v>
      </c>
      <c r="E42" s="185"/>
      <c r="F42" s="185"/>
      <c r="G42" s="186"/>
      <c r="H42" s="194">
        <v>0</v>
      </c>
      <c r="I42" s="195"/>
      <c r="J42" s="97">
        <v>1</v>
      </c>
      <c r="K42" s="200">
        <f t="shared" si="4"/>
        <v>12300</v>
      </c>
      <c r="L42" s="201"/>
      <c r="M42" s="104">
        <f t="shared" si="3"/>
        <v>0</v>
      </c>
      <c r="N42" s="107"/>
      <c r="O42" s="108"/>
      <c r="P42" s="109"/>
      <c r="Q42" s="6"/>
    </row>
    <row r="43" spans="1:17" ht="15.75" customHeight="1" x14ac:dyDescent="0.3">
      <c r="A43" s="63"/>
      <c r="B43" s="66"/>
      <c r="C43" s="67"/>
      <c r="D43" s="188" t="s">
        <v>53</v>
      </c>
      <c r="E43" s="185"/>
      <c r="F43" s="185"/>
      <c r="G43" s="186"/>
      <c r="H43" s="194">
        <v>0</v>
      </c>
      <c r="I43" s="195"/>
      <c r="J43" s="97">
        <v>1</v>
      </c>
      <c r="K43" s="200">
        <f t="shared" si="4"/>
        <v>13800</v>
      </c>
      <c r="L43" s="201"/>
      <c r="M43" s="104">
        <f t="shared" si="3"/>
        <v>0</v>
      </c>
      <c r="N43" s="107"/>
      <c r="O43" s="108"/>
      <c r="P43" s="109"/>
      <c r="Q43" s="6"/>
    </row>
    <row r="44" spans="1:17" ht="15.75" customHeight="1" x14ac:dyDescent="0.3">
      <c r="A44" s="63"/>
      <c r="B44" s="66"/>
      <c r="C44" s="67"/>
      <c r="D44" s="188" t="s">
        <v>54</v>
      </c>
      <c r="E44" s="185"/>
      <c r="F44" s="185"/>
      <c r="G44" s="186"/>
      <c r="H44" s="194">
        <v>0</v>
      </c>
      <c r="I44" s="195"/>
      <c r="J44" s="97">
        <v>1</v>
      </c>
      <c r="K44" s="200">
        <f t="shared" si="4"/>
        <v>13800</v>
      </c>
      <c r="L44" s="201"/>
      <c r="M44" s="104">
        <f t="shared" si="3"/>
        <v>0</v>
      </c>
      <c r="N44" s="107"/>
      <c r="O44" s="108"/>
      <c r="P44" s="109"/>
      <c r="Q44" s="6"/>
    </row>
    <row r="45" spans="1:17" ht="15.75" customHeight="1" x14ac:dyDescent="0.3">
      <c r="A45" s="63"/>
      <c r="B45" s="66"/>
      <c r="C45" s="67"/>
      <c r="D45" s="188" t="s">
        <v>55</v>
      </c>
      <c r="E45" s="185"/>
      <c r="F45" s="185"/>
      <c r="G45" s="186"/>
      <c r="H45" s="194">
        <v>0</v>
      </c>
      <c r="I45" s="195"/>
      <c r="J45" s="97">
        <v>1</v>
      </c>
      <c r="K45" s="200">
        <f t="shared" si="4"/>
        <v>13800</v>
      </c>
      <c r="L45" s="201"/>
      <c r="M45" s="104">
        <f t="shared" si="3"/>
        <v>0</v>
      </c>
      <c r="N45" s="107"/>
      <c r="O45" s="108"/>
      <c r="P45" s="109"/>
      <c r="Q45" s="6"/>
    </row>
    <row r="46" spans="1:17" ht="15.75" customHeight="1" x14ac:dyDescent="0.3">
      <c r="A46" s="63"/>
      <c r="B46" s="66"/>
      <c r="C46" s="67"/>
      <c r="D46" s="188" t="s">
        <v>56</v>
      </c>
      <c r="E46" s="185"/>
      <c r="F46" s="185"/>
      <c r="G46" s="186"/>
      <c r="H46" s="194">
        <v>0</v>
      </c>
      <c r="I46" s="195"/>
      <c r="J46" s="97">
        <v>1</v>
      </c>
      <c r="K46" s="200">
        <f t="shared" si="4"/>
        <v>13800</v>
      </c>
      <c r="L46" s="201"/>
      <c r="M46" s="104">
        <f t="shared" si="3"/>
        <v>0</v>
      </c>
      <c r="N46" s="107"/>
      <c r="O46" s="108"/>
      <c r="P46" s="109"/>
      <c r="Q46" s="6"/>
    </row>
    <row r="47" spans="1:17" ht="15.75" customHeight="1" x14ac:dyDescent="0.3">
      <c r="A47" s="63"/>
      <c r="B47" s="66"/>
      <c r="C47" s="67"/>
      <c r="D47" s="188" t="s">
        <v>57</v>
      </c>
      <c r="E47" s="185"/>
      <c r="F47" s="185"/>
      <c r="G47" s="186"/>
      <c r="H47" s="194">
        <v>0</v>
      </c>
      <c r="I47" s="195"/>
      <c r="J47" s="97">
        <v>1</v>
      </c>
      <c r="K47" s="200">
        <f t="shared" si="4"/>
        <v>13800</v>
      </c>
      <c r="L47" s="201"/>
      <c r="M47" s="104">
        <f t="shared" si="3"/>
        <v>0</v>
      </c>
      <c r="N47" s="107"/>
      <c r="O47" s="108"/>
      <c r="P47" s="109"/>
      <c r="Q47" s="6"/>
    </row>
    <row r="48" spans="1:17" ht="15.75" customHeight="1" x14ac:dyDescent="0.3">
      <c r="A48" s="63"/>
      <c r="B48" s="66"/>
      <c r="C48" s="67"/>
      <c r="D48" s="191" t="s">
        <v>58</v>
      </c>
      <c r="E48" s="192"/>
      <c r="F48" s="192"/>
      <c r="G48" s="193"/>
      <c r="H48" s="194">
        <v>0</v>
      </c>
      <c r="I48" s="195"/>
      <c r="J48" s="97">
        <v>1</v>
      </c>
      <c r="K48" s="200">
        <f t="shared" si="4"/>
        <v>13800</v>
      </c>
      <c r="L48" s="201"/>
      <c r="M48" s="104">
        <f t="shared" si="3"/>
        <v>0</v>
      </c>
      <c r="N48" s="110"/>
      <c r="O48" s="108"/>
      <c r="P48" s="109"/>
      <c r="Q48" s="6"/>
    </row>
    <row r="49" spans="1:17" ht="15.75" hidden="1" customHeight="1" x14ac:dyDescent="0.3">
      <c r="A49" s="63"/>
      <c r="B49" s="66"/>
      <c r="C49" s="184" t="s">
        <v>28</v>
      </c>
      <c r="D49" s="185"/>
      <c r="E49" s="185"/>
      <c r="F49" s="185"/>
      <c r="G49" s="186"/>
      <c r="H49" s="194">
        <v>0</v>
      </c>
      <c r="I49" s="195"/>
      <c r="J49" s="97">
        <v>0</v>
      </c>
      <c r="K49" s="200">
        <v>0</v>
      </c>
      <c r="L49" s="201"/>
      <c r="M49" s="105">
        <f t="shared" si="3"/>
        <v>0</v>
      </c>
      <c r="N49" s="110">
        <f t="shared" ref="N49:N58" si="6">M49</f>
        <v>0</v>
      </c>
      <c r="O49" s="108"/>
      <c r="P49" s="109"/>
      <c r="Q49" s="6"/>
    </row>
    <row r="50" spans="1:17" ht="15.75" hidden="1" customHeight="1" x14ac:dyDescent="0.3">
      <c r="A50" s="63"/>
      <c r="B50" s="66"/>
      <c r="C50" s="184" t="s">
        <v>29</v>
      </c>
      <c r="D50" s="185"/>
      <c r="E50" s="185"/>
      <c r="F50" s="185"/>
      <c r="G50" s="186"/>
      <c r="H50" s="194">
        <v>0</v>
      </c>
      <c r="I50" s="195"/>
      <c r="J50" s="97">
        <v>0</v>
      </c>
      <c r="K50" s="200">
        <v>0</v>
      </c>
      <c r="L50" s="201"/>
      <c r="M50" s="105">
        <f t="shared" si="3"/>
        <v>0</v>
      </c>
      <c r="N50" s="110">
        <f t="shared" si="6"/>
        <v>0</v>
      </c>
      <c r="O50" s="108"/>
      <c r="P50" s="109"/>
      <c r="Q50" s="6"/>
    </row>
    <row r="51" spans="1:17" ht="15.75" hidden="1" customHeight="1" x14ac:dyDescent="0.3">
      <c r="A51" s="63"/>
      <c r="B51" s="66"/>
      <c r="C51" s="184" t="s">
        <v>30</v>
      </c>
      <c r="D51" s="192"/>
      <c r="E51" s="192"/>
      <c r="F51" s="192"/>
      <c r="G51" s="193"/>
      <c r="H51" s="187">
        <f>SUM(H52:I54)</f>
        <v>0</v>
      </c>
      <c r="I51" s="183"/>
      <c r="J51" s="97">
        <v>0</v>
      </c>
      <c r="K51" s="200">
        <v>0</v>
      </c>
      <c r="L51" s="201"/>
      <c r="M51" s="105">
        <f t="shared" si="3"/>
        <v>0</v>
      </c>
      <c r="N51" s="110">
        <f t="shared" si="6"/>
        <v>0</v>
      </c>
      <c r="O51" s="108"/>
      <c r="P51" s="109"/>
      <c r="Q51" s="6"/>
    </row>
    <row r="52" spans="1:17" ht="15.75" hidden="1" customHeight="1" x14ac:dyDescent="0.3">
      <c r="A52" s="63"/>
      <c r="B52" s="66"/>
      <c r="C52" s="68"/>
      <c r="D52" s="237" t="s">
        <v>31</v>
      </c>
      <c r="E52" s="237"/>
      <c r="F52" s="237"/>
      <c r="G52" s="237"/>
      <c r="H52" s="203">
        <v>0</v>
      </c>
      <c r="I52" s="204"/>
      <c r="J52" s="90"/>
      <c r="K52" s="205"/>
      <c r="L52" s="206"/>
      <c r="M52" s="103"/>
      <c r="N52" s="110"/>
      <c r="O52" s="108"/>
      <c r="P52" s="109"/>
      <c r="Q52" s="6"/>
    </row>
    <row r="53" spans="1:17" ht="15.75" hidden="1" customHeight="1" x14ac:dyDescent="0.3">
      <c r="A53" s="63"/>
      <c r="B53" s="66"/>
      <c r="C53" s="67"/>
      <c r="D53" s="227" t="s">
        <v>32</v>
      </c>
      <c r="E53" s="228"/>
      <c r="F53" s="228"/>
      <c r="G53" s="229"/>
      <c r="H53" s="230">
        <v>0</v>
      </c>
      <c r="I53" s="195"/>
      <c r="J53" s="90"/>
      <c r="K53" s="202"/>
      <c r="L53" s="171"/>
      <c r="M53" s="103"/>
      <c r="N53" s="110"/>
      <c r="O53" s="108"/>
      <c r="P53" s="109"/>
      <c r="Q53" s="6"/>
    </row>
    <row r="54" spans="1:17" ht="15.75" hidden="1" customHeight="1" x14ac:dyDescent="0.3">
      <c r="A54" s="63"/>
      <c r="B54" s="66"/>
      <c r="C54" s="67"/>
      <c r="D54" s="191" t="s">
        <v>33</v>
      </c>
      <c r="E54" s="192"/>
      <c r="F54" s="192"/>
      <c r="G54" s="193"/>
      <c r="H54" s="230">
        <v>0</v>
      </c>
      <c r="I54" s="195"/>
      <c r="J54" s="90"/>
      <c r="K54" s="202"/>
      <c r="L54" s="171"/>
      <c r="M54" s="103"/>
      <c r="N54" s="110"/>
      <c r="O54" s="108"/>
      <c r="P54" s="109"/>
      <c r="Q54" s="6"/>
    </row>
    <row r="55" spans="1:17" ht="15.75" hidden="1" customHeight="1" x14ac:dyDescent="0.3">
      <c r="A55" s="63"/>
      <c r="B55" s="66"/>
      <c r="C55" s="184" t="s">
        <v>34</v>
      </c>
      <c r="D55" s="185"/>
      <c r="E55" s="185"/>
      <c r="F55" s="185"/>
      <c r="G55" s="186"/>
      <c r="H55" s="187">
        <f>SUM(H56:I57)</f>
        <v>0</v>
      </c>
      <c r="I55" s="183"/>
      <c r="J55" s="96">
        <v>0</v>
      </c>
      <c r="K55" s="200">
        <f>K38</f>
        <v>1140</v>
      </c>
      <c r="L55" s="201"/>
      <c r="M55" s="105">
        <f t="shared" ref="M55" si="7">H55*J55*K55</f>
        <v>0</v>
      </c>
      <c r="N55" s="110">
        <f t="shared" si="6"/>
        <v>0</v>
      </c>
      <c r="O55" s="108"/>
      <c r="P55" s="109"/>
      <c r="Q55" s="6"/>
    </row>
    <row r="56" spans="1:17" ht="15.75" hidden="1" customHeight="1" x14ac:dyDescent="0.3">
      <c r="A56" s="63"/>
      <c r="B56" s="66"/>
      <c r="C56" s="67"/>
      <c r="D56" s="188" t="s">
        <v>35</v>
      </c>
      <c r="E56" s="185"/>
      <c r="F56" s="185"/>
      <c r="G56" s="186"/>
      <c r="H56" s="230">
        <v>0</v>
      </c>
      <c r="I56" s="195"/>
      <c r="J56" s="90"/>
      <c r="K56" s="232"/>
      <c r="L56" s="190"/>
      <c r="M56" s="103">
        <f t="shared" ref="M56:M57" si="8">K56*H56</f>
        <v>0</v>
      </c>
      <c r="N56" s="110"/>
      <c r="O56" s="108"/>
      <c r="P56" s="109"/>
      <c r="Q56" s="6"/>
    </row>
    <row r="57" spans="1:17" ht="15.75" hidden="1" customHeight="1" x14ac:dyDescent="0.3">
      <c r="A57" s="63"/>
      <c r="B57" s="66"/>
      <c r="C57" s="67"/>
      <c r="D57" s="188" t="s">
        <v>36</v>
      </c>
      <c r="E57" s="185"/>
      <c r="F57" s="185"/>
      <c r="G57" s="186"/>
      <c r="H57" s="230">
        <v>0</v>
      </c>
      <c r="I57" s="195"/>
      <c r="J57" s="90"/>
      <c r="K57" s="232"/>
      <c r="L57" s="190"/>
      <c r="M57" s="103">
        <f t="shared" si="8"/>
        <v>0</v>
      </c>
      <c r="N57" s="110"/>
      <c r="O57" s="108"/>
      <c r="P57" s="109"/>
      <c r="Q57" s="6"/>
    </row>
    <row r="58" spans="1:17" ht="15.75" customHeight="1" x14ac:dyDescent="0.3">
      <c r="A58" s="63"/>
      <c r="B58" s="179" t="s">
        <v>59</v>
      </c>
      <c r="C58" s="180"/>
      <c r="D58" s="180"/>
      <c r="E58" s="180"/>
      <c r="F58" s="180"/>
      <c r="G58" s="181"/>
      <c r="H58" s="231"/>
      <c r="I58" s="183"/>
      <c r="J58" s="90"/>
      <c r="K58" s="232"/>
      <c r="L58" s="190"/>
      <c r="M58" s="103">
        <f>SUM(M59:M60)</f>
        <v>0</v>
      </c>
      <c r="N58" s="110">
        <f t="shared" si="6"/>
        <v>0</v>
      </c>
      <c r="O58" s="108"/>
      <c r="P58" s="109"/>
      <c r="Q58" s="6"/>
    </row>
    <row r="59" spans="1:17" ht="15.75" customHeight="1" x14ac:dyDescent="0.3">
      <c r="A59" s="63"/>
      <c r="B59" s="83"/>
      <c r="C59" s="184" t="s">
        <v>28</v>
      </c>
      <c r="D59" s="185"/>
      <c r="E59" s="185"/>
      <c r="F59" s="185"/>
      <c r="G59" s="186"/>
      <c r="H59" s="194">
        <v>0</v>
      </c>
      <c r="I59" s="195"/>
      <c r="J59" s="246">
        <v>1</v>
      </c>
      <c r="K59" s="233"/>
      <c r="L59" s="234"/>
      <c r="M59" s="104">
        <f t="shared" ref="M59:M63" si="9">H59*K59</f>
        <v>0</v>
      </c>
      <c r="N59" s="110"/>
      <c r="O59" s="108"/>
      <c r="P59" s="109"/>
      <c r="Q59" s="6"/>
    </row>
    <row r="60" spans="1:17" ht="15.75" customHeight="1" x14ac:dyDescent="0.3">
      <c r="A60" s="63"/>
      <c r="B60" s="83"/>
      <c r="C60" s="184" t="s">
        <v>29</v>
      </c>
      <c r="D60" s="185"/>
      <c r="E60" s="185"/>
      <c r="F60" s="185"/>
      <c r="G60" s="186"/>
      <c r="H60" s="194">
        <f>H50</f>
        <v>0</v>
      </c>
      <c r="I60" s="195"/>
      <c r="J60" s="246">
        <v>1</v>
      </c>
      <c r="K60" s="233">
        <v>0</v>
      </c>
      <c r="L60" s="234"/>
      <c r="M60" s="104">
        <f t="shared" si="9"/>
        <v>0</v>
      </c>
      <c r="N60" s="110"/>
      <c r="O60" s="108"/>
      <c r="P60" s="109"/>
      <c r="Q60" s="6"/>
    </row>
    <row r="61" spans="1:17" ht="15.75" customHeight="1" x14ac:dyDescent="0.3">
      <c r="A61" s="63"/>
      <c r="B61" s="179" t="s">
        <v>60</v>
      </c>
      <c r="C61" s="180"/>
      <c r="D61" s="180"/>
      <c r="E61" s="180"/>
      <c r="F61" s="180"/>
      <c r="G61" s="181"/>
      <c r="H61" s="207">
        <v>0</v>
      </c>
      <c r="I61" s="145"/>
      <c r="J61" s="96">
        <v>1</v>
      </c>
      <c r="K61" s="208"/>
      <c r="L61" s="209"/>
      <c r="M61" s="103">
        <f>H61*J61*K61</f>
        <v>0</v>
      </c>
      <c r="N61" s="110">
        <f>M61</f>
        <v>0</v>
      </c>
      <c r="O61" s="111"/>
      <c r="P61" s="109"/>
      <c r="Q61" s="6"/>
    </row>
    <row r="62" spans="1:17" ht="15.75" customHeight="1" x14ac:dyDescent="0.3">
      <c r="A62" s="63"/>
      <c r="B62" s="179" t="s">
        <v>61</v>
      </c>
      <c r="C62" s="180"/>
      <c r="D62" s="180"/>
      <c r="E62" s="180"/>
      <c r="F62" s="180"/>
      <c r="G62" s="181"/>
      <c r="H62" s="207">
        <f>H16</f>
        <v>0</v>
      </c>
      <c r="I62" s="145"/>
      <c r="J62" s="246">
        <v>1</v>
      </c>
      <c r="K62" s="233">
        <v>100</v>
      </c>
      <c r="L62" s="234"/>
      <c r="M62" s="103">
        <f t="shared" si="9"/>
        <v>0</v>
      </c>
      <c r="N62" s="107"/>
      <c r="O62" s="111">
        <f t="shared" ref="O62:O63" si="10">M62</f>
        <v>0</v>
      </c>
      <c r="P62" s="109"/>
      <c r="Q62" s="6"/>
    </row>
    <row r="63" spans="1:17" ht="15.75" customHeight="1" thickBot="1" x14ac:dyDescent="0.35">
      <c r="A63" s="84"/>
      <c r="B63" s="222" t="s">
        <v>62</v>
      </c>
      <c r="C63" s="223"/>
      <c r="D63" s="223"/>
      <c r="E63" s="223"/>
      <c r="F63" s="223"/>
      <c r="G63" s="224"/>
      <c r="H63" s="225">
        <v>0</v>
      </c>
      <c r="I63" s="226"/>
      <c r="J63" s="247">
        <v>1</v>
      </c>
      <c r="K63" s="240">
        <f>IF(NUMPAX&gt;=91,5000,LOOKUP(NUMPAX,CONTINGENCY_MATRIX,ContingencyMatrix!C1:C10))</f>
        <v>500</v>
      </c>
      <c r="L63" s="241"/>
      <c r="M63" s="106">
        <f t="shared" si="9"/>
        <v>0</v>
      </c>
      <c r="N63" s="112"/>
      <c r="O63" s="113">
        <f t="shared" si="10"/>
        <v>0</v>
      </c>
      <c r="P63" s="114"/>
      <c r="Q63" s="7"/>
    </row>
    <row r="64" spans="1:17" ht="15.75" customHeight="1" thickBot="1" x14ac:dyDescent="0.3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85"/>
      <c r="O64" s="86"/>
      <c r="P64" s="87"/>
      <c r="Q64" s="2"/>
    </row>
    <row r="65" spans="1:17" ht="15.75" customHeight="1" x14ac:dyDescent="0.3">
      <c r="A65" s="51"/>
      <c r="B65" s="51"/>
      <c r="C65" s="51"/>
      <c r="D65" s="51"/>
      <c r="E65" s="51"/>
      <c r="F65" s="235" t="s">
        <v>63</v>
      </c>
      <c r="G65" s="236"/>
      <c r="H65" s="238"/>
      <c r="I65" s="239"/>
      <c r="J65" s="239"/>
      <c r="K65" s="239"/>
      <c r="L65" s="239"/>
      <c r="M65" s="236"/>
      <c r="N65" s="75">
        <f t="shared" ref="N65:P65" si="11">SUM(N16:N63)</f>
        <v>0</v>
      </c>
      <c r="O65" s="71">
        <f t="shared" si="11"/>
        <v>0</v>
      </c>
      <c r="P65" s="72">
        <f t="shared" si="11"/>
        <v>0</v>
      </c>
      <c r="Q65" s="2"/>
    </row>
    <row r="66" spans="1:17" ht="15.75" customHeight="1" thickBot="1" x14ac:dyDescent="0.35">
      <c r="A66" s="51"/>
      <c r="B66" s="51"/>
      <c r="C66" s="51"/>
      <c r="D66" s="51"/>
      <c r="E66" s="51"/>
      <c r="F66" s="214" t="s">
        <v>64</v>
      </c>
      <c r="G66" s="215"/>
      <c r="H66" s="216"/>
      <c r="I66" s="217"/>
      <c r="J66" s="217"/>
      <c r="K66" s="217"/>
      <c r="L66" s="218"/>
      <c r="M66" s="73">
        <f>M16+M28+M49+M50+M51+M55+M58+M62+M63</f>
        <v>0</v>
      </c>
      <c r="N66" s="219"/>
      <c r="O66" s="218"/>
      <c r="P66" s="74">
        <f>SUM(N65:P65)</f>
        <v>0</v>
      </c>
      <c r="Q66" s="2"/>
    </row>
    <row r="67" spans="1:17" ht="15.75" customHeight="1" x14ac:dyDescent="0.3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2"/>
    </row>
    <row r="68" spans="1:17" ht="15.75" customHeight="1" x14ac:dyDescent="0.3">
      <c r="A68" s="220" t="s">
        <v>65</v>
      </c>
      <c r="B68" s="221"/>
      <c r="C68" s="221"/>
      <c r="D68" s="221"/>
      <c r="E68" s="115"/>
      <c r="F68" s="115"/>
      <c r="G68" s="115"/>
      <c r="H68" s="115" t="s">
        <v>66</v>
      </c>
      <c r="I68" s="115"/>
      <c r="J68" s="115"/>
      <c r="K68" s="115"/>
      <c r="L68" s="115"/>
      <c r="M68" s="115" t="s">
        <v>67</v>
      </c>
      <c r="N68" s="115"/>
      <c r="O68" s="115" t="s">
        <v>68</v>
      </c>
      <c r="P68" s="116"/>
      <c r="Q68" s="2"/>
    </row>
    <row r="69" spans="1:17" ht="15.75" customHeight="1" x14ac:dyDescent="0.3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2"/>
    </row>
    <row r="70" spans="1:17" ht="15.75" customHeight="1" x14ac:dyDescent="0.3">
      <c r="A70" s="117"/>
      <c r="B70" s="210"/>
      <c r="C70" s="210"/>
      <c r="D70" s="210"/>
      <c r="E70" s="210"/>
      <c r="F70" s="210"/>
      <c r="G70" s="117"/>
      <c r="H70" s="210"/>
      <c r="I70" s="211"/>
      <c r="J70" s="211"/>
      <c r="K70" s="211"/>
      <c r="L70" s="211"/>
      <c r="M70" s="212"/>
      <c r="N70" s="213"/>
      <c r="O70" s="212"/>
      <c r="P70" s="213"/>
      <c r="Q70" s="2"/>
    </row>
    <row r="71" spans="1:17" ht="15.75" customHeight="1" x14ac:dyDescent="0.3">
      <c r="A71" s="117"/>
      <c r="B71" s="210" t="s">
        <v>69</v>
      </c>
      <c r="C71" s="210"/>
      <c r="D71" s="210"/>
      <c r="E71" s="210"/>
      <c r="F71" s="210"/>
      <c r="G71" s="117"/>
      <c r="H71" s="210" t="s">
        <v>70</v>
      </c>
      <c r="I71" s="211"/>
      <c r="J71" s="211"/>
      <c r="K71" s="211"/>
      <c r="L71" s="211"/>
      <c r="M71" s="212" t="s">
        <v>71</v>
      </c>
      <c r="N71" s="213"/>
      <c r="O71" s="212" t="s">
        <v>72</v>
      </c>
      <c r="P71" s="213"/>
      <c r="Q71" s="2"/>
    </row>
    <row r="72" spans="1:17" ht="15.75" customHeight="1" x14ac:dyDescent="0.3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</row>
    <row r="73" spans="1:17" ht="15.75" customHeight="1" x14ac:dyDescent="0.3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</row>
    <row r="74" spans="1:17" ht="15.75" customHeight="1" x14ac:dyDescent="0.3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</row>
    <row r="75" spans="1:17" ht="15.75" customHeight="1" x14ac:dyDescent="0.3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</row>
    <row r="76" spans="1:17" ht="15.75" customHeight="1" x14ac:dyDescent="0.3"/>
    <row r="77" spans="1:17" ht="15.75" customHeight="1" x14ac:dyDescent="0.3"/>
    <row r="78" spans="1:17" ht="15.75" customHeight="1" x14ac:dyDescent="0.3"/>
    <row r="79" spans="1:17" ht="15.75" customHeight="1" x14ac:dyDescent="0.3"/>
    <row r="80" spans="1:17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</sheetData>
  <protectedRanges>
    <protectedRange sqref="H29:I50" name="Range1"/>
    <protectedRange sqref="H52:I54" name="Range2"/>
    <protectedRange sqref="H56:I57" name="Range3"/>
    <protectedRange sqref="H63" name="Range4"/>
    <protectedRange sqref="F4:O5" name="Range5"/>
    <protectedRange sqref="F6" name="Range6"/>
    <protectedRange sqref="F7" name="Range7"/>
    <protectedRange sqref="F8" name="Range8"/>
    <protectedRange sqref="F9:O11" name="Range9"/>
    <protectedRange sqref="A2" name="Range11"/>
    <protectedRange sqref="B70:F71" name="Range12"/>
    <protectedRange sqref="H70:L71" name="Range13"/>
    <protectedRange sqref="M70:N71" name="Range14"/>
    <protectedRange sqref="O70:P71" name="Range15"/>
    <protectedRange sqref="G13" name="Range16"/>
    <protectedRange sqref="J13" name="Range17"/>
    <protectedRange sqref="O13" name="Range18"/>
    <protectedRange sqref="F3" name="Range19"/>
    <protectedRange sqref="O6" name="Range20"/>
    <protectedRange sqref="O8" name="Range21"/>
    <protectedRange sqref="F3" name="Range22"/>
    <protectedRange sqref="K17:L20 K24:L24" name="Range23"/>
  </protectedRanges>
  <mergeCells count="187">
    <mergeCell ref="D41:G41"/>
    <mergeCell ref="H41:I41"/>
    <mergeCell ref="K41:L41"/>
    <mergeCell ref="D32:G32"/>
    <mergeCell ref="H32:I32"/>
    <mergeCell ref="F65:G65"/>
    <mergeCell ref="K34:L34"/>
    <mergeCell ref="K42:L42"/>
    <mergeCell ref="K43:L43"/>
    <mergeCell ref="K44:L44"/>
    <mergeCell ref="K45:L45"/>
    <mergeCell ref="K46:L46"/>
    <mergeCell ref="D39:G39"/>
    <mergeCell ref="H39:I39"/>
    <mergeCell ref="D40:G40"/>
    <mergeCell ref="H40:I40"/>
    <mergeCell ref="K39:L39"/>
    <mergeCell ref="K40:L40"/>
    <mergeCell ref="D52:G52"/>
    <mergeCell ref="H65:M65"/>
    <mergeCell ref="K62:L62"/>
    <mergeCell ref="K63:L63"/>
    <mergeCell ref="D54:G54"/>
    <mergeCell ref="H54:I54"/>
    <mergeCell ref="K54:L54"/>
    <mergeCell ref="C55:G55"/>
    <mergeCell ref="B62:G62"/>
    <mergeCell ref="H62:I62"/>
    <mergeCell ref="B63:G63"/>
    <mergeCell ref="H63:I63"/>
    <mergeCell ref="D53:G53"/>
    <mergeCell ref="H53:I53"/>
    <mergeCell ref="K53:L53"/>
    <mergeCell ref="K55:L55"/>
    <mergeCell ref="H55:I55"/>
    <mergeCell ref="D56:G56"/>
    <mergeCell ref="H56:I56"/>
    <mergeCell ref="D57:G57"/>
    <mergeCell ref="H57:I57"/>
    <mergeCell ref="B58:G58"/>
    <mergeCell ref="H58:I58"/>
    <mergeCell ref="C59:G59"/>
    <mergeCell ref="H59:I59"/>
    <mergeCell ref="K56:L56"/>
    <mergeCell ref="K57:L57"/>
    <mergeCell ref="K58:L58"/>
    <mergeCell ref="K59:L59"/>
    <mergeCell ref="K60:L60"/>
    <mergeCell ref="B61:G61"/>
    <mergeCell ref="H61:I61"/>
    <mergeCell ref="K61:L61"/>
    <mergeCell ref="H71:L71"/>
    <mergeCell ref="M71:N71"/>
    <mergeCell ref="O71:P71"/>
    <mergeCell ref="F66:G66"/>
    <mergeCell ref="H66:L66"/>
    <mergeCell ref="N66:O66"/>
    <mergeCell ref="A68:D68"/>
    <mergeCell ref="H70:L70"/>
    <mergeCell ref="M70:N70"/>
    <mergeCell ref="O70:P70"/>
    <mergeCell ref="B70:F70"/>
    <mergeCell ref="B71:F71"/>
    <mergeCell ref="K25:L25"/>
    <mergeCell ref="K26:L26"/>
    <mergeCell ref="K27:L27"/>
    <mergeCell ref="K22:L22"/>
    <mergeCell ref="H52:I52"/>
    <mergeCell ref="K52:L52"/>
    <mergeCell ref="H60:I60"/>
    <mergeCell ref="C60:G60"/>
    <mergeCell ref="K47:L47"/>
    <mergeCell ref="K48:L48"/>
    <mergeCell ref="D47:G47"/>
    <mergeCell ref="H47:I47"/>
    <mergeCell ref="D48:G48"/>
    <mergeCell ref="H48:I48"/>
    <mergeCell ref="C49:G49"/>
    <mergeCell ref="H49:I49"/>
    <mergeCell ref="K49:L49"/>
    <mergeCell ref="H50:I50"/>
    <mergeCell ref="K50:L50"/>
    <mergeCell ref="C50:G50"/>
    <mergeCell ref="C51:G51"/>
    <mergeCell ref="H51:I51"/>
    <mergeCell ref="K51:L51"/>
    <mergeCell ref="K31:L31"/>
    <mergeCell ref="D45:G45"/>
    <mergeCell ref="H22:I22"/>
    <mergeCell ref="D31:G31"/>
    <mergeCell ref="H31:I31"/>
    <mergeCell ref="D22:G22"/>
    <mergeCell ref="K38:L38"/>
    <mergeCell ref="D37:G37"/>
    <mergeCell ref="D38:G38"/>
    <mergeCell ref="H38:I38"/>
    <mergeCell ref="H35:I35"/>
    <mergeCell ref="D36:G36"/>
    <mergeCell ref="H36:I36"/>
    <mergeCell ref="H37:I37"/>
    <mergeCell ref="K32:L32"/>
    <mergeCell ref="K33:L33"/>
    <mergeCell ref="K35:L35"/>
    <mergeCell ref="K36:L36"/>
    <mergeCell ref="K37:L37"/>
    <mergeCell ref="K29:L29"/>
    <mergeCell ref="D30:G30"/>
    <mergeCell ref="H30:I30"/>
    <mergeCell ref="K30:L30"/>
    <mergeCell ref="K23:L23"/>
    <mergeCell ref="K24:L24"/>
    <mergeCell ref="D46:G46"/>
    <mergeCell ref="H46:I46"/>
    <mergeCell ref="D25:G25"/>
    <mergeCell ref="H25:I25"/>
    <mergeCell ref="D26:G26"/>
    <mergeCell ref="H26:I26"/>
    <mergeCell ref="B27:G27"/>
    <mergeCell ref="H27:I27"/>
    <mergeCell ref="H28:I28"/>
    <mergeCell ref="C28:G28"/>
    <mergeCell ref="D29:G29"/>
    <mergeCell ref="H29:I29"/>
    <mergeCell ref="D33:G33"/>
    <mergeCell ref="H33:I33"/>
    <mergeCell ref="D34:G34"/>
    <mergeCell ref="H34:I34"/>
    <mergeCell ref="D35:G35"/>
    <mergeCell ref="D42:G42"/>
    <mergeCell ref="H42:I42"/>
    <mergeCell ref="D43:G43"/>
    <mergeCell ref="H43:I43"/>
    <mergeCell ref="D44:G44"/>
    <mergeCell ref="H44:I44"/>
    <mergeCell ref="H45:I45"/>
    <mergeCell ref="K28:L28"/>
    <mergeCell ref="K15:L15"/>
    <mergeCell ref="K16:L16"/>
    <mergeCell ref="K17:L17"/>
    <mergeCell ref="K18:L18"/>
    <mergeCell ref="K19:L19"/>
    <mergeCell ref="K20:L20"/>
    <mergeCell ref="K21:L21"/>
    <mergeCell ref="B16:G16"/>
    <mergeCell ref="H16:I16"/>
    <mergeCell ref="C17:G17"/>
    <mergeCell ref="H17:I17"/>
    <mergeCell ref="C18:G18"/>
    <mergeCell ref="H18:I18"/>
    <mergeCell ref="C19:G19"/>
    <mergeCell ref="H19:I19"/>
    <mergeCell ref="H20:I20"/>
    <mergeCell ref="C20:G20"/>
    <mergeCell ref="D21:G21"/>
    <mergeCell ref="H21:I21"/>
    <mergeCell ref="D23:G23"/>
    <mergeCell ref="H23:I23"/>
    <mergeCell ref="C24:G24"/>
    <mergeCell ref="H24:I24"/>
    <mergeCell ref="C11:E11"/>
    <mergeCell ref="F11:O11"/>
    <mergeCell ref="C13:E13"/>
    <mergeCell ref="H13:I13"/>
    <mergeCell ref="K13:L13"/>
    <mergeCell ref="O13:P13"/>
    <mergeCell ref="A15:G15"/>
    <mergeCell ref="H15:I15"/>
    <mergeCell ref="P3:P11"/>
    <mergeCell ref="F10:O10"/>
    <mergeCell ref="C8:E8"/>
    <mergeCell ref="C9:E9"/>
    <mergeCell ref="F9:O9"/>
    <mergeCell ref="C10:E10"/>
    <mergeCell ref="L6:N6"/>
    <mergeCell ref="L8:N8"/>
    <mergeCell ref="F6:K6"/>
    <mergeCell ref="F8:K8"/>
    <mergeCell ref="A1:Q1"/>
    <mergeCell ref="C3:E3"/>
    <mergeCell ref="F3:O3"/>
    <mergeCell ref="C4:E4"/>
    <mergeCell ref="F4:O4"/>
    <mergeCell ref="C5:E5"/>
    <mergeCell ref="F5:O5"/>
    <mergeCell ref="C6:E6"/>
    <mergeCell ref="C7:E7"/>
    <mergeCell ref="F7:O7"/>
  </mergeCells>
  <dataValidations count="5">
    <dataValidation type="list" allowBlank="1" showErrorMessage="1" sqref="K62" xr:uid="{00000000-0002-0000-0000-000000000000}">
      <formula1>"100,150,200,250,300"</formula1>
    </dataValidation>
    <dataValidation type="list" allowBlank="1" showErrorMessage="1" sqref="K59:K60" xr:uid="{00000000-0002-0000-0000-000001000000}">
      <formula1>HONORARIUM</formula1>
    </dataValidation>
    <dataValidation type="decimal" allowBlank="1" showErrorMessage="1" errorTitle="Contingency" error="Invalid Input - Must input 500 to 5000" promptTitle="Contingency" sqref="K63:L63" xr:uid="{00000000-0002-0000-0000-000002000000}">
      <formula1>500</formula1>
      <formula2>5000</formula2>
    </dataValidation>
    <dataValidation type="decimal" allowBlank="1" showInputMessage="1" showErrorMessage="1" sqref="K61:L61" xr:uid="{00000000-0002-0000-0000-000003000000}">
      <formula1>0</formula1>
      <formula2>999999999999</formula2>
    </dataValidation>
    <dataValidation type="list" allowBlank="1" showErrorMessage="1" sqref="K17:L20 K24:L24" xr:uid="{00000000-0002-0000-0000-000004000000}">
      <formula1>"0,1500,1800,2000,2500,3000"</formula1>
    </dataValidation>
  </dataValidations>
  <printOptions horizontalCentered="1"/>
  <pageMargins left="0.5" right="0.5" top="0.5" bottom="0.5" header="0.3" footer="0.3"/>
  <pageSetup paperSize="9" scale="65" fitToHeight="0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5000000}">
          <x14:formula1>
            <xm:f>Venues!$A$6:$A$42</xm:f>
          </x14:formula1>
          <xm:sqref>O13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15" sqref="B15"/>
    </sheetView>
  </sheetViews>
  <sheetFormatPr defaultRowHeight="14.4" x14ac:dyDescent="0.3"/>
  <cols>
    <col min="1" max="1" width="16.109375" bestFit="1" customWidth="1"/>
    <col min="2" max="2" width="20.88671875" bestFit="1" customWidth="1"/>
    <col min="3" max="3" width="12" bestFit="1" customWidth="1"/>
  </cols>
  <sheetData>
    <row r="1" spans="1:3" s="79" customFormat="1" x14ac:dyDescent="0.3">
      <c r="A1" s="80" t="s">
        <v>73</v>
      </c>
      <c r="B1" s="80" t="s">
        <v>74</v>
      </c>
      <c r="C1" s="80" t="s">
        <v>62</v>
      </c>
    </row>
    <row r="2" spans="1:3" x14ac:dyDescent="0.3">
      <c r="A2" s="81">
        <v>0</v>
      </c>
      <c r="B2" s="81">
        <v>10</v>
      </c>
      <c r="C2" s="81">
        <v>500</v>
      </c>
    </row>
    <row r="3" spans="1:3" x14ac:dyDescent="0.3">
      <c r="A3" s="81">
        <v>11</v>
      </c>
      <c r="B3" s="81">
        <v>20</v>
      </c>
      <c r="C3" s="81">
        <v>1000</v>
      </c>
    </row>
    <row r="4" spans="1:3" x14ac:dyDescent="0.3">
      <c r="A4" s="81">
        <v>21</v>
      </c>
      <c r="B4" s="81">
        <v>30</v>
      </c>
      <c r="C4" s="81">
        <v>1500</v>
      </c>
    </row>
    <row r="5" spans="1:3" x14ac:dyDescent="0.3">
      <c r="A5" s="81">
        <v>31</v>
      </c>
      <c r="B5" s="81">
        <v>40</v>
      </c>
      <c r="C5" s="81">
        <v>2000</v>
      </c>
    </row>
    <row r="6" spans="1:3" x14ac:dyDescent="0.3">
      <c r="A6" s="81">
        <v>41</v>
      </c>
      <c r="B6" s="81">
        <v>50</v>
      </c>
      <c r="C6" s="81">
        <v>2500</v>
      </c>
    </row>
    <row r="7" spans="1:3" x14ac:dyDescent="0.3">
      <c r="A7" s="81">
        <v>51</v>
      </c>
      <c r="B7" s="81">
        <v>60</v>
      </c>
      <c r="C7" s="81">
        <v>3000</v>
      </c>
    </row>
    <row r="8" spans="1:3" x14ac:dyDescent="0.3">
      <c r="A8" s="81">
        <v>61</v>
      </c>
      <c r="B8" s="81">
        <v>70</v>
      </c>
      <c r="C8" s="81">
        <v>3500</v>
      </c>
    </row>
    <row r="9" spans="1:3" x14ac:dyDescent="0.3">
      <c r="A9" s="81">
        <v>71</v>
      </c>
      <c r="B9" s="81">
        <v>80</v>
      </c>
      <c r="C9" s="81">
        <v>4000</v>
      </c>
    </row>
    <row r="10" spans="1:3" x14ac:dyDescent="0.3">
      <c r="A10" s="81">
        <v>81</v>
      </c>
      <c r="B10" s="81">
        <v>90</v>
      </c>
      <c r="C10" s="81">
        <v>4500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A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27" sqref="D27"/>
    </sheetView>
  </sheetViews>
  <sheetFormatPr defaultColWidth="14.44140625" defaultRowHeight="15" customHeight="1" x14ac:dyDescent="0.3"/>
  <cols>
    <col min="1" max="1" width="28" customWidth="1"/>
    <col min="2" max="2" width="12.5546875" customWidth="1"/>
    <col min="3" max="3" width="7.6640625" customWidth="1"/>
    <col min="4" max="22" width="8.6640625" customWidth="1"/>
    <col min="23" max="23" width="11.109375" customWidth="1"/>
    <col min="24" max="27" width="8.6640625" customWidth="1"/>
  </cols>
  <sheetData>
    <row r="3" spans="1:27" ht="15.6" x14ac:dyDescent="0.3">
      <c r="A3" s="242" t="s">
        <v>75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4"/>
      <c r="N3" s="245"/>
      <c r="O3" s="243"/>
      <c r="P3" s="243"/>
      <c r="Q3" s="243"/>
      <c r="R3" s="243"/>
      <c r="S3" s="243"/>
      <c r="T3" s="243"/>
      <c r="U3" s="243"/>
      <c r="V3" s="243"/>
      <c r="W3" s="244"/>
    </row>
    <row r="4" spans="1:27" ht="6.75" customHeight="1" x14ac:dyDescent="0.3">
      <c r="A4" s="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9"/>
      <c r="N4" s="88"/>
      <c r="O4" s="88"/>
      <c r="P4" s="88"/>
      <c r="Q4" s="88"/>
      <c r="R4" s="88"/>
      <c r="S4" s="88"/>
      <c r="T4" s="88"/>
      <c r="U4" s="88"/>
      <c r="V4" s="88"/>
      <c r="W4" s="9"/>
    </row>
    <row r="5" spans="1:27" ht="28.8" x14ac:dyDescent="0.3">
      <c r="A5" s="10" t="s">
        <v>76</v>
      </c>
      <c r="B5" s="11" t="s">
        <v>77</v>
      </c>
      <c r="C5" s="12" t="s">
        <v>78</v>
      </c>
      <c r="D5" s="13" t="s">
        <v>39</v>
      </c>
      <c r="E5" s="13" t="s">
        <v>40</v>
      </c>
      <c r="F5" s="13" t="s">
        <v>42</v>
      </c>
      <c r="G5" s="13" t="s">
        <v>43</v>
      </c>
      <c r="H5" s="13" t="s">
        <v>44</v>
      </c>
      <c r="I5" s="13" t="s">
        <v>46</v>
      </c>
      <c r="J5" s="13" t="s">
        <v>47</v>
      </c>
      <c r="K5" s="13" t="s">
        <v>48</v>
      </c>
      <c r="L5" s="13" t="s">
        <v>49</v>
      </c>
      <c r="M5" s="14" t="s">
        <v>50</v>
      </c>
      <c r="N5" s="13" t="s">
        <v>52</v>
      </c>
      <c r="O5" s="13" t="s">
        <v>53</v>
      </c>
      <c r="P5" s="13" t="s">
        <v>54</v>
      </c>
      <c r="Q5" s="13" t="s">
        <v>55</v>
      </c>
      <c r="R5" s="13" t="s">
        <v>56</v>
      </c>
      <c r="S5" s="13" t="s">
        <v>79</v>
      </c>
      <c r="T5" s="13" t="s">
        <v>58</v>
      </c>
      <c r="U5" s="13" t="s">
        <v>80</v>
      </c>
      <c r="V5" s="13" t="s">
        <v>81</v>
      </c>
      <c r="W5" s="14" t="s">
        <v>82</v>
      </c>
    </row>
    <row r="6" spans="1:27" ht="14.4" x14ac:dyDescent="0.3">
      <c r="A6" s="15" t="s">
        <v>83</v>
      </c>
      <c r="B6" s="16">
        <v>1800</v>
      </c>
      <c r="C6" s="5"/>
      <c r="D6" s="17">
        <v>12500</v>
      </c>
      <c r="E6" s="17">
        <v>12500</v>
      </c>
      <c r="F6" s="17">
        <v>12500</v>
      </c>
      <c r="G6" s="17">
        <v>12500</v>
      </c>
      <c r="H6" s="17">
        <v>12500</v>
      </c>
      <c r="I6" s="17">
        <v>8000</v>
      </c>
      <c r="J6" s="17">
        <v>12000</v>
      </c>
      <c r="K6" s="17">
        <v>12000</v>
      </c>
      <c r="L6" s="17">
        <v>8000</v>
      </c>
      <c r="M6" s="18">
        <v>7000</v>
      </c>
      <c r="N6" s="17">
        <v>12000</v>
      </c>
      <c r="O6" s="17">
        <v>8000</v>
      </c>
      <c r="P6" s="17">
        <v>8000</v>
      </c>
      <c r="Q6" s="17">
        <v>12000</v>
      </c>
      <c r="R6" s="17">
        <v>12000</v>
      </c>
      <c r="S6" s="17">
        <v>12000</v>
      </c>
      <c r="T6" s="17">
        <v>12000</v>
      </c>
      <c r="U6" s="17">
        <v>12000</v>
      </c>
      <c r="V6" s="17">
        <v>16000</v>
      </c>
      <c r="W6" s="19">
        <v>12500</v>
      </c>
    </row>
    <row r="7" spans="1:27" ht="14.4" x14ac:dyDescent="0.3">
      <c r="A7" s="15" t="s">
        <v>84</v>
      </c>
      <c r="B7" s="16">
        <v>1800</v>
      </c>
      <c r="C7" s="5"/>
      <c r="D7" s="17">
        <v>3000</v>
      </c>
      <c r="E7" s="17">
        <v>7000</v>
      </c>
      <c r="F7" s="17">
        <v>3500</v>
      </c>
      <c r="G7" s="17">
        <v>3400</v>
      </c>
      <c r="H7" s="17">
        <v>10500</v>
      </c>
      <c r="I7" s="17">
        <v>9000</v>
      </c>
      <c r="J7" s="20">
        <v>2000</v>
      </c>
      <c r="K7" s="17">
        <v>3400</v>
      </c>
      <c r="L7" s="21">
        <v>12500</v>
      </c>
      <c r="M7" s="22">
        <v>12500</v>
      </c>
      <c r="N7" s="21">
        <v>12500</v>
      </c>
      <c r="O7" s="21">
        <v>13500</v>
      </c>
      <c r="P7" s="21">
        <v>13500</v>
      </c>
      <c r="Q7" s="21">
        <v>13500</v>
      </c>
      <c r="R7" s="21">
        <v>13500</v>
      </c>
      <c r="S7" s="21">
        <v>13500</v>
      </c>
      <c r="T7" s="21">
        <v>13500</v>
      </c>
      <c r="U7" s="17">
        <v>3400</v>
      </c>
      <c r="V7" s="17">
        <v>16500</v>
      </c>
      <c r="W7" s="19">
        <v>10000</v>
      </c>
    </row>
    <row r="8" spans="1:27" ht="14.4" x14ac:dyDescent="0.3">
      <c r="A8" s="15" t="s">
        <v>85</v>
      </c>
      <c r="B8" s="16">
        <v>1500</v>
      </c>
      <c r="C8" s="23"/>
      <c r="D8" s="17">
        <v>3700</v>
      </c>
      <c r="E8" s="17">
        <v>5300</v>
      </c>
      <c r="F8" s="17">
        <v>2800</v>
      </c>
      <c r="G8" s="17">
        <v>2800</v>
      </c>
      <c r="H8" s="17">
        <v>5800</v>
      </c>
      <c r="I8" s="17">
        <v>7800</v>
      </c>
      <c r="J8" s="17">
        <v>3400</v>
      </c>
      <c r="K8" s="17">
        <v>3200</v>
      </c>
      <c r="L8" s="17">
        <v>12300</v>
      </c>
      <c r="M8" s="19">
        <v>12300</v>
      </c>
      <c r="N8" s="17">
        <v>12300</v>
      </c>
      <c r="O8" s="17">
        <v>13300</v>
      </c>
      <c r="P8" s="17">
        <v>13300</v>
      </c>
      <c r="Q8" s="17">
        <v>13300</v>
      </c>
      <c r="R8" s="17">
        <v>13300</v>
      </c>
      <c r="S8" s="17">
        <v>13300</v>
      </c>
      <c r="T8" s="17">
        <v>13300</v>
      </c>
      <c r="U8" s="17">
        <v>3200</v>
      </c>
      <c r="V8" s="17">
        <v>10800</v>
      </c>
      <c r="W8" s="19">
        <v>7800</v>
      </c>
      <c r="Y8" s="24"/>
      <c r="Z8" s="24"/>
      <c r="AA8" s="24"/>
    </row>
    <row r="9" spans="1:27" ht="14.4" x14ac:dyDescent="0.3">
      <c r="A9" s="15" t="s">
        <v>81</v>
      </c>
      <c r="B9" s="16">
        <v>1500</v>
      </c>
      <c r="C9" s="5"/>
      <c r="D9" s="17">
        <v>16300</v>
      </c>
      <c r="E9" s="21">
        <v>7800</v>
      </c>
      <c r="F9" s="17">
        <v>16300</v>
      </c>
      <c r="G9" s="17">
        <v>16300</v>
      </c>
      <c r="H9" s="17">
        <v>16300</v>
      </c>
      <c r="I9" s="17">
        <v>16300</v>
      </c>
      <c r="J9" s="17">
        <v>16300</v>
      </c>
      <c r="K9" s="25">
        <v>15800</v>
      </c>
      <c r="L9" s="17">
        <v>16300</v>
      </c>
      <c r="M9" s="19">
        <v>16300</v>
      </c>
      <c r="N9" s="17">
        <v>16300</v>
      </c>
      <c r="O9" s="17">
        <v>16300</v>
      </c>
      <c r="P9" s="17">
        <v>16300</v>
      </c>
      <c r="Q9" s="17">
        <v>16300</v>
      </c>
      <c r="R9" s="17">
        <v>16300</v>
      </c>
      <c r="S9" s="17">
        <v>16300</v>
      </c>
      <c r="T9" s="17">
        <v>16300</v>
      </c>
      <c r="U9" s="25">
        <v>15800</v>
      </c>
      <c r="V9" s="25">
        <v>2000</v>
      </c>
      <c r="W9" s="19">
        <v>16300</v>
      </c>
    </row>
    <row r="10" spans="1:27" ht="14.4" x14ac:dyDescent="0.3">
      <c r="A10" s="26" t="s">
        <v>86</v>
      </c>
      <c r="B10" s="16">
        <v>2200</v>
      </c>
      <c r="C10" s="5"/>
      <c r="D10" s="17">
        <v>4300</v>
      </c>
      <c r="E10" s="17">
        <v>7300</v>
      </c>
      <c r="F10" s="17">
        <v>3800</v>
      </c>
      <c r="G10" s="17">
        <v>3300</v>
      </c>
      <c r="H10" s="17">
        <v>7300</v>
      </c>
      <c r="I10" s="17">
        <v>9300</v>
      </c>
      <c r="J10" s="17">
        <v>4500</v>
      </c>
      <c r="K10" s="17">
        <v>3130</v>
      </c>
      <c r="L10" s="17">
        <v>12300</v>
      </c>
      <c r="M10" s="19">
        <v>12300</v>
      </c>
      <c r="N10" s="17">
        <v>12300</v>
      </c>
      <c r="O10" s="17">
        <v>13300</v>
      </c>
      <c r="P10" s="17">
        <v>13300</v>
      </c>
      <c r="Q10" s="17">
        <v>13300</v>
      </c>
      <c r="R10" s="17">
        <v>13300</v>
      </c>
      <c r="S10" s="17">
        <v>13300</v>
      </c>
      <c r="T10" s="17">
        <v>13300</v>
      </c>
      <c r="U10" s="17">
        <v>3130</v>
      </c>
      <c r="V10" s="25">
        <v>16300</v>
      </c>
      <c r="W10" s="19">
        <v>7300</v>
      </c>
    </row>
    <row r="11" spans="1:27" ht="14.4" x14ac:dyDescent="0.3">
      <c r="A11" s="15" t="s">
        <v>87</v>
      </c>
      <c r="B11" s="16">
        <v>1800</v>
      </c>
      <c r="C11" s="23"/>
      <c r="D11" s="17">
        <v>12500</v>
      </c>
      <c r="E11" s="17">
        <v>13000</v>
      </c>
      <c r="F11" s="17">
        <v>12500</v>
      </c>
      <c r="G11" s="17">
        <v>12000</v>
      </c>
      <c r="H11" s="17">
        <v>12500</v>
      </c>
      <c r="I11" s="17">
        <v>10000</v>
      </c>
      <c r="J11" s="17">
        <v>12500</v>
      </c>
      <c r="K11" s="17">
        <v>12000</v>
      </c>
      <c r="L11" s="17">
        <v>4000</v>
      </c>
      <c r="M11" s="19">
        <v>10000</v>
      </c>
      <c r="N11" s="17">
        <v>10000</v>
      </c>
      <c r="O11" s="17">
        <v>10000</v>
      </c>
      <c r="P11" s="17">
        <v>10000</v>
      </c>
      <c r="Q11" s="17">
        <v>10000</v>
      </c>
      <c r="R11" s="17">
        <v>11000</v>
      </c>
      <c r="S11" s="17">
        <v>11000</v>
      </c>
      <c r="T11" s="17">
        <v>11000</v>
      </c>
      <c r="U11" s="17">
        <v>12000</v>
      </c>
      <c r="V11" s="17">
        <v>16000</v>
      </c>
      <c r="W11" s="19">
        <v>13300</v>
      </c>
    </row>
    <row r="12" spans="1:27" ht="14.4" x14ac:dyDescent="0.3">
      <c r="A12" s="15" t="s">
        <v>88</v>
      </c>
      <c r="B12" s="16">
        <v>1500</v>
      </c>
      <c r="C12" s="5"/>
      <c r="D12" s="17">
        <v>13300</v>
      </c>
      <c r="E12" s="17">
        <v>13800</v>
      </c>
      <c r="F12" s="17">
        <v>13300</v>
      </c>
      <c r="G12" s="17">
        <v>13300</v>
      </c>
      <c r="H12" s="17">
        <v>13300</v>
      </c>
      <c r="I12" s="17">
        <v>13300</v>
      </c>
      <c r="J12" s="17">
        <v>13300</v>
      </c>
      <c r="K12" s="17">
        <v>12800</v>
      </c>
      <c r="L12" s="17">
        <v>7800</v>
      </c>
      <c r="M12" s="19">
        <v>7800</v>
      </c>
      <c r="N12" s="17">
        <v>7800</v>
      </c>
      <c r="O12" s="17">
        <v>7800</v>
      </c>
      <c r="P12" s="17">
        <v>5800</v>
      </c>
      <c r="Q12" s="17">
        <v>5800</v>
      </c>
      <c r="R12" s="17">
        <v>8800</v>
      </c>
      <c r="S12" s="20">
        <v>2000</v>
      </c>
      <c r="T12" s="17">
        <v>5800</v>
      </c>
      <c r="U12" s="17">
        <v>12800</v>
      </c>
      <c r="V12" s="17">
        <v>15800</v>
      </c>
      <c r="W12" s="19">
        <v>11500</v>
      </c>
    </row>
    <row r="13" spans="1:27" ht="14.4" x14ac:dyDescent="0.3">
      <c r="A13" s="15" t="s">
        <v>89</v>
      </c>
      <c r="B13" s="16">
        <v>1500</v>
      </c>
      <c r="C13" s="27"/>
      <c r="D13" s="17">
        <v>3800</v>
      </c>
      <c r="E13" s="17">
        <v>4800</v>
      </c>
      <c r="F13" s="17">
        <v>3400</v>
      </c>
      <c r="G13" s="17">
        <v>3800</v>
      </c>
      <c r="H13" s="17">
        <v>5800</v>
      </c>
      <c r="I13" s="17">
        <v>8800</v>
      </c>
      <c r="J13" s="17">
        <v>3600</v>
      </c>
      <c r="K13" s="17">
        <v>3800</v>
      </c>
      <c r="L13" s="17">
        <v>12300</v>
      </c>
      <c r="M13" s="19">
        <v>12300</v>
      </c>
      <c r="N13" s="17">
        <v>12300</v>
      </c>
      <c r="O13" s="17">
        <v>13300</v>
      </c>
      <c r="P13" s="17">
        <v>13300</v>
      </c>
      <c r="Q13" s="17">
        <v>13300</v>
      </c>
      <c r="R13" s="17">
        <v>13300</v>
      </c>
      <c r="S13" s="17">
        <v>13300</v>
      </c>
      <c r="T13" s="17">
        <v>13300</v>
      </c>
      <c r="U13" s="17">
        <v>3800</v>
      </c>
      <c r="V13" s="17">
        <v>15800</v>
      </c>
      <c r="W13" s="19">
        <v>7800</v>
      </c>
    </row>
    <row r="14" spans="1:27" ht="14.4" x14ac:dyDescent="0.3">
      <c r="A14" s="15" t="s">
        <v>90</v>
      </c>
      <c r="B14" s="16">
        <v>1800</v>
      </c>
      <c r="C14" s="5"/>
      <c r="D14" s="28">
        <v>13500</v>
      </c>
      <c r="E14" s="28">
        <v>14000</v>
      </c>
      <c r="F14" s="28">
        <v>13500</v>
      </c>
      <c r="G14" s="28">
        <v>13500</v>
      </c>
      <c r="H14" s="28">
        <v>13500</v>
      </c>
      <c r="I14" s="28">
        <v>13500</v>
      </c>
      <c r="J14" s="28">
        <v>13500</v>
      </c>
      <c r="K14" s="28">
        <v>13000</v>
      </c>
      <c r="L14" s="28">
        <v>8200</v>
      </c>
      <c r="M14" s="29">
        <v>10500</v>
      </c>
      <c r="N14" s="28">
        <v>6000</v>
      </c>
      <c r="O14" s="28">
        <v>6000</v>
      </c>
      <c r="P14" s="30">
        <v>2000</v>
      </c>
      <c r="Q14" s="28">
        <v>8500</v>
      </c>
      <c r="R14" s="28">
        <v>8500</v>
      </c>
      <c r="S14" s="28">
        <v>8500</v>
      </c>
      <c r="T14" s="28">
        <v>5500</v>
      </c>
      <c r="U14" s="28">
        <v>13000</v>
      </c>
      <c r="V14" s="28">
        <v>16000</v>
      </c>
      <c r="W14" s="19">
        <v>13500</v>
      </c>
    </row>
    <row r="15" spans="1:27" ht="14.4" x14ac:dyDescent="0.3">
      <c r="A15" s="15" t="s">
        <v>91</v>
      </c>
      <c r="B15" s="16">
        <v>1800</v>
      </c>
      <c r="C15" s="5"/>
      <c r="D15" s="17">
        <v>12500</v>
      </c>
      <c r="E15" s="17">
        <v>13000</v>
      </c>
      <c r="F15" s="17">
        <v>12500</v>
      </c>
      <c r="G15" s="17">
        <v>12500</v>
      </c>
      <c r="H15" s="17">
        <v>12500</v>
      </c>
      <c r="I15" s="17">
        <v>13500</v>
      </c>
      <c r="J15" s="17">
        <v>12500</v>
      </c>
      <c r="K15" s="17">
        <v>12000</v>
      </c>
      <c r="L15" s="17">
        <v>7000</v>
      </c>
      <c r="M15" s="31">
        <v>2000</v>
      </c>
      <c r="N15" s="17">
        <v>8500</v>
      </c>
      <c r="O15" s="17">
        <v>8000</v>
      </c>
      <c r="P15" s="17">
        <v>9500</v>
      </c>
      <c r="Q15" s="17">
        <v>11000</v>
      </c>
      <c r="R15" s="17">
        <v>11000</v>
      </c>
      <c r="S15" s="17">
        <v>7000</v>
      </c>
      <c r="T15" s="17">
        <v>12000</v>
      </c>
      <c r="U15" s="17">
        <v>12000</v>
      </c>
      <c r="V15" s="17">
        <v>16000</v>
      </c>
      <c r="W15" s="19">
        <v>10000</v>
      </c>
    </row>
    <row r="16" spans="1:27" ht="14.4" x14ac:dyDescent="0.3">
      <c r="A16" s="15" t="s">
        <v>92</v>
      </c>
      <c r="B16" s="16">
        <v>1800</v>
      </c>
      <c r="C16" s="5"/>
      <c r="D16" s="17">
        <v>13500</v>
      </c>
      <c r="E16" s="17">
        <v>14000</v>
      </c>
      <c r="F16" s="17">
        <v>13500</v>
      </c>
      <c r="G16" s="17">
        <v>13500</v>
      </c>
      <c r="H16" s="17">
        <v>13500</v>
      </c>
      <c r="I16" s="17">
        <v>13000</v>
      </c>
      <c r="J16" s="17">
        <v>13500</v>
      </c>
      <c r="K16" s="17">
        <v>13000</v>
      </c>
      <c r="L16" s="17">
        <v>7000</v>
      </c>
      <c r="M16" s="19">
        <v>8000</v>
      </c>
      <c r="N16" s="17">
        <v>8000</v>
      </c>
      <c r="O16" s="17">
        <v>8000</v>
      </c>
      <c r="P16" s="17">
        <v>8000</v>
      </c>
      <c r="Q16" s="20">
        <v>2000</v>
      </c>
      <c r="R16" s="17">
        <v>4500</v>
      </c>
      <c r="S16" s="17">
        <v>8000</v>
      </c>
      <c r="T16" s="17">
        <v>8000</v>
      </c>
      <c r="U16" s="17">
        <v>13000</v>
      </c>
      <c r="V16" s="17">
        <v>16000</v>
      </c>
      <c r="W16" s="19">
        <v>10000</v>
      </c>
    </row>
    <row r="17" spans="1:23" ht="14.4" x14ac:dyDescent="0.3">
      <c r="A17" s="15" t="s">
        <v>93</v>
      </c>
      <c r="B17" s="16">
        <v>1800</v>
      </c>
      <c r="C17" s="5"/>
      <c r="D17" s="17">
        <v>12500</v>
      </c>
      <c r="E17" s="17">
        <v>12500</v>
      </c>
      <c r="F17" s="17">
        <v>12500</v>
      </c>
      <c r="G17" s="17">
        <v>12500</v>
      </c>
      <c r="H17" s="17">
        <v>12500</v>
      </c>
      <c r="I17" s="17">
        <v>8000</v>
      </c>
      <c r="J17" s="17">
        <v>12000</v>
      </c>
      <c r="K17" s="17">
        <v>12000</v>
      </c>
      <c r="L17" s="17">
        <v>8000</v>
      </c>
      <c r="M17" s="18">
        <v>7000</v>
      </c>
      <c r="N17" s="17">
        <v>12000</v>
      </c>
      <c r="O17" s="17">
        <v>8000</v>
      </c>
      <c r="P17" s="17">
        <v>8000</v>
      </c>
      <c r="Q17" s="17">
        <v>12000</v>
      </c>
      <c r="R17" s="17">
        <v>12000</v>
      </c>
      <c r="S17" s="17">
        <v>12000</v>
      </c>
      <c r="T17" s="17">
        <v>12000</v>
      </c>
      <c r="U17" s="17">
        <v>12000</v>
      </c>
      <c r="V17" s="17">
        <v>16000</v>
      </c>
      <c r="W17" s="19">
        <v>12500</v>
      </c>
    </row>
    <row r="18" spans="1:23" ht="14.4" x14ac:dyDescent="0.3">
      <c r="A18" s="15" t="s">
        <v>94</v>
      </c>
      <c r="B18" s="16">
        <v>1500</v>
      </c>
      <c r="C18" s="32"/>
      <c r="D18" s="17">
        <v>13300</v>
      </c>
      <c r="E18" s="17">
        <v>13300</v>
      </c>
      <c r="F18" s="17">
        <v>13300</v>
      </c>
      <c r="G18" s="17">
        <v>13300</v>
      </c>
      <c r="H18" s="17">
        <v>13300</v>
      </c>
      <c r="I18" s="17">
        <v>13300</v>
      </c>
      <c r="J18" s="17">
        <v>13300</v>
      </c>
      <c r="K18" s="17">
        <v>12800</v>
      </c>
      <c r="L18" s="17">
        <v>13300</v>
      </c>
      <c r="M18" s="19">
        <v>13300</v>
      </c>
      <c r="N18" s="17">
        <v>11800</v>
      </c>
      <c r="O18" s="17">
        <v>11800</v>
      </c>
      <c r="P18" s="17">
        <v>4800</v>
      </c>
      <c r="Q18" s="17">
        <v>3800</v>
      </c>
      <c r="R18" s="17">
        <v>3800</v>
      </c>
      <c r="S18" s="17">
        <v>4800</v>
      </c>
      <c r="T18" s="17">
        <v>4800</v>
      </c>
      <c r="U18" s="17">
        <v>12800</v>
      </c>
      <c r="V18" s="17">
        <v>15800</v>
      </c>
      <c r="W18" s="19">
        <v>13300</v>
      </c>
    </row>
    <row r="19" spans="1:23" ht="14.4" x14ac:dyDescent="0.3">
      <c r="A19" s="15" t="s">
        <v>95</v>
      </c>
      <c r="B19" s="16">
        <v>1800</v>
      </c>
      <c r="C19" s="5"/>
      <c r="D19" s="17">
        <v>12500</v>
      </c>
      <c r="E19" s="17">
        <v>13000</v>
      </c>
      <c r="F19" s="17">
        <v>12500</v>
      </c>
      <c r="G19" s="17">
        <v>12500</v>
      </c>
      <c r="H19" s="17">
        <v>12500</v>
      </c>
      <c r="I19" s="17">
        <v>12500</v>
      </c>
      <c r="J19" s="17">
        <v>12500</v>
      </c>
      <c r="K19" s="17">
        <v>12000</v>
      </c>
      <c r="L19" s="20">
        <v>2000</v>
      </c>
      <c r="M19" s="19">
        <v>10500</v>
      </c>
      <c r="N19" s="17">
        <v>10900</v>
      </c>
      <c r="O19" s="17">
        <v>13000</v>
      </c>
      <c r="P19" s="17">
        <v>13000</v>
      </c>
      <c r="Q19" s="17">
        <v>11000</v>
      </c>
      <c r="R19" s="17">
        <v>10000</v>
      </c>
      <c r="S19" s="17">
        <v>11000</v>
      </c>
      <c r="T19" s="17">
        <v>12000</v>
      </c>
      <c r="U19" s="17">
        <v>12000</v>
      </c>
      <c r="V19" s="17">
        <v>16000</v>
      </c>
      <c r="W19" s="19">
        <v>10000</v>
      </c>
    </row>
    <row r="20" spans="1:23" ht="14.4" x14ac:dyDescent="0.3">
      <c r="A20" s="26" t="s">
        <v>96</v>
      </c>
      <c r="B20" s="33">
        <v>1500</v>
      </c>
      <c r="C20" s="5"/>
      <c r="D20" s="17">
        <v>13300</v>
      </c>
      <c r="E20" s="17">
        <v>13800</v>
      </c>
      <c r="F20" s="17">
        <v>13300</v>
      </c>
      <c r="G20" s="17">
        <v>13300</v>
      </c>
      <c r="H20" s="17">
        <v>13300</v>
      </c>
      <c r="I20" s="17">
        <v>13300</v>
      </c>
      <c r="J20" s="17">
        <v>13300</v>
      </c>
      <c r="K20" s="17">
        <v>12800</v>
      </c>
      <c r="L20" s="17">
        <v>10800</v>
      </c>
      <c r="M20" s="19">
        <v>7800</v>
      </c>
      <c r="N20" s="17">
        <v>10800</v>
      </c>
      <c r="O20" s="17">
        <v>5800</v>
      </c>
      <c r="P20" s="17">
        <v>5800</v>
      </c>
      <c r="Q20" s="17">
        <v>3800</v>
      </c>
      <c r="R20" s="20">
        <v>2000</v>
      </c>
      <c r="S20" s="17">
        <v>5300</v>
      </c>
      <c r="T20" s="17">
        <v>3800</v>
      </c>
      <c r="U20" s="17">
        <v>12800</v>
      </c>
      <c r="V20" s="17">
        <v>15800</v>
      </c>
      <c r="W20" s="19">
        <v>13300</v>
      </c>
    </row>
    <row r="21" spans="1:23" ht="15.75" customHeight="1" x14ac:dyDescent="0.3">
      <c r="A21" s="15" t="s">
        <v>97</v>
      </c>
      <c r="B21" s="16">
        <v>1500</v>
      </c>
      <c r="C21" s="5"/>
      <c r="D21" s="17">
        <v>2800</v>
      </c>
      <c r="E21" s="17">
        <v>5300</v>
      </c>
      <c r="F21" s="17">
        <v>3300</v>
      </c>
      <c r="G21" s="25">
        <v>3600</v>
      </c>
      <c r="H21" s="17">
        <v>7800</v>
      </c>
      <c r="I21" s="17">
        <v>12300</v>
      </c>
      <c r="J21" s="17">
        <v>2800</v>
      </c>
      <c r="K21" s="17">
        <v>3800</v>
      </c>
      <c r="L21" s="17">
        <v>12300</v>
      </c>
      <c r="M21" s="19">
        <v>12300</v>
      </c>
      <c r="N21" s="17">
        <v>12300</v>
      </c>
      <c r="O21" s="17">
        <v>13300</v>
      </c>
      <c r="P21" s="17">
        <v>13300</v>
      </c>
      <c r="Q21" s="17">
        <v>13300</v>
      </c>
      <c r="R21" s="17">
        <v>13300</v>
      </c>
      <c r="S21" s="17">
        <v>13300</v>
      </c>
      <c r="T21" s="17">
        <v>13300</v>
      </c>
      <c r="U21" s="17">
        <v>3800</v>
      </c>
      <c r="V21" s="17">
        <v>15800</v>
      </c>
      <c r="W21" s="19">
        <v>7800</v>
      </c>
    </row>
    <row r="22" spans="1:23" ht="15.75" customHeight="1" x14ac:dyDescent="0.3">
      <c r="A22" s="15" t="s">
        <v>98</v>
      </c>
      <c r="B22" s="16">
        <v>1500</v>
      </c>
      <c r="C22" s="5"/>
      <c r="D22" s="17">
        <v>11800</v>
      </c>
      <c r="E22" s="17">
        <v>12800</v>
      </c>
      <c r="F22" s="17">
        <v>11800</v>
      </c>
      <c r="G22" s="17">
        <v>11800</v>
      </c>
      <c r="H22" s="25">
        <v>11800</v>
      </c>
      <c r="I22" s="20">
        <v>2000</v>
      </c>
      <c r="J22" s="17">
        <v>13800</v>
      </c>
      <c r="K22" s="17">
        <v>11800</v>
      </c>
      <c r="L22" s="17">
        <v>15800</v>
      </c>
      <c r="M22" s="19">
        <v>15800</v>
      </c>
      <c r="N22" s="17">
        <v>15800</v>
      </c>
      <c r="O22" s="17">
        <v>16800</v>
      </c>
      <c r="P22" s="17">
        <v>16800</v>
      </c>
      <c r="Q22" s="17">
        <v>16800</v>
      </c>
      <c r="R22" s="17">
        <v>16800</v>
      </c>
      <c r="S22" s="17">
        <v>16800</v>
      </c>
      <c r="T22" s="17">
        <v>16800</v>
      </c>
      <c r="U22" s="17">
        <v>11800</v>
      </c>
      <c r="V22" s="17">
        <v>15800</v>
      </c>
      <c r="W22" s="19">
        <v>12300</v>
      </c>
    </row>
    <row r="23" spans="1:23" ht="15.75" customHeight="1" x14ac:dyDescent="0.3">
      <c r="A23" s="15" t="s">
        <v>99</v>
      </c>
      <c r="B23" s="16">
        <v>2200</v>
      </c>
      <c r="C23" s="23"/>
      <c r="D23" s="17">
        <v>4300</v>
      </c>
      <c r="E23" s="17">
        <v>7300</v>
      </c>
      <c r="F23" s="17">
        <v>3800</v>
      </c>
      <c r="G23" s="17">
        <v>3300</v>
      </c>
      <c r="H23" s="17">
        <v>8300</v>
      </c>
      <c r="I23" s="17">
        <v>9300</v>
      </c>
      <c r="J23" s="17">
        <v>4500</v>
      </c>
      <c r="K23" s="17">
        <v>3080</v>
      </c>
      <c r="L23" s="17">
        <v>12800</v>
      </c>
      <c r="M23" s="19">
        <v>12800</v>
      </c>
      <c r="N23" s="17">
        <v>12800</v>
      </c>
      <c r="O23" s="17">
        <v>13800</v>
      </c>
      <c r="P23" s="17">
        <v>13800</v>
      </c>
      <c r="Q23" s="17">
        <v>13800</v>
      </c>
      <c r="R23" s="17">
        <v>13800</v>
      </c>
      <c r="S23" s="17">
        <v>13800</v>
      </c>
      <c r="T23" s="17">
        <v>13800</v>
      </c>
      <c r="U23" s="17">
        <v>3080</v>
      </c>
      <c r="V23" s="17">
        <v>16300</v>
      </c>
      <c r="W23" s="19">
        <v>10300</v>
      </c>
    </row>
    <row r="24" spans="1:23" ht="15.75" customHeight="1" x14ac:dyDescent="0.3">
      <c r="A24" s="15" t="s">
        <v>100</v>
      </c>
      <c r="B24" s="16">
        <v>2200</v>
      </c>
      <c r="C24" s="5"/>
      <c r="D24" s="17">
        <v>4300</v>
      </c>
      <c r="E24" s="17">
        <v>7300</v>
      </c>
      <c r="F24" s="17">
        <v>3600</v>
      </c>
      <c r="G24" s="17">
        <v>3300</v>
      </c>
      <c r="H24" s="17">
        <v>8300</v>
      </c>
      <c r="I24" s="17">
        <v>9300</v>
      </c>
      <c r="J24" s="17">
        <v>3700</v>
      </c>
      <c r="K24" s="20">
        <v>1140</v>
      </c>
      <c r="L24" s="17">
        <v>12300</v>
      </c>
      <c r="M24" s="19">
        <v>12300</v>
      </c>
      <c r="N24" s="17">
        <v>12300</v>
      </c>
      <c r="O24" s="17">
        <v>13800</v>
      </c>
      <c r="P24" s="17">
        <v>13800</v>
      </c>
      <c r="Q24" s="17">
        <v>13800</v>
      </c>
      <c r="R24" s="17">
        <v>13800</v>
      </c>
      <c r="S24" s="17">
        <v>13800</v>
      </c>
      <c r="T24" s="17">
        <v>13800</v>
      </c>
      <c r="U24" s="20">
        <v>1140</v>
      </c>
      <c r="V24" s="17">
        <v>16300</v>
      </c>
      <c r="W24" s="19">
        <v>10300</v>
      </c>
    </row>
    <row r="25" spans="1:23" ht="15.75" customHeight="1" x14ac:dyDescent="0.3">
      <c r="A25" s="15" t="s">
        <v>101</v>
      </c>
      <c r="B25" s="16">
        <v>1800</v>
      </c>
      <c r="C25" s="23"/>
      <c r="D25" s="17">
        <v>5500</v>
      </c>
      <c r="E25" s="17">
        <v>6000</v>
      </c>
      <c r="F25" s="17">
        <v>7000</v>
      </c>
      <c r="G25" s="17">
        <v>7000</v>
      </c>
      <c r="H25" s="17">
        <v>7500</v>
      </c>
      <c r="I25" s="17">
        <v>9000</v>
      </c>
      <c r="J25" s="17">
        <v>4000</v>
      </c>
      <c r="K25" s="17">
        <v>5500</v>
      </c>
      <c r="L25" s="17">
        <v>13500</v>
      </c>
      <c r="M25" s="19">
        <v>13500</v>
      </c>
      <c r="N25" s="17">
        <v>13500</v>
      </c>
      <c r="O25" s="17">
        <v>14500</v>
      </c>
      <c r="P25" s="17">
        <v>14500</v>
      </c>
      <c r="Q25" s="17">
        <v>14500</v>
      </c>
      <c r="R25" s="17">
        <v>14500</v>
      </c>
      <c r="S25" s="17">
        <v>14500</v>
      </c>
      <c r="T25" s="17">
        <v>14500</v>
      </c>
      <c r="U25" s="17">
        <v>5500</v>
      </c>
      <c r="V25" s="17">
        <v>17000</v>
      </c>
      <c r="W25" s="19">
        <v>7500</v>
      </c>
    </row>
    <row r="26" spans="1:23" ht="15.75" customHeight="1" x14ac:dyDescent="0.3">
      <c r="A26" s="15" t="s">
        <v>102</v>
      </c>
      <c r="B26" s="16">
        <v>1800</v>
      </c>
      <c r="C26" s="5"/>
      <c r="D26" s="17">
        <v>2200</v>
      </c>
      <c r="E26" s="17">
        <v>4000</v>
      </c>
      <c r="F26" s="17">
        <v>3100</v>
      </c>
      <c r="G26" s="17">
        <v>3500</v>
      </c>
      <c r="H26" s="17">
        <v>7500</v>
      </c>
      <c r="I26" s="17">
        <v>7000</v>
      </c>
      <c r="J26" s="20">
        <v>2000</v>
      </c>
      <c r="K26" s="17">
        <v>3400</v>
      </c>
      <c r="L26" s="17">
        <v>13000</v>
      </c>
      <c r="M26" s="19">
        <v>11000</v>
      </c>
      <c r="N26" s="17">
        <v>15000</v>
      </c>
      <c r="O26" s="17">
        <v>9400</v>
      </c>
      <c r="P26" s="17">
        <v>11000</v>
      </c>
      <c r="Q26" s="17">
        <v>14000</v>
      </c>
      <c r="R26" s="17">
        <v>13500</v>
      </c>
      <c r="S26" s="17">
        <v>15000</v>
      </c>
      <c r="T26" s="17">
        <v>9000</v>
      </c>
      <c r="U26" s="17">
        <v>3400</v>
      </c>
      <c r="V26" s="17">
        <v>11000</v>
      </c>
      <c r="W26" s="19">
        <v>7000</v>
      </c>
    </row>
    <row r="27" spans="1:23" ht="15.75" customHeight="1" x14ac:dyDescent="0.3">
      <c r="A27" s="15" t="s">
        <v>48</v>
      </c>
      <c r="B27" s="16">
        <v>2200</v>
      </c>
      <c r="C27" s="5"/>
      <c r="D27" s="17">
        <v>4300</v>
      </c>
      <c r="E27" s="17">
        <v>7300</v>
      </c>
      <c r="F27" s="17">
        <v>3600</v>
      </c>
      <c r="G27" s="17">
        <v>3300</v>
      </c>
      <c r="H27" s="17">
        <v>8300</v>
      </c>
      <c r="I27" s="17">
        <v>9300</v>
      </c>
      <c r="J27" s="17">
        <v>3700</v>
      </c>
      <c r="K27" s="20">
        <v>1140</v>
      </c>
      <c r="L27" s="17">
        <v>12300</v>
      </c>
      <c r="M27" s="19">
        <v>12300</v>
      </c>
      <c r="N27" s="17">
        <v>12300</v>
      </c>
      <c r="O27" s="17">
        <v>13800</v>
      </c>
      <c r="P27" s="17">
        <v>13800</v>
      </c>
      <c r="Q27" s="17">
        <v>13800</v>
      </c>
      <c r="R27" s="17">
        <v>13800</v>
      </c>
      <c r="S27" s="17">
        <v>13800</v>
      </c>
      <c r="T27" s="17">
        <v>13800</v>
      </c>
      <c r="U27" s="20">
        <v>1140</v>
      </c>
      <c r="V27" s="17">
        <v>16300</v>
      </c>
      <c r="W27" s="19">
        <v>10300</v>
      </c>
    </row>
    <row r="28" spans="1:23" ht="15.75" customHeight="1" x14ac:dyDescent="0.3">
      <c r="A28" s="15" t="s">
        <v>103</v>
      </c>
      <c r="B28" s="16">
        <v>1800</v>
      </c>
      <c r="C28" s="5"/>
      <c r="D28" s="17">
        <v>12500</v>
      </c>
      <c r="E28" s="17">
        <v>12500</v>
      </c>
      <c r="F28" s="17">
        <v>12500</v>
      </c>
      <c r="G28" s="17">
        <v>12500</v>
      </c>
      <c r="H28" s="17">
        <v>12500</v>
      </c>
      <c r="I28" s="17">
        <v>8000</v>
      </c>
      <c r="J28" s="17">
        <v>12000</v>
      </c>
      <c r="K28" s="17">
        <v>12000</v>
      </c>
      <c r="L28" s="17">
        <v>8000</v>
      </c>
      <c r="M28" s="18">
        <v>7000</v>
      </c>
      <c r="N28" s="17">
        <v>12000</v>
      </c>
      <c r="O28" s="17">
        <v>8000</v>
      </c>
      <c r="P28" s="17">
        <v>8000</v>
      </c>
      <c r="Q28" s="17">
        <v>12000</v>
      </c>
      <c r="R28" s="17">
        <v>12000</v>
      </c>
      <c r="S28" s="17">
        <v>12000</v>
      </c>
      <c r="T28" s="17">
        <v>12000</v>
      </c>
      <c r="U28" s="17">
        <v>12000</v>
      </c>
      <c r="V28" s="17">
        <v>16000</v>
      </c>
      <c r="W28" s="19">
        <v>12500</v>
      </c>
    </row>
    <row r="29" spans="1:23" ht="15.75" customHeight="1" x14ac:dyDescent="0.3">
      <c r="A29" s="15" t="s">
        <v>104</v>
      </c>
      <c r="B29" s="16">
        <v>1500</v>
      </c>
      <c r="C29" s="5"/>
      <c r="D29" s="17">
        <v>4000</v>
      </c>
      <c r="E29" s="17">
        <v>5300</v>
      </c>
      <c r="F29" s="17">
        <v>3300</v>
      </c>
      <c r="G29" s="17">
        <v>3600</v>
      </c>
      <c r="H29" s="25">
        <v>5000</v>
      </c>
      <c r="I29" s="25">
        <v>6000</v>
      </c>
      <c r="J29" s="17">
        <v>3400</v>
      </c>
      <c r="K29" s="17">
        <v>3200</v>
      </c>
      <c r="L29" s="17">
        <v>12300</v>
      </c>
      <c r="M29" s="19">
        <v>12300</v>
      </c>
      <c r="N29" s="17">
        <v>12300</v>
      </c>
      <c r="O29" s="17">
        <v>13300</v>
      </c>
      <c r="P29" s="17">
        <v>13300</v>
      </c>
      <c r="Q29" s="17">
        <v>13300</v>
      </c>
      <c r="R29" s="17">
        <v>13300</v>
      </c>
      <c r="S29" s="17">
        <v>13300</v>
      </c>
      <c r="T29" s="17">
        <v>13300</v>
      </c>
      <c r="U29" s="17">
        <v>3200</v>
      </c>
      <c r="V29" s="17">
        <v>10800</v>
      </c>
      <c r="W29" s="19">
        <v>6800</v>
      </c>
    </row>
    <row r="30" spans="1:23" ht="15.75" customHeight="1" x14ac:dyDescent="0.3">
      <c r="A30" s="15" t="s">
        <v>82</v>
      </c>
      <c r="B30" s="16">
        <v>2200</v>
      </c>
      <c r="C30" s="5"/>
      <c r="D30" s="28">
        <v>13800</v>
      </c>
      <c r="E30" s="28">
        <v>13800</v>
      </c>
      <c r="F30" s="28">
        <v>13800</v>
      </c>
      <c r="G30" s="28">
        <v>12300</v>
      </c>
      <c r="H30" s="30">
        <v>12300</v>
      </c>
      <c r="I30" s="28">
        <v>13300</v>
      </c>
      <c r="J30" s="34">
        <v>13800</v>
      </c>
      <c r="K30" s="28">
        <v>13300</v>
      </c>
      <c r="L30" s="28">
        <v>12300</v>
      </c>
      <c r="M30" s="29">
        <v>12300</v>
      </c>
      <c r="N30" s="28">
        <v>12300</v>
      </c>
      <c r="O30" s="28">
        <v>13300</v>
      </c>
      <c r="P30" s="28">
        <v>13300</v>
      </c>
      <c r="Q30" s="28">
        <v>13300</v>
      </c>
      <c r="R30" s="28">
        <v>13300</v>
      </c>
      <c r="S30" s="28">
        <v>13300</v>
      </c>
      <c r="T30" s="28">
        <v>13300</v>
      </c>
      <c r="U30" s="28">
        <v>13300</v>
      </c>
      <c r="V30" s="28">
        <v>16300</v>
      </c>
      <c r="W30" s="31">
        <v>2000</v>
      </c>
    </row>
    <row r="31" spans="1:23" ht="15.75" customHeight="1" x14ac:dyDescent="0.3">
      <c r="A31" s="15" t="s">
        <v>105</v>
      </c>
      <c r="B31" s="16">
        <v>1500</v>
      </c>
      <c r="C31" s="5"/>
      <c r="D31" s="17">
        <v>3800</v>
      </c>
      <c r="E31" s="17">
        <v>4800</v>
      </c>
      <c r="F31" s="20">
        <v>2000</v>
      </c>
      <c r="G31" s="17">
        <v>3600</v>
      </c>
      <c r="H31" s="17">
        <v>7800</v>
      </c>
      <c r="I31" s="17">
        <v>8800</v>
      </c>
      <c r="J31" s="17">
        <v>3400</v>
      </c>
      <c r="K31" s="17">
        <v>3100</v>
      </c>
      <c r="L31" s="17">
        <v>12300</v>
      </c>
      <c r="M31" s="19">
        <v>12300</v>
      </c>
      <c r="N31" s="17">
        <v>12300</v>
      </c>
      <c r="O31" s="17">
        <v>13300</v>
      </c>
      <c r="P31" s="17">
        <v>13300</v>
      </c>
      <c r="Q31" s="17">
        <v>13300</v>
      </c>
      <c r="R31" s="17">
        <v>13300</v>
      </c>
      <c r="S31" s="17">
        <v>13300</v>
      </c>
      <c r="T31" s="17">
        <v>13300</v>
      </c>
      <c r="U31" s="17">
        <v>3100</v>
      </c>
      <c r="V31" s="17">
        <v>15800</v>
      </c>
      <c r="W31" s="19">
        <v>7800</v>
      </c>
    </row>
    <row r="32" spans="1:23" ht="15.75" customHeight="1" x14ac:dyDescent="0.3">
      <c r="A32" s="15" t="s">
        <v>106</v>
      </c>
      <c r="B32" s="16">
        <v>1500</v>
      </c>
      <c r="C32" s="23"/>
      <c r="D32" s="17">
        <v>3800</v>
      </c>
      <c r="E32" s="17">
        <v>4800</v>
      </c>
      <c r="F32" s="17">
        <v>3300</v>
      </c>
      <c r="G32" s="17">
        <v>3800</v>
      </c>
      <c r="H32" s="17">
        <v>8800</v>
      </c>
      <c r="I32" s="17">
        <v>6300</v>
      </c>
      <c r="J32" s="17">
        <v>3800</v>
      </c>
      <c r="K32" s="17">
        <v>4100</v>
      </c>
      <c r="L32" s="17">
        <v>12300</v>
      </c>
      <c r="M32" s="19">
        <v>12300</v>
      </c>
      <c r="N32" s="17">
        <v>12300</v>
      </c>
      <c r="O32" s="17">
        <v>13300</v>
      </c>
      <c r="P32" s="17">
        <v>13300</v>
      </c>
      <c r="Q32" s="17">
        <v>13300</v>
      </c>
      <c r="R32" s="17">
        <v>13300</v>
      </c>
      <c r="S32" s="17">
        <v>13300</v>
      </c>
      <c r="T32" s="17">
        <v>13300</v>
      </c>
      <c r="U32" s="17">
        <v>4100</v>
      </c>
      <c r="V32" s="17">
        <v>15800</v>
      </c>
      <c r="W32" s="19">
        <v>8800</v>
      </c>
    </row>
    <row r="33" spans="1:23" ht="15.75" customHeight="1" x14ac:dyDescent="0.3">
      <c r="A33" s="15" t="s">
        <v>107</v>
      </c>
      <c r="B33" s="16">
        <v>1800</v>
      </c>
      <c r="C33" s="5"/>
      <c r="D33" s="17">
        <v>12500</v>
      </c>
      <c r="E33" s="17">
        <v>12500</v>
      </c>
      <c r="F33" s="17">
        <v>12500</v>
      </c>
      <c r="G33" s="17">
        <v>12500</v>
      </c>
      <c r="H33" s="17">
        <v>12500</v>
      </c>
      <c r="I33" s="17">
        <v>8000</v>
      </c>
      <c r="J33" s="17">
        <v>12000</v>
      </c>
      <c r="K33" s="17">
        <v>12000</v>
      </c>
      <c r="L33" s="17">
        <v>8000</v>
      </c>
      <c r="M33" s="18">
        <v>7000</v>
      </c>
      <c r="N33" s="17">
        <v>12000</v>
      </c>
      <c r="O33" s="17">
        <v>8000</v>
      </c>
      <c r="P33" s="17">
        <v>8000</v>
      </c>
      <c r="Q33" s="17">
        <v>12000</v>
      </c>
      <c r="R33" s="17">
        <v>12000</v>
      </c>
      <c r="S33" s="17">
        <v>12000</v>
      </c>
      <c r="T33" s="17">
        <v>12000</v>
      </c>
      <c r="U33" s="17">
        <v>12000</v>
      </c>
      <c r="V33" s="17">
        <v>16000</v>
      </c>
      <c r="W33" s="19">
        <v>12500</v>
      </c>
    </row>
    <row r="34" spans="1:23" ht="15.75" customHeight="1" x14ac:dyDescent="0.3">
      <c r="A34" s="15" t="s">
        <v>108</v>
      </c>
      <c r="B34" s="16">
        <v>2200</v>
      </c>
      <c r="C34" s="23"/>
      <c r="D34" s="17">
        <v>3800</v>
      </c>
      <c r="E34" s="17">
        <v>5300</v>
      </c>
      <c r="F34" s="17">
        <v>3700</v>
      </c>
      <c r="G34" s="17">
        <v>3800</v>
      </c>
      <c r="H34" s="17">
        <v>7800</v>
      </c>
      <c r="I34" s="17">
        <v>8300</v>
      </c>
      <c r="J34" s="17">
        <v>3800</v>
      </c>
      <c r="K34" s="17">
        <v>2800</v>
      </c>
      <c r="L34" s="17">
        <v>12800</v>
      </c>
      <c r="M34" s="19">
        <v>12800</v>
      </c>
      <c r="N34" s="17">
        <v>12800</v>
      </c>
      <c r="O34" s="17">
        <v>13800</v>
      </c>
      <c r="P34" s="17">
        <v>13800</v>
      </c>
      <c r="Q34" s="17">
        <v>13800</v>
      </c>
      <c r="R34" s="17">
        <v>13800</v>
      </c>
      <c r="S34" s="17">
        <v>13800</v>
      </c>
      <c r="T34" s="17">
        <v>13800</v>
      </c>
      <c r="U34" s="17">
        <v>2800</v>
      </c>
      <c r="V34" s="17">
        <v>16300</v>
      </c>
      <c r="W34" s="19">
        <v>7800</v>
      </c>
    </row>
    <row r="35" spans="1:23" ht="15.75" customHeight="1" x14ac:dyDescent="0.3">
      <c r="A35" s="15" t="s">
        <v>109</v>
      </c>
      <c r="B35" s="16">
        <v>1500</v>
      </c>
      <c r="C35" s="5"/>
      <c r="D35" s="17">
        <v>12300</v>
      </c>
      <c r="E35" s="17">
        <v>12300</v>
      </c>
      <c r="F35" s="17">
        <v>11800</v>
      </c>
      <c r="G35" s="17">
        <v>11800</v>
      </c>
      <c r="H35" s="17">
        <v>12300</v>
      </c>
      <c r="I35" s="17">
        <v>13300</v>
      </c>
      <c r="J35" s="17">
        <v>12300</v>
      </c>
      <c r="K35" s="17">
        <v>11800</v>
      </c>
      <c r="L35" s="17">
        <v>8800</v>
      </c>
      <c r="M35" s="19">
        <v>8800</v>
      </c>
      <c r="N35" s="20">
        <v>2000</v>
      </c>
      <c r="O35" s="17">
        <v>10800</v>
      </c>
      <c r="P35" s="17">
        <v>10800</v>
      </c>
      <c r="Q35" s="17">
        <v>10800</v>
      </c>
      <c r="R35" s="17">
        <v>10800</v>
      </c>
      <c r="S35" s="17">
        <v>6800</v>
      </c>
      <c r="T35" s="17">
        <v>12800</v>
      </c>
      <c r="U35" s="17">
        <v>11800</v>
      </c>
      <c r="V35" s="17">
        <v>15800</v>
      </c>
      <c r="W35" s="19">
        <v>11800</v>
      </c>
    </row>
    <row r="36" spans="1:23" ht="15.75" customHeight="1" x14ac:dyDescent="0.3">
      <c r="A36" s="15" t="s">
        <v>110</v>
      </c>
      <c r="B36" s="16">
        <v>2200</v>
      </c>
      <c r="C36" s="5"/>
      <c r="D36" s="17">
        <v>4300</v>
      </c>
      <c r="E36" s="17">
        <v>7300</v>
      </c>
      <c r="F36" s="17">
        <v>3800</v>
      </c>
      <c r="G36" s="17">
        <v>3300</v>
      </c>
      <c r="H36" s="17">
        <v>8300</v>
      </c>
      <c r="I36" s="17">
        <v>9300</v>
      </c>
      <c r="J36" s="17">
        <v>4500</v>
      </c>
      <c r="K36" s="25">
        <v>3080</v>
      </c>
      <c r="L36" s="17">
        <v>12800</v>
      </c>
      <c r="M36" s="19">
        <v>12800</v>
      </c>
      <c r="N36" s="17">
        <v>12800</v>
      </c>
      <c r="O36" s="17">
        <v>13800</v>
      </c>
      <c r="P36" s="17">
        <v>13800</v>
      </c>
      <c r="Q36" s="17">
        <v>13800</v>
      </c>
      <c r="R36" s="17">
        <v>13800</v>
      </c>
      <c r="S36" s="17">
        <v>13800</v>
      </c>
      <c r="T36" s="17">
        <v>13800</v>
      </c>
      <c r="U36" s="25">
        <v>3080</v>
      </c>
      <c r="V36" s="17">
        <v>16300</v>
      </c>
      <c r="W36" s="19">
        <v>10300</v>
      </c>
    </row>
    <row r="37" spans="1:23" ht="15.75" customHeight="1" x14ac:dyDescent="0.3">
      <c r="A37" s="15" t="s">
        <v>111</v>
      </c>
      <c r="B37" s="16">
        <v>1800</v>
      </c>
      <c r="C37" s="23"/>
      <c r="D37" s="17">
        <v>12500</v>
      </c>
      <c r="E37" s="17">
        <v>13000</v>
      </c>
      <c r="F37" s="17">
        <v>12500</v>
      </c>
      <c r="G37" s="17">
        <v>12500</v>
      </c>
      <c r="H37" s="17">
        <v>12500</v>
      </c>
      <c r="I37" s="17">
        <v>12000</v>
      </c>
      <c r="J37" s="17">
        <v>12500</v>
      </c>
      <c r="K37" s="17">
        <v>12000</v>
      </c>
      <c r="L37" s="17">
        <v>13500</v>
      </c>
      <c r="M37" s="19">
        <v>3000</v>
      </c>
      <c r="N37" s="17">
        <v>7500</v>
      </c>
      <c r="O37" s="17">
        <v>13000</v>
      </c>
      <c r="P37" s="17">
        <v>10500</v>
      </c>
      <c r="Q37" s="17">
        <v>13000</v>
      </c>
      <c r="R37" s="17">
        <v>13000</v>
      </c>
      <c r="S37" s="17">
        <v>11000</v>
      </c>
      <c r="T37" s="17">
        <v>14000</v>
      </c>
      <c r="U37" s="17">
        <v>12000</v>
      </c>
      <c r="V37" s="17">
        <v>16000</v>
      </c>
      <c r="W37" s="19">
        <v>12500</v>
      </c>
    </row>
    <row r="38" spans="1:23" ht="15.75" customHeight="1" x14ac:dyDescent="0.3">
      <c r="A38" s="15" t="s">
        <v>112</v>
      </c>
      <c r="B38" s="16">
        <v>2200</v>
      </c>
      <c r="C38" s="23"/>
      <c r="D38" s="17">
        <v>3800</v>
      </c>
      <c r="E38" s="17">
        <v>5300</v>
      </c>
      <c r="F38" s="17">
        <v>3700</v>
      </c>
      <c r="G38" s="17">
        <v>3800</v>
      </c>
      <c r="H38" s="17">
        <v>7800</v>
      </c>
      <c r="I38" s="17">
        <v>8300</v>
      </c>
      <c r="J38" s="17">
        <v>3800</v>
      </c>
      <c r="K38" s="17">
        <v>2800</v>
      </c>
      <c r="L38" s="17">
        <v>12800</v>
      </c>
      <c r="M38" s="19">
        <v>12800</v>
      </c>
      <c r="N38" s="17">
        <v>12800</v>
      </c>
      <c r="O38" s="17">
        <v>13800</v>
      </c>
      <c r="P38" s="17">
        <v>13800</v>
      </c>
      <c r="Q38" s="17">
        <v>13800</v>
      </c>
      <c r="R38" s="17">
        <v>13800</v>
      </c>
      <c r="S38" s="17">
        <v>13800</v>
      </c>
      <c r="T38" s="17">
        <v>13800</v>
      </c>
      <c r="U38" s="17">
        <v>2800</v>
      </c>
      <c r="V38" s="17">
        <v>16300</v>
      </c>
      <c r="W38" s="19">
        <v>7800</v>
      </c>
    </row>
    <row r="39" spans="1:23" ht="15.75" customHeight="1" x14ac:dyDescent="0.3">
      <c r="A39" s="15" t="s">
        <v>113</v>
      </c>
      <c r="B39" s="16">
        <v>2200</v>
      </c>
      <c r="C39" s="23"/>
      <c r="D39" s="17">
        <v>4300</v>
      </c>
      <c r="E39" s="17">
        <v>7300</v>
      </c>
      <c r="F39" s="17">
        <v>3800</v>
      </c>
      <c r="G39" s="17">
        <v>3300</v>
      </c>
      <c r="H39" s="17">
        <v>8300</v>
      </c>
      <c r="I39" s="17">
        <v>9300</v>
      </c>
      <c r="J39" s="17">
        <v>4500</v>
      </c>
      <c r="K39" s="17">
        <v>2980</v>
      </c>
      <c r="L39" s="17">
        <v>12800</v>
      </c>
      <c r="M39" s="19">
        <v>12800</v>
      </c>
      <c r="N39" s="17">
        <v>12800</v>
      </c>
      <c r="O39" s="17">
        <v>13800</v>
      </c>
      <c r="P39" s="17">
        <v>13800</v>
      </c>
      <c r="Q39" s="17">
        <v>13800</v>
      </c>
      <c r="R39" s="17">
        <v>13800</v>
      </c>
      <c r="S39" s="17">
        <v>13800</v>
      </c>
      <c r="T39" s="17">
        <v>13800</v>
      </c>
      <c r="U39" s="17">
        <v>2980</v>
      </c>
      <c r="V39" s="17">
        <v>16300</v>
      </c>
      <c r="W39" s="19">
        <v>10300</v>
      </c>
    </row>
    <row r="40" spans="1:23" ht="15.75" customHeight="1" x14ac:dyDescent="0.3">
      <c r="A40" s="15" t="s">
        <v>114</v>
      </c>
      <c r="B40" s="16">
        <v>1500</v>
      </c>
      <c r="C40" s="5"/>
      <c r="D40" s="17">
        <v>3800</v>
      </c>
      <c r="E40" s="20">
        <v>2000</v>
      </c>
      <c r="F40" s="17">
        <v>3800</v>
      </c>
      <c r="G40" s="17">
        <v>3800</v>
      </c>
      <c r="H40" s="17">
        <v>7300</v>
      </c>
      <c r="I40" s="17">
        <v>7300</v>
      </c>
      <c r="J40" s="17">
        <v>3300</v>
      </c>
      <c r="K40" s="17">
        <v>5800</v>
      </c>
      <c r="L40" s="17">
        <v>13800</v>
      </c>
      <c r="M40" s="19">
        <v>13800</v>
      </c>
      <c r="N40" s="17">
        <v>13800</v>
      </c>
      <c r="O40" s="17">
        <v>14800</v>
      </c>
      <c r="P40" s="17">
        <v>14800</v>
      </c>
      <c r="Q40" s="17">
        <v>14800</v>
      </c>
      <c r="R40" s="17">
        <v>14800</v>
      </c>
      <c r="S40" s="17">
        <v>14800</v>
      </c>
      <c r="T40" s="17">
        <v>14800</v>
      </c>
      <c r="U40" s="17">
        <v>5800</v>
      </c>
      <c r="V40" s="17">
        <v>2800</v>
      </c>
      <c r="W40" s="19">
        <v>7300</v>
      </c>
    </row>
    <row r="41" spans="1:23" ht="15.75" customHeight="1" x14ac:dyDescent="0.3">
      <c r="A41" s="15" t="s">
        <v>115</v>
      </c>
      <c r="B41" s="16">
        <v>1500</v>
      </c>
      <c r="C41" s="23"/>
      <c r="D41" s="17">
        <v>3800</v>
      </c>
      <c r="E41" s="17">
        <v>4800</v>
      </c>
      <c r="F41" s="17">
        <v>3300</v>
      </c>
      <c r="G41" s="17">
        <v>5300</v>
      </c>
      <c r="H41" s="17">
        <v>8800</v>
      </c>
      <c r="I41" s="17">
        <v>6300</v>
      </c>
      <c r="J41" s="17">
        <v>3800</v>
      </c>
      <c r="K41" s="17">
        <v>4100</v>
      </c>
      <c r="L41" s="17">
        <v>12300</v>
      </c>
      <c r="M41" s="19">
        <v>12300</v>
      </c>
      <c r="N41" s="17">
        <v>12300</v>
      </c>
      <c r="O41" s="17">
        <v>14800</v>
      </c>
      <c r="P41" s="17">
        <v>14800</v>
      </c>
      <c r="Q41" s="17">
        <v>14800</v>
      </c>
      <c r="R41" s="17">
        <v>14800</v>
      </c>
      <c r="S41" s="17">
        <v>14800</v>
      </c>
      <c r="T41" s="17">
        <v>14800</v>
      </c>
      <c r="U41" s="17">
        <v>4100</v>
      </c>
      <c r="V41" s="17">
        <v>15800</v>
      </c>
      <c r="W41" s="19">
        <v>9800</v>
      </c>
    </row>
    <row r="42" spans="1:23" ht="15.75" customHeight="1" x14ac:dyDescent="0.3">
      <c r="A42" s="35" t="s">
        <v>116</v>
      </c>
      <c r="B42" s="36">
        <v>1500</v>
      </c>
      <c r="C42" s="37"/>
      <c r="D42" s="38">
        <v>13300</v>
      </c>
      <c r="E42" s="38">
        <v>13300</v>
      </c>
      <c r="F42" s="38">
        <v>13300</v>
      </c>
      <c r="G42" s="38">
        <v>13300</v>
      </c>
      <c r="H42" s="38">
        <v>13300</v>
      </c>
      <c r="I42" s="38">
        <v>13300</v>
      </c>
      <c r="J42" s="38">
        <v>13300</v>
      </c>
      <c r="K42" s="38">
        <v>12800</v>
      </c>
      <c r="L42" s="38">
        <v>7800</v>
      </c>
      <c r="M42" s="39">
        <v>8800</v>
      </c>
      <c r="N42" s="40">
        <v>9800</v>
      </c>
      <c r="O42" s="41">
        <v>2000</v>
      </c>
      <c r="P42" s="40">
        <v>4800</v>
      </c>
      <c r="Q42" s="40">
        <v>8800</v>
      </c>
      <c r="R42" s="40">
        <v>9800</v>
      </c>
      <c r="S42" s="40">
        <v>9800</v>
      </c>
      <c r="T42" s="40">
        <v>10800</v>
      </c>
      <c r="U42" s="40">
        <v>12800</v>
      </c>
      <c r="V42" s="40">
        <v>15800</v>
      </c>
      <c r="W42" s="42">
        <v>13300</v>
      </c>
    </row>
    <row r="43" spans="1:23" ht="15.75" customHeight="1" x14ac:dyDescent="0.3"/>
    <row r="44" spans="1:23" ht="15.75" customHeight="1" x14ac:dyDescent="0.3"/>
    <row r="45" spans="1:23" ht="15.75" customHeight="1" x14ac:dyDescent="0.3"/>
    <row r="46" spans="1:23" ht="15.75" customHeight="1" x14ac:dyDescent="0.3"/>
    <row r="47" spans="1:23" ht="15.75" customHeight="1" x14ac:dyDescent="0.3"/>
    <row r="48" spans="1:2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A3:M3"/>
    <mergeCell ref="N3:W3"/>
  </mergeCells>
  <pageMargins left="0.7" right="0.7" top="0.75" bottom="0.75" header="0" footer="0"/>
  <pageSetup paperSize="9" scale="83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BB3F-F30A-4EBF-944B-79317480076D}">
  <dimension ref="A1:G20"/>
  <sheetViews>
    <sheetView workbookViewId="0"/>
  </sheetViews>
  <sheetFormatPr defaultColWidth="8.88671875" defaultRowHeight="14.4" x14ac:dyDescent="0.3"/>
  <cols>
    <col min="1" max="1" width="12.109375" style="121" bestFit="1" customWidth="1"/>
    <col min="2" max="2" width="6.6640625" style="121" bestFit="1" customWidth="1"/>
    <col min="3" max="3" width="14.6640625" style="122" bestFit="1" customWidth="1"/>
    <col min="4" max="4" width="13.109375" style="121" bestFit="1" customWidth="1"/>
    <col min="5" max="5" width="7.6640625" style="121" bestFit="1" customWidth="1"/>
    <col min="6" max="6" width="9.33203125" style="121" bestFit="1" customWidth="1"/>
    <col min="7" max="7" width="9.109375" style="121" bestFit="1" customWidth="1"/>
    <col min="8" max="16384" width="8.88671875" style="121"/>
  </cols>
  <sheetData>
    <row r="1" spans="1:7" s="119" customFormat="1" x14ac:dyDescent="0.3">
      <c r="A1" s="119" t="s">
        <v>117</v>
      </c>
      <c r="B1" s="119" t="s">
        <v>118</v>
      </c>
      <c r="C1" s="120" t="s">
        <v>119</v>
      </c>
      <c r="D1" s="119" t="s">
        <v>120</v>
      </c>
      <c r="E1" s="119" t="s">
        <v>121</v>
      </c>
      <c r="F1" s="119" t="s">
        <v>122</v>
      </c>
      <c r="G1" s="119" t="s">
        <v>123</v>
      </c>
    </row>
    <row r="2" spans="1:7" x14ac:dyDescent="0.3">
      <c r="A2" s="121" t="s">
        <v>58</v>
      </c>
      <c r="B2" s="121" t="str">
        <f t="shared" ref="B2:B20" si="0">IF(C2=1500,"I",IF(C2=1800,"II","III"))</f>
        <v>I</v>
      </c>
      <c r="C2" s="122">
        <v>1500</v>
      </c>
      <c r="D2" s="123">
        <f t="shared" ref="D2:D20" si="1">C2*0.5</f>
        <v>750</v>
      </c>
      <c r="E2" s="123">
        <f t="shared" ref="E2:E20" si="2">C2*0.3</f>
        <v>450</v>
      </c>
      <c r="F2" s="123">
        <f t="shared" ref="F2:F20" si="3">C2*0.2</f>
        <v>300</v>
      </c>
      <c r="G2" s="123">
        <f t="shared" ref="G2:G20" si="4">E2+F2</f>
        <v>750</v>
      </c>
    </row>
    <row r="3" spans="1:7" x14ac:dyDescent="0.3">
      <c r="A3" s="121" t="s">
        <v>41</v>
      </c>
      <c r="B3" s="121" t="str">
        <f t="shared" si="0"/>
        <v>I</v>
      </c>
      <c r="C3" s="122">
        <v>1500</v>
      </c>
      <c r="D3" s="123">
        <f t="shared" si="1"/>
        <v>750</v>
      </c>
      <c r="E3" s="123">
        <f t="shared" si="2"/>
        <v>450</v>
      </c>
      <c r="F3" s="123">
        <f t="shared" si="3"/>
        <v>300</v>
      </c>
      <c r="G3" s="123">
        <f t="shared" si="4"/>
        <v>750</v>
      </c>
    </row>
    <row r="4" spans="1:7" x14ac:dyDescent="0.3">
      <c r="A4" s="121" t="s">
        <v>43</v>
      </c>
      <c r="B4" s="121" t="str">
        <f t="shared" si="0"/>
        <v>III</v>
      </c>
      <c r="C4" s="122">
        <v>2200</v>
      </c>
      <c r="D4" s="123">
        <f t="shared" si="1"/>
        <v>1100</v>
      </c>
      <c r="E4" s="123">
        <f t="shared" si="2"/>
        <v>660</v>
      </c>
      <c r="F4" s="123">
        <f t="shared" si="3"/>
        <v>440</v>
      </c>
      <c r="G4" s="123">
        <f t="shared" si="4"/>
        <v>1100</v>
      </c>
    </row>
    <row r="5" spans="1:7" x14ac:dyDescent="0.3">
      <c r="A5" s="121" t="s">
        <v>47</v>
      </c>
      <c r="B5" s="121" t="str">
        <f t="shared" si="0"/>
        <v>II</v>
      </c>
      <c r="C5" s="122">
        <v>1800</v>
      </c>
      <c r="D5" s="123">
        <f t="shared" si="1"/>
        <v>900</v>
      </c>
      <c r="E5" s="123">
        <f t="shared" si="2"/>
        <v>540</v>
      </c>
      <c r="F5" s="123">
        <f t="shared" si="3"/>
        <v>360</v>
      </c>
      <c r="G5" s="123">
        <f t="shared" si="4"/>
        <v>900</v>
      </c>
    </row>
    <row r="6" spans="1:7" x14ac:dyDescent="0.3">
      <c r="A6" s="121" t="s">
        <v>57</v>
      </c>
      <c r="B6" s="121" t="str">
        <f t="shared" si="0"/>
        <v>I</v>
      </c>
      <c r="C6" s="122">
        <v>1500</v>
      </c>
      <c r="D6" s="123">
        <f t="shared" si="1"/>
        <v>750</v>
      </c>
      <c r="E6" s="123">
        <f t="shared" si="2"/>
        <v>450</v>
      </c>
      <c r="F6" s="123">
        <f t="shared" si="3"/>
        <v>300</v>
      </c>
      <c r="G6" s="123">
        <f t="shared" si="4"/>
        <v>750</v>
      </c>
    </row>
    <row r="7" spans="1:7" x14ac:dyDescent="0.3">
      <c r="A7" s="121" t="s">
        <v>44</v>
      </c>
      <c r="B7" s="121" t="str">
        <f t="shared" si="0"/>
        <v>III</v>
      </c>
      <c r="C7" s="122">
        <v>2200</v>
      </c>
      <c r="D7" s="123">
        <f t="shared" si="1"/>
        <v>1100</v>
      </c>
      <c r="E7" s="123">
        <f t="shared" si="2"/>
        <v>660</v>
      </c>
      <c r="F7" s="123">
        <f t="shared" si="3"/>
        <v>440</v>
      </c>
      <c r="G7" s="123">
        <f t="shared" si="4"/>
        <v>1100</v>
      </c>
    </row>
    <row r="8" spans="1:7" x14ac:dyDescent="0.3">
      <c r="A8" s="121" t="s">
        <v>48</v>
      </c>
      <c r="B8" s="121" t="str">
        <f t="shared" si="0"/>
        <v>III</v>
      </c>
      <c r="C8" s="122">
        <v>2200</v>
      </c>
      <c r="D8" s="123">
        <f t="shared" si="1"/>
        <v>1100</v>
      </c>
      <c r="E8" s="123">
        <f t="shared" si="2"/>
        <v>660</v>
      </c>
      <c r="F8" s="123">
        <f t="shared" si="3"/>
        <v>440</v>
      </c>
      <c r="G8" s="123">
        <f t="shared" si="4"/>
        <v>1100</v>
      </c>
    </row>
    <row r="9" spans="1:7" x14ac:dyDescent="0.3">
      <c r="A9" s="121" t="s">
        <v>45</v>
      </c>
      <c r="B9" s="121" t="str">
        <f t="shared" si="0"/>
        <v>III</v>
      </c>
      <c r="C9" s="122">
        <v>2200</v>
      </c>
      <c r="D9" s="123">
        <f t="shared" si="1"/>
        <v>1100</v>
      </c>
      <c r="E9" s="123">
        <f t="shared" si="2"/>
        <v>660</v>
      </c>
      <c r="F9" s="123">
        <f t="shared" si="3"/>
        <v>440</v>
      </c>
      <c r="G9" s="123">
        <f t="shared" si="4"/>
        <v>1100</v>
      </c>
    </row>
    <row r="10" spans="1:7" x14ac:dyDescent="0.3">
      <c r="A10" s="121" t="s">
        <v>39</v>
      </c>
      <c r="B10" s="121" t="str">
        <f t="shared" si="0"/>
        <v>I</v>
      </c>
      <c r="C10" s="122">
        <v>1500</v>
      </c>
      <c r="D10" s="123">
        <f t="shared" si="1"/>
        <v>750</v>
      </c>
      <c r="E10" s="123">
        <f t="shared" si="2"/>
        <v>450</v>
      </c>
      <c r="F10" s="123">
        <f t="shared" si="3"/>
        <v>300</v>
      </c>
      <c r="G10" s="123">
        <f t="shared" si="4"/>
        <v>750</v>
      </c>
    </row>
    <row r="11" spans="1:7" x14ac:dyDescent="0.3">
      <c r="A11" s="121" t="s">
        <v>40</v>
      </c>
      <c r="B11" s="121" t="str">
        <f t="shared" si="0"/>
        <v>I</v>
      </c>
      <c r="C11" s="122">
        <v>1500</v>
      </c>
      <c r="D11" s="123">
        <f t="shared" si="1"/>
        <v>750</v>
      </c>
      <c r="E11" s="123">
        <f t="shared" si="2"/>
        <v>450</v>
      </c>
      <c r="F11" s="123">
        <f t="shared" si="3"/>
        <v>300</v>
      </c>
      <c r="G11" s="123">
        <f t="shared" si="4"/>
        <v>750</v>
      </c>
    </row>
    <row r="12" spans="1:7" x14ac:dyDescent="0.3">
      <c r="A12" s="121" t="s">
        <v>42</v>
      </c>
      <c r="B12" s="121" t="str">
        <f t="shared" si="0"/>
        <v>I</v>
      </c>
      <c r="C12" s="122">
        <v>1500</v>
      </c>
      <c r="D12" s="123">
        <f t="shared" si="1"/>
        <v>750</v>
      </c>
      <c r="E12" s="123">
        <f t="shared" si="2"/>
        <v>450</v>
      </c>
      <c r="F12" s="123">
        <f t="shared" si="3"/>
        <v>300</v>
      </c>
      <c r="G12" s="123">
        <f t="shared" si="4"/>
        <v>750</v>
      </c>
    </row>
    <row r="13" spans="1:7" x14ac:dyDescent="0.3">
      <c r="A13" s="121" t="s">
        <v>53</v>
      </c>
      <c r="B13" s="121" t="str">
        <f t="shared" si="0"/>
        <v>I</v>
      </c>
      <c r="C13" s="122">
        <v>1500</v>
      </c>
      <c r="D13" s="123">
        <f t="shared" si="1"/>
        <v>750</v>
      </c>
      <c r="E13" s="123">
        <f t="shared" si="2"/>
        <v>450</v>
      </c>
      <c r="F13" s="123">
        <f t="shared" si="3"/>
        <v>300</v>
      </c>
      <c r="G13" s="123">
        <f t="shared" si="4"/>
        <v>750</v>
      </c>
    </row>
    <row r="14" spans="1:7" x14ac:dyDescent="0.3">
      <c r="A14" s="121" t="s">
        <v>46</v>
      </c>
      <c r="B14" s="121" t="str">
        <f t="shared" si="0"/>
        <v>I</v>
      </c>
      <c r="C14" s="122">
        <v>1500</v>
      </c>
      <c r="D14" s="123">
        <f t="shared" si="1"/>
        <v>750</v>
      </c>
      <c r="E14" s="123">
        <f t="shared" si="2"/>
        <v>450</v>
      </c>
      <c r="F14" s="123">
        <f t="shared" si="3"/>
        <v>300</v>
      </c>
      <c r="G14" s="123">
        <f t="shared" si="4"/>
        <v>750</v>
      </c>
    </row>
    <row r="15" spans="1:7" x14ac:dyDescent="0.3">
      <c r="A15" s="121" t="s">
        <v>49</v>
      </c>
      <c r="B15" s="121" t="str">
        <f t="shared" si="0"/>
        <v>II</v>
      </c>
      <c r="C15" s="122">
        <v>1800</v>
      </c>
      <c r="D15" s="123">
        <f t="shared" si="1"/>
        <v>900</v>
      </c>
      <c r="E15" s="123">
        <f t="shared" si="2"/>
        <v>540</v>
      </c>
      <c r="F15" s="123">
        <f t="shared" si="3"/>
        <v>360</v>
      </c>
      <c r="G15" s="123">
        <f t="shared" si="4"/>
        <v>900</v>
      </c>
    </row>
    <row r="16" spans="1:7" x14ac:dyDescent="0.3">
      <c r="A16" s="121" t="s">
        <v>50</v>
      </c>
      <c r="B16" s="121" t="str">
        <f t="shared" si="0"/>
        <v>II</v>
      </c>
      <c r="C16" s="122">
        <v>1800</v>
      </c>
      <c r="D16" s="123">
        <f t="shared" si="1"/>
        <v>900</v>
      </c>
      <c r="E16" s="123">
        <f t="shared" si="2"/>
        <v>540</v>
      </c>
      <c r="F16" s="123">
        <f t="shared" si="3"/>
        <v>360</v>
      </c>
      <c r="G16" s="123">
        <f t="shared" si="4"/>
        <v>900</v>
      </c>
    </row>
    <row r="17" spans="1:7" x14ac:dyDescent="0.3">
      <c r="A17" s="121" t="s">
        <v>52</v>
      </c>
      <c r="B17" s="121" t="str">
        <f t="shared" si="0"/>
        <v>I</v>
      </c>
      <c r="C17" s="122">
        <v>1500</v>
      </c>
      <c r="D17" s="123">
        <f t="shared" si="1"/>
        <v>750</v>
      </c>
      <c r="E17" s="123">
        <f t="shared" si="2"/>
        <v>450</v>
      </c>
      <c r="F17" s="123">
        <f t="shared" si="3"/>
        <v>300</v>
      </c>
      <c r="G17" s="123">
        <f t="shared" si="4"/>
        <v>750</v>
      </c>
    </row>
    <row r="18" spans="1:7" x14ac:dyDescent="0.3">
      <c r="A18" s="121" t="s">
        <v>54</v>
      </c>
      <c r="B18" s="121" t="str">
        <f t="shared" si="0"/>
        <v>II</v>
      </c>
      <c r="C18" s="122">
        <v>1800</v>
      </c>
      <c r="D18" s="123">
        <f t="shared" si="1"/>
        <v>900</v>
      </c>
      <c r="E18" s="123">
        <f t="shared" si="2"/>
        <v>540</v>
      </c>
      <c r="F18" s="123">
        <f t="shared" si="3"/>
        <v>360</v>
      </c>
      <c r="G18" s="123">
        <f t="shared" si="4"/>
        <v>900</v>
      </c>
    </row>
    <row r="19" spans="1:7" x14ac:dyDescent="0.3">
      <c r="A19" s="121" t="s">
        <v>55</v>
      </c>
      <c r="B19" s="121" t="str">
        <f t="shared" si="0"/>
        <v>II</v>
      </c>
      <c r="C19" s="122">
        <v>1800</v>
      </c>
      <c r="D19" s="123">
        <f t="shared" si="1"/>
        <v>900</v>
      </c>
      <c r="E19" s="123">
        <f t="shared" si="2"/>
        <v>540</v>
      </c>
      <c r="F19" s="123">
        <f t="shared" si="3"/>
        <v>360</v>
      </c>
      <c r="G19" s="123">
        <f t="shared" si="4"/>
        <v>900</v>
      </c>
    </row>
    <row r="20" spans="1:7" x14ac:dyDescent="0.3">
      <c r="A20" s="121" t="s">
        <v>56</v>
      </c>
      <c r="B20" s="121" t="str">
        <f t="shared" si="0"/>
        <v>I</v>
      </c>
      <c r="C20" s="122">
        <v>1500</v>
      </c>
      <c r="D20" s="123">
        <f t="shared" si="1"/>
        <v>750</v>
      </c>
      <c r="E20" s="123">
        <f t="shared" si="2"/>
        <v>450</v>
      </c>
      <c r="F20" s="123">
        <f t="shared" si="3"/>
        <v>300</v>
      </c>
      <c r="G20" s="123">
        <f t="shared" si="4"/>
        <v>750</v>
      </c>
    </row>
  </sheetData>
  <sortState xmlns:xlrd2="http://schemas.microsoft.com/office/spreadsheetml/2017/richdata2" ref="A2:G20">
    <sortCondition ref="A2:A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1"/>
  <sheetViews>
    <sheetView topLeftCell="A29" workbookViewId="0">
      <selection activeCell="A2" sqref="A2"/>
    </sheetView>
  </sheetViews>
  <sheetFormatPr defaultColWidth="14.44140625" defaultRowHeight="15" customHeight="1" x14ac:dyDescent="0.3"/>
  <cols>
    <col min="1" max="26" width="8.6640625" customWidth="1"/>
  </cols>
  <sheetData>
    <row r="1" spans="1:1" ht="15" customHeight="1" x14ac:dyDescent="0.3">
      <c r="A1">
        <v>0</v>
      </c>
    </row>
    <row r="2" spans="1:1" ht="14.4" x14ac:dyDescent="0.3">
      <c r="A2" s="2">
        <v>5000</v>
      </c>
    </row>
    <row r="3" spans="1:1" ht="14.4" x14ac:dyDescent="0.3">
      <c r="A3" s="2">
        <v>6000</v>
      </c>
    </row>
    <row r="4" spans="1:1" ht="14.4" x14ac:dyDescent="0.3">
      <c r="A4" s="2">
        <v>7000</v>
      </c>
    </row>
    <row r="5" spans="1:1" ht="14.4" x14ac:dyDescent="0.3">
      <c r="A5" s="2">
        <v>8000</v>
      </c>
    </row>
    <row r="6" spans="1:1" ht="14.4" x14ac:dyDescent="0.3">
      <c r="A6" s="2">
        <v>9000</v>
      </c>
    </row>
    <row r="7" spans="1:1" ht="14.4" x14ac:dyDescent="0.3">
      <c r="A7" s="2">
        <v>10000</v>
      </c>
    </row>
    <row r="8" spans="1:1" ht="14.4" x14ac:dyDescent="0.3">
      <c r="A8" s="2">
        <v>11000</v>
      </c>
    </row>
    <row r="9" spans="1:1" ht="14.4" x14ac:dyDescent="0.3">
      <c r="A9" s="2">
        <v>12000</v>
      </c>
    </row>
    <row r="10" spans="1:1" ht="14.4" x14ac:dyDescent="0.3">
      <c r="A10" s="2">
        <v>13000</v>
      </c>
    </row>
    <row r="11" spans="1:1" ht="14.4" x14ac:dyDescent="0.3">
      <c r="A11" s="2">
        <v>14000</v>
      </c>
    </row>
    <row r="12" spans="1:1" ht="14.4" x14ac:dyDescent="0.3">
      <c r="A12" s="2">
        <v>15000</v>
      </c>
    </row>
    <row r="13" spans="1:1" ht="14.4" x14ac:dyDescent="0.3">
      <c r="A13" s="2">
        <v>16000</v>
      </c>
    </row>
    <row r="14" spans="1:1" ht="14.4" x14ac:dyDescent="0.3">
      <c r="A14" s="2">
        <v>17000</v>
      </c>
    </row>
    <row r="15" spans="1:1" ht="14.4" x14ac:dyDescent="0.3">
      <c r="A15" s="2">
        <v>18000</v>
      </c>
    </row>
    <row r="16" spans="1:1" ht="14.4" x14ac:dyDescent="0.3">
      <c r="A16" s="2">
        <v>19000</v>
      </c>
    </row>
    <row r="17" spans="1:1" ht="14.4" x14ac:dyDescent="0.3">
      <c r="A17" s="2">
        <v>20000</v>
      </c>
    </row>
    <row r="18" spans="1:1" ht="14.4" x14ac:dyDescent="0.3">
      <c r="A18" s="2">
        <v>21000</v>
      </c>
    </row>
    <row r="19" spans="1:1" ht="14.4" x14ac:dyDescent="0.3">
      <c r="A19" s="2">
        <v>22000</v>
      </c>
    </row>
    <row r="20" spans="1:1" ht="14.4" x14ac:dyDescent="0.3">
      <c r="A20" s="2">
        <v>23000</v>
      </c>
    </row>
    <row r="21" spans="1:1" ht="14.4" x14ac:dyDescent="0.3">
      <c r="A21" s="2">
        <v>24000</v>
      </c>
    </row>
    <row r="22" spans="1:1" ht="15.75" customHeight="1" x14ac:dyDescent="0.3">
      <c r="A22" s="2">
        <v>25000</v>
      </c>
    </row>
    <row r="23" spans="1:1" ht="15.75" customHeight="1" x14ac:dyDescent="0.3">
      <c r="A23" s="2">
        <v>26000</v>
      </c>
    </row>
    <row r="24" spans="1:1" ht="15.75" customHeight="1" x14ac:dyDescent="0.3">
      <c r="A24" s="2">
        <v>27000</v>
      </c>
    </row>
    <row r="25" spans="1:1" ht="15.75" customHeight="1" x14ac:dyDescent="0.3">
      <c r="A25" s="2">
        <v>28000</v>
      </c>
    </row>
    <row r="26" spans="1:1" ht="15.75" customHeight="1" x14ac:dyDescent="0.3">
      <c r="A26" s="2">
        <v>29000</v>
      </c>
    </row>
    <row r="27" spans="1:1" ht="15.75" customHeight="1" x14ac:dyDescent="0.3">
      <c r="A27" s="2">
        <v>30000</v>
      </c>
    </row>
    <row r="28" spans="1:1" ht="15.75" customHeight="1" x14ac:dyDescent="0.3">
      <c r="A28" s="2">
        <v>31000</v>
      </c>
    </row>
    <row r="29" spans="1:1" ht="15.75" customHeight="1" x14ac:dyDescent="0.3">
      <c r="A29" s="2">
        <v>32000</v>
      </c>
    </row>
    <row r="30" spans="1:1" ht="15.75" customHeight="1" x14ac:dyDescent="0.3">
      <c r="A30" s="2">
        <v>33000</v>
      </c>
    </row>
    <row r="31" spans="1:1" ht="15.75" customHeight="1" x14ac:dyDescent="0.3">
      <c r="A31" s="2">
        <v>34000</v>
      </c>
    </row>
    <row r="32" spans="1:1" ht="15.75" customHeight="1" x14ac:dyDescent="0.3">
      <c r="A32" s="2">
        <v>35000</v>
      </c>
    </row>
    <row r="33" spans="1:1" ht="15.75" customHeight="1" x14ac:dyDescent="0.3">
      <c r="A33" s="2">
        <v>36000</v>
      </c>
    </row>
    <row r="34" spans="1:1" ht="15.75" customHeight="1" x14ac:dyDescent="0.3">
      <c r="A34" s="2">
        <v>37000</v>
      </c>
    </row>
    <row r="35" spans="1:1" ht="15.75" customHeight="1" x14ac:dyDescent="0.3">
      <c r="A35" s="2">
        <v>38000</v>
      </c>
    </row>
    <row r="36" spans="1:1" ht="15.75" customHeight="1" x14ac:dyDescent="0.3">
      <c r="A36" s="2">
        <v>39000</v>
      </c>
    </row>
    <row r="37" spans="1:1" ht="15.75" customHeight="1" x14ac:dyDescent="0.3">
      <c r="A37" s="2">
        <v>40000</v>
      </c>
    </row>
    <row r="38" spans="1:1" ht="15.75" customHeight="1" x14ac:dyDescent="0.3">
      <c r="A38" s="2">
        <v>41000</v>
      </c>
    </row>
    <row r="39" spans="1:1" ht="15.75" customHeight="1" x14ac:dyDescent="0.3">
      <c r="A39" s="2">
        <v>42000</v>
      </c>
    </row>
    <row r="40" spans="1:1" ht="15.75" customHeight="1" x14ac:dyDescent="0.3">
      <c r="A40" s="2">
        <v>43000</v>
      </c>
    </row>
    <row r="41" spans="1:1" ht="15.75" customHeight="1" x14ac:dyDescent="0.3">
      <c r="A41" s="2">
        <v>44000</v>
      </c>
    </row>
    <row r="42" spans="1:1" ht="15.75" customHeight="1" x14ac:dyDescent="0.3">
      <c r="A42" s="2">
        <v>45000</v>
      </c>
    </row>
    <row r="43" spans="1:1" ht="15.75" customHeight="1" x14ac:dyDescent="0.3">
      <c r="A43" s="2">
        <v>46000</v>
      </c>
    </row>
    <row r="44" spans="1:1" ht="15.75" customHeight="1" x14ac:dyDescent="0.3">
      <c r="A44" s="2">
        <v>47000</v>
      </c>
    </row>
    <row r="45" spans="1:1" ht="15.75" customHeight="1" x14ac:dyDescent="0.3">
      <c r="A45" s="2">
        <v>48000</v>
      </c>
    </row>
    <row r="46" spans="1:1" ht="15.75" customHeight="1" x14ac:dyDescent="0.3">
      <c r="A46" s="2">
        <v>49000</v>
      </c>
    </row>
    <row r="47" spans="1:1" ht="15.75" customHeight="1" x14ac:dyDescent="0.3">
      <c r="A47" s="2">
        <v>50000</v>
      </c>
    </row>
    <row r="48" spans="1:1" ht="15.75" customHeight="1" x14ac:dyDescent="0.3">
      <c r="A48" s="2">
        <v>51000</v>
      </c>
    </row>
    <row r="49" spans="1:1" ht="15.75" customHeight="1" x14ac:dyDescent="0.3">
      <c r="A49" s="2">
        <v>52000</v>
      </c>
    </row>
    <row r="50" spans="1:1" ht="15.75" customHeight="1" x14ac:dyDescent="0.3">
      <c r="A50" s="2">
        <v>53000</v>
      </c>
    </row>
    <row r="51" spans="1:1" ht="15.75" customHeight="1" x14ac:dyDescent="0.3">
      <c r="A51" s="2">
        <v>54000</v>
      </c>
    </row>
    <row r="52" spans="1:1" ht="15.75" customHeight="1" x14ac:dyDescent="0.3">
      <c r="A52" s="2">
        <v>55000</v>
      </c>
    </row>
    <row r="53" spans="1:1" ht="15.75" customHeight="1" x14ac:dyDescent="0.3">
      <c r="A53" s="2">
        <v>56000</v>
      </c>
    </row>
    <row r="54" spans="1:1" ht="15.75" customHeight="1" x14ac:dyDescent="0.3">
      <c r="A54" s="2">
        <v>57000</v>
      </c>
    </row>
    <row r="55" spans="1:1" ht="15.75" customHeight="1" x14ac:dyDescent="0.3">
      <c r="A55" s="2">
        <v>58000</v>
      </c>
    </row>
    <row r="56" spans="1:1" ht="15.75" customHeight="1" x14ac:dyDescent="0.3">
      <c r="A56" s="2">
        <v>59000</v>
      </c>
    </row>
    <row r="57" spans="1:1" ht="15.75" customHeight="1" x14ac:dyDescent="0.3">
      <c r="A57" s="2">
        <v>60000</v>
      </c>
    </row>
    <row r="58" spans="1:1" ht="15.75" customHeight="1" x14ac:dyDescent="0.3"/>
    <row r="59" spans="1:1" ht="15.75" customHeight="1" x14ac:dyDescent="0.3"/>
    <row r="60" spans="1:1" ht="15.75" customHeight="1" x14ac:dyDescent="0.3"/>
    <row r="61" spans="1:1" ht="15.75" customHeight="1" x14ac:dyDescent="0.3"/>
    <row r="62" spans="1:1" ht="15.75" customHeight="1" x14ac:dyDescent="0.3"/>
    <row r="63" spans="1:1" ht="15.75" customHeight="1" x14ac:dyDescent="0.3"/>
    <row r="64" spans="1:1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BE-002</vt:lpstr>
      <vt:lpstr>ContingencyMatrix</vt:lpstr>
      <vt:lpstr>Venues</vt:lpstr>
      <vt:lpstr>DTE</vt:lpstr>
      <vt:lpstr>Honorarium</vt:lpstr>
      <vt:lpstr>CONTINGENCY_MATRIX</vt:lpstr>
      <vt:lpstr>DIVISIONS</vt:lpstr>
      <vt:lpstr>DTE</vt:lpstr>
      <vt:lpstr>DTE_MATRIX</vt:lpstr>
      <vt:lpstr>HONORARIUM</vt:lpstr>
      <vt:lpstr>NUM_DAYS</vt:lpstr>
      <vt:lpstr>NUMPAX</vt:lpstr>
      <vt:lpstr>REGIONS</vt:lpstr>
      <vt:lpstr>VENUE</vt:lpstr>
      <vt:lpstr>VENUEMATRIX</vt:lpstr>
      <vt:lpstr>VENUES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ferdie</dc:creator>
  <cp:keywords/>
  <dc:description/>
  <cp:lastModifiedBy>kapre korn</cp:lastModifiedBy>
  <cp:revision/>
  <dcterms:created xsi:type="dcterms:W3CDTF">2023-11-05T02:53:50Z</dcterms:created>
  <dcterms:modified xsi:type="dcterms:W3CDTF">2025-05-06T00:59:47Z</dcterms:modified>
  <cp:category/>
  <cp:contentStatus/>
</cp:coreProperties>
</file>