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6F056214-EA35-4EB7-A8CA-B9AA50BD1A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Y3" i="1" s="1"/>
  <c r="G2" i="1"/>
  <c r="N2" i="1"/>
  <c r="AB2" i="1" s="1"/>
  <c r="N4" i="1"/>
  <c r="W4" i="1"/>
  <c r="Y4" i="1"/>
  <c r="S5" i="1"/>
  <c r="M5" i="1"/>
  <c r="O5" i="1" s="1"/>
  <c r="Y53" i="1"/>
  <c r="N5" i="1"/>
  <c r="Y5" i="1" s="1"/>
  <c r="E2" i="1"/>
  <c r="D2" i="1"/>
  <c r="M118" i="1"/>
  <c r="V3" i="1"/>
  <c r="N118" i="1"/>
  <c r="O4" i="1"/>
  <c r="AB4" i="1"/>
  <c r="P118" i="1"/>
  <c r="Q118" i="1"/>
  <c r="C11" i="1" l="1"/>
  <c r="D11" i="1"/>
  <c r="O2" i="1"/>
  <c r="P110" i="1"/>
  <c r="Y2" i="1"/>
  <c r="Y107" i="1" s="1"/>
  <c r="AB3" i="1"/>
  <c r="O110" i="1" s="1"/>
  <c r="O3" i="1"/>
  <c r="O107" i="1" s="1"/>
  <c r="A2" i="1" s="1"/>
  <c r="M110" i="1"/>
</calcChain>
</file>

<file path=xl/sharedStrings.xml><?xml version="1.0" encoding="utf-8"?>
<sst xmlns="http://schemas.openxmlformats.org/spreadsheetml/2006/main" count="438" uniqueCount="254">
  <si>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</si>
  <si>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</si>
  <si>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</si>
  <si>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</si>
  <si>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</si>
  <si>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</si>
  <si>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</si>
  <si>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</si>
  <si>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</si>
  <si>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</si>
  <si>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</si>
  <si>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</si>
  <si>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</si>
  <si>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</si>
  <si>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</si>
  <si>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</si>
  <si>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</si>
  <si>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</si>
  <si>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</si>
  <si>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</si>
  <si>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</si>
  <si>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</si>
  <si>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</si>
  <si>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</si>
  <si>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</si>
  <si>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</si>
  <si>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</si>
  <si>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</si>
  <si>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</si>
  <si>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</si>
  <si>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</si>
  <si>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</si>
  <si>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</si>
  <si>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</si>
  <si>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</si>
  <si>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</si>
  <si>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</si>
  <si>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</si>
  <si>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</si>
  <si>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</si>
  <si>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</si>
  <si>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</si>
  <si>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</si>
  <si>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</si>
  <si>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</si>
  <si>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</si>
  <si>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</si>
  <si>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</si>
  <si>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</si>
  <si>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</si>
  <si>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</si>
  <si>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</si>
  <si>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</si>
  <si>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</si>
  <si>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</si>
  <si>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</si>
  <si>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</si>
  <si>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</si>
  <si>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</si>
  <si>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</si>
  <si>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</si>
  <si>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</si>
  <si>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</si>
  <si>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</si>
  <si>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hot glue gun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</si>
  <si>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</si>
  <si>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</si>
  <si>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</si>
  <si>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</si>
  <si>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</si>
  <si>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</si>
  <si>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</si>
  <si>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</si>
  <si>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</si>
  <si>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rib space added</t>
  </si>
  <si>
    <t>battery ef</t>
  </si>
  <si>
    <t>tax</t>
  </si>
  <si>
    <t>screws</t>
  </si>
  <si>
    <t>distance between ribs (mm)</t>
  </si>
  <si>
    <t>total cell output (100% efficiency)</t>
  </si>
  <si>
    <t>motor</t>
  </si>
  <si>
    <t>esc</t>
  </si>
  <si>
    <t>gearbox</t>
  </si>
  <si>
    <t>servos</t>
  </si>
  <si>
    <t>flight controller</t>
  </si>
  <si>
    <t>rc receiver</t>
  </si>
  <si>
    <t>rc transmitter</t>
  </si>
  <si>
    <t>GPS</t>
  </si>
  <si>
    <t>sensors</t>
  </si>
  <si>
    <t>volume (cm^3)</t>
  </si>
  <si>
    <t>balsa density g/cm^3</t>
  </si>
  <si>
    <t>carbon fibre parts:</t>
  </si>
  <si>
    <t>epoxy resin</t>
  </si>
  <si>
    <t>hardener</t>
  </si>
  <si>
    <t>CF cloth</t>
  </si>
  <si>
    <t>shrink tape</t>
  </si>
  <si>
    <t>release agent</t>
  </si>
  <si>
    <t>insulating material</t>
  </si>
  <si>
    <t>temperature regulator</t>
  </si>
  <si>
    <t>wood for mould</t>
  </si>
  <si>
    <t>soldering iron</t>
  </si>
  <si>
    <t>cnc machine</t>
  </si>
  <si>
    <t>spot welder</t>
  </si>
  <si>
    <t>nuts and bolts</t>
  </si>
  <si>
    <t>wing covering</t>
  </si>
  <si>
    <t>clamp</t>
  </si>
  <si>
    <t>bearings</t>
  </si>
  <si>
    <t>wire</t>
  </si>
  <si>
    <t>goggles</t>
  </si>
  <si>
    <t>purchased</t>
  </si>
  <si>
    <t>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</t>
  </si>
  <si>
    <t>https://www.amazon.fr/Roulements-Bearings-Skateboard-Longboard-Waveboard/dp/B07S3SZZST/ref=sr_1_6?__mk_fr_FR=%C3%85M%C3%85%C5%BD%C3%95%C3%91&amp;dchild=1&amp;keywords=roulement+a+billes&amp;qid=1624625257&amp;sr=8-6</t>
  </si>
  <si>
    <t>8X22X7</t>
  </si>
  <si>
    <t>mandrel small</t>
  </si>
  <si>
    <t>mandrel large</t>
  </si>
  <si>
    <t>https://www.brico.be/fr/atelier-mat%C3%A9riaux/quincaillerie/profil%C3%A9s-t%C3%B4les/profil%C3%A9s/gah-alberts-tube-rond-en-aluminium-6x1mm-1m/5535011</t>
  </si>
  <si>
    <t>aluminum</t>
  </si>
  <si>
    <t>DIY CF curing oven:</t>
  </si>
  <si>
    <t>thermometer</t>
  </si>
  <si>
    <t xml:space="preserve">power extender </t>
  </si>
  <si>
    <t>insulation tape</t>
  </si>
  <si>
    <t>cutter</t>
  </si>
  <si>
    <t>input plug</t>
  </si>
  <si>
    <t>heat gun</t>
  </si>
  <si>
    <t>https://www.amazon.fr/BelVue-Prise-saillie-BelVue-Blanc/dp/B00EY7I7VY/ref=sr_1_6?__mk_fr_FR=%C3%85M%C3%85%C5%BD%C3%95%C3%91&amp;dchild=1&amp;keywords=prise%2Belectrique&amp;qid=1624628180&amp;sr=8-6&amp;th=1</t>
  </si>
  <si>
    <t>output socket</t>
  </si>
  <si>
    <t>https://www.amazon.fr/Zenitech-Fiche-m%C3%A2le-anneau-16A/dp/B004U740PA/ref=sr_1_7?__mk_fr_FR=%C3%85M%C3%85%C5%BD%C3%95%C3%91&amp;dchild=1&amp;keywords=prise%2Belectrique&amp;qid=1624628180&amp;sr=8-7&amp;th=1</t>
  </si>
  <si>
    <t>avionics:</t>
  </si>
  <si>
    <t>health &amp; safety:</t>
  </si>
  <si>
    <t>2mm balsa for wing ribs</t>
  </si>
  <si>
    <t>https://www.amazon.fr/ARCELI-Contr%C3%B4leur-temp%C3%A9rature-Thermostat-R%C3%A9gulateur/dp/B07RFBZ5RN/ref=sr_1_5?__mk_fr_FR=%C3%85M%C3%85%C5%BD%C3%95%C3%91&amp;dchild=1&amp;keywords=regulateur+temperature&amp;qid=1624626818&amp;rnid=2492331031&amp;s=industrial&amp;sr=1-5</t>
  </si>
  <si>
    <t>included</t>
  </si>
  <si>
    <t>latex gloves</t>
  </si>
  <si>
    <t>https://www.brico.be/fr/atelier-mat%C3%A9riaux/outillage-%C3%A0-main/colliers/pinces-c/serre-joint-c-sencys-100-mm/5228087</t>
  </si>
  <si>
    <t>https://www.brico.be/fr/atelier-mat%C3%A9riaux/electricit%C3%A9/rallonges-adaptateurs/rallonge-%C3%A9lectrique-chacon-ho5vvf-5m-blanc-ip20/1782854</t>
  </si>
  <si>
    <t>https://www.amazon.fr/TESA-53948V-Tesaflex-%C3%A9lectrique-Professional/dp/B00TZW5GMQ/ref=sr_1_5?__mk_fr_FR=%C3%85M%C3%85%C5%BD%C3%95%C3%91&amp;dchild=1&amp;keywords=insulation+tape&amp;qid=1624630993&amp;sr=8-5</t>
  </si>
  <si>
    <t>https://www.amazon.fr/Stanley-0-10-417-Cutter-Corps-bi-mati%C3%A8re/dp/B00HHNL7Z0/ref=sr_1_5?__mk_fr_FR=%C3%85M%C3%85%C5%BD%C3%95%C3%91&amp;dchild=1&amp;keywords=cutter&amp;qid=1624631245&amp;sr=8-5</t>
  </si>
  <si>
    <t>too expensive &amp; not essential</t>
  </si>
  <si>
    <t>tools/ materials:</t>
  </si>
  <si>
    <t>jigsaw</t>
  </si>
  <si>
    <t>https://www.brico.be/fr/atelier-mat%C3%A9riaux/quincaillerie/boulons/boulon-%C3%A0-t%C3%AAte-frais%C3%A9e-sencys-acier-galvanis%C3%A9-m3-x-40-mm-30-pcs/5367466</t>
  </si>
  <si>
    <t>https://www.brico.be/fr/atelier-mat%C3%A9riaux/electricit%C3%A9/c%C3%A2bles-et-rangement/c%C3%A2bles-%C3%A9lectriques/c%C3%A2ble-%C3%A9lectrique-sencys-'vtlb-2g0-75'-noir-5-m/5230818</t>
  </si>
  <si>
    <t>https://www.amazon.fr/Gaine-Thermor%C3%A9tractable-750-Tailles-Ratio/dp/B0778D22WM/ref=sr_1_5?__mk_fr_FR=%C3%85M%C3%85%C5%BD%C3%95%C3%91&amp;dchild=1&amp;keywords=shrink+tube&amp;qid=1624633683&amp;sr=8-5</t>
  </si>
  <si>
    <t>battery shrink tubes</t>
  </si>
  <si>
    <t>https://www.pb-modelisme.com/Matprem/detailprod.php?prod=2</t>
  </si>
  <si>
    <t>regular wood for thicker wing ribs etc..</t>
  </si>
  <si>
    <t>glue</t>
  </si>
  <si>
    <t>https://www.amazon.fr/Pattex-Biberon-Colle-bois-Transparent/dp/B008F8I2ZY/ref=sr_1_13?__mk_fr_FR=%C3%85M%C3%85%C5%BD%C3%95%C3%91&amp;dchild=1&amp;keywords=pva+glue&amp;qid=1624640840&amp;sr=8-13#customerReviews</t>
  </si>
  <si>
    <t>wood:</t>
  </si>
  <si>
    <t>BASED ON AVAILABILITY</t>
  </si>
  <si>
    <t>tape between mandrel &amp; epoxy</t>
  </si>
  <si>
    <t>peel ply</t>
  </si>
  <si>
    <t>https://www.brico.be/fr/construction/bois/bois-rabot%C3%A9/bois-brut-j%C3%A9w%C3%A9-impr%C3%A9gn%C3%A9-240x1-9x10cm/2582699</t>
  </si>
  <si>
    <t>purchased?</t>
  </si>
  <si>
    <t>n</t>
  </si>
  <si>
    <t>y</t>
  </si>
  <si>
    <t>?</t>
  </si>
  <si>
    <t>plastic squidgy (CF spreading)</t>
  </si>
  <si>
    <t>sharpie</t>
  </si>
  <si>
    <t>tape measure</t>
  </si>
  <si>
    <t>respirator</t>
  </si>
  <si>
    <t>https://polyestershoppen.be/fr/epoxy/universele-epoxyhars-langzaam-5.html</t>
  </si>
  <si>
    <t>glass</t>
  </si>
  <si>
    <t>https://www.brico.be/fr/atelier-mat%C3%A9riaux/outillage-%C3%A9lectrique/accessoires-d'outils/accessoires-de-soudure/verres-transparents-welco-90-x-110-mm-6-pcs/2883364</t>
  </si>
  <si>
    <t>https://www.amazon.fr/AmazonBasics-Lot-24-marqueurs-indélébiles-Assortis/dp/B06ZZX41Q1/ref=sr_1_20?__mk_fr_FR=ÅMÅŽÕÑ&amp;dchild=1&amp;keywords=Sharpie&amp;qid=1624703292&amp;sr=8-20</t>
  </si>
  <si>
    <t>https://www.amazon.fr/Mesurer-Rétractable-Métrique-Standard-Autobloquant/dp/B08T1CNYHF/ref=sr_1_5?__mk_fr_FR=ÅMÅŽÕÑ&amp;dchild=1&amp;keywords=Tape+measure&amp;qid=1624703401&amp;sr=8-5</t>
  </si>
  <si>
    <t>https://compositesplaza.com/product/low-viscosity-epoxy-resin-for-hand-lamination/</t>
  </si>
  <si>
    <t>included/ same link</t>
  </si>
  <si>
    <t>https://compositesplaza.com/product/cutlength-industrial-twill-carbon-fabric-200-g_m2-100-cm/</t>
  </si>
  <si>
    <t>Brush</t>
  </si>
  <si>
    <t>https://polyestershoppen.be/fr/hulpmaterialen/lamineerspatel-134.html</t>
  </si>
  <si>
    <t>https://polyestershoppen.be/fr/hulpmaterialen/verpakkingstape-50mm-173.html</t>
  </si>
  <si>
    <t>mixing cup</t>
  </si>
  <si>
    <t>https://polyestershoppen.be/fr/hulpmaterialen/mengbekers-74.html</t>
  </si>
  <si>
    <t>https://polyestershoppen.be/fr/hulpmaterialen/ronde-wegwerpkwasten-69.html</t>
  </si>
  <si>
    <t>https://polyestershoppen.be/fr/hulpmaterialen/losmiddel-pva-72.html</t>
  </si>
  <si>
    <t>https://polyestershoppen.be/fr/hulpmaterialen/afplakband-129.html</t>
  </si>
  <si>
    <t>https://www.mcmracing.com/fr/home/40613-wood-bois-woopb25-planche-balsa-1000-x-100-x-25-mm-4016652100254</t>
  </si>
  <si>
    <t>y (mcmracing)</t>
  </si>
  <si>
    <t>https://www.amazon.fr/bobotron-Gaine-thermorétractable-rétractables-Transparent/dp/B08P745XZQ/ref=sr_1_1?__mk_fr_FR=ÅMÅŽÕÑ&amp;dchild=1&amp;keywords=bobotron+Gaine+thermorétractable+en+PVC+70+mm+pour+4+films+rétractables+18650+Transparent+5+m&amp;qid=1624832036&amp;sr=8-1</t>
  </si>
  <si>
    <t>Spray coolant</t>
  </si>
  <si>
    <t>wood for cnc base</t>
  </si>
  <si>
    <t>washers</t>
  </si>
  <si>
    <t>https://www.brico.be/fr/atelier-mat%C3%A9riaux/quincaillerie/rondelles/rondelle-plate-sencys-acier-galvanis%C3%A9-3-mm-100-pcs/5367636</t>
  </si>
  <si>
    <t>already have</t>
  </si>
  <si>
    <t>https://www.amazon.fr/transformation-Nettoyage-domestique-Utilisation-Jardinage/dp/B0859GFKQ9/ref=sr_1_16?__mk_fr_FR=%C3%85M%C3%85%C5%BD%C3%95%C3%91&amp;dchild=1&amp;keywords=gants+jetables+latex&amp;qid=1624898845&amp;sr=8-16</t>
  </si>
  <si>
    <t>https://www.amazon.fr/Lunettes-de-sécurité-3MTM-2820/dp/B00BFWBFEW/ref=sr_1_9?__mk_fr_FR=ÅMÅŽÕÑ&amp;dchild=1&amp;keywords=lunettes+de+securite&amp;qid=1624899051&amp;sr=8-9</t>
  </si>
  <si>
    <t>push rods</t>
  </si>
  <si>
    <t>servo arm</t>
  </si>
  <si>
    <t>solar cell encapsulation:</t>
  </si>
  <si>
    <t>laminating machine</t>
  </si>
  <si>
    <t>laminating film</t>
  </si>
  <si>
    <t>https://www.amazon.fr/Chapuis-FIP12-corde-piano-acier/dp/B00AKA9ITO/ref=sr_1_1?__mk_fr_FR=%C3%85M%C3%85%C5%BD%C3%95%C3%91&amp;dchild=1&amp;keywords=1.2mm+piano+wire&amp;qid=1624977081&amp;sr=8-1</t>
  </si>
  <si>
    <t>servo wire?</t>
  </si>
  <si>
    <t>not needed</t>
  </si>
  <si>
    <t>https://www.amazon.fr/dp/B07D35YXSN/ref=sspa_dk_hqp_detail_aax_0?psc=1&amp;spLa=ZW5jcnlwdGVkUXVhbGlmaWVyPUExV1NON0EwQzJCN09NJmVuY3J5cHRlZElkPUEwNjA1MjYyMkE3WkRLQTlBU1RDSCZlbmNyeXB0ZWRBZElkPUEwNDMwNzU1MjlGWDk0OVRMT09CWSZ3aWRnZXROYW1lPXNwX2hxcF9zaGFyZWQmYWN0aW9uPWNsaWNrUmVkaXJlY3QmZG9Ob3RMb2dDbGljaz10cnVl</t>
  </si>
  <si>
    <t>https://www.banggood.com/Matek-Systems-F405-WING-(New)-STM32F405-Flight-Controller-Built-in-OSD-for-RC-Airplane-Fixed-Wing-p-1292190.html?rmmds=myorder&amp;cur_warehouse=CZ</t>
  </si>
  <si>
    <t xml:space="preserve"> </t>
  </si>
  <si>
    <t>included in FC</t>
  </si>
  <si>
    <t>power splitter (PDB)</t>
  </si>
  <si>
    <t>https://nl.banggood.com/Beitian-BN-880-Flight-Control-GPS-Module-Dual-Module-Compass-With-Cable-for-RC-Drone-FPV-Racing-p-971082.html?utm_source=googleshopping&amp;utm_medium=cpc_organic&amp;gmcCountry=BE&amp;utm_content=minha&amp;utm_campaign=minha-beg-nl-pc&amp;currency=EUR&amp;cur_warehouse=ES&amp;createTmp=1</t>
  </si>
  <si>
    <t>https://www.befr.ebay.be/itm/392960213723?_trkparms=ispr%3D1&amp;hash=item5b7e4102db:g:~FYAAOSwARxfcGi3&amp;amdata=enc%3AAQAGAAACgPYe5NmHp%252B2JMhMi7yxGiTJkPrKr5t53CooMSQt2orsSU8qUIAeVPdz29zRlje3Lg%252FT1%252FKuOIh8r5%252Fu5OtT7xdQHojqsHnzp%252BRXRsCX%252BoqAkhWjSI2S8Q1f88cnnESPBjyoLtWxTgmHjDhpx7Wq4nilE4iNjyDAUjo5u2%252BEPxTHECVbSzLAN8P1ulOnIhZl0rqopyywq6hvjAwNvv6czUmlvIQYxQadjQvtq1tufTLYHpTndXotIZ6Ngp5o06bLRUOkzqIfpbb8Vp7XxJFSTGKM2k36lf6tjKU%252BBDZYnV8tSH%252BxqMICl0Knu37lGweQCI7ZkAB6J2lFHmDHHdyjw%252BpRRIG%252BpiTktc9HHVAIuiiJ7NLXyzuIH%252Bq2aKN%252BeOB6pxhuy8XOYBXwNHLNbhsgHJqAW7dgu2AaRYkS3Y2mhmuqwuJiak2MHHQoLDCErAEQN75JuLxRtos6RnC9x0amSMQwwjBXjQ%252BxHHzmwouPlibctK5oXUveq%252BzHQORvUtGuTJfy1X2m2uq1pwKxvZA2wsPX%252FbMyLMOrLYdHZ3xvBrW61ZICDy3rzETHGLHwOVxS6S24630QvfiElqo%252FhAqEOIsUC0hc0bFXNMFtyslmDsGKFL2XPPim58TRR20FYgnGpXM%252FgXgYBKOU719pewJUqYbJTTsxUFeYuhVDtoupRSanQBSAyRXMs8InTbYW1%252BWxzY5WE%252BRO1MmWmYucS4PKPC%252BpGb8B7F7xxd6YzZ40deGTFKKbjxysW%252FSlOzWbeHfzzxQQU7%252FeJhnmrT1wdeMuWNNECpB%252FIkuwCTjArfgFEkTX%252B1%252BK3ofK6omKLcyk5%252Bjvb2Liu%252FiPkrJPE3Bhq%252FGviPxI%253D%7Campid%3APL_CLK%7Cclp%3A2334524</t>
  </si>
  <si>
    <t>telemetry radio system (for mission planner connection)</t>
  </si>
  <si>
    <t>.</t>
  </si>
  <si>
    <t>already got</t>
  </si>
  <si>
    <t>fpv2 mask already got</t>
  </si>
  <si>
    <t>already got (chipboard in closet)</t>
  </si>
  <si>
    <t>y*</t>
  </si>
  <si>
    <t>n*</t>
  </si>
  <si>
    <t>https://www.befr.ebay.be/itm/172985765273?hash=item2846c14d99:g:OsEAAOSwygVfAwFI</t>
  </si>
  <si>
    <t>https://www.befr.ebay.be/itm/153506725371?_trkparms=ispr%3D1&amp;hash=item23bdb6bdfb:g:OacAAOSwcJtc7qR5&amp;amdata=enc%3AAQAGAAACkPYe5NmHp%252B2JMhMi7yxGiTJkPrKr5t53CooMSQt2orsStEKTPzZMfQmny3knR97t0J7t8W4zDMACrkQXnBfpmkhinvWSrGg4BBOSZ%252FqBl3CuabfCxDxThcyg%252FYDwpfMoeDz9eDxjUE8UYlo6MNGzXgiCtujtfQ2KOhv44u%252FDPwX6M6M%252BEXmycJzqap6xz9KE%252FVdhlUQHdBjRprJ9l97GYIhXxImva4ZnB8W9ej%252F8%252F%252FEnjZm7VQH9uQ9WUPMbG2BfCx9nRs8EL%252BB5c%252BkpXP9zxkp7scHSaImkDvHkwnVXIvPhRCNoCRWu7RfSaGhbxe100vZl%252BC4LbSZzn9ZOQUox31dUCSlA85gbMaykmFg3Lwgl5cuzEbVJsmY6SDFYEAb9b%252F1x7wFayB6qUgwd9Ko6W3X%252FbcJC68dEYHaCQP98YjS5HqvLI04SGD3NK%252F5LkQ2Fx2nprchAKk3MPZ7n9ypMQQA9cN%252BsOnkbbCNBk%252Fsbg4OjdhEIcGHFHrlwPTB78rgOT%252FBj%252F9AOH4i6P40h8M3NDshSCMQc3Tp%252B2kkZHnRRdvazjIIMw7yNvzzFrNPK1Kr0zEUKtb9FofhCBdnE3jk0HCzP%252BaTCeA5fIBYy5UXtzvtIxmj%252BF6O%252FZx5qq98IKxREUO4rOshBcwlxIdb6sRhLjydfC89cPWvQnS8vfu0sdjDKNceln2EVOrYT%252BAlnImYZZv4cAcQ0DSm3NNtUXlkEPG2st7t%252BE0P1YidKmh3vXJWpuT1zjLsFGEQI0VX%252FsrTJNEWRxHR0%252BVGygrtgB9M%252FBof8e1Mz1Nx7bxvEkilNwPPxGPDRW7BMvQfGrvmi6zKQXvv3PAwUOBY%252F3X%252BsZp%252BsnRVVNaX3T9KxQi8oUMleq5VZ%7Campid%3APL_CLK%7Cclp%3A2334524</t>
  </si>
  <si>
    <t>https://www.amazon.fr/best-Vitesse-Voiture-plan%C3%A9taire-Accessoires/dp/B082Y8GPY6/ref=sr_1_12?__mk_fr_FR=%C3%85M%C3%85%C5%BD%C3%95%C3%91&amp;dchild=1&amp;keywords=planetary%2Bgearbox&amp;qid=1625150501&amp;sr=8-12&amp;th=1#customerReviews</t>
  </si>
  <si>
    <t>https://www.pb-modelisme.com/Moteur/electricmotor/detailMoteur.php?prod=967</t>
  </si>
  <si>
    <t>y (twice)</t>
  </si>
  <si>
    <t>https://hobbyking.com/de_de/turnigy-aerodrive-sk3-3530-1460kv-brushless-outrunner-motor.html?queryID=5aa42f9bc000b24aa2dc53a7a5ce9506&amp;objectID=17186&amp;indexName=hbk_live_products_analytics</t>
  </si>
  <si>
    <t>battery packs:</t>
  </si>
  <si>
    <t>BMS</t>
  </si>
  <si>
    <t>nickel ribbons</t>
  </si>
  <si>
    <t>connectors for battery endpoint</t>
  </si>
  <si>
    <t>sand paper</t>
  </si>
  <si>
    <t>battery spacers?</t>
  </si>
  <si>
    <t>https://www.brico.be/fr/atelier-mat%C3%A9riaux/quincaillerie/profil%C3%A9s-t%C3%B4les/profil%C3%A9s/gah-alberts-tube-rond-en-aluminium-25x1-5mm-1m/5534963</t>
  </si>
  <si>
    <t>wood for 5x5 spars</t>
  </si>
  <si>
    <t>moulds: fuselage, propeller, wing &amp; rudder &amp; elevator connectors</t>
  </si>
  <si>
    <t>https://www.brico.be/fr/construction/bois/panneaux-mdf/panneau-mdf-sencys-haute-densit%C3%A9-244x122x0-3cm/1887949</t>
  </si>
  <si>
    <t>SAME AS MOULD</t>
  </si>
  <si>
    <t>https://www.brico.be/fr/construction/isolation/mousse-d'isolation/mousse-d'isolation-rubson-'flex'-500-ml/4602494</t>
  </si>
  <si>
    <t>more wood 2x</t>
  </si>
  <si>
    <t>multimeter</t>
  </si>
  <si>
    <t>new bearings for 9mm carbon tubes</t>
  </si>
  <si>
    <t>OBSELETE</t>
  </si>
  <si>
    <t>OD 30mm</t>
  </si>
  <si>
    <t>OD 8mm</t>
  </si>
  <si>
    <t>.!!!!!!!!!</t>
  </si>
  <si>
    <t>large outer vacuum bag</t>
  </si>
  <si>
    <t>hand vacuum pump or adapter for vacuum</t>
  </si>
  <si>
    <t>small inner vacuum bag</t>
  </si>
  <si>
    <t>https://www.brico.be/fr/peinture-sol-d%C3%A9coration/peinture-accessoires/accessoires-pour-peinture/papier-de-verre-grattoir/papier-de-verre/papier-abrasif-baseline-grain-100-10-pcs/5113762</t>
  </si>
  <si>
    <t>https://www.brico.be/fr/peinture-sol-d%C3%A9coration/peinture-accessoires/accessoires-pour-peinture/papier-de-verre-grattoir/papier-de-verre/papier-abrasif-sencys-grain-60-5-m/5113364</t>
  </si>
  <si>
    <t>NOT REQUIRED</t>
  </si>
  <si>
    <t>https://www.amazon.fr/Electraline-59002-Multim%C3%A8tre-%C3%A9lectronique-fonctions/dp/B00CBJOOUA/ref=sr_1_6?__mk_fr_FR=%C3%85M%C3%85%C5%BD%C3%95%C3%91&amp;dchild=1&amp;keywords=multimetre&amp;qid=1625324222&amp;sr=8-6</t>
  </si>
  <si>
    <t>https://www.amazon.fr/Plaques-feuilles-%C3%BCberzogenes-soudage-batterie/dp/B07D3C4FPS/ref=sr_1_6?__mk_fr_FR=%C3%85M%C3%85%C5%BD%C3%95%C3%91&amp;dchild=1&amp;keywords=nickel+strip&amp;qid=1625324756&amp;sr=8-6</t>
  </si>
  <si>
    <t>https://www.amazon.fr/100-connecteur-18650-batterie-lithium-ion-batterie-support/dp/B071ZMJRSP/ref=sr_1_9?__mk_fr_FR=%C3%85M%C3%85%C5%BD%C3%95%C3%91&amp;dchild=1&amp;keywords=18650+spacers&amp;qid=1625324883&amp;sr=8-9#customerReviews</t>
  </si>
  <si>
    <t xml:space="preserve">not required </t>
  </si>
  <si>
    <t>based on battery formation</t>
  </si>
  <si>
    <t>mill end</t>
  </si>
  <si>
    <t>file</t>
  </si>
  <si>
    <t>https://www.amazon.fr/ChaRLes-1-3-175mm-Pouce-Carbure-Flutes/dp/B07H2CL5DJ/ref=sr_1_9?__mk_fr_FR=%C3%85M%C3%85%C5%BD%C3%95%C3%91&amp;dchild=1&amp;keywords=end+mill&amp;qid=1625330221&amp;sr=8-9</t>
  </si>
  <si>
    <t>https://www.amazon.fr/Ensemble-fichiers-aiguilles-diam%C3%A8tre-convient/dp/B08VWF5KYQ/ref=sr_1_22?__mk_fr_FR=%C3%85M%C3%85%C5%BD%C3%95%C3%91&amp;dchild=1&amp;keywords=lime&amp;qid=1625330754&amp;sr=8-22</t>
  </si>
  <si>
    <t>delivered?</t>
  </si>
  <si>
    <t>details</t>
  </si>
  <si>
    <t>NA</t>
  </si>
  <si>
    <t>y(hobbyking)</t>
  </si>
  <si>
    <t>maybe 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</si>
</sst>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1" topLeftCell="K52" zoomScale="115" zoomScaleNormal="115" workbookViewId="0">
      <selection activeCell="S65" sqref="S65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8" x14ac:dyDescent="0.3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75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89</v>
      </c>
      <c r="T1" t="s">
        <v>7</v>
      </c>
      <c r="U1" t="s">
        <v>10</v>
      </c>
      <c r="V1" t="s">
        <v>12</v>
      </c>
      <c r="W1" t="s">
        <v>13</v>
      </c>
      <c r="X1" t="s">
        <v>76</v>
      </c>
      <c r="Y1" t="s">
        <v>14</v>
      </c>
      <c r="Z1" t="s">
        <v>16</v>
      </c>
      <c r="AA1" t="s">
        <v>42</v>
      </c>
      <c r="AB1" t="s">
        <v>44</v>
      </c>
    </row>
    <row r="2" spans="1:28" x14ac:dyDescent="0.3">
      <c r="A2">
        <f>ROUNDUP(O107*10^-3,3)</f>
        <v>6.9690000000000003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EVEN(G2/(T2*H2/100))</f>
        <v>62</v>
      </c>
      <c r="O2">
        <f>N2*M2</f>
        <v>434</v>
      </c>
      <c r="P2">
        <v>156</v>
      </c>
      <c r="Q2">
        <v>156</v>
      </c>
      <c r="R2">
        <v>0.23</v>
      </c>
      <c r="T2">
        <v>4.96</v>
      </c>
      <c r="U2" t="s">
        <v>11</v>
      </c>
      <c r="V2" t="s">
        <v>11</v>
      </c>
      <c r="W2">
        <v>0.83</v>
      </c>
      <c r="X2">
        <v>0</v>
      </c>
      <c r="Y2">
        <f>ROUNDUP(N2*W2*(1+X2),2)</f>
        <v>51.46</v>
      </c>
      <c r="Z2" t="s">
        <v>72</v>
      </c>
      <c r="AA2">
        <v>50</v>
      </c>
      <c r="AB2">
        <f>ROUNDUP(N2/AA2, 0)*AA2</f>
        <v>100</v>
      </c>
    </row>
    <row r="3" spans="1:28" x14ac:dyDescent="0.3">
      <c r="L3" t="s">
        <v>9</v>
      </c>
      <c r="M3">
        <v>48.5</v>
      </c>
      <c r="N3">
        <f>ROUNDUP(B2*(24-F2)/(U3*I2 * 10^-2) / N110, 0) * N110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T3" t="s">
        <v>22</v>
      </c>
      <c r="U3">
        <v>11.88</v>
      </c>
      <c r="V3">
        <f>ROUNDDOWN(U3/M3*10^3, 2)</f>
        <v>244.94</v>
      </c>
      <c r="W3">
        <v>1.75</v>
      </c>
      <c r="X3">
        <v>0</v>
      </c>
      <c r="Y3">
        <f>ROUNDUP(N3*W3*(1+X3),2)</f>
        <v>147</v>
      </c>
      <c r="Z3" t="s">
        <v>17</v>
      </c>
      <c r="AA3">
        <v>20</v>
      </c>
      <c r="AB3">
        <f>ROUNDUP(N3/AA3, 0)*AA3</f>
        <v>100</v>
      </c>
    </row>
    <row r="4" spans="1:28" x14ac:dyDescent="0.3">
      <c r="L4" t="s">
        <v>20</v>
      </c>
      <c r="M4">
        <v>53.41</v>
      </c>
      <c r="N4">
        <f>12 + 2*2 + 3 + 2 + 4</f>
        <v>25</v>
      </c>
      <c r="O4">
        <f t="shared" si="0"/>
        <v>1335.25</v>
      </c>
      <c r="P4">
        <v>1000</v>
      </c>
      <c r="Q4">
        <v>14</v>
      </c>
      <c r="R4">
        <v>14</v>
      </c>
      <c r="T4" t="s">
        <v>11</v>
      </c>
      <c r="U4" t="s">
        <v>11</v>
      </c>
      <c r="V4" t="s">
        <v>11</v>
      </c>
      <c r="W4">
        <f>8.5/2</f>
        <v>4.25</v>
      </c>
      <c r="X4">
        <v>0</v>
      </c>
      <c r="Y4">
        <f>ROUNDUP(N4*W4*(1+X4), 2)</f>
        <v>106.25</v>
      </c>
      <c r="Z4" t="s">
        <v>27</v>
      </c>
      <c r="AA4">
        <v>1</v>
      </c>
      <c r="AB4">
        <f>ROUNDUP(N4/AA4, 0)*AA4</f>
        <v>25</v>
      </c>
    </row>
    <row r="5" spans="1:28" x14ac:dyDescent="0.3">
      <c r="L5" t="s">
        <v>62</v>
      </c>
      <c r="M5">
        <f>S5*S110</f>
        <v>1.3805684000000005</v>
      </c>
      <c r="N5">
        <f>C2/F11 * 10^3</f>
        <v>75</v>
      </c>
      <c r="O5">
        <f>M5*N5</f>
        <v>103.54263000000003</v>
      </c>
      <c r="P5">
        <v>368</v>
      </c>
      <c r="Q5">
        <v>1</v>
      </c>
      <c r="R5">
        <v>40</v>
      </c>
      <c r="S5">
        <f>6902.842 * (10^-1)^3</f>
        <v>6.9028420000000015</v>
      </c>
      <c r="Y5">
        <f>ROUNDUP(N5*W5*(1+X5), 2)</f>
        <v>0</v>
      </c>
    </row>
    <row r="7" spans="1:28" x14ac:dyDescent="0.3">
      <c r="V7" t="s">
        <v>153</v>
      </c>
      <c r="Z7" t="s">
        <v>250</v>
      </c>
      <c r="AB7" t="s">
        <v>249</v>
      </c>
    </row>
    <row r="8" spans="1:28" x14ac:dyDescent="0.3">
      <c r="L8" t="s">
        <v>77</v>
      </c>
      <c r="V8" t="s">
        <v>207</v>
      </c>
      <c r="Z8" t="s">
        <v>184</v>
      </c>
      <c r="AB8" t="s">
        <v>155</v>
      </c>
    </row>
    <row r="9" spans="1:28" ht="13.2" customHeight="1" x14ac:dyDescent="0.3">
      <c r="L9" t="s">
        <v>103</v>
      </c>
      <c r="V9" t="s">
        <v>155</v>
      </c>
      <c r="Z9" t="s">
        <v>140</v>
      </c>
      <c r="AB9" t="s">
        <v>154</v>
      </c>
    </row>
    <row r="10" spans="1:28" x14ac:dyDescent="0.3">
      <c r="C10" t="s">
        <v>73</v>
      </c>
      <c r="D10" t="s">
        <v>74</v>
      </c>
      <c r="F10" t="s">
        <v>78</v>
      </c>
      <c r="L10" t="s">
        <v>182</v>
      </c>
      <c r="V10" t="s">
        <v>155</v>
      </c>
      <c r="Z10" t="s">
        <v>183</v>
      </c>
      <c r="AB10" t="s">
        <v>154</v>
      </c>
    </row>
    <row r="11" spans="1:28" x14ac:dyDescent="0.3">
      <c r="C11">
        <f>ROUND(N2/2*P2*10^-3 + (N2/2 + 1)*0.002,2)</f>
        <v>4.9000000000000004</v>
      </c>
      <c r="D11">
        <f>(N2/2 +1) * 0.002</f>
        <v>6.4000000000000001E-2</v>
      </c>
      <c r="F11">
        <v>80</v>
      </c>
      <c r="L11" t="s">
        <v>104</v>
      </c>
      <c r="V11" t="s">
        <v>154</v>
      </c>
      <c r="W11" t="s">
        <v>233</v>
      </c>
      <c r="Z11" t="s">
        <v>156</v>
      </c>
      <c r="AB11" t="s">
        <v>154</v>
      </c>
    </row>
    <row r="12" spans="1:28" x14ac:dyDescent="0.3">
      <c r="L12" t="s">
        <v>106</v>
      </c>
      <c r="P12" t="s">
        <v>112</v>
      </c>
      <c r="V12" t="s">
        <v>155</v>
      </c>
      <c r="X12" t="s">
        <v>230</v>
      </c>
      <c r="Z12" s="2" t="s">
        <v>111</v>
      </c>
      <c r="AB12" t="s">
        <v>155</v>
      </c>
    </row>
    <row r="13" spans="1:28" x14ac:dyDescent="0.3">
      <c r="L13" t="s">
        <v>107</v>
      </c>
      <c r="V13" t="s">
        <v>208</v>
      </c>
      <c r="Y13" t="s">
        <v>194</v>
      </c>
      <c r="Z13" t="s">
        <v>141</v>
      </c>
      <c r="AB13" t="s">
        <v>155</v>
      </c>
    </row>
    <row r="14" spans="1:28" x14ac:dyDescent="0.3">
      <c r="L14" t="s">
        <v>143</v>
      </c>
      <c r="V14" t="s">
        <v>155</v>
      </c>
      <c r="Z14" t="s">
        <v>142</v>
      </c>
      <c r="AB14" t="s">
        <v>155</v>
      </c>
    </row>
    <row r="15" spans="1:28" x14ac:dyDescent="0.3">
      <c r="L15" t="s">
        <v>229</v>
      </c>
      <c r="V15" t="s">
        <v>154</v>
      </c>
      <c r="W15" t="s">
        <v>203</v>
      </c>
      <c r="X15" t="s">
        <v>253</v>
      </c>
      <c r="Z15" t="s">
        <v>156</v>
      </c>
      <c r="AB15" t="s">
        <v>154</v>
      </c>
    </row>
    <row r="17" spans="1:28" x14ac:dyDescent="0.3">
      <c r="A17" t="s">
        <v>45</v>
      </c>
      <c r="B17" t="s">
        <v>46</v>
      </c>
    </row>
    <row r="18" spans="1:28" x14ac:dyDescent="0.3">
      <c r="A18" t="s">
        <v>1</v>
      </c>
      <c r="B18" t="s">
        <v>47</v>
      </c>
      <c r="L18" t="s">
        <v>128</v>
      </c>
    </row>
    <row r="19" spans="1:28" x14ac:dyDescent="0.3">
      <c r="A19" t="s">
        <v>32</v>
      </c>
      <c r="B19" t="s">
        <v>48</v>
      </c>
      <c r="L19" t="s">
        <v>108</v>
      </c>
      <c r="V19" t="s">
        <v>155</v>
      </c>
      <c r="Z19" t="s">
        <v>186</v>
      </c>
      <c r="AB19" t="s">
        <v>155</v>
      </c>
    </row>
    <row r="20" spans="1:28" x14ac:dyDescent="0.3">
      <c r="A20" t="s">
        <v>33</v>
      </c>
      <c r="B20" t="s">
        <v>49</v>
      </c>
      <c r="L20" t="s">
        <v>160</v>
      </c>
      <c r="V20" t="s">
        <v>207</v>
      </c>
      <c r="Z20" t="s">
        <v>205</v>
      </c>
      <c r="AB20" t="s">
        <v>156</v>
      </c>
    </row>
    <row r="21" spans="1:28" x14ac:dyDescent="0.3">
      <c r="A21" t="s">
        <v>31</v>
      </c>
      <c r="B21" t="s">
        <v>50</v>
      </c>
      <c r="L21" t="s">
        <v>132</v>
      </c>
      <c r="V21" t="s">
        <v>155</v>
      </c>
      <c r="Z21" t="s">
        <v>185</v>
      </c>
      <c r="AB21" t="s">
        <v>155</v>
      </c>
    </row>
    <row r="22" spans="1:28" x14ac:dyDescent="0.3">
      <c r="A22" t="s">
        <v>34</v>
      </c>
      <c r="B22" t="s">
        <v>51</v>
      </c>
    </row>
    <row r="23" spans="1:28" x14ac:dyDescent="0.3">
      <c r="A23" t="s">
        <v>35</v>
      </c>
      <c r="B23" t="s">
        <v>52</v>
      </c>
      <c r="L23" t="s">
        <v>138</v>
      </c>
    </row>
    <row r="24" spans="1:28" x14ac:dyDescent="0.3">
      <c r="A24" t="s">
        <v>36</v>
      </c>
      <c r="B24" t="s">
        <v>53</v>
      </c>
      <c r="L24" t="s">
        <v>64</v>
      </c>
      <c r="V24" t="s">
        <v>155</v>
      </c>
      <c r="Z24" t="s">
        <v>109</v>
      </c>
      <c r="AB24" t="s">
        <v>155</v>
      </c>
    </row>
    <row r="25" spans="1:28" x14ac:dyDescent="0.3">
      <c r="A25" t="s">
        <v>37</v>
      </c>
      <c r="B25" t="s">
        <v>54</v>
      </c>
      <c r="L25" t="s">
        <v>100</v>
      </c>
      <c r="V25" t="s">
        <v>155</v>
      </c>
      <c r="Z25" t="s">
        <v>109</v>
      </c>
      <c r="AB25" t="s">
        <v>155</v>
      </c>
    </row>
    <row r="26" spans="1:28" x14ac:dyDescent="0.3">
      <c r="A26" t="s">
        <v>38</v>
      </c>
      <c r="B26" t="s">
        <v>55</v>
      </c>
      <c r="L26" t="s">
        <v>101</v>
      </c>
      <c r="V26" t="s">
        <v>155</v>
      </c>
      <c r="Z26" s="2" t="s">
        <v>110</v>
      </c>
      <c r="AB26" t="s">
        <v>155</v>
      </c>
    </row>
    <row r="27" spans="1:28" x14ac:dyDescent="0.3">
      <c r="A27" t="s">
        <v>39</v>
      </c>
      <c r="B27" t="s">
        <v>56</v>
      </c>
      <c r="L27" t="s">
        <v>139</v>
      </c>
      <c r="V27" t="s">
        <v>155</v>
      </c>
      <c r="Z27" t="s">
        <v>109</v>
      </c>
      <c r="AB27" t="s">
        <v>155</v>
      </c>
    </row>
    <row r="28" spans="1:28" x14ac:dyDescent="0.3">
      <c r="A28" t="s">
        <v>40</v>
      </c>
      <c r="B28" t="s">
        <v>57</v>
      </c>
      <c r="L28" t="s">
        <v>102</v>
      </c>
      <c r="V28" t="s">
        <v>208</v>
      </c>
      <c r="Z28" t="s">
        <v>137</v>
      </c>
      <c r="AB28" t="s">
        <v>251</v>
      </c>
    </row>
    <row r="29" spans="1:28" x14ac:dyDescent="0.3">
      <c r="A29" t="s">
        <v>41</v>
      </c>
      <c r="B29" t="s">
        <v>58</v>
      </c>
      <c r="L29" t="s">
        <v>105</v>
      </c>
      <c r="V29" t="s">
        <v>155</v>
      </c>
      <c r="Z29" t="s">
        <v>133</v>
      </c>
      <c r="AB29" t="s">
        <v>251</v>
      </c>
    </row>
    <row r="30" spans="1:28" x14ac:dyDescent="0.3">
      <c r="A30" t="s">
        <v>43</v>
      </c>
      <c r="B30" t="s">
        <v>59</v>
      </c>
      <c r="L30" t="s">
        <v>119</v>
      </c>
      <c r="V30" t="s">
        <v>208</v>
      </c>
      <c r="Y30" t="s">
        <v>194</v>
      </c>
      <c r="Z30" t="s">
        <v>134</v>
      </c>
      <c r="AB30" t="s">
        <v>251</v>
      </c>
    </row>
    <row r="31" spans="1:28" x14ac:dyDescent="0.3">
      <c r="A31" t="s">
        <v>24</v>
      </c>
      <c r="B31" t="s">
        <v>61</v>
      </c>
      <c r="L31" t="s">
        <v>120</v>
      </c>
      <c r="V31" t="s">
        <v>155</v>
      </c>
      <c r="Z31" t="s">
        <v>135</v>
      </c>
      <c r="AB31" t="s">
        <v>155</v>
      </c>
    </row>
    <row r="32" spans="1:28" x14ac:dyDescent="0.3">
      <c r="L32" t="s">
        <v>121</v>
      </c>
      <c r="V32" t="s">
        <v>155</v>
      </c>
      <c r="Z32" t="s">
        <v>136</v>
      </c>
      <c r="AB32" t="s">
        <v>155</v>
      </c>
    </row>
    <row r="33" spans="12:28" x14ac:dyDescent="0.3">
      <c r="L33" t="s">
        <v>157</v>
      </c>
      <c r="V33" t="s">
        <v>155</v>
      </c>
      <c r="Z33" s="2" t="s">
        <v>170</v>
      </c>
      <c r="AB33" t="s">
        <v>155</v>
      </c>
    </row>
    <row r="34" spans="12:28" x14ac:dyDescent="0.3">
      <c r="L34" t="s">
        <v>158</v>
      </c>
      <c r="V34" t="s">
        <v>155</v>
      </c>
      <c r="Z34" s="2" t="s">
        <v>164</v>
      </c>
      <c r="AB34" t="s">
        <v>155</v>
      </c>
    </row>
    <row r="35" spans="12:28" x14ac:dyDescent="0.3">
      <c r="L35" t="s">
        <v>159</v>
      </c>
      <c r="V35" t="s">
        <v>155</v>
      </c>
      <c r="Z35" s="2" t="s">
        <v>165</v>
      </c>
      <c r="AB35" t="s">
        <v>155</v>
      </c>
    </row>
    <row r="36" spans="12:28" x14ac:dyDescent="0.3">
      <c r="L36" t="s">
        <v>169</v>
      </c>
      <c r="V36" t="s">
        <v>155</v>
      </c>
      <c r="Z36" s="2" t="s">
        <v>174</v>
      </c>
      <c r="AB36" t="s">
        <v>155</v>
      </c>
    </row>
    <row r="37" spans="12:28" x14ac:dyDescent="0.3">
      <c r="L37" t="s">
        <v>180</v>
      </c>
      <c r="V37" t="s">
        <v>207</v>
      </c>
      <c r="Z37" t="s">
        <v>204</v>
      </c>
      <c r="AB37" t="s">
        <v>156</v>
      </c>
    </row>
    <row r="38" spans="12:28" x14ac:dyDescent="0.3">
      <c r="L38" t="s">
        <v>228</v>
      </c>
      <c r="V38" t="s">
        <v>154</v>
      </c>
      <c r="W38" t="s">
        <v>203</v>
      </c>
      <c r="Z38" t="s">
        <v>240</v>
      </c>
      <c r="AB38" t="s">
        <v>251</v>
      </c>
    </row>
    <row r="39" spans="12:28" x14ac:dyDescent="0.3">
      <c r="L39" t="s">
        <v>245</v>
      </c>
      <c r="V39" t="s">
        <v>154</v>
      </c>
      <c r="W39" t="s">
        <v>203</v>
      </c>
      <c r="Z39" t="s">
        <v>247</v>
      </c>
      <c r="AB39" t="s">
        <v>251</v>
      </c>
    </row>
    <row r="40" spans="12:28" x14ac:dyDescent="0.3">
      <c r="L40" t="s">
        <v>246</v>
      </c>
      <c r="V40" t="s">
        <v>154</v>
      </c>
      <c r="W40" t="s">
        <v>203</v>
      </c>
      <c r="Z40" t="s">
        <v>248</v>
      </c>
      <c r="AB40" t="s">
        <v>251</v>
      </c>
    </row>
    <row r="44" spans="12:28" x14ac:dyDescent="0.3">
      <c r="L44" t="s">
        <v>148</v>
      </c>
    </row>
    <row r="45" spans="12:28" x14ac:dyDescent="0.3">
      <c r="L45" t="s">
        <v>99</v>
      </c>
      <c r="N45" t="s">
        <v>223</v>
      </c>
      <c r="Q45" t="s">
        <v>149</v>
      </c>
      <c r="V45" t="s">
        <v>155</v>
      </c>
      <c r="Z45" t="s">
        <v>152</v>
      </c>
      <c r="AB45" t="s">
        <v>155</v>
      </c>
    </row>
    <row r="46" spans="12:28" x14ac:dyDescent="0.3">
      <c r="L46" t="s">
        <v>129</v>
      </c>
      <c r="Q46" t="s">
        <v>149</v>
      </c>
      <c r="V46" t="s">
        <v>178</v>
      </c>
      <c r="Z46" s="2" t="s">
        <v>144</v>
      </c>
      <c r="AA46" s="2" t="s">
        <v>177</v>
      </c>
      <c r="AB46" t="s">
        <v>155</v>
      </c>
    </row>
    <row r="47" spans="12:28" x14ac:dyDescent="0.3">
      <c r="L47" t="s">
        <v>145</v>
      </c>
      <c r="Q47" t="s">
        <v>149</v>
      </c>
      <c r="V47" t="s">
        <v>155</v>
      </c>
      <c r="Z47" t="s">
        <v>224</v>
      </c>
      <c r="AB47" t="s">
        <v>155</v>
      </c>
    </row>
    <row r="48" spans="12:28" x14ac:dyDescent="0.3">
      <c r="L48" t="s">
        <v>146</v>
      </c>
      <c r="V48" t="s">
        <v>155</v>
      </c>
      <c r="Z48" s="2" t="s">
        <v>147</v>
      </c>
      <c r="AB48" t="s">
        <v>155</v>
      </c>
    </row>
    <row r="49" spans="12:28" x14ac:dyDescent="0.3">
      <c r="L49" t="s">
        <v>181</v>
      </c>
      <c r="V49" t="s">
        <v>207</v>
      </c>
      <c r="Z49" t="s">
        <v>206</v>
      </c>
      <c r="AB49" t="s">
        <v>155</v>
      </c>
    </row>
    <row r="50" spans="12:28" x14ac:dyDescent="0.3">
      <c r="L50" t="s">
        <v>222</v>
      </c>
      <c r="V50" t="s">
        <v>155</v>
      </c>
      <c r="Z50" t="s">
        <v>225</v>
      </c>
      <c r="AB50" t="s">
        <v>155</v>
      </c>
    </row>
    <row r="53" spans="12:28" x14ac:dyDescent="0.3">
      <c r="L53" t="s">
        <v>127</v>
      </c>
      <c r="O53">
        <v>1022</v>
      </c>
      <c r="Y53">
        <f>ROUNDUP(N53*W53*(1+X53), 2)</f>
        <v>0</v>
      </c>
    </row>
    <row r="54" spans="12:28" x14ac:dyDescent="0.3">
      <c r="L54" t="s">
        <v>80</v>
      </c>
      <c r="N54">
        <v>1</v>
      </c>
      <c r="V54" t="s">
        <v>252</v>
      </c>
      <c r="Z54" t="s">
        <v>212</v>
      </c>
      <c r="AA54" s="1" t="s">
        <v>214</v>
      </c>
      <c r="AB54" t="s">
        <v>154</v>
      </c>
    </row>
    <row r="55" spans="12:28" x14ac:dyDescent="0.3">
      <c r="L55" t="s">
        <v>81</v>
      </c>
      <c r="N55">
        <v>1</v>
      </c>
      <c r="V55" t="s">
        <v>155</v>
      </c>
      <c r="Z55" s="2" t="s">
        <v>209</v>
      </c>
      <c r="AB55" t="s">
        <v>154</v>
      </c>
    </row>
    <row r="56" spans="12:28" x14ac:dyDescent="0.3">
      <c r="L56" t="s">
        <v>82</v>
      </c>
      <c r="V56" t="s">
        <v>155</v>
      </c>
      <c r="Z56" t="s">
        <v>211</v>
      </c>
      <c r="AB56" t="s">
        <v>154</v>
      </c>
    </row>
    <row r="57" spans="12:28" x14ac:dyDescent="0.3">
      <c r="L57" t="s">
        <v>83</v>
      </c>
      <c r="V57" t="s">
        <v>155</v>
      </c>
      <c r="Z57" t="s">
        <v>201</v>
      </c>
      <c r="AB57" t="s">
        <v>154</v>
      </c>
    </row>
    <row r="58" spans="12:28" x14ac:dyDescent="0.3">
      <c r="L58" t="s">
        <v>193</v>
      </c>
      <c r="V58" t="s">
        <v>155</v>
      </c>
      <c r="Z58" t="s">
        <v>195</v>
      </c>
      <c r="AB58" t="s">
        <v>154</v>
      </c>
    </row>
    <row r="59" spans="12:28" x14ac:dyDescent="0.3">
      <c r="L59" t="s">
        <v>188</v>
      </c>
      <c r="V59" t="s">
        <v>208</v>
      </c>
      <c r="Z59" t="s">
        <v>194</v>
      </c>
      <c r="AB59" t="s">
        <v>251</v>
      </c>
    </row>
    <row r="60" spans="12:28" x14ac:dyDescent="0.3">
      <c r="L60" t="s">
        <v>187</v>
      </c>
      <c r="V60" t="s">
        <v>155</v>
      </c>
      <c r="Z60" t="s">
        <v>192</v>
      </c>
      <c r="AB60" t="s">
        <v>154</v>
      </c>
    </row>
    <row r="61" spans="12:28" x14ac:dyDescent="0.3">
      <c r="L61" t="s">
        <v>84</v>
      </c>
      <c r="V61" t="s">
        <v>155</v>
      </c>
      <c r="Z61" t="s">
        <v>196</v>
      </c>
      <c r="AB61" t="s">
        <v>154</v>
      </c>
    </row>
    <row r="62" spans="12:28" x14ac:dyDescent="0.3">
      <c r="L62" t="s">
        <v>87</v>
      </c>
      <c r="V62" t="s">
        <v>213</v>
      </c>
      <c r="Z62" t="s">
        <v>200</v>
      </c>
      <c r="AA62" t="s">
        <v>210</v>
      </c>
      <c r="AB62" t="s">
        <v>154</v>
      </c>
    </row>
    <row r="63" spans="12:28" x14ac:dyDescent="0.3">
      <c r="L63" t="s">
        <v>85</v>
      </c>
      <c r="V63" t="s">
        <v>154</v>
      </c>
      <c r="W63" t="s">
        <v>203</v>
      </c>
      <c r="Z63" t="s">
        <v>156</v>
      </c>
      <c r="AB63" t="s">
        <v>154</v>
      </c>
    </row>
    <row r="64" spans="12:28" x14ac:dyDescent="0.3">
      <c r="L64" t="s">
        <v>86</v>
      </c>
      <c r="V64" t="s">
        <v>154</v>
      </c>
      <c r="W64" t="s">
        <v>203</v>
      </c>
      <c r="Z64" t="s">
        <v>156</v>
      </c>
      <c r="AB64" t="s">
        <v>154</v>
      </c>
    </row>
    <row r="65" spans="12:28" x14ac:dyDescent="0.3">
      <c r="L65" t="s">
        <v>202</v>
      </c>
      <c r="V65" t="s">
        <v>154</v>
      </c>
      <c r="W65" t="s">
        <v>203</v>
      </c>
      <c r="Z65" t="s">
        <v>156</v>
      </c>
      <c r="AB65" t="s">
        <v>154</v>
      </c>
    </row>
    <row r="66" spans="12:28" x14ac:dyDescent="0.3">
      <c r="L66" t="s">
        <v>88</v>
      </c>
      <c r="V66" t="s">
        <v>207</v>
      </c>
      <c r="X66" t="s">
        <v>197</v>
      </c>
      <c r="Z66" t="s">
        <v>198</v>
      </c>
      <c r="AB66" t="s">
        <v>251</v>
      </c>
    </row>
    <row r="67" spans="12:28" x14ac:dyDescent="0.3">
      <c r="L67" t="s">
        <v>199</v>
      </c>
      <c r="V67" t="s">
        <v>208</v>
      </c>
      <c r="Z67" t="s">
        <v>194</v>
      </c>
      <c r="AB67" t="s">
        <v>251</v>
      </c>
    </row>
    <row r="69" spans="12:28" x14ac:dyDescent="0.3">
      <c r="L69" t="s">
        <v>215</v>
      </c>
    </row>
    <row r="70" spans="12:28" x14ac:dyDescent="0.3">
      <c r="L70" t="s">
        <v>216</v>
      </c>
      <c r="V70" t="s">
        <v>154</v>
      </c>
      <c r="W70" t="s">
        <v>203</v>
      </c>
      <c r="Z70" t="s">
        <v>156</v>
      </c>
      <c r="AB70" t="s">
        <v>154</v>
      </c>
    </row>
    <row r="71" spans="12:28" x14ac:dyDescent="0.3">
      <c r="L71" t="s">
        <v>217</v>
      </c>
      <c r="V71" t="s">
        <v>154</v>
      </c>
      <c r="W71" t="s">
        <v>203</v>
      </c>
      <c r="Z71" t="s">
        <v>241</v>
      </c>
      <c r="AB71" t="s">
        <v>154</v>
      </c>
    </row>
    <row r="72" spans="12:28" x14ac:dyDescent="0.3">
      <c r="L72" t="s">
        <v>218</v>
      </c>
      <c r="V72" t="s">
        <v>154</v>
      </c>
      <c r="W72" t="s">
        <v>203</v>
      </c>
      <c r="Z72" t="s">
        <v>156</v>
      </c>
      <c r="AB72" t="s">
        <v>154</v>
      </c>
    </row>
    <row r="73" spans="12:28" x14ac:dyDescent="0.3">
      <c r="L73" t="s">
        <v>219</v>
      </c>
      <c r="V73" t="s">
        <v>155</v>
      </c>
      <c r="Z73" t="s">
        <v>237</v>
      </c>
      <c r="AA73" t="s">
        <v>238</v>
      </c>
      <c r="AB73" t="s">
        <v>154</v>
      </c>
    </row>
    <row r="74" spans="12:28" x14ac:dyDescent="0.3">
      <c r="L74" t="s">
        <v>220</v>
      </c>
      <c r="O74" t="s">
        <v>197</v>
      </c>
      <c r="V74" t="s">
        <v>208</v>
      </c>
      <c r="W74" t="s">
        <v>243</v>
      </c>
      <c r="Y74" t="s">
        <v>244</v>
      </c>
      <c r="Z74" t="s">
        <v>242</v>
      </c>
      <c r="AB74" t="s">
        <v>251</v>
      </c>
    </row>
    <row r="78" spans="12:28" x14ac:dyDescent="0.3">
      <c r="L78" t="s">
        <v>91</v>
      </c>
    </row>
    <row r="79" spans="12:28" x14ac:dyDescent="0.3">
      <c r="L79" t="s">
        <v>92</v>
      </c>
      <c r="V79" t="s">
        <v>155</v>
      </c>
      <c r="Z79" s="2" t="s">
        <v>166</v>
      </c>
      <c r="AA79" s="2" t="s">
        <v>161</v>
      </c>
      <c r="AB79" t="s">
        <v>155</v>
      </c>
    </row>
    <row r="80" spans="12:28" x14ac:dyDescent="0.3">
      <c r="L80" t="s">
        <v>93</v>
      </c>
      <c r="V80" t="s">
        <v>207</v>
      </c>
      <c r="Z80" t="s">
        <v>167</v>
      </c>
      <c r="AB80" t="s">
        <v>155</v>
      </c>
    </row>
    <row r="81" spans="12:28" x14ac:dyDescent="0.3">
      <c r="L81" t="s">
        <v>94</v>
      </c>
      <c r="V81" t="s">
        <v>155</v>
      </c>
      <c r="Z81" s="2" t="s">
        <v>168</v>
      </c>
      <c r="AB81" t="s">
        <v>155</v>
      </c>
    </row>
    <row r="82" spans="12:28" x14ac:dyDescent="0.3">
      <c r="L82" t="s">
        <v>114</v>
      </c>
      <c r="Q82" t="s">
        <v>149</v>
      </c>
      <c r="T82" t="s">
        <v>116</v>
      </c>
      <c r="U82" t="s">
        <v>231</v>
      </c>
      <c r="V82" t="s">
        <v>155</v>
      </c>
      <c r="Y82">
        <v>2</v>
      </c>
      <c r="Z82" t="s">
        <v>221</v>
      </c>
      <c r="AB82" t="s">
        <v>155</v>
      </c>
    </row>
    <row r="83" spans="12:28" x14ac:dyDescent="0.3">
      <c r="L83" t="s">
        <v>113</v>
      </c>
      <c r="Q83" t="s">
        <v>149</v>
      </c>
      <c r="T83" t="s">
        <v>116</v>
      </c>
      <c r="U83" t="s">
        <v>232</v>
      </c>
      <c r="V83" t="s">
        <v>155</v>
      </c>
      <c r="Y83">
        <v>1</v>
      </c>
      <c r="Z83" t="s">
        <v>115</v>
      </c>
      <c r="AB83" t="s">
        <v>155</v>
      </c>
    </row>
    <row r="84" spans="12:28" x14ac:dyDescent="0.3">
      <c r="L84" t="s">
        <v>95</v>
      </c>
      <c r="V84" t="s">
        <v>155</v>
      </c>
      <c r="Z84" s="2" t="s">
        <v>179</v>
      </c>
      <c r="AB84" t="s">
        <v>155</v>
      </c>
    </row>
    <row r="85" spans="12:28" x14ac:dyDescent="0.3">
      <c r="L85" t="s">
        <v>96</v>
      </c>
      <c r="V85" t="s">
        <v>155</v>
      </c>
      <c r="Z85" s="2" t="s">
        <v>175</v>
      </c>
      <c r="AB85" t="s">
        <v>155</v>
      </c>
    </row>
    <row r="86" spans="12:28" x14ac:dyDescent="0.3">
      <c r="L86" t="s">
        <v>150</v>
      </c>
      <c r="V86" t="s">
        <v>155</v>
      </c>
      <c r="Z86" s="2" t="s">
        <v>171</v>
      </c>
      <c r="AB86" t="s">
        <v>155</v>
      </c>
    </row>
    <row r="87" spans="12:28" x14ac:dyDescent="0.3">
      <c r="L87" t="s">
        <v>151</v>
      </c>
      <c r="V87" t="s">
        <v>155</v>
      </c>
      <c r="Y87" t="s">
        <v>156</v>
      </c>
      <c r="Z87" s="2" t="s">
        <v>176</v>
      </c>
      <c r="AB87" t="s">
        <v>155</v>
      </c>
    </row>
    <row r="88" spans="12:28" x14ac:dyDescent="0.3">
      <c r="L88" t="s">
        <v>162</v>
      </c>
      <c r="V88" t="s">
        <v>155</v>
      </c>
      <c r="Z88" t="s">
        <v>163</v>
      </c>
      <c r="AB88" t="s">
        <v>154</v>
      </c>
    </row>
    <row r="89" spans="12:28" x14ac:dyDescent="0.3">
      <c r="L89" t="s">
        <v>172</v>
      </c>
      <c r="V89" t="s">
        <v>155</v>
      </c>
      <c r="Z89" s="2" t="s">
        <v>173</v>
      </c>
      <c r="AB89" t="s">
        <v>155</v>
      </c>
    </row>
    <row r="90" spans="12:28" x14ac:dyDescent="0.3">
      <c r="L90" t="s">
        <v>234</v>
      </c>
      <c r="V90" t="s">
        <v>154</v>
      </c>
      <c r="W90" t="s">
        <v>203</v>
      </c>
      <c r="Z90" s="2" t="s">
        <v>156</v>
      </c>
      <c r="AB90" t="s">
        <v>154</v>
      </c>
    </row>
    <row r="91" spans="12:28" x14ac:dyDescent="0.3">
      <c r="L91" t="s">
        <v>235</v>
      </c>
      <c r="V91" t="s">
        <v>154</v>
      </c>
      <c r="W91" t="s">
        <v>203</v>
      </c>
      <c r="Z91" s="2" t="s">
        <v>156</v>
      </c>
      <c r="AB91" t="s">
        <v>154</v>
      </c>
    </row>
    <row r="92" spans="12:28" x14ac:dyDescent="0.3">
      <c r="L92" t="s">
        <v>236</v>
      </c>
      <c r="V92" t="s">
        <v>154</v>
      </c>
      <c r="W92" t="s">
        <v>203</v>
      </c>
      <c r="Z92" s="2" t="s">
        <v>156</v>
      </c>
      <c r="AB92" t="s">
        <v>154</v>
      </c>
    </row>
    <row r="94" spans="12:28" x14ac:dyDescent="0.3">
      <c r="L94" t="s">
        <v>117</v>
      </c>
    </row>
    <row r="95" spans="12:28" x14ac:dyDescent="0.3">
      <c r="L95" t="s">
        <v>97</v>
      </c>
      <c r="V95" t="s">
        <v>208</v>
      </c>
      <c r="X95" t="s">
        <v>227</v>
      </c>
      <c r="Y95" t="s">
        <v>239</v>
      </c>
      <c r="Z95" t="s">
        <v>226</v>
      </c>
      <c r="AB95" t="s">
        <v>154</v>
      </c>
    </row>
    <row r="96" spans="12:28" x14ac:dyDescent="0.3">
      <c r="L96" t="s">
        <v>98</v>
      </c>
      <c r="V96" t="s">
        <v>155</v>
      </c>
      <c r="Z96" t="s">
        <v>130</v>
      </c>
      <c r="AB96" t="s">
        <v>155</v>
      </c>
    </row>
    <row r="97" spans="12:28" x14ac:dyDescent="0.3">
      <c r="L97" t="s">
        <v>118</v>
      </c>
      <c r="V97" t="s">
        <v>207</v>
      </c>
      <c r="Z97" t="s">
        <v>131</v>
      </c>
      <c r="AB97" t="s">
        <v>251</v>
      </c>
    </row>
    <row r="98" spans="12:28" x14ac:dyDescent="0.3">
      <c r="L98" t="s">
        <v>122</v>
      </c>
      <c r="V98" t="s">
        <v>155</v>
      </c>
      <c r="Z98" t="s">
        <v>126</v>
      </c>
      <c r="AB98" t="s">
        <v>155</v>
      </c>
    </row>
    <row r="99" spans="12:28" x14ac:dyDescent="0.3">
      <c r="L99" t="s">
        <v>125</v>
      </c>
      <c r="V99" t="s">
        <v>155</v>
      </c>
      <c r="Z99" t="s">
        <v>124</v>
      </c>
      <c r="AB99" t="s">
        <v>155</v>
      </c>
    </row>
    <row r="100" spans="12:28" x14ac:dyDescent="0.3">
      <c r="L100" t="s">
        <v>123</v>
      </c>
      <c r="V100" t="s">
        <v>155</v>
      </c>
      <c r="Z100" t="s">
        <v>109</v>
      </c>
      <c r="AB100" t="s">
        <v>155</v>
      </c>
    </row>
    <row r="103" spans="12:28" x14ac:dyDescent="0.3">
      <c r="L103" t="s">
        <v>189</v>
      </c>
    </row>
    <row r="104" spans="12:28" x14ac:dyDescent="0.3">
      <c r="L104" t="s">
        <v>190</v>
      </c>
      <c r="V104" t="s">
        <v>154</v>
      </c>
      <c r="Z104" t="s">
        <v>156</v>
      </c>
      <c r="AB104" t="s">
        <v>154</v>
      </c>
    </row>
    <row r="105" spans="12:28" x14ac:dyDescent="0.3">
      <c r="L105" t="s">
        <v>191</v>
      </c>
      <c r="V105" t="s">
        <v>154</v>
      </c>
      <c r="Z105" t="s">
        <v>156</v>
      </c>
      <c r="AB105" t="s">
        <v>154</v>
      </c>
    </row>
    <row r="107" spans="12:28" x14ac:dyDescent="0.3">
      <c r="L107" t="s">
        <v>15</v>
      </c>
      <c r="O107">
        <f>O2+O3+O4+O5+O53+O54+O55</f>
        <v>6968.7926299999999</v>
      </c>
      <c r="Y107">
        <f>Y3+Y2+Y4</f>
        <v>304.71000000000004</v>
      </c>
    </row>
    <row r="109" spans="12:28" x14ac:dyDescent="0.3">
      <c r="L109" t="s">
        <v>23</v>
      </c>
      <c r="M109" t="s">
        <v>60</v>
      </c>
      <c r="N109" t="s">
        <v>24</v>
      </c>
      <c r="O109" t="s">
        <v>29</v>
      </c>
      <c r="P109" t="s">
        <v>79</v>
      </c>
      <c r="S109" t="s">
        <v>90</v>
      </c>
    </row>
    <row r="110" spans="12:28" x14ac:dyDescent="0.3">
      <c r="M110">
        <f>N3*R3*10^-3</f>
        <v>5.67</v>
      </c>
      <c r="N110">
        <v>6</v>
      </c>
      <c r="O110">
        <f>AB2 * W2 + AB3 * W3+ AB4 * W4</f>
        <v>364.25</v>
      </c>
      <c r="P110">
        <f>T2*N2</f>
        <v>307.52</v>
      </c>
      <c r="S110">
        <v>0.2</v>
      </c>
    </row>
    <row r="114" spans="12:23" x14ac:dyDescent="0.3">
      <c r="W114" t="s">
        <v>69</v>
      </c>
    </row>
    <row r="115" spans="12:23" x14ac:dyDescent="0.3">
      <c r="W115">
        <v>18.7</v>
      </c>
    </row>
    <row r="117" spans="12:23" x14ac:dyDescent="0.3">
      <c r="L117" t="s">
        <v>70</v>
      </c>
      <c r="M117" t="s">
        <v>65</v>
      </c>
      <c r="N117" t="s">
        <v>66</v>
      </c>
      <c r="O117" t="s">
        <v>67</v>
      </c>
      <c r="P117" t="s">
        <v>68</v>
      </c>
      <c r="Q117" t="s">
        <v>71</v>
      </c>
    </row>
    <row r="118" spans="12:23" x14ac:dyDescent="0.3">
      <c r="M118">
        <f>D2/(0.305 * C2/5695 * 10^3)</f>
        <v>1.1296639344262294</v>
      </c>
      <c r="N118">
        <f>0.305 * C2/5695 * 10^3</f>
        <v>0.32133450395083407</v>
      </c>
      <c r="P118">
        <f>C2/D2</f>
        <v>16.528925619834713</v>
      </c>
      <c r="Q118">
        <f>5.695*D2/0.305</f>
        <v>6.7779836065573775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2021-07-03T17:35:47Z</dcterms:modified>
</cp:coreProperties>
</file>