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4.bin"/>
  <Override ContentType="application/vnd.openxmlformats-officedocument.oleObject" PartName="/xl/embeddings/oleObject3.bin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SIS RDA 2022" sheetId="1" r:id="rId4"/>
  </sheets>
  <definedNames/>
  <calcPr/>
  <extLst>
    <ext uri="GoogleSheetsCustomDataVersion1">
      <go:sheetsCustomData xmlns:go="http://customooxmlschemas.google.com/" r:id="rId5" roundtripDataSignature="AMtx7mj5ZwuM9UfMPuWpt4MIsIw6kAbXMQ=="/>
    </ext>
  </extLst>
</workbook>
</file>

<file path=xl/sharedStrings.xml><?xml version="1.0" encoding="utf-8"?>
<sst xmlns="http://schemas.openxmlformats.org/spreadsheetml/2006/main" count="119" uniqueCount="44">
  <si>
    <t>Solving MCDM problem using TOPSIS Method Edit by RDA</t>
  </si>
  <si>
    <t>STEP 1</t>
  </si>
  <si>
    <t>Step-1</t>
  </si>
  <si>
    <t xml:space="preserve">Calculate Normalised Matrix </t>
  </si>
  <si>
    <t>Non Benf.</t>
  </si>
  <si>
    <t>Benf.</t>
  </si>
  <si>
    <t xml:space="preserve">	Menentukan matriks keputusan yang ternormalisasi</t>
  </si>
  <si>
    <t>weightage</t>
  </si>
  <si>
    <t>Price/cost</t>
  </si>
  <si>
    <t>Storage Space</t>
  </si>
  <si>
    <t xml:space="preserve">Camera </t>
  </si>
  <si>
    <t>Looks</t>
  </si>
  <si>
    <t>Mobile 1</t>
  </si>
  <si>
    <t>Mobile 2</t>
  </si>
  <si>
    <t>Mobile 3</t>
  </si>
  <si>
    <t>Mobile 4</t>
  </si>
  <si>
    <t>Mobile 5</t>
  </si>
  <si>
    <t>STEP 2</t>
  </si>
  <si>
    <t>Step-2</t>
  </si>
  <si>
    <t>Calculate weighted Normalised Matrix</t>
  </si>
  <si>
    <t>Menghitung matriks keuputusan ternormalisasi terbobot</t>
  </si>
  <si>
    <t>STEP 3</t>
  </si>
  <si>
    <t>Step-3</t>
  </si>
  <si>
    <t>Calculate the ideal best and ideal worst value</t>
  </si>
  <si>
    <t>Menghitung Matriks Solusi Ideal Positip (MSIP)</t>
  </si>
  <si>
    <t>Menghitung Matriks Solusi Ideal Negatip (MSIN)</t>
  </si>
  <si>
    <t>V+</t>
  </si>
  <si>
    <t>V-</t>
  </si>
  <si>
    <t>STEP 4</t>
  </si>
  <si>
    <t>Step-4</t>
  </si>
  <si>
    <t xml:space="preserve">Calculate the Euclidean distance from the ideal best </t>
  </si>
  <si>
    <t>Menghitung jarak antar nilai setiap alternatif dengan MSIP</t>
  </si>
  <si>
    <t>Si+</t>
  </si>
  <si>
    <t>Si-</t>
  </si>
  <si>
    <t>Pi</t>
  </si>
  <si>
    <t>Rank</t>
  </si>
  <si>
    <t>Calculate the Euclidean distance from the ideal worst</t>
  </si>
  <si>
    <t>Menghitung jarak antar nilai setiap alternatif dengan MSIN</t>
  </si>
  <si>
    <t>STEP 5</t>
  </si>
  <si>
    <t>Step-5</t>
  </si>
  <si>
    <t>Calculate Performance Score</t>
  </si>
  <si>
    <t>Menghitung Preferensi Setiap Alternative</t>
  </si>
  <si>
    <t>Step-6</t>
  </si>
  <si>
    <t>Membuat Rangking Alternatif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</si>
</sst>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4.0"/>
      <color theme="1"/>
      <name val="Calibri"/>
    </font>
    <font/>
    <font>
      <sz val="14.0"/>
      <color theme="1"/>
      <name val="Calibri"/>
    </font>
    <font>
      <b/>
      <sz val="14.0"/>
      <color rgb="FFC00000"/>
      <name val="Calibri"/>
    </font>
    <font>
      <vertAlign val="subscript"/>
      <sz val="16.0"/>
      <color theme="1"/>
      <name val="Calibri"/>
    </font>
    <font>
      <sz val="14.0"/>
      <color rgb="FFFF0000"/>
      <name val="Calibri"/>
    </font>
    <font>
      <vertAlign val="subscript"/>
      <sz val="16.0"/>
      <color theme="1"/>
      <name val="Calibri"/>
    </font>
    <font>
      <b/>
      <sz val="14.0"/>
      <color theme="0"/>
      <name val="Calibri"/>
    </font>
    <font>
      <sz val="14.0"/>
      <color theme="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  <fill>
      <patternFill patternType="solid">
        <fgColor rgb="FFAEABAB"/>
        <bgColor rgb="FFAEABAB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</fills>
  <borders count="7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4" fillId="3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5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vertical="center"/>
    </xf>
    <xf borderId="6" fillId="4" fontId="3" numFmtId="0" xfId="0" applyAlignment="1" applyBorder="1" applyFill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center" shrinkToFit="0" vertical="center" wrapText="1"/>
    </xf>
    <xf borderId="6" fillId="3" fontId="3" numFmtId="0" xfId="0" applyAlignment="1" applyBorder="1" applyFont="1">
      <alignment horizontal="center" vertical="center"/>
    </xf>
    <xf borderId="4" fillId="5" fontId="1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4" fillId="6" fontId="3" numFmtId="0" xfId="0" applyAlignment="1" applyBorder="1" applyFill="1" applyFont="1">
      <alignment horizontal="center" vertical="center"/>
    </xf>
    <xf borderId="6" fillId="5" fontId="3" numFmtId="0" xfId="0" applyAlignment="1" applyBorder="1" applyFont="1">
      <alignment horizontal="center" vertical="center"/>
    </xf>
    <xf borderId="0" fillId="0" fontId="5" numFmtId="0" xfId="0" applyAlignment="1" applyFont="1">
      <alignment horizontal="left" vertical="center"/>
    </xf>
    <xf borderId="4" fillId="7" fontId="1" numFmtId="0" xfId="0" applyAlignment="1" applyBorder="1" applyFill="1" applyFont="1">
      <alignment horizontal="center" vertical="center"/>
    </xf>
    <xf borderId="4" fillId="8" fontId="1" numFmtId="0" xfId="0" applyAlignment="1" applyBorder="1" applyFill="1" applyFont="1">
      <alignment horizontal="center" vertical="center"/>
    </xf>
    <xf borderId="4" fillId="8" fontId="1" numFmtId="0" xfId="0" applyAlignment="1" applyBorder="1" applyFont="1">
      <alignment horizontal="left" vertical="center"/>
    </xf>
    <xf borderId="0" fillId="0" fontId="6" numFmtId="0" xfId="0" applyAlignment="1" applyFont="1">
      <alignment horizontal="center" vertical="center"/>
    </xf>
    <xf borderId="4" fillId="8" fontId="3" numFmtId="0" xfId="0" applyAlignment="1" applyBorder="1" applyFont="1">
      <alignment horizontal="left" vertical="center"/>
    </xf>
    <xf borderId="4" fillId="8" fontId="3" numFmtId="0" xfId="0" applyAlignment="1" applyBorder="1" applyFont="1">
      <alignment horizontal="center" vertical="center"/>
    </xf>
    <xf borderId="4" fillId="7" fontId="3" numFmtId="0" xfId="0" applyAlignment="1" applyBorder="1" applyFont="1">
      <alignment horizontal="center" vertical="center"/>
    </xf>
    <xf borderId="4" fillId="9" fontId="1" numFmtId="0" xfId="0" applyAlignment="1" applyBorder="1" applyFill="1" applyFont="1">
      <alignment horizontal="center" vertical="center"/>
    </xf>
    <xf borderId="0" fillId="0" fontId="7" numFmtId="0" xfId="0" applyFont="1"/>
    <xf borderId="0" fillId="0" fontId="8" numFmtId="0" xfId="0" applyAlignment="1" applyFont="1">
      <alignment horizontal="center" vertical="center"/>
    </xf>
    <xf borderId="4" fillId="9" fontId="3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6" fillId="8" fontId="1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571500</xdr:colOff>
      <xdr:row>26</xdr:row>
      <xdr:rowOff>38100</xdr:rowOff>
    </xdr:from>
    <xdr:ext cx="2343150" cy="981075"/>
    <xdr:grpSp>
      <xdr:nvGrpSpPr>
        <xdr:cNvPr id="2" name="Shape 2" title="Gambar"/>
        <xdr:cNvGrpSpPr/>
      </xdr:nvGrpSpPr>
      <xdr:grpSpPr>
        <a:xfrm>
          <a:off x="4183950" y="3298988"/>
          <a:ext cx="2324100" cy="962025"/>
          <a:chOff x="4183950" y="3298988"/>
          <a:chExt cx="2324100" cy="962025"/>
        </a:xfrm>
      </xdr:grpSpPr>
      <xdr:sp>
        <xdr:nvSpPr>
          <xdr:cNvPr id="3" name="Shape 3"/>
          <xdr:cNvSpPr txBox="1"/>
        </xdr:nvSpPr>
        <xdr:spPr>
          <a:xfrm>
            <a:off x="4183950" y="3298988"/>
            <a:ext cx="2324100" cy="962025"/>
          </a:xfrm>
          <a:prstGeom prst="rect">
            <a:avLst/>
          </a:prstGeom>
          <a:solidFill>
            <a:schemeClr val="lt1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t" bIns="0" lIns="0" spcFirstLastPara="1" rIns="0" wrap="square" tIns="0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i="1" sz="1600">
              <a:latin typeface="Cambria Math"/>
              <a:ea typeface="Cambria Math"/>
              <a:cs typeface="Cambria Math"/>
              <a:sym typeface="Cambria Math"/>
            </a:endParaRPr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6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600"/>
          </a:p>
        </xdr:txBody>
      </xdr:sp>
      <xdr:sp>
        <xdr:nvSpPr>
          <xdr:cNvPr id="4" name="Shape 4"/>
          <xdr:cNvSpPr txBox="1"/>
        </xdr:nvSpPr>
        <xdr:spPr>
          <a:xfrm>
            <a:off x="4594500" y="3579900"/>
            <a:ext cx="12597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i="1" lang="en-US" sz="1400"/>
              <a:t>V</a:t>
            </a:r>
            <a:r>
              <a:rPr i="1" lang="en-US" sz="900"/>
              <a:t>ij</a:t>
            </a:r>
            <a:r>
              <a:rPr i="1" lang="en-US" sz="1400"/>
              <a:t> = X</a:t>
            </a:r>
            <a:r>
              <a:rPr i="1" lang="en-US" sz="900"/>
              <a:t>ij </a:t>
            </a:r>
            <a:r>
              <a:rPr i="1" lang="en-US" sz="1400"/>
              <a:t>. W</a:t>
            </a:r>
            <a:r>
              <a:rPr i="1" lang="en-US" sz="900"/>
              <a:t>j</a:t>
            </a:r>
            <a:endParaRPr i="1" sz="900"/>
          </a:p>
        </xdr:txBody>
      </xdr:sp>
    </xdr:grpSp>
    <xdr:clientData fLocksWithSheet="0"/>
  </xdr:oneCellAnchor>
  <xdr:oneCellAnchor>
    <xdr:from>
      <xdr:col>0</xdr:col>
      <xdr:colOff>371475</xdr:colOff>
      <xdr:row>2</xdr:row>
      <xdr:rowOff>9525</xdr:rowOff>
    </xdr:from>
    <xdr:ext cx="314325" cy="190500"/>
    <xdr:sp>
      <xdr:nvSpPr>
        <xdr:cNvPr id="5" name="Shape 5"/>
        <xdr:cNvSpPr txBox="1"/>
      </xdr:nvSpPr>
      <xdr:spPr>
        <a:xfrm>
          <a:off x="5192410" y="3688404"/>
          <a:ext cx="307181" cy="183192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114300</xdr:colOff>
      <xdr:row>2</xdr:row>
      <xdr:rowOff>0</xdr:rowOff>
    </xdr:from>
    <xdr:ext cx="219075" cy="200025"/>
    <xdr:sp>
      <xdr:nvSpPr>
        <xdr:cNvPr id="6" name="Shape 6"/>
        <xdr:cNvSpPr txBox="1"/>
      </xdr:nvSpPr>
      <xdr:spPr>
        <a:xfrm>
          <a:off x="5240779" y="3681191"/>
          <a:ext cx="210442" cy="19761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266700</xdr:colOff>
      <xdr:row>14</xdr:row>
      <xdr:rowOff>28575</xdr:rowOff>
    </xdr:from>
    <xdr:ext cx="219075" cy="190500"/>
    <xdr:sp>
      <xdr:nvSpPr>
        <xdr:cNvPr id="7" name="Shape 7"/>
        <xdr:cNvSpPr txBox="1"/>
      </xdr:nvSpPr>
      <xdr:spPr>
        <a:xfrm>
          <a:off x="5240779" y="3686962"/>
          <a:ext cx="210442" cy="18607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114300</xdr:colOff>
      <xdr:row>14</xdr:row>
      <xdr:rowOff>0</xdr:rowOff>
    </xdr:from>
    <xdr:ext cx="219075" cy="190500"/>
    <xdr:sp>
      <xdr:nvSpPr>
        <xdr:cNvPr id="7" name="Shape 7"/>
        <xdr:cNvSpPr txBox="1"/>
      </xdr:nvSpPr>
      <xdr:spPr>
        <a:xfrm>
          <a:off x="5240779" y="3686962"/>
          <a:ext cx="210442" cy="18607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495300</xdr:colOff>
      <xdr:row>40</xdr:row>
      <xdr:rowOff>9525</xdr:rowOff>
    </xdr:from>
    <xdr:ext cx="2276475" cy="257175"/>
    <xdr:sp>
      <xdr:nvSpPr>
        <xdr:cNvPr id="8" name="Shape 8"/>
        <xdr:cNvSpPr txBox="1"/>
      </xdr:nvSpPr>
      <xdr:spPr>
        <a:xfrm>
          <a:off x="4207996" y="3653972"/>
          <a:ext cx="2276008" cy="25205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438150</xdr:colOff>
      <xdr:row>41</xdr:row>
      <xdr:rowOff>19050</xdr:rowOff>
    </xdr:from>
    <xdr:ext cx="4591050" cy="1828800"/>
    <xdr:grpSp>
      <xdr:nvGrpSpPr>
        <xdr:cNvPr id="2" name="Shape 2" title="Gambar"/>
        <xdr:cNvGrpSpPr/>
      </xdr:nvGrpSpPr>
      <xdr:grpSpPr>
        <a:xfrm>
          <a:off x="2237875" y="2026150"/>
          <a:ext cx="4569450" cy="1806025"/>
          <a:chOff x="2237875" y="2026150"/>
          <a:chExt cx="4569450" cy="1806025"/>
        </a:xfrm>
      </xdr:grpSpPr>
      <xdr:pic>
        <xdr:nvPicPr>
          <xdr:cNvPr id="9" name="Shape 9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237875" y="2026150"/>
            <a:ext cx="4569450" cy="18060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oleObject" Target="../embeddings/oleObject1.bin"/><Relationship Id="rId4" Type="http://schemas.openxmlformats.org/officeDocument/2006/relationships/oleObject" Target="../embeddings/oleObject2.bin"/><Relationship Id="rId5" Type="http://schemas.openxmlformats.org/officeDocument/2006/relationships/oleObject" Target="../embeddings/oleObject3.bin"/><Relationship Id="rId6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9.29"/>
    <col customWidth="1" min="3" max="3" width="20.71"/>
    <col customWidth="1" min="4" max="5" width="22.57"/>
    <col customWidth="1" min="6" max="6" width="25.71"/>
    <col customWidth="1" min="7" max="7" width="26.14"/>
    <col customWidth="1" min="8" max="8" width="17.43"/>
    <col customWidth="1" min="9" max="9" width="19.71"/>
    <col customWidth="1" min="10" max="10" width="15.29"/>
    <col customWidth="1" min="11" max="11" width="16.86"/>
    <col customWidth="1" min="12" max="16" width="9.14"/>
    <col customWidth="1" min="17" max="17" width="33.86"/>
    <col customWidth="1" min="18" max="26" width="9.14"/>
  </cols>
  <sheetData>
    <row r="1" ht="18.0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8.0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8.0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8" t="s">
        <v>2</v>
      </c>
      <c r="N3" s="9" t="s">
        <v>3</v>
      </c>
      <c r="R3" s="6"/>
      <c r="S3" s="6"/>
      <c r="T3" s="6"/>
      <c r="U3" s="6"/>
      <c r="V3" s="6"/>
      <c r="W3" s="6"/>
      <c r="X3" s="6"/>
      <c r="Y3" s="6"/>
      <c r="Z3" s="6"/>
    </row>
    <row r="4" ht="18.0" customHeight="1">
      <c r="A4" s="6"/>
      <c r="B4" s="6" t="s">
        <v>4</v>
      </c>
      <c r="C4" s="6" t="s">
        <v>5</v>
      </c>
      <c r="D4" s="6" t="s">
        <v>5</v>
      </c>
      <c r="E4" s="6" t="s">
        <v>5</v>
      </c>
      <c r="F4" s="6"/>
      <c r="G4" s="6"/>
      <c r="H4" s="6" t="s">
        <v>4</v>
      </c>
      <c r="I4" s="6" t="s">
        <v>5</v>
      </c>
      <c r="J4" s="6" t="s">
        <v>5</v>
      </c>
      <c r="K4" s="6" t="s">
        <v>5</v>
      </c>
      <c r="L4" s="6"/>
      <c r="M4" s="6"/>
      <c r="N4" s="9" t="s">
        <v>6</v>
      </c>
      <c r="R4" s="6"/>
      <c r="S4" s="6"/>
      <c r="T4" s="6"/>
      <c r="U4" s="6"/>
      <c r="V4" s="6"/>
      <c r="W4" s="6"/>
      <c r="X4" s="6"/>
      <c r="Y4" s="6"/>
      <c r="Z4" s="6"/>
    </row>
    <row r="5" ht="18.0" customHeight="1">
      <c r="A5" s="10" t="s">
        <v>7</v>
      </c>
      <c r="B5" s="6">
        <v>0.35</v>
      </c>
      <c r="C5" s="6">
        <v>0.25</v>
      </c>
      <c r="D5" s="6">
        <v>0.25</v>
      </c>
      <c r="E5" s="6">
        <v>0.15</v>
      </c>
      <c r="F5" s="6"/>
      <c r="G5" s="10" t="s">
        <v>7</v>
      </c>
      <c r="H5" s="6">
        <v>0.35</v>
      </c>
      <c r="I5" s="6">
        <v>0.25</v>
      </c>
      <c r="J5" s="6">
        <v>0.25</v>
      </c>
      <c r="K5" s="6">
        <v>0.15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8.0" customHeight="1">
      <c r="A6" s="6"/>
      <c r="B6" s="11" t="s">
        <v>8</v>
      </c>
      <c r="C6" s="12" t="s">
        <v>9</v>
      </c>
      <c r="D6" s="11" t="s">
        <v>10</v>
      </c>
      <c r="E6" s="11" t="s">
        <v>11</v>
      </c>
      <c r="F6" s="6"/>
      <c r="G6" s="6"/>
      <c r="H6" s="11" t="s">
        <v>8</v>
      </c>
      <c r="I6" s="12" t="s">
        <v>9</v>
      </c>
      <c r="J6" s="11" t="s">
        <v>10</v>
      </c>
      <c r="K6" s="11" t="s">
        <v>11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8.0" customHeight="1">
      <c r="A7" s="13" t="s">
        <v>12</v>
      </c>
      <c r="B7" s="14">
        <v>250.0</v>
      </c>
      <c r="C7" s="14">
        <v>16.0</v>
      </c>
      <c r="D7" s="14">
        <v>12.0</v>
      </c>
      <c r="E7" s="14">
        <v>5.0</v>
      </c>
      <c r="F7" s="6"/>
      <c r="G7" s="13" t="s">
        <v>12</v>
      </c>
      <c r="H7" s="15">
        <f t="shared" ref="H7:K7" si="1">B7*B7</f>
        <v>62500</v>
      </c>
      <c r="I7" s="15">
        <f t="shared" si="1"/>
        <v>256</v>
      </c>
      <c r="J7" s="15">
        <f t="shared" si="1"/>
        <v>144</v>
      </c>
      <c r="K7" s="15">
        <f t="shared" si="1"/>
        <v>25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8.0" customHeight="1">
      <c r="A8" s="13" t="s">
        <v>13</v>
      </c>
      <c r="B8" s="14">
        <v>200.0</v>
      </c>
      <c r="C8" s="14">
        <v>16.0</v>
      </c>
      <c r="D8" s="14">
        <v>8.0</v>
      </c>
      <c r="E8" s="14">
        <v>3.0</v>
      </c>
      <c r="F8" s="6"/>
      <c r="G8" s="13" t="s">
        <v>13</v>
      </c>
      <c r="H8" s="15">
        <f t="shared" ref="H8:K8" si="2">B8*B8</f>
        <v>40000</v>
      </c>
      <c r="I8" s="15">
        <f t="shared" si="2"/>
        <v>256</v>
      </c>
      <c r="J8" s="15">
        <f t="shared" si="2"/>
        <v>64</v>
      </c>
      <c r="K8" s="15">
        <f t="shared" si="2"/>
        <v>9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8.0" customHeight="1">
      <c r="A9" s="13" t="s">
        <v>14</v>
      </c>
      <c r="B9" s="14">
        <v>300.0</v>
      </c>
      <c r="C9" s="14">
        <v>32.0</v>
      </c>
      <c r="D9" s="14">
        <v>16.0</v>
      </c>
      <c r="E9" s="14">
        <v>4.0</v>
      </c>
      <c r="F9" s="6"/>
      <c r="G9" s="13" t="s">
        <v>14</v>
      </c>
      <c r="H9" s="15">
        <f t="shared" ref="H9:K9" si="3">B9*B9</f>
        <v>90000</v>
      </c>
      <c r="I9" s="15">
        <f t="shared" si="3"/>
        <v>1024</v>
      </c>
      <c r="J9" s="15">
        <f t="shared" si="3"/>
        <v>256</v>
      </c>
      <c r="K9" s="15">
        <f t="shared" si="3"/>
        <v>16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8.0" customHeight="1">
      <c r="A10" s="13" t="s">
        <v>15</v>
      </c>
      <c r="B10" s="14">
        <v>275.0</v>
      </c>
      <c r="C10" s="14">
        <v>32.0</v>
      </c>
      <c r="D10" s="14">
        <v>8.0</v>
      </c>
      <c r="E10" s="14">
        <v>4.0</v>
      </c>
      <c r="F10" s="6"/>
      <c r="G10" s="13" t="s">
        <v>15</v>
      </c>
      <c r="H10" s="15">
        <f t="shared" ref="H10:K10" si="4">B10*B10</f>
        <v>75625</v>
      </c>
      <c r="I10" s="15">
        <f t="shared" si="4"/>
        <v>1024</v>
      </c>
      <c r="J10" s="15">
        <f t="shared" si="4"/>
        <v>64</v>
      </c>
      <c r="K10" s="15">
        <f t="shared" si="4"/>
        <v>16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8.0" customHeight="1">
      <c r="A11" s="13" t="s">
        <v>16</v>
      </c>
      <c r="B11" s="14">
        <v>225.0</v>
      </c>
      <c r="C11" s="14">
        <v>16.0</v>
      </c>
      <c r="D11" s="14">
        <v>16.0</v>
      </c>
      <c r="E11" s="14">
        <v>2.0</v>
      </c>
      <c r="F11" s="6"/>
      <c r="G11" s="13" t="s">
        <v>16</v>
      </c>
      <c r="H11" s="15">
        <f t="shared" ref="H11:K11" si="5">B11*B11</f>
        <v>50625</v>
      </c>
      <c r="I11" s="15">
        <f t="shared" si="5"/>
        <v>256</v>
      </c>
      <c r="J11" s="15">
        <f t="shared" si="5"/>
        <v>256</v>
      </c>
      <c r="K11" s="15">
        <f t="shared" si="5"/>
        <v>4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8.0" customHeight="1">
      <c r="A12" s="8"/>
      <c r="B12" s="6"/>
      <c r="C12" s="6"/>
      <c r="D12" s="6"/>
      <c r="E12" s="6"/>
      <c r="F12" s="6"/>
      <c r="G12" s="8"/>
      <c r="H12" s="6">
        <f t="shared" ref="H12:K12" si="6">SUM(H7:H11)</f>
        <v>318750</v>
      </c>
      <c r="I12" s="6">
        <f t="shared" si="6"/>
        <v>2816</v>
      </c>
      <c r="J12" s="6">
        <f t="shared" si="6"/>
        <v>784</v>
      </c>
      <c r="K12" s="6">
        <f t="shared" si="6"/>
        <v>70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8.0" customHeight="1">
      <c r="A13" s="8"/>
      <c r="B13" s="6"/>
      <c r="C13" s="6"/>
      <c r="D13" s="6"/>
      <c r="E13" s="6"/>
      <c r="F13" s="6"/>
      <c r="G13" s="8"/>
      <c r="H13" s="6">
        <f t="shared" ref="H13:K13" si="7">SQRT(H12)</f>
        <v>564.5794895</v>
      </c>
      <c r="I13" s="6">
        <f t="shared" si="7"/>
        <v>53.06599665</v>
      </c>
      <c r="J13" s="6">
        <f t="shared" si="7"/>
        <v>28</v>
      </c>
      <c r="K13" s="6">
        <f t="shared" si="7"/>
        <v>8.366600265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8.0" customHeight="1">
      <c r="A14" s="8"/>
      <c r="B14" s="6"/>
      <c r="C14" s="6"/>
      <c r="D14" s="6"/>
      <c r="E14" s="6"/>
      <c r="F14" s="6"/>
      <c r="G14" s="8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8.0" customHeight="1">
      <c r="A15" s="8"/>
      <c r="B15" s="6"/>
      <c r="C15" s="6"/>
      <c r="D15" s="6"/>
      <c r="E15" s="6"/>
      <c r="F15" s="6"/>
      <c r="G15" s="8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8.0" customHeight="1">
      <c r="A16" s="8"/>
      <c r="B16" s="6"/>
      <c r="C16" s="6"/>
      <c r="D16" s="6"/>
      <c r="E16" s="6"/>
      <c r="F16" s="6"/>
      <c r="G16" s="8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8.0" customHeight="1">
      <c r="A17" s="6"/>
      <c r="B17" s="16" t="s">
        <v>8</v>
      </c>
      <c r="C17" s="17" t="s">
        <v>9</v>
      </c>
      <c r="D17" s="16" t="s">
        <v>10</v>
      </c>
      <c r="E17" s="16" t="s">
        <v>11</v>
      </c>
      <c r="F17" s="6"/>
      <c r="G17" s="6"/>
      <c r="H17" s="11" t="s">
        <v>8</v>
      </c>
      <c r="I17" s="12" t="s">
        <v>9</v>
      </c>
      <c r="J17" s="11" t="s">
        <v>10</v>
      </c>
      <c r="K17" s="11" t="s">
        <v>11</v>
      </c>
      <c r="L17" s="6"/>
      <c r="M17" s="6"/>
      <c r="N17" s="6"/>
      <c r="O17" s="6"/>
      <c r="P17" s="6"/>
      <c r="Q17" s="6"/>
      <c r="R17" s="8"/>
      <c r="S17" s="6"/>
      <c r="T17" s="6"/>
      <c r="U17" s="6"/>
      <c r="V17" s="6"/>
      <c r="W17" s="6"/>
      <c r="X17" s="6"/>
      <c r="Y17" s="6"/>
      <c r="Z17" s="6"/>
    </row>
    <row r="18" ht="18.0" customHeight="1">
      <c r="A18" s="13" t="s">
        <v>12</v>
      </c>
      <c r="B18" s="15">
        <f t="shared" ref="B18:E18" si="8">B7/((B7^2)+(B8^2)+(B9^2)+(B10^2)+(B11^2))^0.5</f>
        <v>0.4428074428</v>
      </c>
      <c r="C18" s="15">
        <f t="shared" si="8"/>
        <v>0.3015113446</v>
      </c>
      <c r="D18" s="15">
        <f t="shared" si="8"/>
        <v>0.4285714286</v>
      </c>
      <c r="E18" s="15">
        <f t="shared" si="8"/>
        <v>0.5976143047</v>
      </c>
      <c r="F18" s="6"/>
      <c r="G18" s="13" t="s">
        <v>12</v>
      </c>
      <c r="H18" s="18">
        <f t="shared" ref="H18:K18" si="9">B7/H$13</f>
        <v>0.4428074428</v>
      </c>
      <c r="I18" s="18">
        <f t="shared" si="9"/>
        <v>0.3015113446</v>
      </c>
      <c r="J18" s="18">
        <f t="shared" si="9"/>
        <v>0.4285714286</v>
      </c>
      <c r="K18" s="18">
        <f t="shared" si="9"/>
        <v>0.5976143047</v>
      </c>
      <c r="L18" s="6"/>
      <c r="M18" s="6"/>
      <c r="N18" s="6"/>
      <c r="O18" s="6"/>
      <c r="P18" s="6"/>
      <c r="Q18" s="6"/>
      <c r="R18" s="6"/>
      <c r="S18" s="8"/>
      <c r="T18" s="6"/>
      <c r="U18" s="6"/>
      <c r="V18" s="6"/>
      <c r="W18" s="6"/>
      <c r="X18" s="6"/>
      <c r="Y18" s="6"/>
      <c r="Z18" s="6"/>
    </row>
    <row r="19" ht="18.0" customHeight="1">
      <c r="A19" s="13" t="s">
        <v>13</v>
      </c>
      <c r="B19" s="15">
        <f t="shared" ref="B19:E19" si="10">B8/((B7^2)+(B8^2)+(B9^2)+(B10^2)+(B11^2))^0.5</f>
        <v>0.3542459542</v>
      </c>
      <c r="C19" s="15">
        <f t="shared" si="10"/>
        <v>0.3015113446</v>
      </c>
      <c r="D19" s="15">
        <f t="shared" si="10"/>
        <v>0.2857142857</v>
      </c>
      <c r="E19" s="15">
        <f t="shared" si="10"/>
        <v>0.3585685828</v>
      </c>
      <c r="F19" s="6"/>
      <c r="G19" s="13" t="s">
        <v>13</v>
      </c>
      <c r="H19" s="18">
        <f t="shared" ref="H19:K19" si="11">B8/H$13</f>
        <v>0.3542459542</v>
      </c>
      <c r="I19" s="18">
        <f t="shared" si="11"/>
        <v>0.3015113446</v>
      </c>
      <c r="J19" s="18">
        <f t="shared" si="11"/>
        <v>0.2857142857</v>
      </c>
      <c r="K19" s="18">
        <f t="shared" si="11"/>
        <v>0.3585685828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0" customHeight="1">
      <c r="A20" s="13" t="s">
        <v>14</v>
      </c>
      <c r="B20" s="15">
        <f t="shared" ref="B20:E20" si="12">B9/((B7^2)+(B8^2)+(B9^2)+(B10^2)+(B11^2))^0.5</f>
        <v>0.5313689313</v>
      </c>
      <c r="C20" s="15">
        <f t="shared" si="12"/>
        <v>0.6030226892</v>
      </c>
      <c r="D20" s="15">
        <f t="shared" si="12"/>
        <v>0.5714285714</v>
      </c>
      <c r="E20" s="15">
        <f t="shared" si="12"/>
        <v>0.4780914437</v>
      </c>
      <c r="F20" s="6"/>
      <c r="G20" s="13" t="s">
        <v>14</v>
      </c>
      <c r="H20" s="18">
        <f t="shared" ref="H20:K20" si="13">B9/H$13</f>
        <v>0.5313689313</v>
      </c>
      <c r="I20" s="18">
        <f t="shared" si="13"/>
        <v>0.6030226892</v>
      </c>
      <c r="J20" s="18">
        <f t="shared" si="13"/>
        <v>0.5714285714</v>
      </c>
      <c r="K20" s="18">
        <f t="shared" si="13"/>
        <v>0.4780914437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8.0" customHeight="1">
      <c r="A21" s="13" t="s">
        <v>15</v>
      </c>
      <c r="B21" s="15">
        <f t="shared" ref="B21:E21" si="14">B10/((B7^2)+(B8^2)+(B9^2)+(B10^2)+(B11^2))^0.5</f>
        <v>0.487088187</v>
      </c>
      <c r="C21" s="15">
        <f t="shared" si="14"/>
        <v>0.6030226892</v>
      </c>
      <c r="D21" s="15">
        <f t="shared" si="14"/>
        <v>0.2857142857</v>
      </c>
      <c r="E21" s="15">
        <f t="shared" si="14"/>
        <v>0.4780914437</v>
      </c>
      <c r="F21" s="6"/>
      <c r="G21" s="13" t="s">
        <v>15</v>
      </c>
      <c r="H21" s="18">
        <f t="shared" ref="H21:K21" si="15">B10/H$13</f>
        <v>0.487088187</v>
      </c>
      <c r="I21" s="18">
        <f t="shared" si="15"/>
        <v>0.6030226892</v>
      </c>
      <c r="J21" s="18">
        <f t="shared" si="15"/>
        <v>0.2857142857</v>
      </c>
      <c r="K21" s="18">
        <f t="shared" si="15"/>
        <v>0.4780914437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8.0" customHeight="1">
      <c r="A22" s="13" t="s">
        <v>16</v>
      </c>
      <c r="B22" s="15">
        <f t="shared" ref="B22:E22" si="16">B11/((B7^2)+(B8^2)+(B9^2)+(B10^2)+(B11^2))^0.5</f>
        <v>0.3985266985</v>
      </c>
      <c r="C22" s="15">
        <f t="shared" si="16"/>
        <v>0.3015113446</v>
      </c>
      <c r="D22" s="15">
        <f t="shared" si="16"/>
        <v>0.5714285714</v>
      </c>
      <c r="E22" s="15">
        <f t="shared" si="16"/>
        <v>0.2390457219</v>
      </c>
      <c r="F22" s="6"/>
      <c r="G22" s="13" t="s">
        <v>16</v>
      </c>
      <c r="H22" s="18">
        <f t="shared" ref="H22:K22" si="17">B11/H$13</f>
        <v>0.3985266985</v>
      </c>
      <c r="I22" s="18">
        <f t="shared" si="17"/>
        <v>0.3015113446</v>
      </c>
      <c r="J22" s="18">
        <f t="shared" si="17"/>
        <v>0.5714285714</v>
      </c>
      <c r="K22" s="18">
        <f t="shared" si="17"/>
        <v>0.2390457219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8.0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26.25" customHeight="1">
      <c r="A24" s="19" t="s">
        <v>17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8" t="s">
        <v>18</v>
      </c>
      <c r="N24" s="5" t="s">
        <v>19</v>
      </c>
      <c r="O24" s="5"/>
      <c r="P24" s="5"/>
      <c r="Q24" s="5"/>
      <c r="R24" s="6"/>
      <c r="S24" s="6"/>
      <c r="T24" s="6"/>
      <c r="U24" s="6"/>
      <c r="V24" s="6"/>
      <c r="W24" s="6"/>
      <c r="X24" s="6"/>
      <c r="Y24" s="6"/>
      <c r="Z24" s="6"/>
    </row>
    <row r="25" ht="24.0" customHeight="1">
      <c r="A25" s="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8"/>
      <c r="N25" s="20" t="s">
        <v>20</v>
      </c>
      <c r="O25" s="21"/>
      <c r="P25" s="5"/>
      <c r="Q25" s="5"/>
      <c r="R25" s="6"/>
      <c r="S25" s="6"/>
      <c r="T25" s="6"/>
      <c r="U25" s="6"/>
      <c r="V25" s="6"/>
      <c r="W25" s="6"/>
      <c r="X25" s="6"/>
      <c r="Y25" s="6"/>
      <c r="Z25" s="6"/>
    </row>
    <row r="26" ht="18.0" customHeight="1">
      <c r="A26" s="6"/>
      <c r="B26" s="6" t="s">
        <v>4</v>
      </c>
      <c r="C26" s="6" t="s">
        <v>5</v>
      </c>
      <c r="D26" s="6" t="s">
        <v>5</v>
      </c>
      <c r="E26" s="6" t="s">
        <v>5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8.0" customHeight="1">
      <c r="A27" s="10" t="s">
        <v>7</v>
      </c>
      <c r="B27" s="22">
        <v>0.35</v>
      </c>
      <c r="C27" s="22">
        <v>0.25</v>
      </c>
      <c r="D27" s="22">
        <v>0.25</v>
      </c>
      <c r="E27" s="22">
        <v>0.15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8.0" customHeight="1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8.0" customHeight="1">
      <c r="A29" s="6"/>
      <c r="B29" s="16" t="s">
        <v>8</v>
      </c>
      <c r="C29" s="17" t="s">
        <v>9</v>
      </c>
      <c r="D29" s="16" t="s">
        <v>10</v>
      </c>
      <c r="E29" s="16" t="s">
        <v>11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8.0" customHeight="1">
      <c r="A30" s="13" t="s">
        <v>12</v>
      </c>
      <c r="B30" s="23">
        <f t="shared" ref="B30:E30" si="18">H18*B$27</f>
        <v>0.154982605</v>
      </c>
      <c r="C30" s="23">
        <f t="shared" si="18"/>
        <v>0.07537783614</v>
      </c>
      <c r="D30" s="23">
        <f t="shared" si="18"/>
        <v>0.1071428571</v>
      </c>
      <c r="E30" s="23">
        <f t="shared" si="18"/>
        <v>0.0896421457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8.0" customHeight="1">
      <c r="A31" s="13" t="s">
        <v>13</v>
      </c>
      <c r="B31" s="23">
        <f t="shared" ref="B31:E31" si="19">H19*B$27</f>
        <v>0.123986084</v>
      </c>
      <c r="C31" s="23">
        <f t="shared" si="19"/>
        <v>0.07537783614</v>
      </c>
      <c r="D31" s="23">
        <f t="shared" si="19"/>
        <v>0.07142857143</v>
      </c>
      <c r="E31" s="23">
        <f t="shared" si="19"/>
        <v>0.05378528742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8.0" customHeight="1">
      <c r="A32" s="13" t="s">
        <v>14</v>
      </c>
      <c r="B32" s="23">
        <f t="shared" ref="B32:E32" si="20">H20*B$27</f>
        <v>0.185979126</v>
      </c>
      <c r="C32" s="23">
        <f t="shared" si="20"/>
        <v>0.1507556723</v>
      </c>
      <c r="D32" s="23">
        <f t="shared" si="20"/>
        <v>0.1428571429</v>
      </c>
      <c r="E32" s="23">
        <f t="shared" si="20"/>
        <v>0.07171371656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8.0" customHeight="1">
      <c r="A33" s="13" t="s">
        <v>15</v>
      </c>
      <c r="B33" s="23">
        <f t="shared" ref="B33:E33" si="21">H21*B$27</f>
        <v>0.1704808655</v>
      </c>
      <c r="C33" s="23">
        <f t="shared" si="21"/>
        <v>0.1507556723</v>
      </c>
      <c r="D33" s="23">
        <f t="shared" si="21"/>
        <v>0.07142857143</v>
      </c>
      <c r="E33" s="23">
        <f t="shared" si="21"/>
        <v>0.07171371656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8.0" customHeight="1">
      <c r="A34" s="13" t="s">
        <v>16</v>
      </c>
      <c r="B34" s="23">
        <f t="shared" ref="B34:E34" si="22">H22*B$27</f>
        <v>0.1394843445</v>
      </c>
      <c r="C34" s="23">
        <f t="shared" si="22"/>
        <v>0.07537783614</v>
      </c>
      <c r="D34" s="23">
        <f t="shared" si="22"/>
        <v>0.1428571429</v>
      </c>
      <c r="E34" s="23">
        <f t="shared" si="22"/>
        <v>0.03585685828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24"/>
      <c r="R34" s="6"/>
      <c r="S34" s="6"/>
      <c r="T34" s="6"/>
      <c r="U34" s="6"/>
      <c r="V34" s="6"/>
      <c r="W34" s="6"/>
      <c r="X34" s="6"/>
      <c r="Y34" s="6"/>
      <c r="Z34" s="6"/>
    </row>
    <row r="35" ht="18.0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8.0" customHeight="1">
      <c r="A36" s="25" t="s">
        <v>21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8.0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26" t="s">
        <v>22</v>
      </c>
      <c r="N37" s="27" t="s">
        <v>23</v>
      </c>
      <c r="O37" s="27"/>
      <c r="P37" s="27"/>
      <c r="Q37" s="27"/>
      <c r="R37" s="27"/>
      <c r="S37" s="27"/>
      <c r="T37" s="6"/>
      <c r="U37" s="6"/>
      <c r="V37" s="6"/>
      <c r="W37" s="6"/>
      <c r="X37" s="6"/>
      <c r="Y37" s="6"/>
      <c r="Z37" s="6"/>
    </row>
    <row r="38" ht="18.0" customHeight="1">
      <c r="A38" s="6" t="str">
        <f t="shared" ref="A38:E38" si="23">A26</f>
        <v/>
      </c>
      <c r="B38" s="28" t="str">
        <f t="shared" si="23"/>
        <v>Non Benf.</v>
      </c>
      <c r="C38" s="28" t="str">
        <f t="shared" si="23"/>
        <v>Benf.</v>
      </c>
      <c r="D38" s="28" t="str">
        <f t="shared" si="23"/>
        <v>Benf.</v>
      </c>
      <c r="E38" s="28" t="str">
        <f t="shared" si="23"/>
        <v>Benf.</v>
      </c>
      <c r="F38" s="6"/>
      <c r="G38" s="6"/>
      <c r="H38" s="6"/>
      <c r="I38" s="6"/>
      <c r="J38" s="6"/>
      <c r="K38" s="6"/>
      <c r="L38" s="6"/>
      <c r="M38" s="26"/>
      <c r="N38" s="29" t="s">
        <v>24</v>
      </c>
      <c r="O38" s="29"/>
      <c r="P38" s="29"/>
      <c r="Q38" s="29"/>
      <c r="R38" s="27"/>
      <c r="S38" s="27"/>
      <c r="T38" s="6"/>
      <c r="U38" s="6"/>
      <c r="V38" s="6"/>
      <c r="W38" s="6"/>
      <c r="X38" s="6"/>
      <c r="Y38" s="6"/>
      <c r="Z38" s="6"/>
    </row>
    <row r="39" ht="18.0" customHeight="1">
      <c r="A39" s="10" t="str">
        <f t="shared" ref="A39:E39" si="24">A27</f>
        <v>weightage</v>
      </c>
      <c r="B39" s="6">
        <f t="shared" si="24"/>
        <v>0.35</v>
      </c>
      <c r="C39" s="6">
        <f t="shared" si="24"/>
        <v>0.25</v>
      </c>
      <c r="D39" s="6">
        <f t="shared" si="24"/>
        <v>0.25</v>
      </c>
      <c r="E39" s="6">
        <f t="shared" si="24"/>
        <v>0.15</v>
      </c>
      <c r="F39" s="6"/>
      <c r="G39" s="6"/>
      <c r="H39" s="6"/>
      <c r="I39" s="6"/>
      <c r="J39" s="6"/>
      <c r="K39" s="6"/>
      <c r="L39" s="6"/>
      <c r="M39" s="26"/>
      <c r="N39" s="29" t="s">
        <v>25</v>
      </c>
      <c r="O39" s="30"/>
      <c r="P39" s="30"/>
      <c r="Q39" s="30"/>
      <c r="R39" s="26"/>
      <c r="S39" s="26"/>
      <c r="T39" s="6"/>
      <c r="U39" s="6"/>
      <c r="V39" s="6"/>
      <c r="W39" s="6"/>
      <c r="X39" s="6"/>
      <c r="Y39" s="6"/>
      <c r="Z39" s="6"/>
    </row>
    <row r="40" ht="18.0" customHeight="1">
      <c r="A40" s="1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26"/>
      <c r="N40" s="26"/>
      <c r="O40" s="26"/>
      <c r="P40" s="26"/>
      <c r="Q40" s="26"/>
      <c r="R40" s="26"/>
      <c r="S40" s="26"/>
      <c r="T40" s="6"/>
      <c r="U40" s="6"/>
      <c r="V40" s="6"/>
      <c r="W40" s="6"/>
      <c r="X40" s="6"/>
      <c r="Y40" s="6"/>
      <c r="Z40" s="6"/>
    </row>
    <row r="41" ht="18.0" customHeight="1">
      <c r="A41" s="6"/>
      <c r="B41" s="16" t="str">
        <f t="shared" ref="B41:E41" si="25">B29</f>
        <v>Price/cost</v>
      </c>
      <c r="C41" s="17" t="str">
        <f t="shared" si="25"/>
        <v>Storage Space</v>
      </c>
      <c r="D41" s="16" t="str">
        <f t="shared" si="25"/>
        <v>Camera </v>
      </c>
      <c r="E41" s="16" t="str">
        <f t="shared" si="25"/>
        <v>Looks</v>
      </c>
      <c r="F41" s="6"/>
      <c r="G41" s="6"/>
      <c r="H41" s="6"/>
      <c r="I41" s="6"/>
      <c r="J41" s="6"/>
      <c r="K41" s="6"/>
      <c r="L41" s="6"/>
      <c r="M41" s="26"/>
      <c r="N41" s="26"/>
      <c r="O41" s="26"/>
      <c r="P41" s="26"/>
      <c r="Q41" s="26"/>
      <c r="R41" s="26"/>
      <c r="S41" s="26"/>
      <c r="T41" s="6"/>
      <c r="U41" s="6"/>
      <c r="V41" s="6"/>
      <c r="W41" s="6"/>
      <c r="X41" s="6"/>
      <c r="Y41" s="6"/>
      <c r="Z41" s="6"/>
    </row>
    <row r="42" ht="18.0" customHeight="1">
      <c r="A42" s="13" t="str">
        <f t="shared" ref="A42:E42" si="26">A30</f>
        <v>Mobile 1</v>
      </c>
      <c r="B42" s="23">
        <f t="shared" si="26"/>
        <v>0.154982605</v>
      </c>
      <c r="C42" s="23">
        <f t="shared" si="26"/>
        <v>0.07537783614</v>
      </c>
      <c r="D42" s="23">
        <f t="shared" si="26"/>
        <v>0.1071428571</v>
      </c>
      <c r="E42" s="23">
        <f t="shared" si="26"/>
        <v>0.0896421457</v>
      </c>
      <c r="F42" s="6"/>
      <c r="G42" s="6"/>
      <c r="H42" s="6"/>
      <c r="I42" s="6"/>
      <c r="J42" s="6"/>
      <c r="K42" s="6"/>
      <c r="L42" s="6"/>
      <c r="M42" s="26"/>
      <c r="N42" s="26"/>
      <c r="O42" s="26"/>
      <c r="P42" s="26"/>
      <c r="Q42" s="26"/>
      <c r="R42" s="26"/>
      <c r="S42" s="26"/>
      <c r="T42" s="6"/>
      <c r="U42" s="6"/>
      <c r="V42" s="6"/>
      <c r="W42" s="6"/>
      <c r="X42" s="6"/>
      <c r="Y42" s="6"/>
      <c r="Z42" s="6"/>
    </row>
    <row r="43" ht="18.0" customHeight="1">
      <c r="A43" s="13" t="str">
        <f t="shared" ref="A43:E43" si="27">A31</f>
        <v>Mobile 2</v>
      </c>
      <c r="B43" s="23">
        <f t="shared" si="27"/>
        <v>0.123986084</v>
      </c>
      <c r="C43" s="23">
        <f t="shared" si="27"/>
        <v>0.07537783614</v>
      </c>
      <c r="D43" s="23">
        <f t="shared" si="27"/>
        <v>0.07142857143</v>
      </c>
      <c r="E43" s="23">
        <f t="shared" si="27"/>
        <v>0.05378528742</v>
      </c>
      <c r="F43" s="6"/>
      <c r="G43" s="6"/>
      <c r="H43" s="6"/>
      <c r="I43" s="6"/>
      <c r="J43" s="6"/>
      <c r="K43" s="6"/>
      <c r="L43" s="6"/>
      <c r="M43" s="26"/>
      <c r="N43" s="26"/>
      <c r="O43" s="26"/>
      <c r="P43" s="26"/>
      <c r="Q43" s="26"/>
      <c r="R43" s="26"/>
      <c r="S43" s="26"/>
      <c r="T43" s="6"/>
      <c r="U43" s="6"/>
      <c r="V43" s="6"/>
      <c r="W43" s="6"/>
      <c r="X43" s="6"/>
      <c r="Y43" s="6"/>
      <c r="Z43" s="6"/>
    </row>
    <row r="44" ht="18.0" customHeight="1">
      <c r="A44" s="13" t="str">
        <f t="shared" ref="A44:E44" si="28">A32</f>
        <v>Mobile 3</v>
      </c>
      <c r="B44" s="23">
        <f t="shared" si="28"/>
        <v>0.185979126</v>
      </c>
      <c r="C44" s="23">
        <f t="shared" si="28"/>
        <v>0.1507556723</v>
      </c>
      <c r="D44" s="23">
        <f t="shared" si="28"/>
        <v>0.1428571429</v>
      </c>
      <c r="E44" s="23">
        <f t="shared" si="28"/>
        <v>0.07171371656</v>
      </c>
      <c r="F44" s="6"/>
      <c r="G44" s="6"/>
      <c r="H44" s="6"/>
      <c r="I44" s="6"/>
      <c r="J44" s="6"/>
      <c r="K44" s="6"/>
      <c r="L44" s="6"/>
      <c r="M44" s="26"/>
      <c r="N44" s="26"/>
      <c r="O44" s="26"/>
      <c r="P44" s="26"/>
      <c r="Q44" s="26"/>
      <c r="R44" s="26"/>
      <c r="S44" s="26"/>
      <c r="T44" s="6"/>
      <c r="U44" s="6"/>
      <c r="V44" s="6"/>
      <c r="W44" s="6"/>
      <c r="X44" s="6"/>
      <c r="Y44" s="6"/>
      <c r="Z44" s="6"/>
    </row>
    <row r="45" ht="18.0" customHeight="1">
      <c r="A45" s="13" t="str">
        <f t="shared" ref="A45:E45" si="29">A33</f>
        <v>Mobile 4</v>
      </c>
      <c r="B45" s="23">
        <f t="shared" si="29"/>
        <v>0.1704808655</v>
      </c>
      <c r="C45" s="23">
        <f t="shared" si="29"/>
        <v>0.1507556723</v>
      </c>
      <c r="D45" s="23">
        <f t="shared" si="29"/>
        <v>0.07142857143</v>
      </c>
      <c r="E45" s="23">
        <f t="shared" si="29"/>
        <v>0.07171371656</v>
      </c>
      <c r="F45" s="6"/>
      <c r="G45" s="6"/>
      <c r="H45" s="6"/>
      <c r="I45" s="6"/>
      <c r="J45" s="6"/>
      <c r="K45" s="6"/>
      <c r="L45" s="6"/>
      <c r="M45" s="26"/>
      <c r="N45" s="26"/>
      <c r="O45" s="26"/>
      <c r="P45" s="26"/>
      <c r="Q45" s="26"/>
      <c r="R45" s="26"/>
      <c r="S45" s="26"/>
      <c r="T45" s="6"/>
      <c r="U45" s="6"/>
      <c r="V45" s="6"/>
      <c r="W45" s="6"/>
      <c r="X45" s="6"/>
      <c r="Y45" s="6"/>
      <c r="Z45" s="6"/>
    </row>
    <row r="46" ht="18.0" customHeight="1">
      <c r="A46" s="13" t="str">
        <f t="shared" ref="A46:E46" si="30">A34</f>
        <v>Mobile 5</v>
      </c>
      <c r="B46" s="23">
        <f t="shared" si="30"/>
        <v>0.1394843445</v>
      </c>
      <c r="C46" s="23">
        <f t="shared" si="30"/>
        <v>0.07537783614</v>
      </c>
      <c r="D46" s="23">
        <f t="shared" si="30"/>
        <v>0.1428571429</v>
      </c>
      <c r="E46" s="23">
        <f t="shared" si="30"/>
        <v>0.03585685828</v>
      </c>
      <c r="F46" s="6"/>
      <c r="G46" s="6"/>
      <c r="H46" s="6"/>
      <c r="I46" s="6"/>
      <c r="J46" s="6"/>
      <c r="K46" s="6"/>
      <c r="L46" s="6"/>
      <c r="M46" s="26"/>
      <c r="N46" s="26"/>
      <c r="O46" s="26"/>
      <c r="P46" s="26"/>
      <c r="Q46" s="26"/>
      <c r="R46" s="26"/>
      <c r="S46" s="26"/>
      <c r="T46" s="6"/>
      <c r="U46" s="6"/>
      <c r="V46" s="6"/>
      <c r="W46" s="6"/>
      <c r="X46" s="6"/>
      <c r="Y46" s="6"/>
      <c r="Z46" s="6"/>
    </row>
    <row r="47" ht="18.0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26"/>
      <c r="N47" s="26"/>
      <c r="O47" s="26"/>
      <c r="P47" s="26"/>
      <c r="Q47" s="26"/>
      <c r="R47" s="26"/>
      <c r="S47" s="26"/>
      <c r="T47" s="6"/>
      <c r="U47" s="6"/>
      <c r="V47" s="6"/>
      <c r="W47" s="6"/>
      <c r="X47" s="6"/>
      <c r="Y47" s="6"/>
      <c r="Z47" s="6"/>
    </row>
    <row r="48" ht="18.0" customHeight="1">
      <c r="A48" s="31" t="s">
        <v>26</v>
      </c>
      <c r="B48" s="31">
        <f>MIN(B42:B46)</f>
        <v>0.123986084</v>
      </c>
      <c r="C48" s="31">
        <f t="shared" ref="C48:E48" si="31">MAX(C42:C46)</f>
        <v>0.1507556723</v>
      </c>
      <c r="D48" s="31">
        <f t="shared" si="31"/>
        <v>0.1428571429</v>
      </c>
      <c r="E48" s="31">
        <f t="shared" si="31"/>
        <v>0.0896421457</v>
      </c>
      <c r="F48" s="6"/>
      <c r="G48" s="6"/>
      <c r="H48" s="6"/>
      <c r="I48" s="6"/>
      <c r="J48" s="6"/>
      <c r="K48" s="6"/>
      <c r="L48" s="6"/>
      <c r="M48" s="26"/>
      <c r="N48" s="26"/>
      <c r="O48" s="26"/>
      <c r="P48" s="26"/>
      <c r="Q48" s="26"/>
      <c r="R48" s="26"/>
      <c r="S48" s="26"/>
      <c r="T48" s="6"/>
      <c r="U48" s="6"/>
      <c r="V48" s="6"/>
      <c r="W48" s="6"/>
      <c r="X48" s="6"/>
      <c r="Y48" s="6"/>
      <c r="Z48" s="6"/>
    </row>
    <row r="49" ht="18.0" customHeight="1">
      <c r="A49" s="31" t="s">
        <v>27</v>
      </c>
      <c r="B49" s="31">
        <f>MAX(B42:B46)</f>
        <v>0.185979126</v>
      </c>
      <c r="C49" s="31">
        <f t="shared" ref="C49:E49" si="32">MIN(C42:C46)</f>
        <v>0.07537783614</v>
      </c>
      <c r="D49" s="31">
        <f t="shared" si="32"/>
        <v>0.07142857143</v>
      </c>
      <c r="E49" s="31">
        <f t="shared" si="32"/>
        <v>0.03585685828</v>
      </c>
      <c r="F49" s="6"/>
      <c r="G49" s="6"/>
      <c r="H49" s="6"/>
      <c r="I49" s="6"/>
      <c r="J49" s="6"/>
      <c r="K49" s="6"/>
      <c r="L49" s="6"/>
      <c r="M49" s="26"/>
      <c r="N49" s="26"/>
      <c r="O49" s="26"/>
      <c r="P49" s="26"/>
      <c r="Q49" s="26"/>
      <c r="R49" s="26"/>
      <c r="S49" s="26"/>
      <c r="T49" s="6"/>
      <c r="U49" s="6"/>
      <c r="V49" s="6"/>
      <c r="W49" s="6"/>
      <c r="X49" s="6"/>
      <c r="Y49" s="6"/>
      <c r="Z49" s="6"/>
    </row>
    <row r="50" ht="18.0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26"/>
      <c r="N50" s="26"/>
      <c r="O50" s="26"/>
      <c r="P50" s="26"/>
      <c r="Q50" s="26"/>
      <c r="R50" s="26"/>
      <c r="S50" s="26"/>
      <c r="T50" s="6"/>
      <c r="U50" s="6"/>
      <c r="V50" s="6"/>
      <c r="W50" s="6"/>
      <c r="X50" s="6"/>
      <c r="Y50" s="6"/>
      <c r="Z50" s="6"/>
    </row>
    <row r="51" ht="18.0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26"/>
      <c r="N51" s="26"/>
      <c r="O51" s="26"/>
      <c r="P51" s="26"/>
      <c r="Q51" s="26"/>
      <c r="R51" s="26"/>
      <c r="S51" s="26"/>
      <c r="T51" s="6"/>
      <c r="U51" s="6"/>
      <c r="V51" s="6"/>
      <c r="W51" s="6"/>
      <c r="X51" s="6"/>
      <c r="Y51" s="6"/>
      <c r="Z51" s="6"/>
    </row>
    <row r="52" ht="18.0" customHeight="1">
      <c r="A52" s="32" t="s">
        <v>28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8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8" t="s">
        <v>29</v>
      </c>
      <c r="N53" s="21" t="s">
        <v>30</v>
      </c>
      <c r="O53" s="5"/>
      <c r="P53" s="5"/>
      <c r="Q53" s="5"/>
      <c r="R53" s="33"/>
      <c r="S53" s="5"/>
      <c r="T53" s="5"/>
      <c r="U53" s="6"/>
      <c r="V53" s="6"/>
      <c r="W53" s="6"/>
      <c r="X53" s="6"/>
      <c r="Y53" s="6"/>
      <c r="Z53" s="6"/>
    </row>
    <row r="54" ht="18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20" t="s">
        <v>31</v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8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8.0" customHeight="1">
      <c r="A56" s="6"/>
      <c r="B56" s="16" t="s">
        <v>8</v>
      </c>
      <c r="C56" s="17" t="s">
        <v>9</v>
      </c>
      <c r="D56" s="16" t="s">
        <v>10</v>
      </c>
      <c r="E56" s="16" t="s">
        <v>11</v>
      </c>
      <c r="F56" s="8" t="s">
        <v>32</v>
      </c>
      <c r="G56" s="8" t="s">
        <v>33</v>
      </c>
      <c r="H56" s="34" t="s">
        <v>34</v>
      </c>
      <c r="I56" s="34" t="s">
        <v>35</v>
      </c>
      <c r="J56" s="8"/>
      <c r="K56" s="8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8.0" customHeight="1">
      <c r="A57" s="13" t="s">
        <v>12</v>
      </c>
      <c r="B57" s="23">
        <f t="shared" ref="B57:B61" si="34">B18*0.35</f>
        <v>0.154982605</v>
      </c>
      <c r="C57" s="23">
        <f t="shared" ref="C57:D57" si="33">C18*0.25</f>
        <v>0.07537783614</v>
      </c>
      <c r="D57" s="23">
        <f t="shared" si="33"/>
        <v>0.1071428571</v>
      </c>
      <c r="E57" s="23">
        <f t="shared" ref="E57:E61" si="36">E18*0.15</f>
        <v>0.0896421457</v>
      </c>
      <c r="F57" s="35">
        <f>((B57-B63)^2+(C57-C63)^2+(D57-D63)^2+(E57-E63)^2)^0.5</f>
        <v>0.08898377773</v>
      </c>
      <c r="G57" s="35">
        <f>((B57-B64)^2+(C57-C64)^2+(D57-D64)^2+(E57-E64)^2)^0.5</f>
        <v>0.0716180959</v>
      </c>
      <c r="H57" s="36">
        <f t="shared" ref="H57:H61" si="37">G57/(F57+G57)</f>
        <v>0.4459356188</v>
      </c>
      <c r="I57" s="34">
        <v>4.0</v>
      </c>
      <c r="J57" s="8"/>
      <c r="K57" s="8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8.0" customHeight="1">
      <c r="A58" s="13" t="s">
        <v>13</v>
      </c>
      <c r="B58" s="23">
        <f t="shared" si="34"/>
        <v>0.123986084</v>
      </c>
      <c r="C58" s="23">
        <f t="shared" ref="C58:D58" si="35">C19*0.25</f>
        <v>0.07537783614</v>
      </c>
      <c r="D58" s="23">
        <f t="shared" si="35"/>
        <v>0.07142857143</v>
      </c>
      <c r="E58" s="23">
        <f t="shared" si="36"/>
        <v>0.05378528742</v>
      </c>
      <c r="F58" s="35">
        <f>((B58-B63)^2+(C58-C63)^2+(D58-D63)^2+(E58-E63)^2)^0.5</f>
        <v>0.1098616097</v>
      </c>
      <c r="G58" s="35">
        <f>((B58-B64)^2+(C58-C64)^2+(D58-D64)^2+(E58-E64)^2)^0.5</f>
        <v>0.06453344735</v>
      </c>
      <c r="H58" s="36">
        <f t="shared" si="37"/>
        <v>0.3700417228</v>
      </c>
      <c r="I58" s="34">
        <v>5.0</v>
      </c>
      <c r="J58" s="8"/>
      <c r="K58" s="8"/>
      <c r="L58" s="6"/>
      <c r="M58" s="6"/>
      <c r="N58" s="6"/>
      <c r="O58" s="8"/>
      <c r="P58" s="8"/>
      <c r="Q58" s="8"/>
      <c r="R58" s="8"/>
      <c r="S58" s="8"/>
      <c r="T58" s="8"/>
      <c r="U58" s="6"/>
      <c r="V58" s="6"/>
      <c r="W58" s="6"/>
      <c r="X58" s="6"/>
      <c r="Y58" s="6"/>
      <c r="Z58" s="6"/>
    </row>
    <row r="59" ht="18.0" customHeight="1">
      <c r="A59" s="37" t="s">
        <v>14</v>
      </c>
      <c r="B59" s="23">
        <f t="shared" si="34"/>
        <v>0.185979126</v>
      </c>
      <c r="C59" s="23">
        <f t="shared" ref="C59:D59" si="38">C20*0.25</f>
        <v>0.1507556723</v>
      </c>
      <c r="D59" s="23">
        <f t="shared" si="38"/>
        <v>0.1428571429</v>
      </c>
      <c r="E59" s="23">
        <f t="shared" si="36"/>
        <v>0.07171371656</v>
      </c>
      <c r="F59" s="35">
        <f>((B59-B63)^2+(C59-C63)^2+(D59-D63)^2+(E59-E63)^2)^0.5</f>
        <v>0.06453344735</v>
      </c>
      <c r="G59" s="35">
        <f>((B59-B64)^2+(C59-C64)^2+(D59-D64)^2+(E59-E64)^2)^0.5</f>
        <v>0.1098616097</v>
      </c>
      <c r="H59" s="36">
        <f t="shared" si="37"/>
        <v>0.6299582772</v>
      </c>
      <c r="I59" s="34">
        <v>1.0</v>
      </c>
      <c r="J59" s="8"/>
      <c r="K59" s="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8.0" customHeight="1">
      <c r="A60" s="13" t="s">
        <v>15</v>
      </c>
      <c r="B60" s="23">
        <f t="shared" si="34"/>
        <v>0.1704808655</v>
      </c>
      <c r="C60" s="23">
        <f t="shared" ref="C60:D60" si="39">C21*0.25</f>
        <v>0.1507556723</v>
      </c>
      <c r="D60" s="23">
        <f t="shared" si="39"/>
        <v>0.07142857143</v>
      </c>
      <c r="E60" s="23">
        <f t="shared" si="36"/>
        <v>0.07171371656</v>
      </c>
      <c r="F60" s="35">
        <f>((B60-B63)^2+(C60-C63)^2+(D60-D63)^2+(E60-E63)^2)^0.5</f>
        <v>0.08709324941</v>
      </c>
      <c r="G60" s="35">
        <f>((B60-B64)^2+(C60-C64)^2+(D60-D64)^2+(E60-E64)^2)^0.5</f>
        <v>0.08489834242</v>
      </c>
      <c r="H60" s="36">
        <f t="shared" si="37"/>
        <v>0.4936191445</v>
      </c>
      <c r="I60" s="34">
        <v>2.0</v>
      </c>
      <c r="J60" s="8"/>
      <c r="K60" s="8"/>
      <c r="L60" s="6"/>
      <c r="M60" s="8" t="s">
        <v>29</v>
      </c>
      <c r="N60" s="21" t="s">
        <v>36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8.0" customHeight="1">
      <c r="A61" s="13" t="s">
        <v>16</v>
      </c>
      <c r="B61" s="23">
        <f t="shared" si="34"/>
        <v>0.1394843445</v>
      </c>
      <c r="C61" s="23">
        <f t="shared" ref="C61:D61" si="40">C22*0.25</f>
        <v>0.07537783614</v>
      </c>
      <c r="D61" s="23">
        <f t="shared" si="40"/>
        <v>0.1428571429</v>
      </c>
      <c r="E61" s="23">
        <f t="shared" si="36"/>
        <v>0.03585685828</v>
      </c>
      <c r="F61" s="35">
        <f>((B61-B63)^2+(C61-C63)^2+(D61-D63)^2+(E61-E63)^2)^0.5</f>
        <v>0.09388754658</v>
      </c>
      <c r="G61" s="35">
        <f>((B61-B64)^2+(C61-C64)^2+(D61-D64)^2+(E61-E64)^2)^0.5</f>
        <v>0.08522796209</v>
      </c>
      <c r="H61" s="36">
        <f t="shared" si="37"/>
        <v>0.4758268155</v>
      </c>
      <c r="I61" s="34">
        <v>3.0</v>
      </c>
      <c r="J61" s="8"/>
      <c r="K61" s="8"/>
      <c r="L61" s="6"/>
      <c r="M61" s="6"/>
      <c r="N61" s="20" t="s">
        <v>37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8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5"/>
      <c r="V62" s="6"/>
      <c r="W62" s="6"/>
      <c r="X62" s="6"/>
      <c r="Y62" s="6"/>
      <c r="Z62" s="6"/>
    </row>
    <row r="63" ht="18.0" customHeight="1">
      <c r="A63" s="31" t="s">
        <v>26</v>
      </c>
      <c r="B63" s="31">
        <f>MIN(B57:B61)</f>
        <v>0.123986084</v>
      </c>
      <c r="C63" s="31">
        <f t="shared" ref="C63:E63" si="41">MAX(C57:C61)</f>
        <v>0.1507556723</v>
      </c>
      <c r="D63" s="31">
        <f t="shared" si="41"/>
        <v>0.1428571429</v>
      </c>
      <c r="E63" s="31">
        <f t="shared" si="41"/>
        <v>0.0896421457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8.0" customHeight="1">
      <c r="A64" s="31" t="s">
        <v>27</v>
      </c>
      <c r="B64" s="31">
        <f>MAX(B57:B61)</f>
        <v>0.185979126</v>
      </c>
      <c r="C64" s="31">
        <f t="shared" ref="C64:E64" si="42">MIN(C57:C61)</f>
        <v>0.07537783614</v>
      </c>
      <c r="D64" s="31">
        <f t="shared" si="42"/>
        <v>0.07142857143</v>
      </c>
      <c r="E64" s="31">
        <f t="shared" si="42"/>
        <v>0.03585685828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8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8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5"/>
      <c r="V66" s="6"/>
      <c r="W66" s="6"/>
      <c r="X66" s="6"/>
      <c r="Y66" s="6"/>
      <c r="Z66" s="6"/>
    </row>
    <row r="67" ht="18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8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8.0" customHeight="1">
      <c r="A69" s="4" t="s">
        <v>38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33"/>
      <c r="R69" s="6"/>
      <c r="S69" s="6"/>
      <c r="T69" s="6"/>
      <c r="U69" s="6"/>
      <c r="V69" s="6"/>
      <c r="W69" s="6"/>
      <c r="X69" s="6"/>
      <c r="Y69" s="6"/>
      <c r="Z69" s="6"/>
    </row>
    <row r="70" ht="18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8" t="s">
        <v>39</v>
      </c>
      <c r="N70" s="21" t="s">
        <v>40</v>
      </c>
      <c r="O70" s="8"/>
      <c r="P70" s="8"/>
      <c r="Q70" s="8"/>
      <c r="R70" s="8"/>
      <c r="S70" s="5"/>
      <c r="T70" s="6"/>
      <c r="U70" s="6"/>
      <c r="V70" s="6"/>
      <c r="W70" s="6"/>
      <c r="X70" s="6"/>
      <c r="Y70" s="6"/>
      <c r="Z70" s="6"/>
    </row>
    <row r="71" ht="18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20" t="s">
        <v>41</v>
      </c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8.0" customHeight="1">
      <c r="A72" s="6"/>
      <c r="B72" s="16" t="s">
        <v>8</v>
      </c>
      <c r="C72" s="17" t="s">
        <v>9</v>
      </c>
      <c r="D72" s="16" t="s">
        <v>10</v>
      </c>
      <c r="E72" s="16" t="s">
        <v>11</v>
      </c>
      <c r="F72" s="8" t="s">
        <v>32</v>
      </c>
      <c r="G72" s="8" t="s">
        <v>33</v>
      </c>
      <c r="H72" s="6"/>
      <c r="I72" s="8" t="s">
        <v>34</v>
      </c>
      <c r="J72" s="8" t="s">
        <v>35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8.0" customHeight="1">
      <c r="A73" s="13" t="s">
        <v>12</v>
      </c>
      <c r="B73" s="23">
        <v>0.15498260496951666</v>
      </c>
      <c r="C73" s="23">
        <v>0.07537783614444091</v>
      </c>
      <c r="D73" s="23">
        <v>0.10714285714285714</v>
      </c>
      <c r="E73" s="23">
        <v>0.08964214570007951</v>
      </c>
      <c r="F73" s="35">
        <v>0.08898377773294021</v>
      </c>
      <c r="G73" s="35">
        <v>0.0716180959022527</v>
      </c>
      <c r="H73" s="6"/>
      <c r="I73" s="38">
        <f t="shared" ref="I73:I77" si="43">G73/(F73+G73)</f>
        <v>0.4459356188</v>
      </c>
      <c r="J73" s="39">
        <v>4.0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8.0" customHeight="1">
      <c r="A74" s="13" t="s">
        <v>13</v>
      </c>
      <c r="B74" s="23">
        <v>0.12398608397561332</v>
      </c>
      <c r="C74" s="23">
        <v>0.07537783614444091</v>
      </c>
      <c r="D74" s="23">
        <v>0.07142857142857142</v>
      </c>
      <c r="E74" s="23">
        <v>0.053785287420047706</v>
      </c>
      <c r="F74" s="35">
        <v>0.1098616096908242</v>
      </c>
      <c r="G74" s="35">
        <v>0.0645334473457798</v>
      </c>
      <c r="H74" s="6"/>
      <c r="I74" s="38">
        <f t="shared" si="43"/>
        <v>0.3700417228</v>
      </c>
      <c r="J74" s="39">
        <v>5.0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8.0" customHeight="1">
      <c r="A75" s="37" t="s">
        <v>14</v>
      </c>
      <c r="B75" s="23">
        <v>0.18597912596342</v>
      </c>
      <c r="C75" s="23">
        <v>0.15075567228888181</v>
      </c>
      <c r="D75" s="23">
        <v>0.14285714285714285</v>
      </c>
      <c r="E75" s="23">
        <v>0.07171371656006362</v>
      </c>
      <c r="F75" s="35">
        <v>0.0645334473457798</v>
      </c>
      <c r="G75" s="35">
        <v>0.1098616096908242</v>
      </c>
      <c r="H75" s="6"/>
      <c r="I75" s="38">
        <f t="shared" si="43"/>
        <v>0.6299582772</v>
      </c>
      <c r="J75" s="39">
        <v>1.0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8.0" customHeight="1">
      <c r="A76" s="13" t="s">
        <v>15</v>
      </c>
      <c r="B76" s="23">
        <v>0.17048086546646835</v>
      </c>
      <c r="C76" s="23">
        <v>0.15075567228888181</v>
      </c>
      <c r="D76" s="23">
        <v>0.07142857142857142</v>
      </c>
      <c r="E76" s="23">
        <v>0.07171371656006362</v>
      </c>
      <c r="F76" s="35">
        <v>0.08709324941485107</v>
      </c>
      <c r="G76" s="35">
        <v>0.0848983424217684</v>
      </c>
      <c r="H76" s="6"/>
      <c r="I76" s="38">
        <f t="shared" si="43"/>
        <v>0.4936191445</v>
      </c>
      <c r="J76" s="39">
        <v>2.0</v>
      </c>
      <c r="K76" s="6"/>
      <c r="L76" s="6"/>
      <c r="M76" s="6"/>
      <c r="N76" s="6"/>
      <c r="O76" s="6"/>
      <c r="P76" s="6"/>
      <c r="Q76" s="6"/>
      <c r="R76" s="6"/>
      <c r="S76" s="6"/>
      <c r="T76" s="5"/>
      <c r="U76" s="6"/>
      <c r="V76" s="6"/>
      <c r="W76" s="6"/>
      <c r="X76" s="6"/>
      <c r="Y76" s="6"/>
      <c r="Z76" s="6"/>
    </row>
    <row r="77" ht="18.0" customHeight="1">
      <c r="A77" s="13" t="s">
        <v>16</v>
      </c>
      <c r="B77" s="23">
        <v>0.139484344472565</v>
      </c>
      <c r="C77" s="23">
        <v>0.07537783614444091</v>
      </c>
      <c r="D77" s="23">
        <v>0.14285714285714285</v>
      </c>
      <c r="E77" s="23">
        <v>0.03585685828003181</v>
      </c>
      <c r="F77" s="35">
        <v>0.09388754658157117</v>
      </c>
      <c r="G77" s="35">
        <v>0.0852279620911405</v>
      </c>
      <c r="H77" s="6"/>
      <c r="I77" s="38">
        <f t="shared" si="43"/>
        <v>0.4758268155</v>
      </c>
      <c r="J77" s="39">
        <v>3.0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8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8"/>
      <c r="U78" s="6"/>
      <c r="V78" s="6"/>
      <c r="W78" s="6"/>
      <c r="X78" s="6"/>
      <c r="Y78" s="6"/>
      <c r="Z78" s="6"/>
    </row>
    <row r="79" ht="18.0" customHeight="1">
      <c r="A79" s="31" t="s">
        <v>26</v>
      </c>
      <c r="B79" s="31">
        <v>0.12398608397561332</v>
      </c>
      <c r="C79" s="31">
        <v>0.15075567228888181</v>
      </c>
      <c r="D79" s="31">
        <v>0.14285714285714285</v>
      </c>
      <c r="E79" s="31">
        <v>0.08964214570007951</v>
      </c>
      <c r="F79" s="6"/>
      <c r="G79" s="6"/>
      <c r="H79" s="6"/>
      <c r="I79" s="6"/>
      <c r="J79" s="6"/>
      <c r="K79" s="6"/>
      <c r="L79" s="6"/>
      <c r="M79" s="8" t="s">
        <v>42</v>
      </c>
      <c r="N79" s="21" t="s">
        <v>43</v>
      </c>
      <c r="O79" s="8"/>
      <c r="P79" s="8"/>
      <c r="Q79" s="8"/>
      <c r="R79" s="6"/>
      <c r="S79" s="6"/>
      <c r="T79" s="6"/>
      <c r="U79" s="6"/>
      <c r="V79" s="6"/>
      <c r="W79" s="6"/>
      <c r="X79" s="6"/>
      <c r="Y79" s="6"/>
      <c r="Z79" s="6"/>
    </row>
    <row r="80" ht="18.0" customHeight="1">
      <c r="A80" s="31" t="s">
        <v>27</v>
      </c>
      <c r="B80" s="31">
        <v>0.18597912596342</v>
      </c>
      <c r="C80" s="31">
        <v>0.07537783614444091</v>
      </c>
      <c r="D80" s="31">
        <v>0.07142857142857142</v>
      </c>
      <c r="E80" s="31">
        <v>0.03585685828003181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8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8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8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8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8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8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8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8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8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8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8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8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8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8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8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8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8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8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8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8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8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8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8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8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8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8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8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8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8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8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8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8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8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8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8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8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8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8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8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8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8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8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8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8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8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8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8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8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8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8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8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8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8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8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8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8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8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8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8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8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8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8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8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8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8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8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8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8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8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8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8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8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8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8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8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8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8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8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8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8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8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8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8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8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8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8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8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8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8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8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8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8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8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8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8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8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8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8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8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8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8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8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8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8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8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8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8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8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8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8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8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8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8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8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8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8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8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8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8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8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8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8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8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8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8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8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8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8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8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8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8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8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8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8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8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8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8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8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8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8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8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8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8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8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8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8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8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8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8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8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8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8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8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8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8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8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8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8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8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8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8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8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8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8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8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8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8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8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8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8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8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8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8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8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8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8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8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8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8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8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8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8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8.0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8.0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8.0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8.0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8.0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8.0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8.0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8.0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8.0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8.0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8.0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8.0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8.0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8.0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8.0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8.0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8.0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8.0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8.0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8.0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8.0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8.0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8.0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8.0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8.0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8.0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8.0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8.0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8.0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8.0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8.0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8.0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8.0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8.0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8.0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8.0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8.0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8.0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8.0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8.0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8.0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8.0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8.0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8.0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8.0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8.0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8.0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8.0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8.0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8.0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8.0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8.0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8.0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8.0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8.0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8.0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8.0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8.0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8.0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8.0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8.0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8.0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8.0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8.0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8.0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8.0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8.0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8.0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8.0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8.0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8.0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8.0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8.0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8.0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8.0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8.0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8.0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8.0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8.0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8.0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8.0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8.0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8.0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8.0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8.0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8.0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8.0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8.0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8.0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8.0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8.0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8.0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8.0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8.0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8.0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8.0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8.0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8.0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8.0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8.0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8.0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8.0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8.0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8.0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8.0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8.0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8.0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8.0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8.0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8.0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8.0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8.0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8.0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8.0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8.0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8.0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8.0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8.0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8.0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8.0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8.0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8.0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8.0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8.0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8.0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8.0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8.0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8.0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8.0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8.0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8.0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8.0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8.0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8.0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8.0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8.0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8.0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8.0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8.0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8.0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8.0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8.0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8.0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8.0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8.0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8.0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8.0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8.0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8.0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8.0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8.0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8.0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8.0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8.0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8.0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8.0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8.0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8.0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8.0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8.0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8.0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8.0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8.0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8.0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8.0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8.0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8.0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8.0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8.0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8.0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8.0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8.0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8.0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8.0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8.0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8.0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8.0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8.0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8.0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8.0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8.0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8.0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8.0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8.0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8.0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8.0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8.0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8.0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8.0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8.0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8.0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8.0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8.0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8.0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8.0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8.0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8.0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8.0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8.0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8.0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8.0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8.0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8.0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8.0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8.0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8.0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8.0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8.0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8.0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8.0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8.0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8.0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8.0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8.0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8.0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8.0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8.0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8.0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8.0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8.0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8.0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8.0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8.0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8.0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8.0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8.0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8.0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8.0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8.0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8.0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8.0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8.0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8.0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8.0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8.0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8.0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8.0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8.0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8.0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8.0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8.0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8.0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8.0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8.0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8.0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8.0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8.0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8.0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8.0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8.0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8.0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8.0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8.0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8.0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8.0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8.0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8.0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8.0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8.0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8.0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8.0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8.0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8.0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8.0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8.0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8.0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8.0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8.0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8.0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8.0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8.0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8.0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8.0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8.0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8.0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8.0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8.0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8.0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8.0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8.0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8.0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8.0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8.0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8.0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8.0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8.0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8.0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8.0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8.0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8.0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8.0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8.0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8.0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8.0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8.0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8.0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8.0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8.0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8.0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8.0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8.0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8.0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8.0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8.0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8.0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8.0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8.0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8.0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8.0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8.0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8.0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8.0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8.0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8.0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8.0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8.0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8.0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8.0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8.0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8.0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8.0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8.0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8.0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8.0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8.0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8.0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8.0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8.0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8.0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8.0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8.0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8.0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8.0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8.0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8.0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8.0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8.0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8.0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8.0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8.0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8.0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8.0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8.0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8.0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8.0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8.0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8.0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8.0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8.0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8.0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8.0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8.0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8.0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8.0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8.0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8.0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8.0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8.0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8.0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8.0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8.0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8.0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8.0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8.0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8.0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8.0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8.0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8.0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8.0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8.0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8.0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8.0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8.0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8.0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8.0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8.0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8.0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8.0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8.0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8.0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8.0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8.0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8.0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8.0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8.0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8.0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8.0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8.0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8.0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8.0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8.0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8.0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8.0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8.0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8.0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8.0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8.0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8.0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8.0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8.0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8.0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8.0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8.0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8.0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8.0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8.0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8.0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8.0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8.0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8.0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8.0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8.0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8.0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8.0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8.0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8.0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8.0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8.0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8.0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8.0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8.0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8.0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8.0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8.0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8.0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8.0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8.0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8.0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8.0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8.0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8.0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8.0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8.0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8.0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8.0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8.0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8.0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8.0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8.0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8.0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8.0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8.0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8.0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8.0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8.0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8.0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8.0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8.0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8.0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8.0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8.0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8.0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8.0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8.0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8.0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8.0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8.0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8.0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8.0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8.0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8.0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8.0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8.0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8.0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8.0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8.0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8.0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8.0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8.0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8.0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8.0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8.0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8.0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8.0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8.0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8.0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8.0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8.0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8.0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8.0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8.0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8.0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8.0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8.0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8.0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8.0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8.0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8.0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8.0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8.0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8.0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8.0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8.0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8.0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8.0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8.0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8.0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8.0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8.0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8.0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8.0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8.0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8.0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8.0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8.0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8.0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8.0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8.0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8.0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8.0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8.0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8.0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8.0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8.0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8.0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8.0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8.0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8.0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8.0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8.0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8.0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8.0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8.0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8.0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8.0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8.0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8.0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8.0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8.0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8.0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8.0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8.0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8.0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8.0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8.0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8.0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8.0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8.0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8.0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8.0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8.0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8.0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8.0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8.0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8.0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8.0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8.0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8.0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8.0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8.0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8.0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8.0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8.0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8.0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8.0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8.0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8.0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8.0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8.0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8.0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8.0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8.0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8.0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8.0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8.0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8.0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8.0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8.0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8.0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8.0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8.0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8.0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8.0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8.0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8.0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8.0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8.0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8.0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8.0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8.0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8.0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8.0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8.0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8.0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8.0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8.0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8.0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8.0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8.0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8.0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8.0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8.0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8.0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8.0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8.0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8.0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8.0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8.0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8.0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8.0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8.0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8.0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8.0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8.0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8.0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8.0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8.0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8.0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8.0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8.0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8.0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8.0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8.0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8.0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8.0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8.0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8.0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8.0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8.0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8.0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8.0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8.0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8.0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8.0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8.0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8.0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8.0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8.0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8.0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8.0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8.0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8.0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8.0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8.0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8.0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8.0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8.0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8.0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8.0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8.0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8.0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8.0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8.0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8.0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8.0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8.0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8.0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8.0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8.0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8.0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8.0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8.0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8.0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8.0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8.0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8.0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8.0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8.0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8.0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8.0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8.0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8.0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8.0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8.0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8.0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8.0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8.0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8.0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8.0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8.0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8.0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8.0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8.0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8.0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8.0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8.0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8.0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8.0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8.0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8.0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8.0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8.0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8.0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8.0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8.0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8.0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8.0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8.0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8.0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8.0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8.0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8.0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8.0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8.0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8.0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8.0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8.0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8.0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8.0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8.0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8.0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8.0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8.0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8.0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8.0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8.0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8.0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8.0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8.0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8.0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8.0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8.0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8.0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8.0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8.0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8.0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8.0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8.0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8.0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8.0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8.0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8.0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8.0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8.0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8.0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8.0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8.0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8.0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8.0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8.0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8.0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8.0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8.0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8.0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8.0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8.0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8.0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8.0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3">
    <mergeCell ref="A1:I1"/>
    <mergeCell ref="N3:Q3"/>
    <mergeCell ref="N4:Q4"/>
  </mergeCells>
  <printOptions/>
  <pageMargins bottom="0.75" footer="0.0" header="0.0" left="0.7" right="0.7" top="0.75"/>
  <pageSetup paperSize="9" orientation="portrait"/>
  <drawing r:id="rId1"/>
  <legacyDrawing r:id="rId2"/>
  <oleObjects>
    <oleObject progId="Equation.3" shapeId="1025" r:id="rId3"/>
    <oleObject progId="Equation.3" shapeId="1026" r:id="rId4"/>
    <oleObject progId="Equation.3" shapeId="1027" r:id="rId5"/>
    <oleObject progId="Equation.3" shapeId="1028" r:id="rId6"/>
  </oleObjec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