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E8DE25B6-9021-4662-B1BD-A18366607A8A}" xr6:coauthVersionLast="43" xr6:coauthVersionMax="43" xr10:uidLastSave="{00000000-0000-0000-0000-000000000000}"/>
  <bookViews>
    <workbookView xWindow="1125" yWindow="1125" windowWidth="24435" windowHeight="14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2" i="1" l="1"/>
  <c r="G4" i="1"/>
  <c r="G5" i="1"/>
  <c r="G6" i="1"/>
  <c r="G7" i="1"/>
  <c r="G8" i="1"/>
  <c r="G9" i="1"/>
  <c r="G10" i="1"/>
  <c r="G11" i="1"/>
  <c r="G12" i="1"/>
  <c r="G1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3" i="1"/>
  <c r="H4" i="1"/>
  <c r="H5" i="1"/>
  <c r="H6" i="1"/>
  <c r="H7" i="1"/>
  <c r="H8" i="1"/>
  <c r="H9" i="1"/>
  <c r="H10" i="1"/>
  <c r="H11" i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3" i="1"/>
  <c r="F38" i="1"/>
  <c r="F37" i="1"/>
  <c r="H43" i="1" l="1"/>
  <c r="E5" i="1"/>
  <c r="E6" i="1"/>
  <c r="E38" i="1"/>
  <c r="E37" i="1"/>
  <c r="E11" i="1" l="1"/>
  <c r="E12" i="1"/>
  <c r="E10" i="1"/>
  <c r="E7" i="1"/>
  <c r="E8" i="1"/>
  <c r="E4" i="1"/>
  <c r="E3" i="1" l="1"/>
</calcChain>
</file>

<file path=xl/sharedStrings.xml><?xml version="1.0" encoding="utf-8"?>
<sst xmlns="http://schemas.openxmlformats.org/spreadsheetml/2006/main" count="147" uniqueCount="147">
  <si>
    <t>ADC</t>
  </si>
  <si>
    <t>Name</t>
  </si>
  <si>
    <t>Stir Bars</t>
  </si>
  <si>
    <t>Link</t>
  </si>
  <si>
    <t>https://www.stirbars.com/list.php?category=Stir%20Bars&amp;subCat=Micro%20PTFE&amp;sessionID=8ad1e715e105bf26aac33fb03c203a40</t>
  </si>
  <si>
    <t>Electronics</t>
  </si>
  <si>
    <t>Fan</t>
  </si>
  <si>
    <t>Part Number</t>
  </si>
  <si>
    <t>HA40101V4-1000U-A99</t>
  </si>
  <si>
    <t>https://www.digikey.com/product-detail/en/sunon-fans/HA40101V4-1000U-A99/259-1790-ND/6198728</t>
  </si>
  <si>
    <t xml:space="preserve">Large Tubing </t>
  </si>
  <si>
    <t xml:space="preserve">Small Tubing </t>
  </si>
  <si>
    <t>Culture Vials</t>
  </si>
  <si>
    <t>PEEK tubing</t>
  </si>
  <si>
    <t xml:space="preserve">Air Filters </t>
  </si>
  <si>
    <t>Pumps</t>
  </si>
  <si>
    <t>Male Leur Lock</t>
  </si>
  <si>
    <t>Male Leur Thread</t>
  </si>
  <si>
    <t>Female Leur</t>
  </si>
  <si>
    <t>https://us.vwr.com/store/product/4640044/vwr-silicone-tubing</t>
  </si>
  <si>
    <t>89068-474</t>
  </si>
  <si>
    <t>0.125 x 0.250" Tubes</t>
  </si>
  <si>
    <t>Fisherbrand™ 20mL Borosilicate Glass Scintillation Vials with White Urea Caps</t>
  </si>
  <si>
    <t>KFS7451520</t>
  </si>
  <si>
    <t>https://www.fishersci.ca/shop/products/fisherbrand-20ml-borosilicate-glass-scintillation-vials-white-urea-caps-3/p-206089</t>
  </si>
  <si>
    <t>Syringe Filters with Acrylic Housing</t>
  </si>
  <si>
    <t>28145-477</t>
  </si>
  <si>
    <t>https://us.vwr.com/store/product/4830563/vwr-syringe-filters</t>
  </si>
  <si>
    <t>PEEK tubing (Fisher Scientific, cat. no. 05-701-6)</t>
  </si>
  <si>
    <t>https://www.fishersci.ca/shop/products/upchurch-scientific-peek-tubing-29/057016</t>
  </si>
  <si>
    <t>UP1538</t>
  </si>
  <si>
    <t>https://www.aliexpress.com/item/32796657431.html</t>
  </si>
  <si>
    <t>DC 12V Dosing pump Peristaltic pump dosing Head For Aquarium Lab Analytical Water Micro Tubing Pump</t>
  </si>
  <si>
    <t>https://www.coleparmer.com/i/cole-parmer-female-luer-x-1-4-id-hose-barb-adapter-nylon-25-pk/4550220</t>
  </si>
  <si>
    <t>Cole-Parmer Female Luer x 1/4"ID Hose Barb Adapter, Nylon, 25/Pk</t>
  </si>
  <si>
    <t>Cole-Parmer Male Luer with lock ring x 1/16" hose barb, PP, 25/pk</t>
  </si>
  <si>
    <t>https://www.coleparmer.com/i/cole-parmer-male-luer-with-lock-ring-x-5-32-hose-barb-pp-25-pk-sku-4551806/4551806</t>
  </si>
  <si>
    <t>Cole-Parmer Male Luer with lock ring x 5/32" hose barb, PP, 25/pk SKU 4551806</t>
  </si>
  <si>
    <t>EW-45518-06</t>
  </si>
  <si>
    <t>https://www.coleparmer.com/i/cole-parmer-male-luer-with-lock-ring-x-1-16-hose-barb-pp-25-pk/4551800</t>
  </si>
  <si>
    <t>EW-45502-20</t>
  </si>
  <si>
    <t>EW-45518-00</t>
  </si>
  <si>
    <t>Resistors</t>
  </si>
  <si>
    <t>ADS1015</t>
  </si>
  <si>
    <t>RPI Breakout</t>
  </si>
  <si>
    <t>Quad Op Amp</t>
  </si>
  <si>
    <t>Voltage Regulator</t>
  </si>
  <si>
    <t>UA7805</t>
  </si>
  <si>
    <t xml:space="preserve">12V Power Supply </t>
  </si>
  <si>
    <t>PJ-002A</t>
  </si>
  <si>
    <t>Power Connector</t>
  </si>
  <si>
    <t>S1KB</t>
  </si>
  <si>
    <t>MCP23017</t>
  </si>
  <si>
    <t>GPIO Extender</t>
  </si>
  <si>
    <t>ULN2803</t>
  </si>
  <si>
    <t>Darlington Transistor Array</t>
  </si>
  <si>
    <t>Phenonix Terminal Connector</t>
  </si>
  <si>
    <t>Black Wire</t>
  </si>
  <si>
    <t>Red Wire</t>
  </si>
  <si>
    <t>Schottky Diodes</t>
  </si>
  <si>
    <t>BAT43</t>
  </si>
  <si>
    <t>Breadboard</t>
  </si>
  <si>
    <t>LM324AN</t>
  </si>
  <si>
    <t>https://www.digikey.com/product-detail/en/texas-instruments/LM324AN/296-9542-5-ND/412056</t>
  </si>
  <si>
    <t>https://www.digikey.com/products/en/development-boards-kits-programmers/evaluation-boards-analog-to-digital-converters-adcs/791?k=adafruit%201083</t>
  </si>
  <si>
    <t>BSN20BKR</t>
  </si>
  <si>
    <t>N-Ch MOSFET</t>
  </si>
  <si>
    <t>Unit Price</t>
  </si>
  <si>
    <t>40X40X10 12VDC VAPO 5.4CFM</t>
  </si>
  <si>
    <t>EVAL BOARD ADS1015 12-BIT ADC</t>
  </si>
  <si>
    <t>IC OPAMP GP 4 CIRCUIT 14DIP</t>
  </si>
  <si>
    <t>https://www.digikey.com/product-detail/en/nexperia-usa-inc/BSN20BKR/1727-2341-2-ND/5423827</t>
  </si>
  <si>
    <t>MOSFET N-CH 60V 0.265A SOT-23</t>
  </si>
  <si>
    <t>https://www.digikey.com/products/en/development-boards-kits-programmers/evaluation-boards-expansion-boards-daughter-cards/797?k=Adafruit%202029</t>
  </si>
  <si>
    <t>2029B</t>
  </si>
  <si>
    <t>ASSEMBLED PI COBBLER</t>
  </si>
  <si>
    <t>IC REG LINEAR 5V 1.5A TO220-3</t>
  </si>
  <si>
    <t>https://www.digikey.com/product-detail/en/texas-instruments/UA7805CKCS/296-13996-5-ND/521612</t>
  </si>
  <si>
    <t>https://www.digikey.com/product-detail/en/cui-inc/SWI25-12-N-P5/102-4197-ND/7070093</t>
  </si>
  <si>
    <t>AC/DC WALL MOUNT ADAPTER 12V 25W</t>
  </si>
  <si>
    <t>SWI25-12-N-P5</t>
  </si>
  <si>
    <t>https://www.digikey.com/products/en?keywords=1841539</t>
  </si>
  <si>
    <t>TERM BLK 6POS SIDE ENT 3.5MM PCB</t>
  </si>
  <si>
    <t>https://www.digikey.com/product-detail/en/stmicroelectronics/ULN2803A/497-2356-5-ND/599591</t>
  </si>
  <si>
    <t>TRANS 8NPN DARL 50V 0.5A 18DIP</t>
  </si>
  <si>
    <t>https://www.digikey.com/product-detail/en/microchip-technology/MCP23017-E-SP/MCP23017-E-SP-ND/894272</t>
  </si>
  <si>
    <t>IC I/O EXPANDER I2C 16B 28SDIP</t>
  </si>
  <si>
    <t>Power Circuit Diode</t>
  </si>
  <si>
    <t>DIODE GEN PURP 800V 1A SMB</t>
  </si>
  <si>
    <t>CONN PWR JACK 2X5.5MM SOLDER</t>
  </si>
  <si>
    <t>HOOK-UP SOLID 22AWG BLACK 100'</t>
  </si>
  <si>
    <t>3051/1 BK005</t>
  </si>
  <si>
    <t>3051/1 RD005</t>
  </si>
  <si>
    <t>HOOK-UP SOLID 22AWG RED 100'</t>
  </si>
  <si>
    <t>https://www.digikey.com/product-detail/en/alpha-wire/3051-1-RD005/A3051R-100-ND/281577</t>
  </si>
  <si>
    <t>https://www.digikey.com/product-detail/en/alpha-wire/3051-1-BK005/A3051B-100-ND/281576</t>
  </si>
  <si>
    <t>https://www.digikey.com/product-detail/en/diodes-incorporated/S1KB-13-F/S1KB-FDITR-ND/749978</t>
  </si>
  <si>
    <t>https://www.digikey.com/product-detail/en/cui-inc/PJ-002A/CP-002A-ND/96962</t>
  </si>
  <si>
    <t>DIODE SCHOTTKY 30V 200MA DO35</t>
  </si>
  <si>
    <t>https://www.digikey.com/product-detail/en/stmicroelectronics/BAT43/497-2492-2-ND/603517</t>
  </si>
  <si>
    <t>https://www.digikey.com/product-detail/en/global-specialties/GS-830/BKGS-830-ND/5231309</t>
  </si>
  <si>
    <t>BREADBRD TERM STRIP 6.50X2.13"</t>
  </si>
  <si>
    <t>GS-830</t>
  </si>
  <si>
    <t>General Hardware</t>
  </si>
  <si>
    <t>Incubator</t>
  </si>
  <si>
    <t>https://www.amazon.com/Quincy-10-140-Aluminum-Acrylic-Incubator/dp/B07PHV96K9</t>
  </si>
  <si>
    <t>Quincy Lab 10-140 Steel/Aluminum/Acrylic Door Analog Incubator, 0.7 Cubic feet, 115V, 120W</t>
  </si>
  <si>
    <t>Quincy 10-140</t>
  </si>
  <si>
    <t>https://www.dynalon.com/PublicStore/product/ESCO-Medical-Grade-Tubing,558,226.aspx</t>
  </si>
  <si>
    <t>TSR0100050P</t>
  </si>
  <si>
    <t>Thermo Scientific Sterilin™ Silicone Tubing</t>
  </si>
  <si>
    <t>10 k</t>
  </si>
  <si>
    <t>10 uF</t>
  </si>
  <si>
    <t>0.1 uF</t>
  </si>
  <si>
    <t>1 uF</t>
  </si>
  <si>
    <t>1 M</t>
  </si>
  <si>
    <t>https://www.digikey.com/product-detail/en/stackpole-electronics-inc/CF14JT1M00/CF14JT1M00TR-ND/1741316</t>
  </si>
  <si>
    <t>CF14JT1M00</t>
  </si>
  <si>
    <t>RES 1M OHM 1/4W 5% AXIAL</t>
  </si>
  <si>
    <t>Capacitors</t>
  </si>
  <si>
    <t>CF14JT10K0</t>
  </si>
  <si>
    <t>RES 10K OHM 1/4W 5% AXIAL</t>
  </si>
  <si>
    <t>MBB02070C4000FRP00</t>
  </si>
  <si>
    <t>https://www.digikey.com/product-detail/en/vishay-bc-components/MBB02070C4000FRP00/MBB02070C4000FRP00-ND/5063393</t>
  </si>
  <si>
    <t>RES 400 OHM 0.6W 1% AXIAL</t>
  </si>
  <si>
    <t>MRS25000C1300FCT00</t>
  </si>
  <si>
    <t>https://www.digikey.com/product-detail/en/stackpole-electronics-inc/CF14JT10K0/CF14JT10K0TR-ND/1741265</t>
  </si>
  <si>
    <t>RES 130 OHM 0.6W 1% AXIAL</t>
  </si>
  <si>
    <t>https://www.digikey.com/product-detail/en/vishay-bc-components/MRS25000C1300FCT00/BC3985TB-ND/5064051</t>
  </si>
  <si>
    <t>CL21A106KPFNNNG</t>
  </si>
  <si>
    <t>https://www.digikey.com/product-detail/en/samsung-electro-mechanics/CL21A106KPFNNNG/1276-6456-2-ND/3894419</t>
  </si>
  <si>
    <t>CAP CER 10UF 10V X5R 0805</t>
  </si>
  <si>
    <t>GRM0335C1H101JA01D</t>
  </si>
  <si>
    <t>CAP CER 100PF 50V C0G/NP0 0201</t>
  </si>
  <si>
    <t>https://www.digikey.com/product-detail/en/murata-electronics-north-america/GRM0335C1H101JA01D/490-6113-2-ND/2269165</t>
  </si>
  <si>
    <t xml:space="preserve">Updated: </t>
  </si>
  <si>
    <t>CC0402KRX7R9BB102</t>
  </si>
  <si>
    <t>CAP CER 1000PF 50V X7R 0402</t>
  </si>
  <si>
    <t>https://www.digikey.com/product-detail/en/yageo/CC0402KRX7R9BB102/311-1036-2-ND/302770</t>
  </si>
  <si>
    <t>SBM-2003-MIC</t>
  </si>
  <si>
    <t>20 x 3mm Spin Bars</t>
  </si>
  <si>
    <t>Quantity Full</t>
  </si>
  <si>
    <t>Quantity Growth</t>
  </si>
  <si>
    <t>Part Cost Growth</t>
  </si>
  <si>
    <t>Part Cost Full</t>
  </si>
  <si>
    <t>Total Cost Full:</t>
  </si>
  <si>
    <t>Total Cost Growth: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</si>
</sst>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1" applyFont="1"/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8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796657431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fishersci.ca/shop/products/fisherbrand-20ml-borosilicate-glass-scintillation-vials-white-urea-caps-3/p-206089" TargetMode="External"/><Relationship Id="rId1" Type="http://schemas.openxmlformats.org/officeDocument/2006/relationships/hyperlink" Target="https://www.digikey.com/product-detail/en/sunon-fans/HA40101V4-1000U-A99/259-1790-ND/6198728" TargetMode="External"/><Relationship Id="rId6" Type="http://schemas.openxmlformats.org/officeDocument/2006/relationships/hyperlink" Target="https://www.digikey.com/product-detail/en/vishay-bc-components/MBB02070C4000FRP00/MBB02070C4000FRP00-ND/5063393" TargetMode="External"/><Relationship Id="rId5" Type="http://schemas.openxmlformats.org/officeDocument/2006/relationships/hyperlink" Target="https://www.coleparmer.com/i/cole-parmer-male-luer-with-lock-ring-x-1-16-hose-barb-pp-25-pk/4551800" TargetMode="External"/><Relationship Id="rId4" Type="http://schemas.openxmlformats.org/officeDocument/2006/relationships/hyperlink" Target="https://www.coleparmer.com/i/cole-parmer-female-luer-x-1-4-id-hose-barb-adapter-nylon-25-pk/45502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3" workbookViewId="0">
      <selection activeCell="I43" sqref="I43"/>
    </sheetView>
  </sheetViews>
  <sheetFormatPr defaultRowHeight="12.75" x14ac:dyDescent="0.2"/>
  <cols>
    <col min="1" max="1" width="28.7109375" style="3" customWidth="1"/>
    <col min="2" max="2" width="15.5703125" style="3" customWidth="1"/>
    <col min="3" max="3" width="23.42578125" style="3" customWidth="1"/>
    <col min="4" max="4" width="9.85546875" style="4" bestFit="1" customWidth="1"/>
    <col min="5" max="5" width="9.28515625" style="3" customWidth="1"/>
    <col min="6" max="6" width="8.85546875" style="3" customWidth="1"/>
    <col min="7" max="7" width="12" style="3" customWidth="1"/>
    <col min="8" max="8" width="9.140625" style="4" bestFit="1" customWidth="1"/>
    <col min="9" max="9" width="131.28515625" style="3" bestFit="1" customWidth="1"/>
    <col min="10" max="16384" width="9.140625" style="3"/>
  </cols>
  <sheetData>
    <row r="1" spans="1:9" s="2" customFormat="1" x14ac:dyDescent="0.2">
      <c r="B1" s="2" t="s">
        <v>1</v>
      </c>
      <c r="C1" s="2" t="s">
        <v>7</v>
      </c>
      <c r="D1" s="2" t="s">
        <v>67</v>
      </c>
      <c r="E1" s="14" t="s">
        <v>141</v>
      </c>
      <c r="F1" s="14" t="s">
        <v>142</v>
      </c>
      <c r="G1" s="14" t="s">
        <v>144</v>
      </c>
      <c r="H1" s="14" t="s">
        <v>143</v>
      </c>
      <c r="I1" s="2" t="s">
        <v>3</v>
      </c>
    </row>
    <row r="2" spans="1:9" x14ac:dyDescent="0.2">
      <c r="A2" s="2" t="s">
        <v>103</v>
      </c>
      <c r="D2" s="3"/>
      <c r="E2" s="14"/>
      <c r="F2" s="14"/>
      <c r="G2" s="14"/>
      <c r="H2" s="14"/>
    </row>
    <row r="3" spans="1:9" x14ac:dyDescent="0.2">
      <c r="A3" s="3" t="s">
        <v>2</v>
      </c>
      <c r="B3" s="3" t="s">
        <v>140</v>
      </c>
      <c r="C3" s="3" t="s">
        <v>139</v>
      </c>
      <c r="D3" s="4">
        <v>4.3</v>
      </c>
      <c r="E3" s="3">
        <f>3/10</f>
        <v>0.3</v>
      </c>
      <c r="F3" s="3">
        <v>0.3</v>
      </c>
      <c r="G3" s="15">
        <f>D3*E3</f>
        <v>1.2899999999999998</v>
      </c>
      <c r="H3" s="4">
        <f>D3*F3</f>
        <v>1.2899999999999998</v>
      </c>
      <c r="I3" s="3" t="s">
        <v>4</v>
      </c>
    </row>
    <row r="4" spans="1:9" x14ac:dyDescent="0.2">
      <c r="A4" s="3" t="s">
        <v>10</v>
      </c>
      <c r="B4" s="3" t="s">
        <v>21</v>
      </c>
      <c r="C4" s="3" t="s">
        <v>20</v>
      </c>
      <c r="D4" s="4">
        <v>130.58000000000001</v>
      </c>
      <c r="E4" s="3">
        <f>0.5/50</f>
        <v>0.01</v>
      </c>
      <c r="F4" s="3">
        <v>0</v>
      </c>
      <c r="G4" s="15">
        <f t="shared" ref="G4:G40" si="0">D4*E4</f>
        <v>1.3058000000000001</v>
      </c>
      <c r="H4" s="4">
        <f t="shared" ref="H4:H40" si="1">D4*F4</f>
        <v>0</v>
      </c>
      <c r="I4" s="3" t="s">
        <v>19</v>
      </c>
    </row>
    <row r="5" spans="1:9" x14ac:dyDescent="0.2">
      <c r="A5" s="3" t="s">
        <v>11</v>
      </c>
      <c r="B5" s="3" t="s">
        <v>110</v>
      </c>
      <c r="C5" s="3" t="s">
        <v>109</v>
      </c>
      <c r="D5" s="4">
        <v>98.83</v>
      </c>
      <c r="E5" s="3">
        <f>1/15</f>
        <v>6.6666666666666666E-2</v>
      </c>
      <c r="F5" s="3">
        <v>0</v>
      </c>
      <c r="G5" s="15">
        <f t="shared" si="0"/>
        <v>6.5886666666666667</v>
      </c>
      <c r="H5" s="4">
        <f t="shared" si="1"/>
        <v>0</v>
      </c>
      <c r="I5" s="3" t="s">
        <v>108</v>
      </c>
    </row>
    <row r="6" spans="1:9" x14ac:dyDescent="0.2">
      <c r="A6" s="3" t="s">
        <v>12</v>
      </c>
      <c r="B6" s="3" t="s">
        <v>22</v>
      </c>
      <c r="C6" s="3" t="s">
        <v>23</v>
      </c>
      <c r="D6" s="4">
        <v>522.19000000000005</v>
      </c>
      <c r="E6" s="3">
        <f>3/500</f>
        <v>6.0000000000000001E-3</v>
      </c>
      <c r="F6" s="3">
        <v>6.0000000000000001E-3</v>
      </c>
      <c r="G6" s="15">
        <f t="shared" si="0"/>
        <v>3.1331400000000005</v>
      </c>
      <c r="H6" s="4">
        <f t="shared" si="1"/>
        <v>3.1331400000000005</v>
      </c>
      <c r="I6" s="5" t="s">
        <v>24</v>
      </c>
    </row>
    <row r="7" spans="1:9" x14ac:dyDescent="0.2">
      <c r="A7" s="3" t="s">
        <v>13</v>
      </c>
      <c r="B7" s="3" t="s">
        <v>28</v>
      </c>
      <c r="C7" s="3" t="s">
        <v>30</v>
      </c>
      <c r="D7" s="4">
        <v>64.89</v>
      </c>
      <c r="E7" s="3">
        <f>0.75/5</f>
        <v>0.15</v>
      </c>
      <c r="F7" s="3">
        <v>0</v>
      </c>
      <c r="G7" s="15">
        <f t="shared" si="0"/>
        <v>9.7334999999999994</v>
      </c>
      <c r="H7" s="4">
        <f t="shared" si="1"/>
        <v>0</v>
      </c>
      <c r="I7" s="3" t="s">
        <v>29</v>
      </c>
    </row>
    <row r="8" spans="1:9" x14ac:dyDescent="0.2">
      <c r="A8" s="3" t="s">
        <v>14</v>
      </c>
      <c r="B8" s="3" t="s">
        <v>25</v>
      </c>
      <c r="C8" s="3" t="s">
        <v>26</v>
      </c>
      <c r="D8" s="4">
        <v>175.84</v>
      </c>
      <c r="E8" s="6">
        <f>3/50</f>
        <v>0.06</v>
      </c>
      <c r="F8" s="6">
        <v>0</v>
      </c>
      <c r="G8" s="15">
        <f t="shared" si="0"/>
        <v>10.5504</v>
      </c>
      <c r="H8" s="4">
        <f t="shared" si="1"/>
        <v>0</v>
      </c>
      <c r="I8" s="3" t="s">
        <v>27</v>
      </c>
    </row>
    <row r="9" spans="1:9" x14ac:dyDescent="0.2">
      <c r="A9" s="3" t="s">
        <v>15</v>
      </c>
      <c r="B9" s="3" t="s">
        <v>32</v>
      </c>
      <c r="D9" s="4">
        <v>7.69</v>
      </c>
      <c r="E9" s="3">
        <v>6</v>
      </c>
      <c r="F9" s="3">
        <v>0</v>
      </c>
      <c r="G9" s="15">
        <f t="shared" si="0"/>
        <v>46.14</v>
      </c>
      <c r="H9" s="4">
        <f t="shared" si="1"/>
        <v>0</v>
      </c>
      <c r="I9" s="5" t="s">
        <v>31</v>
      </c>
    </row>
    <row r="10" spans="1:9" x14ac:dyDescent="0.2">
      <c r="A10" s="3" t="s">
        <v>16</v>
      </c>
      <c r="B10" s="3" t="s">
        <v>35</v>
      </c>
      <c r="C10" s="3" t="s">
        <v>41</v>
      </c>
      <c r="D10" s="4">
        <v>13.3</v>
      </c>
      <c r="E10" s="3">
        <f>6/25</f>
        <v>0.24</v>
      </c>
      <c r="F10" s="3">
        <v>0</v>
      </c>
      <c r="G10" s="15">
        <f t="shared" si="0"/>
        <v>3.1920000000000002</v>
      </c>
      <c r="H10" s="4">
        <f t="shared" si="1"/>
        <v>0</v>
      </c>
      <c r="I10" s="5" t="s">
        <v>39</v>
      </c>
    </row>
    <row r="11" spans="1:9" x14ac:dyDescent="0.2">
      <c r="A11" s="3" t="s">
        <v>17</v>
      </c>
      <c r="B11" s="3" t="s">
        <v>37</v>
      </c>
      <c r="C11" s="1" t="s">
        <v>38</v>
      </c>
      <c r="D11" s="4">
        <v>17.899999999999999</v>
      </c>
      <c r="E11" s="3">
        <f>3/25</f>
        <v>0.12</v>
      </c>
      <c r="F11" s="3">
        <v>0</v>
      </c>
      <c r="G11" s="15">
        <f t="shared" si="0"/>
        <v>2.1479999999999997</v>
      </c>
      <c r="H11" s="4">
        <f t="shared" si="1"/>
        <v>0</v>
      </c>
      <c r="I11" s="3" t="s">
        <v>36</v>
      </c>
    </row>
    <row r="12" spans="1:9" x14ac:dyDescent="0.2">
      <c r="A12" s="3" t="s">
        <v>18</v>
      </c>
      <c r="B12" s="3" t="s">
        <v>34</v>
      </c>
      <c r="C12" s="3" t="s">
        <v>40</v>
      </c>
      <c r="D12" s="4">
        <v>11.8</v>
      </c>
      <c r="E12" s="6">
        <f>9/25</f>
        <v>0.36</v>
      </c>
      <c r="F12" s="6">
        <v>0</v>
      </c>
      <c r="G12" s="15">
        <f t="shared" si="0"/>
        <v>4.2480000000000002</v>
      </c>
      <c r="H12" s="4">
        <f t="shared" si="1"/>
        <v>0</v>
      </c>
      <c r="I12" s="5" t="s">
        <v>33</v>
      </c>
    </row>
    <row r="13" spans="1:9" x14ac:dyDescent="0.2">
      <c r="A13" s="3" t="s">
        <v>104</v>
      </c>
      <c r="B13" s="3" t="s">
        <v>106</v>
      </c>
      <c r="C13" s="3" t="s">
        <v>107</v>
      </c>
      <c r="D13" s="4">
        <v>349.95</v>
      </c>
      <c r="E13" s="3">
        <v>0</v>
      </c>
      <c r="F13" s="3">
        <v>0</v>
      </c>
      <c r="G13" s="15">
        <f t="shared" si="0"/>
        <v>0</v>
      </c>
      <c r="H13" s="4">
        <f t="shared" si="1"/>
        <v>0</v>
      </c>
      <c r="I13" s="3" t="s">
        <v>105</v>
      </c>
    </row>
    <row r="14" spans="1:9" x14ac:dyDescent="0.2">
      <c r="G14" s="15"/>
    </row>
    <row r="15" spans="1:9" x14ac:dyDescent="0.2">
      <c r="A15" s="2" t="s">
        <v>5</v>
      </c>
      <c r="G15" s="15"/>
    </row>
    <row r="16" spans="1:9" x14ac:dyDescent="0.2">
      <c r="A16" s="3" t="s">
        <v>6</v>
      </c>
      <c r="B16" s="3" t="s">
        <v>68</v>
      </c>
      <c r="C16" s="3" t="s">
        <v>8</v>
      </c>
      <c r="D16" s="4">
        <v>4.41</v>
      </c>
      <c r="E16" s="3">
        <v>3</v>
      </c>
      <c r="F16" s="3">
        <v>3</v>
      </c>
      <c r="G16" s="15">
        <f t="shared" si="0"/>
        <v>13.23</v>
      </c>
      <c r="H16" s="4">
        <f t="shared" si="1"/>
        <v>13.23</v>
      </c>
      <c r="I16" s="5" t="s">
        <v>9</v>
      </c>
    </row>
    <row r="17" spans="1:9" x14ac:dyDescent="0.2">
      <c r="A17" s="3" t="s">
        <v>0</v>
      </c>
      <c r="B17" s="3" t="s">
        <v>69</v>
      </c>
      <c r="C17" s="3" t="s">
        <v>43</v>
      </c>
      <c r="D17" s="4">
        <v>9.9499999999999993</v>
      </c>
      <c r="E17" s="3">
        <v>1</v>
      </c>
      <c r="F17" s="3">
        <v>1</v>
      </c>
      <c r="G17" s="15">
        <f t="shared" si="0"/>
        <v>9.9499999999999993</v>
      </c>
      <c r="H17" s="4">
        <f t="shared" si="1"/>
        <v>9.9499999999999993</v>
      </c>
      <c r="I17" s="3" t="s">
        <v>64</v>
      </c>
    </row>
    <row r="18" spans="1:9" x14ac:dyDescent="0.2">
      <c r="A18" s="3" t="s">
        <v>45</v>
      </c>
      <c r="B18" s="3" t="s">
        <v>70</v>
      </c>
      <c r="C18" s="3" t="s">
        <v>62</v>
      </c>
      <c r="D18" s="4">
        <v>0.48</v>
      </c>
      <c r="E18" s="3">
        <v>1</v>
      </c>
      <c r="F18" s="3">
        <v>1</v>
      </c>
      <c r="G18" s="15">
        <f t="shared" si="0"/>
        <v>0.48</v>
      </c>
      <c r="H18" s="4">
        <f t="shared" si="1"/>
        <v>0.48</v>
      </c>
      <c r="I18" s="3" t="s">
        <v>63</v>
      </c>
    </row>
    <row r="19" spans="1:9" x14ac:dyDescent="0.2">
      <c r="A19" s="3" t="s">
        <v>66</v>
      </c>
      <c r="B19" s="3" t="s">
        <v>72</v>
      </c>
      <c r="C19" s="3" t="s">
        <v>65</v>
      </c>
      <c r="D19" s="4">
        <v>0.06</v>
      </c>
      <c r="E19" s="3">
        <v>0</v>
      </c>
      <c r="F19" s="3">
        <v>0</v>
      </c>
      <c r="G19" s="15">
        <f t="shared" si="0"/>
        <v>0</v>
      </c>
      <c r="H19" s="4">
        <f t="shared" si="1"/>
        <v>0</v>
      </c>
      <c r="I19" s="3" t="s">
        <v>71</v>
      </c>
    </row>
    <row r="20" spans="1:9" x14ac:dyDescent="0.2">
      <c r="A20" s="3" t="s">
        <v>44</v>
      </c>
      <c r="B20" s="3" t="s">
        <v>75</v>
      </c>
      <c r="C20" s="3" t="s">
        <v>74</v>
      </c>
      <c r="D20" s="4">
        <v>6.95</v>
      </c>
      <c r="E20" s="3">
        <v>1</v>
      </c>
      <c r="F20" s="3">
        <v>1</v>
      </c>
      <c r="G20" s="15">
        <f t="shared" si="0"/>
        <v>6.95</v>
      </c>
      <c r="H20" s="4">
        <f t="shared" si="1"/>
        <v>6.95</v>
      </c>
      <c r="I20" s="3" t="s">
        <v>73</v>
      </c>
    </row>
    <row r="21" spans="1:9" x14ac:dyDescent="0.2">
      <c r="A21" s="3" t="s">
        <v>46</v>
      </c>
      <c r="B21" s="3" t="s">
        <v>76</v>
      </c>
      <c r="C21" s="3" t="s">
        <v>47</v>
      </c>
      <c r="D21" s="4">
        <v>0.78</v>
      </c>
      <c r="E21" s="3">
        <v>1</v>
      </c>
      <c r="F21" s="3">
        <v>1</v>
      </c>
      <c r="G21" s="15">
        <f t="shared" si="0"/>
        <v>0.78</v>
      </c>
      <c r="H21" s="4">
        <f t="shared" si="1"/>
        <v>0.78</v>
      </c>
      <c r="I21" s="3" t="s">
        <v>77</v>
      </c>
    </row>
    <row r="22" spans="1:9" x14ac:dyDescent="0.2">
      <c r="A22" s="3" t="s">
        <v>48</v>
      </c>
      <c r="B22" s="3" t="s">
        <v>79</v>
      </c>
      <c r="C22" s="3" t="s">
        <v>80</v>
      </c>
      <c r="D22" s="4">
        <v>11.62</v>
      </c>
      <c r="E22" s="3">
        <v>1</v>
      </c>
      <c r="F22" s="3">
        <v>1</v>
      </c>
      <c r="G22" s="15">
        <f t="shared" si="0"/>
        <v>11.62</v>
      </c>
      <c r="H22" s="4">
        <f t="shared" si="1"/>
        <v>11.62</v>
      </c>
      <c r="I22" s="3" t="s">
        <v>78</v>
      </c>
    </row>
    <row r="23" spans="1:9" x14ac:dyDescent="0.2">
      <c r="A23" s="3" t="s">
        <v>50</v>
      </c>
      <c r="B23" s="3" t="s">
        <v>89</v>
      </c>
      <c r="C23" s="3" t="s">
        <v>49</v>
      </c>
      <c r="D23" s="4">
        <v>0.6</v>
      </c>
      <c r="E23" s="3">
        <v>0</v>
      </c>
      <c r="F23" s="3">
        <v>0</v>
      </c>
      <c r="G23" s="15">
        <f t="shared" si="0"/>
        <v>0</v>
      </c>
      <c r="H23" s="4">
        <f t="shared" si="1"/>
        <v>0</v>
      </c>
      <c r="I23" s="3" t="s">
        <v>97</v>
      </c>
    </row>
    <row r="24" spans="1:9" x14ac:dyDescent="0.2">
      <c r="A24" s="3" t="s">
        <v>87</v>
      </c>
      <c r="B24" s="3" t="s">
        <v>88</v>
      </c>
      <c r="C24" s="3" t="s">
        <v>51</v>
      </c>
      <c r="D24" s="4">
        <v>0.06</v>
      </c>
      <c r="E24" s="3">
        <v>0</v>
      </c>
      <c r="F24" s="3">
        <v>0</v>
      </c>
      <c r="G24" s="15">
        <f t="shared" si="0"/>
        <v>0</v>
      </c>
      <c r="H24" s="4">
        <f t="shared" si="1"/>
        <v>0</v>
      </c>
      <c r="I24" s="3" t="s">
        <v>96</v>
      </c>
    </row>
    <row r="25" spans="1:9" x14ac:dyDescent="0.2">
      <c r="A25" s="3" t="s">
        <v>53</v>
      </c>
      <c r="B25" s="3" t="s">
        <v>86</v>
      </c>
      <c r="C25" s="3" t="s">
        <v>52</v>
      </c>
      <c r="D25" s="4">
        <v>1.24</v>
      </c>
      <c r="E25" s="3">
        <v>1</v>
      </c>
      <c r="F25" s="3">
        <v>1</v>
      </c>
      <c r="G25" s="15">
        <f t="shared" si="0"/>
        <v>1.24</v>
      </c>
      <c r="H25" s="4">
        <f t="shared" si="1"/>
        <v>1.24</v>
      </c>
      <c r="I25" s="3" t="s">
        <v>85</v>
      </c>
    </row>
    <row r="26" spans="1:9" x14ac:dyDescent="0.2">
      <c r="A26" s="3" t="s">
        <v>55</v>
      </c>
      <c r="B26" s="3" t="s">
        <v>84</v>
      </c>
      <c r="C26" s="3" t="s">
        <v>54</v>
      </c>
      <c r="D26" s="4">
        <v>1.19</v>
      </c>
      <c r="E26" s="3">
        <v>3</v>
      </c>
      <c r="F26" s="3">
        <v>3</v>
      </c>
      <c r="G26" s="15">
        <f t="shared" si="0"/>
        <v>3.57</v>
      </c>
      <c r="H26" s="4">
        <f t="shared" si="1"/>
        <v>3.57</v>
      </c>
      <c r="I26" s="3" t="s">
        <v>83</v>
      </c>
    </row>
    <row r="27" spans="1:9" x14ac:dyDescent="0.2">
      <c r="A27" s="3" t="s">
        <v>56</v>
      </c>
      <c r="B27" s="3" t="s">
        <v>82</v>
      </c>
      <c r="C27" s="7">
        <v>1841539</v>
      </c>
      <c r="D27" s="4">
        <v>7.58</v>
      </c>
      <c r="E27" s="3">
        <v>0</v>
      </c>
      <c r="F27" s="3">
        <v>0</v>
      </c>
      <c r="G27" s="15">
        <f t="shared" si="0"/>
        <v>0</v>
      </c>
      <c r="H27" s="4">
        <f t="shared" si="1"/>
        <v>0</v>
      </c>
      <c r="I27" s="3" t="s">
        <v>81</v>
      </c>
    </row>
    <row r="28" spans="1:9" x14ac:dyDescent="0.2">
      <c r="A28" s="8" t="s">
        <v>42</v>
      </c>
      <c r="G28" s="15">
        <f t="shared" si="0"/>
        <v>0</v>
      </c>
      <c r="H28" s="4">
        <f t="shared" si="1"/>
        <v>0</v>
      </c>
    </row>
    <row r="29" spans="1:9" x14ac:dyDescent="0.2">
      <c r="A29" s="7" t="s">
        <v>115</v>
      </c>
      <c r="B29" s="3" t="s">
        <v>118</v>
      </c>
      <c r="C29" s="3" t="s">
        <v>117</v>
      </c>
      <c r="D29" s="4">
        <v>4.7499999999999999E-3</v>
      </c>
      <c r="E29" s="3">
        <v>3</v>
      </c>
      <c r="F29" s="3">
        <v>3</v>
      </c>
      <c r="G29" s="15">
        <f t="shared" si="0"/>
        <v>1.4249999999999999E-2</v>
      </c>
      <c r="H29" s="4">
        <f t="shared" si="1"/>
        <v>1.4249999999999999E-2</v>
      </c>
      <c r="I29" s="3" t="s">
        <v>116</v>
      </c>
    </row>
    <row r="30" spans="1:9" x14ac:dyDescent="0.2">
      <c r="A30" s="7" t="s">
        <v>111</v>
      </c>
      <c r="B30" s="3" t="s">
        <v>121</v>
      </c>
      <c r="C30" s="3" t="s">
        <v>120</v>
      </c>
      <c r="D30" s="4">
        <v>4.7499999999999999E-3</v>
      </c>
      <c r="E30" s="3">
        <v>3</v>
      </c>
      <c r="F30" s="3">
        <v>3</v>
      </c>
      <c r="G30" s="15">
        <f t="shared" si="0"/>
        <v>1.4249999999999999E-2</v>
      </c>
      <c r="H30" s="4">
        <f t="shared" si="1"/>
        <v>1.4249999999999999E-2</v>
      </c>
      <c r="I30" s="3" t="s">
        <v>126</v>
      </c>
    </row>
    <row r="31" spans="1:9" x14ac:dyDescent="0.2">
      <c r="A31" s="7">
        <v>400</v>
      </c>
      <c r="B31" s="3" t="s">
        <v>124</v>
      </c>
      <c r="C31" s="3" t="s">
        <v>122</v>
      </c>
      <c r="D31" s="4">
        <v>0.03</v>
      </c>
      <c r="E31" s="3">
        <v>3</v>
      </c>
      <c r="F31" s="3">
        <v>3</v>
      </c>
      <c r="G31" s="15">
        <f t="shared" si="0"/>
        <v>0.09</v>
      </c>
      <c r="H31" s="4">
        <f t="shared" si="1"/>
        <v>0.09</v>
      </c>
      <c r="I31" s="5" t="s">
        <v>123</v>
      </c>
    </row>
    <row r="32" spans="1:9" x14ac:dyDescent="0.2">
      <c r="A32" s="7">
        <v>130</v>
      </c>
      <c r="B32" s="3" t="s">
        <v>127</v>
      </c>
      <c r="C32" s="3" t="s">
        <v>125</v>
      </c>
      <c r="D32" s="4">
        <v>0.03</v>
      </c>
      <c r="E32" s="3">
        <v>3</v>
      </c>
      <c r="F32" s="3">
        <v>3</v>
      </c>
      <c r="G32" s="15">
        <f t="shared" si="0"/>
        <v>0.09</v>
      </c>
      <c r="H32" s="4">
        <f t="shared" si="1"/>
        <v>0.09</v>
      </c>
      <c r="I32" s="3" t="s">
        <v>128</v>
      </c>
    </row>
    <row r="33" spans="1:9" x14ac:dyDescent="0.2">
      <c r="A33" s="8" t="s">
        <v>119</v>
      </c>
      <c r="G33" s="15">
        <f t="shared" si="0"/>
        <v>0</v>
      </c>
      <c r="H33" s="4">
        <f t="shared" si="1"/>
        <v>0</v>
      </c>
    </row>
    <row r="34" spans="1:9" x14ac:dyDescent="0.2">
      <c r="A34" s="3" t="s">
        <v>112</v>
      </c>
      <c r="B34" s="3" t="s">
        <v>131</v>
      </c>
      <c r="C34" s="3" t="s">
        <v>129</v>
      </c>
      <c r="D34" s="4">
        <v>2.205E-2</v>
      </c>
      <c r="E34" s="3">
        <v>0</v>
      </c>
      <c r="F34" s="3">
        <v>0</v>
      </c>
      <c r="G34" s="15">
        <f t="shared" si="0"/>
        <v>0</v>
      </c>
      <c r="H34" s="4">
        <f t="shared" si="1"/>
        <v>0</v>
      </c>
      <c r="I34" s="3" t="s">
        <v>130</v>
      </c>
    </row>
    <row r="35" spans="1:9" x14ac:dyDescent="0.2">
      <c r="A35" s="7" t="s">
        <v>113</v>
      </c>
      <c r="B35" s="3" t="s">
        <v>133</v>
      </c>
      <c r="C35" s="3" t="s">
        <v>132</v>
      </c>
      <c r="D35" s="4">
        <v>2.3999999999999998E-3</v>
      </c>
      <c r="E35" s="3">
        <v>0</v>
      </c>
      <c r="F35" s="3">
        <v>0</v>
      </c>
      <c r="G35" s="15">
        <f t="shared" si="0"/>
        <v>0</v>
      </c>
      <c r="H35" s="4">
        <f t="shared" si="1"/>
        <v>0</v>
      </c>
      <c r="I35" s="3" t="s">
        <v>134</v>
      </c>
    </row>
    <row r="36" spans="1:9" x14ac:dyDescent="0.2">
      <c r="A36" s="7" t="s">
        <v>114</v>
      </c>
      <c r="B36" s="3" t="s">
        <v>137</v>
      </c>
      <c r="C36" s="3" t="s">
        <v>136</v>
      </c>
      <c r="D36" s="4">
        <v>3.5500000000000002E-3</v>
      </c>
      <c r="E36" s="3">
        <v>0</v>
      </c>
      <c r="F36" s="3">
        <v>0</v>
      </c>
      <c r="G36" s="15">
        <f t="shared" si="0"/>
        <v>0</v>
      </c>
      <c r="H36" s="4">
        <f t="shared" si="1"/>
        <v>0</v>
      </c>
      <c r="I36" s="3" t="s">
        <v>138</v>
      </c>
    </row>
    <row r="37" spans="1:9" x14ac:dyDescent="0.2">
      <c r="A37" s="3" t="s">
        <v>57</v>
      </c>
      <c r="B37" s="3" t="s">
        <v>90</v>
      </c>
      <c r="C37" s="3" t="s">
        <v>91</v>
      </c>
      <c r="D37" s="4">
        <v>40.5</v>
      </c>
      <c r="E37" s="3">
        <f>6/100</f>
        <v>0.06</v>
      </c>
      <c r="F37" s="3">
        <f>3/100</f>
        <v>0.03</v>
      </c>
      <c r="G37" s="15">
        <f t="shared" si="0"/>
        <v>2.4299999999999997</v>
      </c>
      <c r="H37" s="4">
        <f t="shared" si="1"/>
        <v>1.2149999999999999</v>
      </c>
      <c r="I37" s="3" t="s">
        <v>95</v>
      </c>
    </row>
    <row r="38" spans="1:9" x14ac:dyDescent="0.2">
      <c r="A38" s="3" t="s">
        <v>58</v>
      </c>
      <c r="B38" s="3" t="s">
        <v>93</v>
      </c>
      <c r="C38" s="3" t="s">
        <v>92</v>
      </c>
      <c r="D38" s="4">
        <v>40.5</v>
      </c>
      <c r="E38" s="3">
        <f>6/100</f>
        <v>0.06</v>
      </c>
      <c r="F38" s="3">
        <f>3/100</f>
        <v>0.03</v>
      </c>
      <c r="G38" s="15">
        <f t="shared" si="0"/>
        <v>2.4299999999999997</v>
      </c>
      <c r="H38" s="4">
        <f t="shared" si="1"/>
        <v>1.2149999999999999</v>
      </c>
      <c r="I38" s="3" t="s">
        <v>94</v>
      </c>
    </row>
    <row r="39" spans="1:9" x14ac:dyDescent="0.2">
      <c r="A39" s="3" t="s">
        <v>59</v>
      </c>
      <c r="B39" s="3" t="s">
        <v>98</v>
      </c>
      <c r="C39" s="3" t="s">
        <v>60</v>
      </c>
      <c r="D39" s="4">
        <v>0.09</v>
      </c>
      <c r="E39" s="3">
        <v>9</v>
      </c>
      <c r="F39" s="3">
        <v>9</v>
      </c>
      <c r="G39" s="15">
        <f t="shared" si="0"/>
        <v>0.80999999999999994</v>
      </c>
      <c r="H39" s="4">
        <f t="shared" si="1"/>
        <v>0.80999999999999994</v>
      </c>
      <c r="I39" s="3" t="s">
        <v>99</v>
      </c>
    </row>
    <row r="40" spans="1:9" x14ac:dyDescent="0.2">
      <c r="A40" s="3" t="s">
        <v>61</v>
      </c>
      <c r="B40" s="3" t="s">
        <v>101</v>
      </c>
      <c r="C40" s="3" t="s">
        <v>102</v>
      </c>
      <c r="D40" s="4">
        <v>8.25</v>
      </c>
      <c r="E40" s="3">
        <v>2</v>
      </c>
      <c r="F40" s="3">
        <v>2</v>
      </c>
      <c r="G40" s="15">
        <f t="shared" si="0"/>
        <v>16.5</v>
      </c>
      <c r="H40" s="4">
        <f t="shared" si="1"/>
        <v>16.5</v>
      </c>
      <c r="I40" s="3" t="s">
        <v>100</v>
      </c>
    </row>
    <row r="42" spans="1:9" x14ac:dyDescent="0.2">
      <c r="B42" s="9"/>
      <c r="D42" s="3"/>
      <c r="E42" s="13" t="s">
        <v>145</v>
      </c>
      <c r="F42" s="13"/>
      <c r="G42" s="12">
        <f>SUM(G3:G40)</f>
        <v>158.5280066666667</v>
      </c>
    </row>
    <row r="43" spans="1:9" x14ac:dyDescent="0.2">
      <c r="A43" s="10" t="s">
        <v>135</v>
      </c>
      <c r="B43" s="11">
        <v>43685</v>
      </c>
      <c r="C43" s="10"/>
      <c r="D43" s="2"/>
      <c r="E43" s="2"/>
      <c r="F43" s="13" t="s">
        <v>146</v>
      </c>
      <c r="G43" s="13"/>
      <c r="H43" s="12">
        <f>SUM(H3:H40)</f>
        <v>72.191640000000007</v>
      </c>
    </row>
    <row r="45" spans="1:9" s="2" customFormat="1" x14ac:dyDescent="0.2"/>
    <row r="46" spans="1:9" x14ac:dyDescent="0.2">
      <c r="D46" s="3"/>
    </row>
    <row r="47" spans="1:9" x14ac:dyDescent="0.2">
      <c r="D47" s="3"/>
    </row>
    <row r="49" spans="1:1" x14ac:dyDescent="0.2">
      <c r="A49" s="9"/>
    </row>
  </sheetData>
  <mergeCells count="6">
    <mergeCell ref="E42:F42"/>
    <mergeCell ref="G1:G2"/>
    <mergeCell ref="H1:H2"/>
    <mergeCell ref="F43:G43"/>
    <mergeCell ref="E1:E2"/>
    <mergeCell ref="F1:F2"/>
  </mergeCells>
  <phoneticPr fontId="3" type="noConversion"/>
  <hyperlinks>
    <hyperlink ref="I16" r:id="rId1" xr:uid="{FA7E30AF-F28E-4394-BDE9-CE9B757B2F4A}"/>
    <hyperlink ref="I6" r:id="rId2" xr:uid="{AE7E0D9C-249C-4A23-AB5B-F7D18F81DB9E}"/>
    <hyperlink ref="I9" r:id="rId3" xr:uid="{CD02ACA3-C640-422F-B4B2-51D1CEB5FE1E}"/>
    <hyperlink ref="I12" r:id="rId4" xr:uid="{622DB13F-D9E3-4E70-B5ED-80B326D5BA4D}"/>
    <hyperlink ref="I10" r:id="rId5" xr:uid="{95BD4081-06C6-4DE9-80C6-3D6626E09792}"/>
    <hyperlink ref="I31" r:id="rId6" xr:uid="{412C7C31-0DF2-4E00-96ED-98466038BFEB}"/>
  </hyperlinks>
  <pageMargins left="0.25" right="0.25" top="0.5" bottom="0.5" header="0" footer="0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2019-08-08T21:34:43Z</dcterms:modified>
</cp:coreProperties>
</file>