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hidePivotFieldList="1" defaultThemeVersion="166925"/>
  <mc:AlternateContent xmlns:mc="http://schemas.openxmlformats.org/markup-compatibility/2006">
    <mc:Choice Requires="x15">
      <x15ac:absPath xmlns:x15ac="http://schemas.microsoft.com/office/spreadsheetml/2010/11/ac" url="https://d.docs.live.net/75741b9beec437fd/Documents/"/>
    </mc:Choice>
  </mc:AlternateContent>
  <xr:revisionPtr revIDLastSave="558" documentId="8_{F349B8CF-6C05-2145-A021-04A912B57CCD}" xr6:coauthVersionLast="47" xr6:coauthVersionMax="47" xr10:uidLastSave="{E4898EC2-69A2-014C-8D92-6680060D7351}"/>
  <bookViews>
    <workbookView xWindow="0" yWindow="500" windowWidth="28800" windowHeight="16180" activeTab="3" xr2:uid="{33042B7C-E9CE-4148-A551-B0F1BF45FC03}"/>
  </bookViews>
  <sheets>
    <sheet name="cat" sheetId="1" r:id="rId1"/>
    <sheet name="dog" sheetId="2" r:id="rId2"/>
    <sheet name="summary" sheetId="3" r:id="rId3"/>
    <sheet name="cat_chart" sheetId="4" r:id="rId4"/>
    <sheet name="dog_chart" sheetId="5" r:id="rId5"/>
  </sheets>
  <definedNames>
    <definedName name="Slicer_BreedName">#N/A</definedName>
  </definedNames>
  <calcPr calcId="191029"/>
  <pivotCaches>
    <pivotCache cacheId="0" r:id="rId6"/>
    <pivotCache cacheId="1" r:id="rId7"/>
    <pivotCache cacheId="2" r:id="rId8"/>
    <pivotCache cacheId="3" r:id="rId9"/>
  </pivotCaches>
  <extLst>
    <ext xmlns:x14="http://schemas.microsoft.com/office/spreadsheetml/2009/9/main" uri="{BBE1A952-AA13-448e-AADC-164F8A28A991}">
      <x14:slicerCaches>
        <x14:slicerCache r:id="rId1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31" i="3" l="1" a="1"/>
  <c r="H31" i="3" s="1"/>
  <c r="H30" i="3" a="1"/>
  <c r="H30" i="3" s="1"/>
  <c r="A31" i="3" a="1"/>
  <c r="A31" i="3" s="1"/>
  <c r="A30" i="3" a="1"/>
  <c r="A30" i="3" s="1"/>
  <c r="B23" i="3" a="1"/>
  <c r="B23" i="3" s="1"/>
  <c r="A23" i="3" a="1"/>
  <c r="A23" i="3" s="1"/>
  <c r="B26" i="3"/>
  <c r="D26" i="3"/>
  <c r="E26" i="3"/>
  <c r="B18" i="3" a="1"/>
  <c r="B18" i="3" s="1"/>
  <c r="O251" i="2"/>
  <c r="K67" i="1"/>
  <c r="A26" i="3"/>
  <c r="O3" i="2"/>
  <c r="O4" i="2"/>
  <c r="O5" i="2"/>
  <c r="O6" i="2"/>
  <c r="O7" i="2"/>
  <c r="O8" i="2"/>
  <c r="O9" i="2"/>
  <c r="O10" i="2"/>
  <c r="O11" i="2"/>
  <c r="O12" i="2"/>
  <c r="O13" i="2"/>
  <c r="O14" i="2"/>
  <c r="O15" i="2"/>
  <c r="O16" i="2"/>
  <c r="O17" i="2"/>
  <c r="O18" i="2"/>
  <c r="O19" i="2"/>
  <c r="O20" i="2"/>
  <c r="O21" i="2"/>
  <c r="O22" i="2"/>
  <c r="O23" i="2"/>
  <c r="O24" i="2"/>
  <c r="O25" i="2"/>
  <c r="O26" i="2"/>
  <c r="O27" i="2"/>
  <c r="O28" i="2"/>
  <c r="O29" i="2"/>
  <c r="O30" i="2"/>
  <c r="O31" i="2"/>
  <c r="O32" i="2"/>
  <c r="O33" i="2"/>
  <c r="O34" i="2"/>
  <c r="O35" i="2"/>
  <c r="O36" i="2"/>
  <c r="O37" i="2"/>
  <c r="O38" i="2"/>
  <c r="O39" i="2"/>
  <c r="O40" i="2"/>
  <c r="O41" i="2"/>
  <c r="O42" i="2"/>
  <c r="O43" i="2"/>
  <c r="O44" i="2"/>
  <c r="O45" i="2"/>
  <c r="O46" i="2"/>
  <c r="O47" i="2"/>
  <c r="O48" i="2"/>
  <c r="O49" i="2"/>
  <c r="O50" i="2"/>
  <c r="O51" i="2"/>
  <c r="O52" i="2"/>
  <c r="O53" i="2"/>
  <c r="O54" i="2"/>
  <c r="O55" i="2"/>
  <c r="O56" i="2"/>
  <c r="O57" i="2"/>
  <c r="O58" i="2"/>
  <c r="O59" i="2"/>
  <c r="O60" i="2"/>
  <c r="O61" i="2"/>
  <c r="O62" i="2"/>
  <c r="O63" i="2"/>
  <c r="O64" i="2"/>
  <c r="O65" i="2"/>
  <c r="O66" i="2"/>
  <c r="O67" i="2"/>
  <c r="O68" i="2"/>
  <c r="O69" i="2"/>
  <c r="O70" i="2"/>
  <c r="O71" i="2"/>
  <c r="O72" i="2"/>
  <c r="O73" i="2"/>
  <c r="O74" i="2"/>
  <c r="O75" i="2"/>
  <c r="O76" i="2"/>
  <c r="O77" i="2"/>
  <c r="O78" i="2"/>
  <c r="O79" i="2"/>
  <c r="O80" i="2"/>
  <c r="O81" i="2"/>
  <c r="O82" i="2"/>
  <c r="O83" i="2"/>
  <c r="O84" i="2"/>
  <c r="O85" i="2"/>
  <c r="O86" i="2"/>
  <c r="O87" i="2"/>
  <c r="O88" i="2"/>
  <c r="O89" i="2"/>
  <c r="O90" i="2"/>
  <c r="O91" i="2"/>
  <c r="O92" i="2"/>
  <c r="O93" i="2"/>
  <c r="O94" i="2"/>
  <c r="O95" i="2"/>
  <c r="O96" i="2"/>
  <c r="O97" i="2"/>
  <c r="O98" i="2"/>
  <c r="O99" i="2"/>
  <c r="O100" i="2"/>
  <c r="O101" i="2"/>
  <c r="O102" i="2"/>
  <c r="O103" i="2"/>
  <c r="O104" i="2"/>
  <c r="O105" i="2"/>
  <c r="O106" i="2"/>
  <c r="O107" i="2"/>
  <c r="O108" i="2"/>
  <c r="O109" i="2"/>
  <c r="O110" i="2"/>
  <c r="O111" i="2"/>
  <c r="O112" i="2"/>
  <c r="O113" i="2"/>
  <c r="O114" i="2"/>
  <c r="O115" i="2"/>
  <c r="O116" i="2"/>
  <c r="O117" i="2"/>
  <c r="O118" i="2"/>
  <c r="O119" i="2"/>
  <c r="O120" i="2"/>
  <c r="O121" i="2"/>
  <c r="O122" i="2"/>
  <c r="O123" i="2"/>
  <c r="O124" i="2"/>
  <c r="O125" i="2"/>
  <c r="O126" i="2"/>
  <c r="O127" i="2"/>
  <c r="O128" i="2"/>
  <c r="O129" i="2"/>
  <c r="O130" i="2"/>
  <c r="O131" i="2"/>
  <c r="O132" i="2"/>
  <c r="O133" i="2"/>
  <c r="O134" i="2"/>
  <c r="O135" i="2"/>
  <c r="O136" i="2"/>
  <c r="O137" i="2"/>
  <c r="O138" i="2"/>
  <c r="O139" i="2"/>
  <c r="O140" i="2"/>
  <c r="O141" i="2"/>
  <c r="O142" i="2"/>
  <c r="O143" i="2"/>
  <c r="O144" i="2"/>
  <c r="O145" i="2"/>
  <c r="O146" i="2"/>
  <c r="O147" i="2"/>
  <c r="O148" i="2"/>
  <c r="O149" i="2"/>
  <c r="O150" i="2"/>
  <c r="O151" i="2"/>
  <c r="O152" i="2"/>
  <c r="O153" i="2"/>
  <c r="O154" i="2"/>
  <c r="O155" i="2"/>
  <c r="O156" i="2"/>
  <c r="O157" i="2"/>
  <c r="O158" i="2"/>
  <c r="O159" i="2"/>
  <c r="O160" i="2"/>
  <c r="O161" i="2"/>
  <c r="O162" i="2"/>
  <c r="O163" i="2"/>
  <c r="O164" i="2"/>
  <c r="O165" i="2"/>
  <c r="O166" i="2"/>
  <c r="O167" i="2"/>
  <c r="O168" i="2"/>
  <c r="O169" i="2"/>
  <c r="O170" i="2"/>
  <c r="O171" i="2"/>
  <c r="O172" i="2"/>
  <c r="O173" i="2"/>
  <c r="O174" i="2"/>
  <c r="O175" i="2"/>
  <c r="O176" i="2"/>
  <c r="O177" i="2"/>
  <c r="O178" i="2"/>
  <c r="O179" i="2"/>
  <c r="O180" i="2"/>
  <c r="O181" i="2"/>
  <c r="O182" i="2"/>
  <c r="O183" i="2"/>
  <c r="O184" i="2"/>
  <c r="O185" i="2"/>
  <c r="O186" i="2"/>
  <c r="O187" i="2"/>
  <c r="O188" i="2"/>
  <c r="O189" i="2"/>
  <c r="O190" i="2"/>
  <c r="O191" i="2"/>
  <c r="O192" i="2"/>
  <c r="O193" i="2"/>
  <c r="O194" i="2"/>
  <c r="O195" i="2"/>
  <c r="O196" i="2"/>
  <c r="O197" i="2"/>
  <c r="O198" i="2"/>
  <c r="O199" i="2"/>
  <c r="O200" i="2"/>
  <c r="O201" i="2"/>
  <c r="O202" i="2"/>
  <c r="O203" i="2"/>
  <c r="O204" i="2"/>
  <c r="O205" i="2"/>
  <c r="O206" i="2"/>
  <c r="O207" i="2"/>
  <c r="O208" i="2"/>
  <c r="O209" i="2"/>
  <c r="O210" i="2"/>
  <c r="O211" i="2"/>
  <c r="O212" i="2"/>
  <c r="O213" i="2"/>
  <c r="O214" i="2"/>
  <c r="O215" i="2"/>
  <c r="O216" i="2"/>
  <c r="O217" i="2"/>
  <c r="O218" i="2"/>
  <c r="O219" i="2"/>
  <c r="O220" i="2"/>
  <c r="O221" i="2"/>
  <c r="O222" i="2"/>
  <c r="O223" i="2"/>
  <c r="O224" i="2"/>
  <c r="O225" i="2"/>
  <c r="O226" i="2"/>
  <c r="O227" i="2"/>
  <c r="O228" i="2"/>
  <c r="O229" i="2"/>
  <c r="O230" i="2"/>
  <c r="O231" i="2"/>
  <c r="O232" i="2"/>
  <c r="O233" i="2"/>
  <c r="O234" i="2"/>
  <c r="O235" i="2"/>
  <c r="O236" i="2"/>
  <c r="O237" i="2"/>
  <c r="O238" i="2"/>
  <c r="O239" i="2"/>
  <c r="O240" i="2"/>
  <c r="O241" i="2"/>
  <c r="O242" i="2"/>
  <c r="O243" i="2"/>
  <c r="O244" i="2"/>
  <c r="O245" i="2"/>
  <c r="O246" i="2"/>
  <c r="O247" i="2"/>
  <c r="O248" i="2"/>
  <c r="O249" i="2"/>
  <c r="O250" i="2"/>
  <c r="O2" i="2"/>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64" i="1"/>
  <c r="K65" i="1"/>
  <c r="K66" i="1"/>
  <c r="K3" i="1"/>
  <c r="K4" i="1"/>
  <c r="K5" i="1"/>
  <c r="K6" i="1"/>
  <c r="K7" i="1"/>
  <c r="K8" i="1"/>
  <c r="K9" i="1"/>
  <c r="K10" i="1"/>
  <c r="K11" i="1"/>
  <c r="K12" i="1"/>
  <c r="K13" i="1"/>
  <c r="K14" i="1"/>
  <c r="K15" i="1"/>
  <c r="K16" i="1"/>
  <c r="K2" i="1"/>
  <c r="A18" i="3" a="1"/>
  <c r="A18" i="3" s="1"/>
  <c r="J16" i="3"/>
  <c r="G16" i="3"/>
  <c r="S2" i="3" a="1"/>
  <c r="S2" i="3" s="1"/>
  <c r="O2" i="3" a="1"/>
  <c r="O2" i="3" s="1"/>
  <c r="K2" i="3" a="1"/>
  <c r="K2" i="3" s="1"/>
  <c r="G2" i="3" a="1"/>
  <c r="G2" i="3" s="1"/>
  <c r="L34" i="3" a="1"/>
  <c r="L34" i="3" s="1"/>
  <c r="K34" i="3" s="1"/>
  <c r="H34" i="3" a="1"/>
  <c r="H34" i="3" s="1"/>
  <c r="G34" i="3" s="1"/>
  <c r="B34" i="3" a="1"/>
  <c r="B34" i="3" s="1"/>
  <c r="A34" i="3" s="1"/>
  <c r="E34" i="3" a="1"/>
  <c r="E34" i="3" s="1"/>
  <c r="D34" i="3" s="1"/>
  <c r="D2" i="3" a="1"/>
  <c r="D2" i="3" s="1"/>
  <c r="E2" i="3" s="1"/>
  <c r="A2" i="3" a="1"/>
  <c r="A2" i="3" s="1"/>
  <c r="B2" i="3" s="1"/>
  <c r="I13" i="3" l="1"/>
  <c r="M13" i="3"/>
  <c r="Q13" i="3"/>
  <c r="U13" i="3"/>
  <c r="K39" i="3"/>
  <c r="K38" i="3"/>
  <c r="K40" i="3"/>
  <c r="K37" i="3"/>
  <c r="K36" i="3"/>
  <c r="K43" i="3"/>
  <c r="K35" i="3"/>
  <c r="K42" i="3"/>
  <c r="K41" i="3"/>
  <c r="G39" i="3"/>
  <c r="G38" i="3"/>
  <c r="G37" i="3"/>
  <c r="G36" i="3"/>
  <c r="G43" i="3"/>
  <c r="G35" i="3"/>
  <c r="G42" i="3"/>
  <c r="G41" i="3"/>
  <c r="G40" i="3"/>
  <c r="D36" i="3"/>
  <c r="A41" i="3"/>
  <c r="A36" i="3"/>
  <c r="D37" i="3"/>
  <c r="A42" i="3"/>
  <c r="D43" i="3"/>
  <c r="D35" i="3"/>
  <c r="A40" i="3"/>
  <c r="D42" i="3"/>
  <c r="A39" i="3"/>
  <c r="A38" i="3"/>
  <c r="A37" i="3"/>
  <c r="D41" i="3"/>
  <c r="D40" i="3"/>
  <c r="D39" i="3"/>
  <c r="D38" i="3"/>
  <c r="A43" i="3"/>
  <c r="A35" i="3"/>
  <c r="E8" i="3"/>
  <c r="B3" i="3"/>
  <c r="B5" i="3"/>
  <c r="E7" i="3"/>
  <c r="B4" i="3"/>
  <c r="E6" i="3"/>
  <c r="E5" i="3"/>
  <c r="E3" i="3"/>
  <c r="E4" i="3"/>
  <c r="E10" i="3"/>
  <c r="E9" i="3"/>
  <c r="N2" i="2"/>
  <c r="J2"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<sst xmlns="http://schemas.openxmlformats.org/spreadsheetml/2006/main" count="1400" uniqueCount="691">
  <si>
    <t>BreedName</t>
  </si>
  <si>
    <t>AltBreedName</t>
  </si>
  <si>
    <t>LapCat</t>
  </si>
  <si>
    <t>Fur</t>
  </si>
  <si>
    <t>MaleWtKg</t>
  </si>
  <si>
    <t>Temperment</t>
  </si>
  <si>
    <t>AvgKittenPrice</t>
  </si>
  <si>
    <t>MalaysiaPopularity</t>
  </si>
  <si>
    <t>PopularityUS2017</t>
  </si>
  <si>
    <t>Abyssinian</t>
  </si>
  <si>
    <t>Lap</t>
  </si>
  <si>
    <t>Short</t>
  </si>
  <si>
    <t>Active, Energetic, Independent, Intelligent, Gentle</t>
  </si>
  <si>
    <t>American Curl</t>
  </si>
  <si>
    <t>Medium</t>
  </si>
  <si>
    <t>Affectionate, Curious, Intelligent, Interactive, Lively, Playful, Social</t>
  </si>
  <si>
    <t>American Shorthair</t>
  </si>
  <si>
    <t>Active, Curious, Easygoing, Playful, Calm</t>
  </si>
  <si>
    <t>American Wirehair</t>
  </si>
  <si>
    <t>Affectionate, Curious, Gentle, Intelligent, Interactive, Lively, Loyal, Playful, Sensible, Social</t>
  </si>
  <si>
    <t>Applehead Siamese</t>
  </si>
  <si>
    <t>Active, Agile, Clever, Sociable, Loving, Energetic</t>
  </si>
  <si>
    <t>Balinese</t>
  </si>
  <si>
    <t>Non Lap</t>
  </si>
  <si>
    <t>Long</t>
  </si>
  <si>
    <t>Affectionate, Intelligent, Playful</t>
  </si>
  <si>
    <t>Bengal</t>
  </si>
  <si>
    <t>Active, Agile, Lively, Affectionate, Energetic, Rambunctious</t>
  </si>
  <si>
    <t>Birman</t>
  </si>
  <si>
    <t>Affectionate, Active, Gentle, Social</t>
  </si>
  <si>
    <t>Bobtail</t>
  </si>
  <si>
    <t>Intelligent, Interactive, Lively, Playful, Sensitive</t>
  </si>
  <si>
    <t>Bombay</t>
  </si>
  <si>
    <t>Affectionate, Dependent, Gentle, Intelligent, Playful</t>
  </si>
  <si>
    <t>British Shorthair</t>
  </si>
  <si>
    <t>Affectionate, Easygoing, Gentle, Loyal, Patient, Calm</t>
  </si>
  <si>
    <t>Burmese</t>
  </si>
  <si>
    <t>Curious, Intelligent, Gentle, Social, Interactive, Playful, Lively</t>
  </si>
  <si>
    <t>Burmilla</t>
  </si>
  <si>
    <t>Easygoing, Friendly, Intelligent, Lively, Playful, Social</t>
  </si>
  <si>
    <t>Calico</t>
  </si>
  <si>
    <t>Generic</t>
  </si>
  <si>
    <t>Canadian Hairless</t>
  </si>
  <si>
    <t>Bald</t>
  </si>
  <si>
    <t>Loyal, Inquisitive, Friendly, Quiet, Gentle</t>
  </si>
  <si>
    <t>Chartreux</t>
  </si>
  <si>
    <t>Affectionate, Loyal, Intelligent, Social, Lively, Playful</t>
  </si>
  <si>
    <t>Chausie</t>
  </si>
  <si>
    <t>Affectionate, Intelligent, Playful, Social</t>
  </si>
  <si>
    <t>Chinchilla</t>
  </si>
  <si>
    <t>Rodent</t>
  </si>
  <si>
    <t>Active, Playful</t>
  </si>
  <si>
    <t>Cornish Rex</t>
  </si>
  <si>
    <t>Affectionate, Intelligent, Active, Curious, Playful</t>
  </si>
  <si>
    <t>Cymric</t>
  </si>
  <si>
    <t>Gentle, Loyal, Intelligent, Playful</t>
  </si>
  <si>
    <t>Devon Rex</t>
  </si>
  <si>
    <t>Intelligent, Active, Mischevious, Playful</t>
  </si>
  <si>
    <t>Dilute Calico</t>
  </si>
  <si>
    <t>Dilute Tortoiseshell</t>
  </si>
  <si>
    <t>Domestic Long Hair</t>
  </si>
  <si>
    <t>Domestic Medium Hair</t>
  </si>
  <si>
    <t>Domestic Short Hair</t>
  </si>
  <si>
    <t>Egyptian Mau</t>
  </si>
  <si>
    <t>Agile, Dependent, Gentle, Intelligent, Lively, Loyal, Playful</t>
  </si>
  <si>
    <t>Exotic Shorthair</t>
  </si>
  <si>
    <t>Affectionate, Sweet, Loyal, Quiet, Peaceful</t>
  </si>
  <si>
    <t>Extra-Toes Cat (Hemingway Polydactyl)</t>
  </si>
  <si>
    <t>Six-Toed</t>
  </si>
  <si>
    <t>Havana</t>
  </si>
  <si>
    <t>Affectionate, Curious, Demanding, Friendly, Intelligent, Playful</t>
  </si>
  <si>
    <t>Himalayan</t>
  </si>
  <si>
    <t>Dependent, Gentle, Intelligent, Quiet, Social</t>
  </si>
  <si>
    <t>Japanese Bobtail</t>
  </si>
  <si>
    <t>Active, Agile, Clever, Easygoing, Intelligent, Lively, Loyal, Playful, Social</t>
  </si>
  <si>
    <t>Javanese</t>
  </si>
  <si>
    <t>Active, Devoted, Intelligent, Playful</t>
  </si>
  <si>
    <t>Korat</t>
  </si>
  <si>
    <t>Affectionate, Friendly, Gentle, Intelligent, Playful, Quiet</t>
  </si>
  <si>
    <t>LaPerm</t>
  </si>
  <si>
    <t>Intelligent, Clever, Active, Genlte</t>
  </si>
  <si>
    <t>Maine Coon</t>
  </si>
  <si>
    <t>Adaptable, Intelligent, Loving, Gentle, Independent</t>
  </si>
  <si>
    <t>Manx</t>
  </si>
  <si>
    <t>Easygoing, Intelligent, Loyal, Playful, Social</t>
  </si>
  <si>
    <t>Munchkin</t>
  </si>
  <si>
    <t>Agile, Easygoing, Intelligent, Playful</t>
  </si>
  <si>
    <t>Nebelung</t>
  </si>
  <si>
    <t>Gentle, Quiet, Shy, Playful</t>
  </si>
  <si>
    <t>Norwegian Forest Cat</t>
  </si>
  <si>
    <t>Sweet, Active, Intelligent, Social, Playful, Lively, Curious</t>
  </si>
  <si>
    <t>Ocicat</t>
  </si>
  <si>
    <t>Active, Agile, Curious, Demanding, Friendly, Gentle, Lively, Playful, Social</t>
  </si>
  <si>
    <t>Oriental Long Hair</t>
  </si>
  <si>
    <t>Energetic, Affectionate, Intelligent, Social, Playful, Curious</t>
  </si>
  <si>
    <t>Oriental Short Hair</t>
  </si>
  <si>
    <t>Oriental Tabby</t>
  </si>
  <si>
    <t>Persian</t>
  </si>
  <si>
    <t>Affectionate, Loyal, Sedate, Quiet</t>
  </si>
  <si>
    <t>Pixie-Bob</t>
  </si>
  <si>
    <t>Affectionate, Social, Intelligent, Loyal</t>
  </si>
  <si>
    <t>Ragamuffin</t>
  </si>
  <si>
    <t>Affectionate, Friendly, Gentle, Calm</t>
  </si>
  <si>
    <t>Ragdoll</t>
  </si>
  <si>
    <t>Affectioante, Friendly, Gentle, Quiet, Easygoing</t>
  </si>
  <si>
    <t>Russian Blue</t>
  </si>
  <si>
    <t>Active, Dependent, Easygoing, Gentle, Intelligent, Loyal, Playful, Quiet</t>
  </si>
  <si>
    <t>Scottish Fold</t>
  </si>
  <si>
    <t>Affectionate, Intelligent, Loyal, Playful, Social, Sweet, Loving</t>
  </si>
  <si>
    <t>Selkirk Rex</t>
  </si>
  <si>
    <t>Active, Affectionate, Dependent, Gentle, Patient, Playful, Quiet, Social</t>
  </si>
  <si>
    <t>Siamese</t>
  </si>
  <si>
    <t>Siberian</t>
  </si>
  <si>
    <t>Intelligent, Loyal, Quiet, Active</t>
  </si>
  <si>
    <t>Silver</t>
  </si>
  <si>
    <t>Singapura</t>
  </si>
  <si>
    <t>Affectionate, Curious, Easygoing, Intelligent, Interactive, Lively, Loyal</t>
  </si>
  <si>
    <t>Snowshoe</t>
  </si>
  <si>
    <t>Affectionate, Social, Intelligent, Sweet-tempered</t>
  </si>
  <si>
    <t>Somali</t>
  </si>
  <si>
    <t>Mischevious, Tenacious, Intelligent, Affectionate, Gentle, Interactive, Loyal</t>
  </si>
  <si>
    <t>Sphynx (hairless cat)</t>
  </si>
  <si>
    <t>Sphynx</t>
  </si>
  <si>
    <t>Tabby</t>
  </si>
  <si>
    <t>Tiger</t>
  </si>
  <si>
    <t>Playful, Social, Intelligent</t>
  </si>
  <si>
    <t>Tonkinese</t>
  </si>
  <si>
    <t>Curious, Intelligent, Social, Lively, Outgoing, Playful, Affectionate</t>
  </si>
  <si>
    <t>Torbie</t>
  </si>
  <si>
    <t>Tortoiseshell</t>
  </si>
  <si>
    <t>Turkish Angora</t>
  </si>
  <si>
    <t>Affectionate, Agile, Clever, Gentle, Intelligent, Playful, Social</t>
  </si>
  <si>
    <t>Turkish Van</t>
  </si>
  <si>
    <t>Agile, Intelligent, Loyal, Playful, Energetic</t>
  </si>
  <si>
    <t>Tuxedo</t>
  </si>
  <si>
    <t>Mixed Breed</t>
  </si>
  <si>
    <t>Group1</t>
  </si>
  <si>
    <t>Group2</t>
  </si>
  <si>
    <t>AvgPupPrice</t>
  </si>
  <si>
    <t>Intelligence</t>
  </si>
  <si>
    <t>Watchdog</t>
  </si>
  <si>
    <t>MalaysiaGuardedDog</t>
  </si>
  <si>
    <t>MalaysiaProhibitedDog</t>
  </si>
  <si>
    <t>Affenpinscher</t>
  </si>
  <si>
    <t>Toy</t>
  </si>
  <si>
    <t>Companion</t>
  </si>
  <si>
    <t>Active, Adventurous, Curious, Fun-loving, Playful, Stubborn</t>
  </si>
  <si>
    <t>Afghan Hound</t>
  </si>
  <si>
    <t>Sporting</t>
  </si>
  <si>
    <t>Sight</t>
  </si>
  <si>
    <t>Aloof, Clownish, Dignified, Happy, Independent</t>
  </si>
  <si>
    <t>African Hunting Dog</t>
  </si>
  <si>
    <t>Wild</t>
  </si>
  <si>
    <t>Airedale Terrier</t>
  </si>
  <si>
    <t>Airedale</t>
  </si>
  <si>
    <t>Terrier</t>
  </si>
  <si>
    <t>Alert, Confident, Courageous, Friendly, Intelligent, Outgoing</t>
  </si>
  <si>
    <t>Akbash</t>
  </si>
  <si>
    <t>Working</t>
  </si>
  <si>
    <t>Guardian</t>
  </si>
  <si>
    <t>Affectionate, Alert, Courageous, Independent, Intelligent, Loyal</t>
  </si>
  <si>
    <t>Akita</t>
  </si>
  <si>
    <t>Herding</t>
  </si>
  <si>
    <t>Alert, Courageous, Dignified, Docile, Friendly, Intelligent, Responsive</t>
  </si>
  <si>
    <t>Alaskan Malamute</t>
  </si>
  <si>
    <t>Malamute</t>
  </si>
  <si>
    <t>Northern</t>
  </si>
  <si>
    <t>Affectionate, Devoted, Dignified, Friendly, Loyal, Playful</t>
  </si>
  <si>
    <t>American Bulldog</t>
  </si>
  <si>
    <t>Affectionate, Alert, Courageous, Energetic, Gentle, Loving, Out-going, Social</t>
  </si>
  <si>
    <t>American Eskimo Dog</t>
  </si>
  <si>
    <t>Non Sporting</t>
  </si>
  <si>
    <t>Alert, Energetic, Friendly, Independent, Intelligent, Protective</t>
  </si>
  <si>
    <t>American Hairless Terrier</t>
  </si>
  <si>
    <t>Alert, Lively, Loving, Intelligent, Inquisitive, Playful</t>
  </si>
  <si>
    <t>American Staffordshire Terrier</t>
  </si>
  <si>
    <t>Attentive, Courageous, Devoted, Friendly, Loyal, Tenacious, Intelligent</t>
  </si>
  <si>
    <t>American Water Spaniel</t>
  </si>
  <si>
    <t>Gun</t>
  </si>
  <si>
    <t>Energetic, Friendly, Intelligent, Obedient, Protective, Trainable</t>
  </si>
  <si>
    <t>Anatolian Shepherd</t>
  </si>
  <si>
    <t>Bold, Confident, Independent, Intelligent, Proud, Steady</t>
  </si>
  <si>
    <t>Appenzell Mountain Dog</t>
  </si>
  <si>
    <t>Appenzeller</t>
  </si>
  <si>
    <t>Energetic, Fearless, Lively, Reliable, Self-assured, Social</t>
  </si>
  <si>
    <t>Australian Cattle Dog/Blue Heeler</t>
  </si>
  <si>
    <t>Aggressive, Alert, Energetic, Intelligent, Loyal, Protective, Responsive</t>
  </si>
  <si>
    <t>Australian Kelpie</t>
  </si>
  <si>
    <t>Kelpie</t>
  </si>
  <si>
    <t>Alert, Eager, Energetic, Friendly, Intelligent, Loyal, Robust</t>
  </si>
  <si>
    <t>Australian Shepherd</t>
  </si>
  <si>
    <t>Active, Affectionate, Friendly, Good-natured, Intelligent, Protective, Loving</t>
  </si>
  <si>
    <t>Australian Terrier</t>
  </si>
  <si>
    <t>Alert, Compassionate, Courageous, Even Tempered, Loyal, Spirited, Intelligent</t>
  </si>
  <si>
    <t>Basenji</t>
  </si>
  <si>
    <t>Hound</t>
  </si>
  <si>
    <t>Affectionate, Alert, Curious, Energetic, Playful, Intelligent</t>
  </si>
  <si>
    <t>Basset Hound</t>
  </si>
  <si>
    <t>Basset</t>
  </si>
  <si>
    <t>Scenthound</t>
  </si>
  <si>
    <t>Affectionate, Devoted, Friendly, Gentle, Sweet-tempered, Tenacious</t>
  </si>
  <si>
    <t>Beagle</t>
  </si>
  <si>
    <t>Friendly, Gentle, Independent, Intelligent, Lively, Loving, Sweet</t>
  </si>
  <si>
    <t>Bearded Collie</t>
  </si>
  <si>
    <t>Active, Alert, Hardy, Intelligent, Lively, Self-confident</t>
  </si>
  <si>
    <t>Beauceron</t>
  </si>
  <si>
    <t>Courageous, Obedient, Loyal, Protective, Loving</t>
  </si>
  <si>
    <t>Bedlington Terrier</t>
  </si>
  <si>
    <t>Affectionate, Devoted, Energetic, Loyal, Playful, Reliable, Intelligent</t>
  </si>
  <si>
    <t>Belgian Shepherd Dog Sheepdog</t>
  </si>
  <si>
    <t>Groenendael</t>
  </si>
  <si>
    <t>Active, Alert, Confident, Friendly, Hard-working, Protective, Stubborn, Watchful, Intelligent</t>
  </si>
  <si>
    <t>Belgian Shepherd Laekenois</t>
  </si>
  <si>
    <t>Active, Alert, Energetic, Lively, Protective, Watchful</t>
  </si>
  <si>
    <t>Belgian Shepherd Malinois</t>
  </si>
  <si>
    <t>Malinois</t>
  </si>
  <si>
    <t>Active, Alert, Confident, Friendly, Hard-working, Protective, Stubborn, Watchful</t>
  </si>
  <si>
    <t>Belgian Shepherd Tervuren</t>
  </si>
  <si>
    <t>Alert, Attentive, Energetic, Intelligent, Loyal, Protective</t>
  </si>
  <si>
    <t>Bernese Mountain Dog</t>
  </si>
  <si>
    <t>Affectionate, Faithful, Intelligent, Loyal</t>
  </si>
  <si>
    <t>Bichon Frise</t>
  </si>
  <si>
    <t>Affectionate, Cheerful, Feisty, Gentle, Playful, Intelligent, Sensitive</t>
  </si>
  <si>
    <t>Black and Tan Coonhound</t>
  </si>
  <si>
    <t>Adaptable, Easygoing, Even-tempered, Gentle, Lovable, Trusting, Intelligent</t>
  </si>
  <si>
    <t>Black Labrador Retriever</t>
  </si>
  <si>
    <t>Affectionate, Alert, Cheerful, Energetic, Friendly, Gentle, Intelligent, Loving, Loyal, Outgoing, Playful, Responsive, Social</t>
  </si>
  <si>
    <t>Black Mouth Cur</t>
  </si>
  <si>
    <t>Active, Fearless, Kind, Loyal, Protective, Trainable</t>
  </si>
  <si>
    <t>Black Russian Terrier</t>
  </si>
  <si>
    <t>Brave, Confident, Energetic, Hardy, Lively, Stable</t>
  </si>
  <si>
    <t>Bloodhound</t>
  </si>
  <si>
    <t>Affectionate, Even-tempered, Gentle, Stubborn, Independent</t>
  </si>
  <si>
    <t>Blue Lacy</t>
  </si>
  <si>
    <t>Active, Alert, Bold, Devoted, Intelligent, Intense</t>
  </si>
  <si>
    <t>Bluetick Coonhound</t>
  </si>
  <si>
    <t>Bluetick</t>
  </si>
  <si>
    <t>Friendly, Active, Gentle</t>
  </si>
  <si>
    <t>Boerboel</t>
  </si>
  <si>
    <t>Confident, Dominant, Intelligent, Obedient, Territorial</t>
  </si>
  <si>
    <t>Bolognese</t>
  </si>
  <si>
    <t>Docile, Enterprising, Loyal, Reserved, Serious</t>
  </si>
  <si>
    <t>Border Collie</t>
  </si>
  <si>
    <t>Intelligent, Energetic, Alert, Responsive, Tenacious, Loyal, Protective</t>
  </si>
  <si>
    <t>Border Terrier</t>
  </si>
  <si>
    <t>Affectionate, Alert, Even-tempered, Fearless, Intelligent, Obedient</t>
  </si>
  <si>
    <t>Borzoi</t>
  </si>
  <si>
    <t>Athletic, Gentle, Independent, Intelligent, Quiet, Respectful</t>
  </si>
  <si>
    <t>Boston Terrier</t>
  </si>
  <si>
    <t>Boston Bull</t>
  </si>
  <si>
    <t>Affectionate, Aggressive, Friendly, Gentle, Intelligent, Lively, Playful</t>
  </si>
  <si>
    <t>Bouvier des Flanders</t>
  </si>
  <si>
    <t>Familial, Gentle, Intelligent, Loyal, Protective, Rational</t>
  </si>
  <si>
    <t>Boxer</t>
  </si>
  <si>
    <t>Brave, Bright, Confident, Energetic, Fearless, Friendly, Intelligent, Loyal, Playful</t>
  </si>
  <si>
    <t>Boykin Spaniel</t>
  </si>
  <si>
    <t>Companionable, Eager, Energetic, Friendly, Intelligent, Trainable</t>
  </si>
  <si>
    <t>Briard</t>
  </si>
  <si>
    <t>Faithful, Fearless, Intelligent, Loyal, Obedient, Protective</t>
  </si>
  <si>
    <t>Brittany Spaniel</t>
  </si>
  <si>
    <t>Alert, Independent, Intelligent, Responsive, Social</t>
  </si>
  <si>
    <t>Brussels Griffon</t>
  </si>
  <si>
    <t>Brabancon Griffon</t>
  </si>
  <si>
    <t>Alert, Companionable, Inquisitive, Self-important, Sensitive, Watchful</t>
  </si>
  <si>
    <t>Bull Terrier</t>
  </si>
  <si>
    <t>American Pit Bull Terrier</t>
  </si>
  <si>
    <t>Active, Keen, Protective, Sweet-tempered, Trainable</t>
  </si>
  <si>
    <t>Bullmastiff</t>
  </si>
  <si>
    <t>Bull Mastiff</t>
  </si>
  <si>
    <t>Alert, Calm, Courageous, Devoted, Docile, Powerful, Loyal, Protective, Reliable</t>
  </si>
  <si>
    <t>Cairn Terrier</t>
  </si>
  <si>
    <t>Cairn</t>
  </si>
  <si>
    <t>Active, Assertive, Courageous, Fearless, Hardy, Intelligent</t>
  </si>
  <si>
    <t>Canaan Dog</t>
  </si>
  <si>
    <t>Alert, Cautious, Devoted, Quick, Vigilant</t>
  </si>
  <si>
    <t>Cane Corso Mastiff</t>
  </si>
  <si>
    <t>Cheerful, Courageous, Loyal, Quiet, Social</t>
  </si>
  <si>
    <t>Carolina Dog</t>
  </si>
  <si>
    <t>Adaptable, Gentle, Loyal, Primitive, Reserved</t>
  </si>
  <si>
    <t>Catahoula Leopard Dog</t>
  </si>
  <si>
    <t>Alert, Courageous, Energetic, Gentle, Independent, Intelligent, Loving, Loyal, Protective</t>
  </si>
  <si>
    <t>Cattle Dog</t>
  </si>
  <si>
    <t>Caucasian Sheepdog (Caucasian Ovtcharka)</t>
  </si>
  <si>
    <t>Alert, Calm, Dominant, Powerful, Quick,Strong</t>
  </si>
  <si>
    <t>Cavalier King Charles Spaniel</t>
  </si>
  <si>
    <t>Affectionate, Cheerful, Courageous, Gentle, Intelligent, Social</t>
  </si>
  <si>
    <t>Chesapeake Bay Retriever</t>
  </si>
  <si>
    <t>Happy, Affectionate, Dominant, Intelligent, Protective, Quiet</t>
  </si>
  <si>
    <t>Chihuahua</t>
  </si>
  <si>
    <t>Alert, Courageous, Devoted, Lively, Intelligent, Quick</t>
  </si>
  <si>
    <t>Chinese Crested Dog</t>
  </si>
  <si>
    <t>Affectionate, Alert, Happy, Lively, Playful, Sweet-tempered</t>
  </si>
  <si>
    <t>Chinese Foo Dog</t>
  </si>
  <si>
    <t>Friendly, Devoted, Courageous</t>
  </si>
  <si>
    <t>Chinook</t>
  </si>
  <si>
    <t>Alert, Calm, Dignified, Friendly, Responsive</t>
  </si>
  <si>
    <t>Chocolate Labrador Retriever</t>
  </si>
  <si>
    <t>Chow Chow</t>
  </si>
  <si>
    <t>Chow</t>
  </si>
  <si>
    <t>Aloof, Independent, Loyal, Quiet, Intelligent, Protective, Detached</t>
  </si>
  <si>
    <t>Cirneco dell'Etna</t>
  </si>
  <si>
    <t>Affectionate, Gentle, Lively</t>
  </si>
  <si>
    <t>Clumber Spaniel</t>
  </si>
  <si>
    <t>Clumber</t>
  </si>
  <si>
    <t>Gentle, Loyal, Affectionate, Dignified, Aloof</t>
  </si>
  <si>
    <t>Cockapoo</t>
  </si>
  <si>
    <t>Affectionate, Alert, Cheerful, Friendly, Intelligent, Loving, Loyal, Outgoing, Playful, Responsive, Social</t>
  </si>
  <si>
    <t>Cocker Spaniel</t>
  </si>
  <si>
    <t>Even Tempered, Joyful, Merry, Outgoing, Intelligent, Sociable, Trusting</t>
  </si>
  <si>
    <t>Collie</t>
  </si>
  <si>
    <t>Friendly, Gentle, Intelligent, Loyal, Protective, Responsive, Social</t>
  </si>
  <si>
    <t>Coonhound</t>
  </si>
  <si>
    <t>Corgi</t>
  </si>
  <si>
    <t>Active, Affectionate, Alert, Companionable, Devoted, Gentle, Intelligent</t>
  </si>
  <si>
    <t>Coton de Tulear</t>
  </si>
  <si>
    <t>Affectionate, Intelligent, Lively, Playful, Trainable, Vocal</t>
  </si>
  <si>
    <t>Curly-Coated Retriever</t>
  </si>
  <si>
    <t>Clever, Independent, Intelligent, Lively, Sensitive, Trainable</t>
  </si>
  <si>
    <t>Dachshund</t>
  </si>
  <si>
    <t>Clever, Courageous, Devoted, Lively, Playful, Stubborn</t>
  </si>
  <si>
    <t>Dalmatian</t>
  </si>
  <si>
    <t>Active, Energetic, Friendly, Intelligent, Outgoing, Playful, Sensitive</t>
  </si>
  <si>
    <t>Dandi Dinmont Terrier</t>
  </si>
  <si>
    <t>Dandie Dinmont</t>
  </si>
  <si>
    <t>Affectionate, Companionable, Determined, Fun-loving, Independent, Lively, Intelligent</t>
  </si>
  <si>
    <t>Dhole</t>
  </si>
  <si>
    <t>Dingo</t>
  </si>
  <si>
    <t>Doberman Pinscher</t>
  </si>
  <si>
    <t>Doberman</t>
  </si>
  <si>
    <t>Alert, Energetic, Fearless, Intelligent, Loyal, Obedient</t>
  </si>
  <si>
    <t>Dogo Argentino</t>
  </si>
  <si>
    <t>Affectionate, Cheerful, Friendly, Loyal, Protective, Tolerant, Social</t>
  </si>
  <si>
    <t>Dogue de Bordeaux</t>
  </si>
  <si>
    <t>Companionable, Courageous, Devoted, Even-tempered, Loyal, Vigiliant</t>
  </si>
  <si>
    <t>Dutch Shepherd</t>
  </si>
  <si>
    <t>Affectionate, Alert, Loyal, Obedient, Reliable, Trainable</t>
  </si>
  <si>
    <t>English Bulldog</t>
  </si>
  <si>
    <t>Aggressive, Courageous, Friendly, Loving, Social, Sweet</t>
  </si>
  <si>
    <t>English Cocker Spaniel</t>
  </si>
  <si>
    <t>Affectionate, Faithful, Friendly, Intelligent, Playful, Quiet, Trainable</t>
  </si>
  <si>
    <t>English Coonhound</t>
  </si>
  <si>
    <t>Active, Energetic, High-strung, Loyal</t>
  </si>
  <si>
    <t>English Pointer</t>
  </si>
  <si>
    <t>Active, Affectionate, Amiable, Even-tempered, Kind, Loyal, Intelligent</t>
  </si>
  <si>
    <t>English Setter</t>
  </si>
  <si>
    <t>Strong-willed, Mischevious, Gentle, Energetic, Intelligent</t>
  </si>
  <si>
    <t>English Shepherd</t>
  </si>
  <si>
    <t>Adaptable, Alert, Courageous, Energetic, Friendly, Independent, Intelligent, Playful, Responsibe</t>
  </si>
  <si>
    <t>English Springer Spaniel</t>
  </si>
  <si>
    <t>Affectionate, Alert, Cheerful, Energetic, Intelligent, Playful, Social</t>
  </si>
  <si>
    <t>English Toy Spaniel</t>
  </si>
  <si>
    <t>Blenheim Spaniel</t>
  </si>
  <si>
    <t>Affectionate, Gentle, Happy, Loving, Playful, Reserved</t>
  </si>
  <si>
    <t>Entlebucher</t>
  </si>
  <si>
    <t>Agile, Devoted, Independent, Loyal, Self-confident</t>
  </si>
  <si>
    <t>Eskimo Dog</t>
  </si>
  <si>
    <t>Feist</t>
  </si>
  <si>
    <t>Agile, Alert, Lovable, Spirited, Swift</t>
  </si>
  <si>
    <t>Field Spaniel</t>
  </si>
  <si>
    <t>Adaptable, Cautious, Docile, Familial, Sensitive, Sociable</t>
  </si>
  <si>
    <t>Fila Brasileiro</t>
  </si>
  <si>
    <t>Brave, Courageous, Determined, Docile, Loyal, Obedient</t>
  </si>
  <si>
    <t>Finnish Lapphund</t>
  </si>
  <si>
    <t>Calm, Courageous, Faithful, Friendly, Keen</t>
  </si>
  <si>
    <t>Finnish Spitz</t>
  </si>
  <si>
    <t>Happy, Independent, Intelligent, Loyal, Playful, Vocal</t>
  </si>
  <si>
    <t>Flat-coated Retriever</t>
  </si>
  <si>
    <t>Friendly, Confident, Devoted, Optimistic, Outgoing, Intelligent</t>
  </si>
  <si>
    <t>Fox Terrier</t>
  </si>
  <si>
    <t>Active, Affectionate, Alert, Fearless, Intelligent, Playful</t>
  </si>
  <si>
    <t>Foxhound</t>
  </si>
  <si>
    <t>Independent, Intelligent, Kind, Loving, Loyal, Sweet-tempered</t>
  </si>
  <si>
    <t>French Bulldog</t>
  </si>
  <si>
    <t>Affectionate, Playful, Alert, Athletic, Bright, Easygoing, Keen, Lively, Patient</t>
  </si>
  <si>
    <t>Galgo Spanish Greyhound</t>
  </si>
  <si>
    <t>Affectionate, Calm, Quiet, Gentle</t>
  </si>
  <si>
    <t>German Pinscher</t>
  </si>
  <si>
    <t>Even-tempered, Familial, Courageous, Lively, Loving, Spirited</t>
  </si>
  <si>
    <t>German Shepherd Dog</t>
  </si>
  <si>
    <t>German Shepherd</t>
  </si>
  <si>
    <t>Alert, Confident, Courageous, Curious, Intelligent, Loyal, Obedient, Watchful</t>
  </si>
  <si>
    <t>German Shorthaired Pointer</t>
  </si>
  <si>
    <t>German Short Haired Pointer</t>
  </si>
  <si>
    <t>Affectionate, Boisterous, Bold, Cooperative, Intelligent, Trainable</t>
  </si>
  <si>
    <t>German Spitz</t>
  </si>
  <si>
    <t>German Wirehaired Pointer</t>
  </si>
  <si>
    <t>Active, Affectionate, Friendly, Intelligent, Loyal, Willful, Responsive</t>
  </si>
  <si>
    <t>Giant Schnauzer</t>
  </si>
  <si>
    <t>Dominant, Intelligent, Kind, Loyal, Powerful, Strong-willed</t>
  </si>
  <si>
    <t>Glen of Imaal Terrier</t>
  </si>
  <si>
    <t>Active, Agile, Courageous, Gentle, Loyal, Spirited</t>
  </si>
  <si>
    <t>Golden Retriever</t>
  </si>
  <si>
    <t>Confident, Friendly, Intelligent, Kind, Reliable, Trustworthy</t>
  </si>
  <si>
    <t>Gordon Setter</t>
  </si>
  <si>
    <t>Alert, Confident, Eager, Fearless, Loyal, Intelligent</t>
  </si>
  <si>
    <t>Great Dane</t>
  </si>
  <si>
    <t>Friendly, Confident, Devoted, Intelligent, Gentle, Loving, Reserved</t>
  </si>
  <si>
    <t>Great Pyrenees</t>
  </si>
  <si>
    <t>Affectionate, Confident, Fearless, Gentle, Patient, Strong-willed</t>
  </si>
  <si>
    <t>Greater Swiss Mountain Dog</t>
  </si>
  <si>
    <t>Alert, Devoted, Fearless, Good-natured, Protective, Self-confident</t>
  </si>
  <si>
    <t>Greyhound</t>
  </si>
  <si>
    <t>Intelligent, Gentle, Affectionate, Athletic, Even-tempered, Quiet</t>
  </si>
  <si>
    <t>Harrier</t>
  </si>
  <si>
    <t>Active, Cheerful, Friendly, Outgoing, Sweet-tempered, Tolerant</t>
  </si>
  <si>
    <t>Havanese</t>
  </si>
  <si>
    <t>Affectionate, Companionable, Gentle, Intelligent, Playful, Responsive</t>
  </si>
  <si>
    <t>Hovawart</t>
  </si>
  <si>
    <t>Watchful, Even-tempered, Reserved, Active, Devoted</t>
  </si>
  <si>
    <t>Husky</t>
  </si>
  <si>
    <t>Alert, Friendly, Gentle, Intelligent, Outgoing</t>
  </si>
  <si>
    <t>Ibizan Hound</t>
  </si>
  <si>
    <t>Active, Clownish, Engaging, Independent, Intelligent, Stubborn</t>
  </si>
  <si>
    <t>Illyrian Sheepdog</t>
  </si>
  <si>
    <t>Independent, Reliable, Devoted, Protective</t>
  </si>
  <si>
    <t>Irish Setter</t>
  </si>
  <si>
    <t>Affectionate, Companionable, Energetic, Independent, Lively, Playful, Intelligent</t>
  </si>
  <si>
    <t>Irish Terrier</t>
  </si>
  <si>
    <t>Dominant, Intelligent, Lively, Protective, Respectful, Trainable</t>
  </si>
  <si>
    <t>Irish Water Spaniel</t>
  </si>
  <si>
    <t>Active, Alert, Clownish, Inquisitive, Intelligent, Quick</t>
  </si>
  <si>
    <t>Irish Wolfhound</t>
  </si>
  <si>
    <t>Dignified, Generous, Loyal, Patient, Sweet-tempered, Thoughtful, Intelligent</t>
  </si>
  <si>
    <t>Italian Greyhound</t>
  </si>
  <si>
    <t>Affectionate, Agile, Athletic, Companionable, Intelligent, Mischevious</t>
  </si>
  <si>
    <t>Italian Spinone</t>
  </si>
  <si>
    <t>Friendly, Loyal, Affectionate, Docile, Gentle, Patient</t>
  </si>
  <si>
    <t>Jack Russell Terrier</t>
  </si>
  <si>
    <t>Alert, Cheerful, Courageous, Energetic, Independent</t>
  </si>
  <si>
    <t>Jack Russell Terrier (Parson Russell Terrier)</t>
  </si>
  <si>
    <t>Energetic, Bold, Eager, Happy, Intelligent, Obedient</t>
  </si>
  <si>
    <t>Japanese Chin</t>
  </si>
  <si>
    <t>Japanese Spaniel</t>
  </si>
  <si>
    <t>Alert, Cat-like, Independent, Intelligent, Loving, Loyal, Playful</t>
  </si>
  <si>
    <t>Jindo</t>
  </si>
  <si>
    <t>Active, Bold, Brave, Faithful, Intelligent, Loyal</t>
  </si>
  <si>
    <t>Kai Dog</t>
  </si>
  <si>
    <t>Intelligent, Agile, Alert, Brave</t>
  </si>
  <si>
    <t>Karelian Bear Dog</t>
  </si>
  <si>
    <t>Brave, Cautious, Loyal, Independent, Tenacious, Territorial</t>
  </si>
  <si>
    <t>Keeshond</t>
  </si>
  <si>
    <t>Agile, Bright, Obedient, Playful, Quick, Sturdy, Intelligent</t>
  </si>
  <si>
    <t>Kerry Blue Terrier</t>
  </si>
  <si>
    <t>Affectionate, Alert, Gentle, Loyal, Spirited, Strong-willed, Intelligent</t>
  </si>
  <si>
    <t>Kishu</t>
  </si>
  <si>
    <t>Alert, Dignified, Docile, Faithful, Noble</t>
  </si>
  <si>
    <t>Klee Kai</t>
  </si>
  <si>
    <t>Active, Agile, Curious, Intelligent, Loyal, Quick, Territorial</t>
  </si>
  <si>
    <t>Komondor</t>
  </si>
  <si>
    <t>Affectionate, Calm, Fearless, Gentle, Independent, Steady</t>
  </si>
  <si>
    <t>Kuvasz</t>
  </si>
  <si>
    <t>Clownish, Independent, Intelligent, Loyal, Patient, Protective</t>
  </si>
  <si>
    <t>Kyi Leo</t>
  </si>
  <si>
    <t>Active, Calm, Forgiving, Obedient, Playful, Quiet</t>
  </si>
  <si>
    <t>Labrador Retriever</t>
  </si>
  <si>
    <t>Lakeland Terrier</t>
  </si>
  <si>
    <t>Independent, Bold, Confident, Friendly, Intelligent, Trainable</t>
  </si>
  <si>
    <t>Lancashire Heeler</t>
  </si>
  <si>
    <t>Alert, Clever, Friendly, Intelligent</t>
  </si>
  <si>
    <t>Leonberger</t>
  </si>
  <si>
    <t>Adaptable, Companionable, Fearless, Loving, Loyal, Obedient</t>
  </si>
  <si>
    <t>Lhasa Apso</t>
  </si>
  <si>
    <t>Alert, Assertive, Devoted, Friendly, Intelligent, Lively, Obedient, Playful, Spirited, Steady</t>
  </si>
  <si>
    <t>Lowchen</t>
  </si>
  <si>
    <t>Active, Familial, Friendly, Happy, Playful</t>
  </si>
  <si>
    <t>Maltese</t>
  </si>
  <si>
    <t>Maltese Dog</t>
  </si>
  <si>
    <t>Active, Docile, Easygoing, Gentle, Intelligent, Playful, Responsive, Sweet-tempered</t>
  </si>
  <si>
    <t>Manchester Terrier</t>
  </si>
  <si>
    <t>Active, Alert, Devoted, Discerning, Quiet, Loyal, Intelligent</t>
  </si>
  <si>
    <t>Maremma Sheepdog</t>
  </si>
  <si>
    <t>Alert, Determined, Dignified, Friendly, Intelligent, Loyal</t>
  </si>
  <si>
    <t>Mastiff</t>
  </si>
  <si>
    <t>Affectionate, Alert, Cheerful, Courageous, Intelligent, Loyal, Protective</t>
  </si>
  <si>
    <t>McNab</t>
  </si>
  <si>
    <t>Friendly, Hard-working, Obedient, Protective, Sociable, Well-mannered</t>
  </si>
  <si>
    <t>Miniature Pinscher</t>
  </si>
  <si>
    <t>Clever, Energetic, Friendly, Outgoing, Playful, Responsive, Intelligent</t>
  </si>
  <si>
    <t>Mountain Cur</t>
  </si>
  <si>
    <t>Intelligent, Protective</t>
  </si>
  <si>
    <t>Mountain Dog</t>
  </si>
  <si>
    <t>Munsterlander</t>
  </si>
  <si>
    <t>Intelligent, Trainable, Attentive, Mischevious</t>
  </si>
  <si>
    <t>Neapolitan Mastiff</t>
  </si>
  <si>
    <t>Protective, Dominant, Fearless, Obedient, Stubborn, Trainable</t>
  </si>
  <si>
    <t>New Guinea Singing Dog</t>
  </si>
  <si>
    <t>Southern</t>
  </si>
  <si>
    <t>Active, Affectionate, Alert, Gentle, Lively</t>
  </si>
  <si>
    <t>Newfoundland Dog</t>
  </si>
  <si>
    <t>Newfoundland</t>
  </si>
  <si>
    <t>Cheerful, Courageous, Intelligent, Loyal, Social, Sweet, Gentle</t>
  </si>
  <si>
    <t>Norfolk Terrier</t>
  </si>
  <si>
    <t>Companionable, Fearless, Happy, Lovable, Self-confident, Spirited, Intelligent</t>
  </si>
  <si>
    <t>Norwegian Buhund</t>
  </si>
  <si>
    <t>Agile, Courageous, Energetic, Friendly, Fun-loving</t>
  </si>
  <si>
    <t>Norwegian Elkhound</t>
  </si>
  <si>
    <t>Alert, Bold, Hardy, Loyal, Playful, Strong-willed, Intelligent</t>
  </si>
  <si>
    <t>Norwegian Lundehund</t>
  </si>
  <si>
    <t>Alert, Energetic, Loyal, Protective</t>
  </si>
  <si>
    <t>Norwich Terrier</t>
  </si>
  <si>
    <t>Affectionate, Energetic, Hardy, Intelligent, Sensitive</t>
  </si>
  <si>
    <t>Nova Scotia Duck-Tolling Retriever</t>
  </si>
  <si>
    <t>Gun Dogs</t>
  </si>
  <si>
    <t>Affectionate, Alert, Courageous, Energetic, Gentle, Playful, Responsive</t>
  </si>
  <si>
    <t>Old English Sheepdog</t>
  </si>
  <si>
    <t>Adaptable, Bubbly, Intelligent, Loving, Playful, Sociable, Protective</t>
  </si>
  <si>
    <t>Otterhound</t>
  </si>
  <si>
    <t>Amiable, Boisterous, Even-tempered</t>
  </si>
  <si>
    <t>Papillon</t>
  </si>
  <si>
    <t>Alert, Energetic, Friendly, Happy, Hardy, Intelligent</t>
  </si>
  <si>
    <t>Patterdale Terrier (Fell Terrier)</t>
  </si>
  <si>
    <t>Bold, Confident, Energetic, Friendly, Inquisitive, Intelligent</t>
  </si>
  <si>
    <t>Pekingese</t>
  </si>
  <si>
    <t>Affectionate, Aggressive, Good-natured, Intelligent, Opinionated, Stubborn</t>
  </si>
  <si>
    <t>Peruvian Inca Orchid</t>
  </si>
  <si>
    <t>Affectionate, Alert, Intelligent, Lively, Noble, Protective</t>
  </si>
  <si>
    <t>Petit Basset Griffon Vendeen</t>
  </si>
  <si>
    <t>Active, Extroverted, Friendly, Happy, Independent, Lively, Intelligent</t>
  </si>
  <si>
    <t>Pharaoh Hound</t>
  </si>
  <si>
    <t>Active, Affectionate, Intelligent, Playful, Sociable, Trainable</t>
  </si>
  <si>
    <t>Pit Bull Terrier</t>
  </si>
  <si>
    <t>Affectionate, Aggressive, Clownish, Courageous, Friendly, Intelligent, Loyal, Obedient, Strong-willed, Stubborn</t>
  </si>
  <si>
    <t>Plott Hound</t>
  </si>
  <si>
    <t>Alert, Bold, Courageous, Loyal</t>
  </si>
  <si>
    <t>Podengo Portugueso</t>
  </si>
  <si>
    <t>Active, Companionable, Friendly, Hardy, Lively, Loyal</t>
  </si>
  <si>
    <t>Pointer</t>
  </si>
  <si>
    <t>Polish Lowland Sheepdog</t>
  </si>
  <si>
    <t>Agile, Even-tempered, Lively, Perceptive, Self-confident</t>
  </si>
  <si>
    <t>Pomeranian</t>
  </si>
  <si>
    <t>Active, Extroverted, Friendly, Intelligent, Lively, Playful, Sociable</t>
  </si>
  <si>
    <t>Poodle</t>
  </si>
  <si>
    <t>Active, Alert, Faithful, Instinctual, Intelligent, Trainable</t>
  </si>
  <si>
    <t>Standard Poodle</t>
  </si>
  <si>
    <t>Miniature Poodle</t>
  </si>
  <si>
    <t>Toy Poodle</t>
  </si>
  <si>
    <t>Portuguese Water Dog</t>
  </si>
  <si>
    <t>Brave, Docile, Impetuous, Intelligent, Obedient, Quarrelsome</t>
  </si>
  <si>
    <t>Presa Canario</t>
  </si>
  <si>
    <t>Calm, Dominant, Gentle, Strong-willed, Suspicious</t>
  </si>
  <si>
    <t>Pug</t>
  </si>
  <si>
    <t>Affectionate, Cheerful, Courageous, Gentle, Intelligent, Friendly, Outgoing, Playful, Loyal</t>
  </si>
  <si>
    <t>Puli</t>
  </si>
  <si>
    <t>Agile, Energetic, Faithful, Intelligent, Loyal, Obedient</t>
  </si>
  <si>
    <t>Pumi</t>
  </si>
  <si>
    <t>Active, Intelligent, Lively, Protective, Reserved, Vocal</t>
  </si>
  <si>
    <t>Rat Terrier</t>
  </si>
  <si>
    <t>Affectioante, Alert, Inquisitive, Lively, Loving</t>
  </si>
  <si>
    <t>Redbone Coonhound</t>
  </si>
  <si>
    <t>Redbone</t>
  </si>
  <si>
    <t>Affectionate, Companionable, Energetic, Familial, Independent, Unflappable</t>
  </si>
  <si>
    <t>Retriever</t>
  </si>
  <si>
    <t>Rhodesian Ridgeback</t>
  </si>
  <si>
    <t>Dignified, Intelligent, Loyal, Mischevious, Sensitive, Strong-willed</t>
  </si>
  <si>
    <t>Rottweiler</t>
  </si>
  <si>
    <t>Alert, Courageous, Fearless, Good-natured, Independent, Intelligent, Loyal, Protective</t>
  </si>
  <si>
    <t>Saint Bernard</t>
  </si>
  <si>
    <t>Friendly, Gentle, Independent, Intelligent, Outgoing, Quiet, Social</t>
  </si>
  <si>
    <t>Saluki</t>
  </si>
  <si>
    <t>Aloof, Intelligent, Quiet, Reserverd, Loyal</t>
  </si>
  <si>
    <t>Samoyed</t>
  </si>
  <si>
    <t>Alert, Lively, Friendly, Intelligent, Playful, Sociable, Stubborn</t>
  </si>
  <si>
    <t>Sarplaninac</t>
  </si>
  <si>
    <t>Independent, Calm, Devoted, Intelligent, Protective, Reliable</t>
  </si>
  <si>
    <t>Schipperke</t>
  </si>
  <si>
    <t>Agile, Confident, Curious, Faithful, Fearless, Independent, Intelligent</t>
  </si>
  <si>
    <t>Miniature Schnauzer</t>
  </si>
  <si>
    <t>Devoted, Good-natured, Intelligent, Lively, Playful, Trainable</t>
  </si>
  <si>
    <t>Schnauzer</t>
  </si>
  <si>
    <t>Standard Schnauzer</t>
  </si>
  <si>
    <t>Scottish Deerhound</t>
  </si>
  <si>
    <t>Dignified, Docile, Friendly, Gentle, Polite, Quiet</t>
  </si>
  <si>
    <t>Scottish Terrier Scottie</t>
  </si>
  <si>
    <t>Scotch Terrier</t>
  </si>
  <si>
    <t>Independent, Fiesty, Alert, Playful, Quick, Self-assured</t>
  </si>
  <si>
    <t>Sealyham Terrier</t>
  </si>
  <si>
    <t>Alert, Calm, Even-tempered, Fearless, Friendly, Intelligent</t>
  </si>
  <si>
    <t>Setter</t>
  </si>
  <si>
    <t>Shar Pei</t>
  </si>
  <si>
    <t>Affectionate, Devoted, Independent, Loving, Reserved, Suspicious</t>
  </si>
  <si>
    <t>Sheep Dog</t>
  </si>
  <si>
    <t>Shepherd</t>
  </si>
  <si>
    <t>Shetland Sheepdog Sheltie</t>
  </si>
  <si>
    <t>Shetland Sheepdog</t>
  </si>
  <si>
    <t>Affectionate, Friendly, Gentle, Intelligent, Lively, Playful, Responsive</t>
  </si>
  <si>
    <t>Shiba Inu</t>
  </si>
  <si>
    <t>Alert, Charming, Confident, Faithful, Fearless, Keen, Outgoing</t>
  </si>
  <si>
    <t>Shih Tzu</t>
  </si>
  <si>
    <t>Active, Courageous, Friendly, Gentle, Happy, Intelligent, Lively, Outgoing, Playful</t>
  </si>
  <si>
    <t>Siberian Husky</t>
  </si>
  <si>
    <t>Silky Terrier</t>
  </si>
  <si>
    <t>Alert, Friendly, Inquisitive, Joyful, Quick, Responsive, Intelligent</t>
  </si>
  <si>
    <t>Skye Terrier</t>
  </si>
  <si>
    <t>Loyal, Fearless, Friendly, Good-tempered, Intelligent</t>
  </si>
  <si>
    <t>Sloughi</t>
  </si>
  <si>
    <t>Alert, Faithful, Intelligent, Sensitive, Independent, Playful, Sweet</t>
  </si>
  <si>
    <t>Smooth Fox Terrier</t>
  </si>
  <si>
    <t>South Russian Ovtcharka</t>
  </si>
  <si>
    <t>Active, Balanced, Courageous, Lively, Nervous</t>
  </si>
  <si>
    <t>Spaniel</t>
  </si>
  <si>
    <t>Spitz</t>
  </si>
  <si>
    <t>Staffordshire Bull Terrier</t>
  </si>
  <si>
    <t>Staffordshire Bullterrier</t>
  </si>
  <si>
    <t>Affectionate, Bold, Courageous, Fearless, Intelligent, Reliable</t>
  </si>
  <si>
    <t>Sussex Spaniel</t>
  </si>
  <si>
    <t>Calm, Cheerful, Companionable, Devoted, Friendly, Sociable</t>
  </si>
  <si>
    <t>Swedish Vallhund</t>
  </si>
  <si>
    <t>Alert, Energetic, Fearless, Friendly, Watchful</t>
  </si>
  <si>
    <t>Affectionate, Alert, Courageous, Intelligent, Friendly, Hardy, Independent</t>
  </si>
  <si>
    <t>Thai Ridgeback</t>
  </si>
  <si>
    <t>Familial, Independent, Loving, Loyal, Protective</t>
  </si>
  <si>
    <t>Tibetan Mastiff</t>
  </si>
  <si>
    <t>Aloof, Protective, Strong-willed, Stubborn, Courageous, Loyal</t>
  </si>
  <si>
    <t>Tibetan Spaniel</t>
  </si>
  <si>
    <t>Intelligent, Assertive, Aloof, Happy, Independent, Willful</t>
  </si>
  <si>
    <t>Tibetan Terrier</t>
  </si>
  <si>
    <t>Affectionate, Amiable, Energetic, Gentle, Reserved, Sensitive, Intelligent</t>
  </si>
  <si>
    <t>Tosa Inu</t>
  </si>
  <si>
    <t>Aggressive, Brave, Fearless, Intelligent, Sensitive, Suspicious</t>
  </si>
  <si>
    <t>Toy Fox Terrier</t>
  </si>
  <si>
    <t>Toy Terrier</t>
  </si>
  <si>
    <t>Alert, Friendly, Intelligent, Loyal, Playful, Spirited</t>
  </si>
  <si>
    <t>Treeing Walker Coonhound</t>
  </si>
  <si>
    <t>Walker Hound</t>
  </si>
  <si>
    <t>Affectionate, Clever, Confident, Loving, Trainable</t>
  </si>
  <si>
    <t>Vizsla</t>
  </si>
  <si>
    <t>Affectionate, Cheerful, Energetic, Gentle, Intelligent, Playful, Protective, Quiet</t>
  </si>
  <si>
    <t>Weimaraner</t>
  </si>
  <si>
    <t>Alert, Aloof, Energetic, Fast, Intelligent, Powerful, Steady, Stubborn, Social</t>
  </si>
  <si>
    <t>Welsh Corgi</t>
  </si>
  <si>
    <t>Cardigan</t>
  </si>
  <si>
    <t>Pembroke</t>
  </si>
  <si>
    <t>Welsh Springer Spaniel</t>
  </si>
  <si>
    <t>Affectionate, Loyal, Active, Friendly, Playful, Stubborn, Intelligent</t>
  </si>
  <si>
    <t>Welsh Terrier</t>
  </si>
  <si>
    <t>Alert, Friendly, Intelligent, Spirited, Independent, Loving</t>
  </si>
  <si>
    <t>West Highland White Terrier Westie</t>
  </si>
  <si>
    <t>West Highland White Terrier</t>
  </si>
  <si>
    <t>Wheaten Terrier</t>
  </si>
  <si>
    <t>Soft Coated Wheaten Terrier</t>
  </si>
  <si>
    <t>Affectionate, Energetic, Faithful, Intelligent, Playful, Spirited</t>
  </si>
  <si>
    <t>Whippet</t>
  </si>
  <si>
    <t>Affectionate, Friendly, Gentle, Intelligent, Lively, Quiet</t>
  </si>
  <si>
    <t>White German Shepherd</t>
  </si>
  <si>
    <t>Wire Fox Terrier</t>
  </si>
  <si>
    <t>Wire Haired Fox Terrier</t>
  </si>
  <si>
    <t>Alert, Bold, Fearless, Friendly, Keen, Quick, Intelligent</t>
  </si>
  <si>
    <t>Wire-haired Pointing Griffon</t>
  </si>
  <si>
    <t>Gentle, Loyal, Proud, Trainable, Vigilant, Intelligent</t>
  </si>
  <si>
    <t>Wirehaired Terrier</t>
  </si>
  <si>
    <t>Xoloitzcuintle/Mexican Hairless</t>
  </si>
  <si>
    <t>Mexican Hairless</t>
  </si>
  <si>
    <t>Aleret, Calm, Cheerful, Companionable, Loyal, Protective</t>
  </si>
  <si>
    <t>Yellow Labrador Retriever</t>
  </si>
  <si>
    <t>Yorkshire Terrier Yorkie</t>
  </si>
  <si>
    <t>Yorkshire Terrier</t>
  </si>
  <si>
    <t>Alert, Courageous, Energetic, Independent, Intelligent, Loyal, Playful</t>
  </si>
  <si>
    <t>AverageSales</t>
  </si>
  <si>
    <t>Affectionate</t>
  </si>
  <si>
    <t>Fur Type</t>
  </si>
  <si>
    <t>Count</t>
  </si>
  <si>
    <t>Group1 Category</t>
  </si>
  <si>
    <t xml:space="preserve">Cat  </t>
  </si>
  <si>
    <t>Rank</t>
  </si>
  <si>
    <t xml:space="preserve">CAT and DOG count with affectionate temperament </t>
  </si>
  <si>
    <t>Cat</t>
  </si>
  <si>
    <t>Dog</t>
  </si>
  <si>
    <t>Price</t>
  </si>
  <si>
    <t>Average Weight Cat</t>
  </si>
  <si>
    <t>Average Weight Dog</t>
  </si>
  <si>
    <t>TOP AND BOTTOM 10 USING LARGE/SMALL</t>
  </si>
  <si>
    <t>Row Labels</t>
  </si>
  <si>
    <t>Grand Total</t>
  </si>
  <si>
    <t>Count of Fur</t>
  </si>
  <si>
    <t>Count of LapCat</t>
  </si>
  <si>
    <t>Count of Group2</t>
  </si>
  <si>
    <t>(blank)</t>
  </si>
  <si>
    <t>Count of Group1</t>
  </si>
  <si>
    <t>IsAffectionate</t>
  </si>
  <si>
    <t>DOG-WITH</t>
  </si>
  <si>
    <t>DOG-WITHOUT</t>
  </si>
  <si>
    <t>Sum of DOG-WITH</t>
  </si>
  <si>
    <t>Sum of DOG-WITHOUT</t>
  </si>
  <si>
    <t>CAT-WITH</t>
  </si>
  <si>
    <t>CAT-WITHOUT</t>
  </si>
  <si>
    <t>Sum of CAT-WITH</t>
  </si>
  <si>
    <t>Sum of CAT-WITHOUT</t>
  </si>
  <si>
    <t>CAT and DOG with temperament of choice. Insert under here</t>
  </si>
  <si>
    <t>Intelligent</t>
  </si>
  <si>
    <t>Dogs</t>
  </si>
  <si>
    <t>Cats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</si>
</sst>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rgb="FF000000"/>
      <name val="Calibri"/>
      <family val="2"/>
      <scheme val="minor"/>
    </font>
    <font>
      <b/>
      <sz val="12"/>
      <color theme="1"/>
      <name val="Calibri"/>
      <family val="2"/>
      <scheme val="minor"/>
    </font>
    <font>
      <sz val="15"/>
      <color rgb="FF58585A"/>
      <name val="Courier New"/>
      <family val="1"/>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0" fillId="0" borderId="0" xfId="0" pivotButton="1"/>
    <xf numFmtId="0" fontId="0" fillId="0" borderId="0" xfId="0" applyAlignment="1">
      <alignment horizontal="left"/>
    </xf>
    <xf numFmtId="0" fontId="0" fillId="0" borderId="0" xfId="0" applyAlignment="1">
      <alignment horizontal="center"/>
    </xf>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3.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pivotCacheDefinition" Target="pivotCache/pivotCacheDefinition2.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theme" Target="theme/theme1.xml"/><Relationship Id="rId5" Type="http://schemas.openxmlformats.org/officeDocument/2006/relationships/worksheet" Target="worksheets/sheet5.xml"/><Relationship Id="rId15" Type="http://schemas.microsoft.com/office/2017/10/relationships/person" Target="persons/person.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4.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[Book2.xlsx]cat_chart!PivotTable7</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cat_chart!$B$2</c:f>
              <c:strCache>
                <c:ptCount val="1"/>
                <c:pt idx="0">
                  <c:v>Total</c:v>
                </c:pt>
              </c:strCache>
            </c:strRef>
          </c:tx>
          <c:spPr>
            <a:solidFill>
              <a:schemeClr val="accent1"/>
            </a:solidFill>
            <a:ln>
              <a:noFill/>
            </a:ln>
            <a:effectLst/>
          </c:spPr>
          <c:invertIfNegative val="0"/>
          <c:cat>
            <c:strRef>
              <c:f>cat_chart!$A$3:$A$7</c:f>
              <c:strCache>
                <c:ptCount val="4"/>
                <c:pt idx="0">
                  <c:v>Bald</c:v>
                </c:pt>
                <c:pt idx="1">
                  <c:v>Long</c:v>
                </c:pt>
                <c:pt idx="2">
                  <c:v>Medium</c:v>
                </c:pt>
                <c:pt idx="3">
                  <c:v>Short</c:v>
                </c:pt>
              </c:strCache>
            </c:strRef>
          </c:cat>
          <c:val>
            <c:numRef>
              <c:f>cat_chart!$B$3:$B$7</c:f>
              <c:numCache>
                <c:formatCode>General</c:formatCode>
                <c:ptCount val="4"/>
                <c:pt idx="0">
                  <c:v>2</c:v>
                </c:pt>
                <c:pt idx="1">
                  <c:v>20</c:v>
                </c:pt>
                <c:pt idx="2">
                  <c:v>14</c:v>
                </c:pt>
                <c:pt idx="3">
                  <c:v>30</c:v>
                </c:pt>
              </c:numCache>
            </c:numRef>
          </c:val>
          <c:extLst>
            <c:ext xmlns:c16="http://schemas.microsoft.com/office/drawing/2014/chart" uri="{C3380CC4-5D6E-409C-BE32-E72D297353CC}">
              <c16:uniqueId val="{00000000-4977-984E-AC56-55E2B1C154C5}"/>
            </c:ext>
          </c:extLst>
        </c:ser>
        <c:dLbls>
          <c:showLegendKey val="0"/>
          <c:showVal val="0"/>
          <c:showCatName val="0"/>
          <c:showSerName val="0"/>
          <c:showPercent val="0"/>
          <c:showBubbleSize val="0"/>
        </c:dLbls>
        <c:gapWidth val="219"/>
        <c:overlap val="-27"/>
        <c:axId val="1647420847"/>
        <c:axId val="1983739423"/>
      </c:barChart>
      <c:catAx>
        <c:axId val="16474208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83739423"/>
        <c:crosses val="autoZero"/>
        <c:auto val="1"/>
        <c:lblAlgn val="ctr"/>
        <c:lblOffset val="100"/>
        <c:noMultiLvlLbl val="0"/>
      </c:catAx>
      <c:valAx>
        <c:axId val="19837394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74208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[Book2.xlsx]cat_chart!PivotTable9</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cat_chart!$I$2</c:f>
              <c:strCache>
                <c:ptCount val="1"/>
                <c:pt idx="0">
                  <c:v>Total</c:v>
                </c:pt>
              </c:strCache>
            </c:strRef>
          </c:tx>
          <c:spPr>
            <a:solidFill>
              <a:schemeClr val="accent1"/>
            </a:solidFill>
            <a:ln>
              <a:noFill/>
            </a:ln>
            <a:effectLst/>
          </c:spPr>
          <c:invertIfNegative val="0"/>
          <c:cat>
            <c:strRef>
              <c:f>cat_chart!$H$3:$H$7</c:f>
              <c:strCache>
                <c:ptCount val="4"/>
                <c:pt idx="0">
                  <c:v>Generic</c:v>
                </c:pt>
                <c:pt idx="1">
                  <c:v>Lap</c:v>
                </c:pt>
                <c:pt idx="2">
                  <c:v>Non Lap</c:v>
                </c:pt>
                <c:pt idx="3">
                  <c:v>Rodent</c:v>
                </c:pt>
              </c:strCache>
            </c:strRef>
          </c:cat>
          <c:val>
            <c:numRef>
              <c:f>cat_chart!$I$3:$I$7</c:f>
              <c:numCache>
                <c:formatCode>General</c:formatCode>
                <c:ptCount val="4"/>
                <c:pt idx="0">
                  <c:v>11</c:v>
                </c:pt>
                <c:pt idx="1">
                  <c:v>43</c:v>
                </c:pt>
                <c:pt idx="2">
                  <c:v>11</c:v>
                </c:pt>
                <c:pt idx="3">
                  <c:v>1</c:v>
                </c:pt>
              </c:numCache>
            </c:numRef>
          </c:val>
          <c:extLst>
            <c:ext xmlns:c16="http://schemas.microsoft.com/office/drawing/2014/chart" uri="{C3380CC4-5D6E-409C-BE32-E72D297353CC}">
              <c16:uniqueId val="{00000000-875D-B14A-ADF1-E7D86E2BFE54}"/>
            </c:ext>
          </c:extLst>
        </c:ser>
        <c:dLbls>
          <c:showLegendKey val="0"/>
          <c:showVal val="0"/>
          <c:showCatName val="0"/>
          <c:showSerName val="0"/>
          <c:showPercent val="0"/>
          <c:showBubbleSize val="0"/>
        </c:dLbls>
        <c:gapWidth val="219"/>
        <c:overlap val="-27"/>
        <c:axId val="1597450447"/>
        <c:axId val="62216656"/>
      </c:barChart>
      <c:catAx>
        <c:axId val="15974504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216656"/>
        <c:crosses val="autoZero"/>
        <c:auto val="1"/>
        <c:lblAlgn val="ctr"/>
        <c:lblOffset val="100"/>
        <c:noMultiLvlLbl val="0"/>
      </c:catAx>
      <c:valAx>
        <c:axId val="622166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74504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[Book2.xlsx]cat_chart!PivotTable10</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cat_chart!$P$1</c:f>
              <c:strCache>
                <c:ptCount val="1"/>
                <c:pt idx="0">
                  <c:v>Sum of CAT-WITH</c:v>
                </c:pt>
              </c:strCache>
            </c:strRef>
          </c:tx>
          <c:spPr>
            <a:solidFill>
              <a:schemeClr val="accent1"/>
            </a:solidFill>
            <a:ln>
              <a:noFill/>
            </a:ln>
            <a:effectLst/>
          </c:spPr>
          <c:invertIfNegative val="0"/>
          <c:cat>
            <c:strRef>
              <c:f>cat_chart!$O$2:$O$3</c:f>
              <c:strCache>
                <c:ptCount val="1"/>
                <c:pt idx="0">
                  <c:v>39</c:v>
                </c:pt>
              </c:strCache>
            </c:strRef>
          </c:cat>
          <c:val>
            <c:numRef>
              <c:f>cat_chart!$P$2:$P$3</c:f>
              <c:numCache>
                <c:formatCode>General</c:formatCode>
                <c:ptCount val="1"/>
                <c:pt idx="0">
                  <c:v>26</c:v>
                </c:pt>
              </c:numCache>
            </c:numRef>
          </c:val>
          <c:extLst>
            <c:ext xmlns:c16="http://schemas.microsoft.com/office/drawing/2014/chart" uri="{C3380CC4-5D6E-409C-BE32-E72D297353CC}">
              <c16:uniqueId val="{00000000-8888-E442-8C75-5A033FA04554}"/>
            </c:ext>
          </c:extLst>
        </c:ser>
        <c:ser>
          <c:idx val="1"/>
          <c:order val="1"/>
          <c:tx>
            <c:strRef>
              <c:f>cat_chart!$Q$1</c:f>
              <c:strCache>
                <c:ptCount val="1"/>
                <c:pt idx="0">
                  <c:v>Sum of CAT-WITHOUT</c:v>
                </c:pt>
              </c:strCache>
            </c:strRef>
          </c:tx>
          <c:spPr>
            <a:solidFill>
              <a:schemeClr val="accent2"/>
            </a:solidFill>
            <a:ln>
              <a:noFill/>
            </a:ln>
            <a:effectLst/>
          </c:spPr>
          <c:invertIfNegative val="0"/>
          <c:cat>
            <c:strRef>
              <c:f>cat_chart!$O$2:$O$3</c:f>
              <c:strCache>
                <c:ptCount val="1"/>
                <c:pt idx="0">
                  <c:v>39</c:v>
                </c:pt>
              </c:strCache>
            </c:strRef>
          </c:cat>
          <c:val>
            <c:numRef>
              <c:f>cat_chart!$Q$2:$Q$3</c:f>
              <c:numCache>
                <c:formatCode>General</c:formatCode>
                <c:ptCount val="1"/>
                <c:pt idx="0">
                  <c:v>39</c:v>
                </c:pt>
              </c:numCache>
            </c:numRef>
          </c:val>
          <c:extLst>
            <c:ext xmlns:c16="http://schemas.microsoft.com/office/drawing/2014/chart" uri="{C3380CC4-5D6E-409C-BE32-E72D297353CC}">
              <c16:uniqueId val="{00000002-8888-E442-8C75-5A033FA04554}"/>
            </c:ext>
          </c:extLst>
        </c:ser>
        <c:dLbls>
          <c:showLegendKey val="0"/>
          <c:showVal val="0"/>
          <c:showCatName val="0"/>
          <c:showSerName val="0"/>
          <c:showPercent val="0"/>
          <c:showBubbleSize val="0"/>
        </c:dLbls>
        <c:gapWidth val="219"/>
        <c:overlap val="-27"/>
        <c:axId val="215908464"/>
        <c:axId val="215911056"/>
      </c:barChart>
      <c:catAx>
        <c:axId val="215908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5911056"/>
        <c:crosses val="autoZero"/>
        <c:auto val="1"/>
        <c:lblAlgn val="ctr"/>
        <c:lblOffset val="100"/>
        <c:noMultiLvlLbl val="0"/>
      </c:catAx>
      <c:valAx>
        <c:axId val="2159110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59084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[Book2.xlsx]dog_chart!PivotTable10</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dog_chart!$B$1</c:f>
              <c:strCache>
                <c:ptCount val="1"/>
                <c:pt idx="0">
                  <c:v>Total</c:v>
                </c:pt>
              </c:strCache>
            </c:strRef>
          </c:tx>
          <c:spPr>
            <a:solidFill>
              <a:schemeClr val="accent1"/>
            </a:solidFill>
            <a:ln>
              <a:noFill/>
            </a:ln>
            <a:effectLst/>
          </c:spPr>
          <c:invertIfNegative val="0"/>
          <c:cat>
            <c:strRef>
              <c:f>dog_chart!$A$2:$A$13</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dog_chart!$B$2:$B$13</c:f>
              <c:numCache>
                <c:formatCode>General</c:formatCode>
                <c:ptCount val="11"/>
                <c:pt idx="0">
                  <c:v>35</c:v>
                </c:pt>
                <c:pt idx="1">
                  <c:v>34</c:v>
                </c:pt>
                <c:pt idx="2">
                  <c:v>40</c:v>
                </c:pt>
                <c:pt idx="3">
                  <c:v>1</c:v>
                </c:pt>
                <c:pt idx="4">
                  <c:v>36</c:v>
                </c:pt>
                <c:pt idx="5">
                  <c:v>23</c:v>
                </c:pt>
                <c:pt idx="6">
                  <c:v>19</c:v>
                </c:pt>
                <c:pt idx="7">
                  <c:v>19</c:v>
                </c:pt>
                <c:pt idx="8">
                  <c:v>1</c:v>
                </c:pt>
                <c:pt idx="9">
                  <c:v>38</c:v>
                </c:pt>
              </c:numCache>
            </c:numRef>
          </c:val>
          <c:extLst>
            <c:ext xmlns:c16="http://schemas.microsoft.com/office/drawing/2014/chart" uri="{C3380CC4-5D6E-409C-BE32-E72D297353CC}">
              <c16:uniqueId val="{00000000-6DB9-994F-B4B2-56EE9502F1C0}"/>
            </c:ext>
          </c:extLst>
        </c:ser>
        <c:dLbls>
          <c:showLegendKey val="0"/>
          <c:showVal val="0"/>
          <c:showCatName val="0"/>
          <c:showSerName val="0"/>
          <c:showPercent val="0"/>
          <c:showBubbleSize val="0"/>
        </c:dLbls>
        <c:gapWidth val="219"/>
        <c:overlap val="-27"/>
        <c:axId val="1983213999"/>
        <c:axId val="1983170575"/>
      </c:barChart>
      <c:catAx>
        <c:axId val="19832139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83170575"/>
        <c:crosses val="autoZero"/>
        <c:auto val="1"/>
        <c:lblAlgn val="ctr"/>
        <c:lblOffset val="100"/>
        <c:noMultiLvlLbl val="0"/>
      </c:catAx>
      <c:valAx>
        <c:axId val="19831705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832139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[Book2.xlsx]dog_chart!PivotTable11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dog_chart!$J$1</c:f>
              <c:strCache>
                <c:ptCount val="1"/>
                <c:pt idx="0">
                  <c:v>Total</c:v>
                </c:pt>
              </c:strCache>
            </c:strRef>
          </c:tx>
          <c:spPr>
            <a:solidFill>
              <a:schemeClr val="accent1"/>
            </a:solidFill>
            <a:ln>
              <a:noFill/>
            </a:ln>
            <a:effectLst/>
          </c:spPr>
          <c:invertIfNegative val="0"/>
          <c:cat>
            <c:strRef>
              <c:f>dog_chart!$I$2:$I$11</c:f>
              <c:strCache>
                <c:ptCount val="9"/>
                <c:pt idx="0">
                  <c:v>Herding</c:v>
                </c:pt>
                <c:pt idx="1">
                  <c:v>Hound</c:v>
                </c:pt>
                <c:pt idx="2">
                  <c:v>Non Sporting</c:v>
                </c:pt>
                <c:pt idx="3">
                  <c:v>Southern</c:v>
                </c:pt>
                <c:pt idx="4">
                  <c:v>Sporting</c:v>
                </c:pt>
                <c:pt idx="5">
                  <c:v>Terrier</c:v>
                </c:pt>
                <c:pt idx="6">
                  <c:v>Toy</c:v>
                </c:pt>
                <c:pt idx="7">
                  <c:v>Working</c:v>
                </c:pt>
                <c:pt idx="8">
                  <c:v>(blank)</c:v>
                </c:pt>
              </c:strCache>
            </c:strRef>
          </c:cat>
          <c:val>
            <c:numRef>
              <c:f>dog_chart!$J$2:$J$11</c:f>
              <c:numCache>
                <c:formatCode>General</c:formatCode>
                <c:ptCount val="9"/>
                <c:pt idx="0">
                  <c:v>37</c:v>
                </c:pt>
                <c:pt idx="1">
                  <c:v>34</c:v>
                </c:pt>
                <c:pt idx="2">
                  <c:v>27</c:v>
                </c:pt>
                <c:pt idx="3">
                  <c:v>1</c:v>
                </c:pt>
                <c:pt idx="4">
                  <c:v>40</c:v>
                </c:pt>
                <c:pt idx="5">
                  <c:v>36</c:v>
                </c:pt>
                <c:pt idx="6">
                  <c:v>21</c:v>
                </c:pt>
                <c:pt idx="7">
                  <c:v>49</c:v>
                </c:pt>
              </c:numCache>
            </c:numRef>
          </c:val>
          <c:extLst>
            <c:ext xmlns:c16="http://schemas.microsoft.com/office/drawing/2014/chart" uri="{C3380CC4-5D6E-409C-BE32-E72D297353CC}">
              <c16:uniqueId val="{00000000-213D-7346-A72A-C280BE1CA287}"/>
            </c:ext>
          </c:extLst>
        </c:ser>
        <c:dLbls>
          <c:showLegendKey val="0"/>
          <c:showVal val="0"/>
          <c:showCatName val="0"/>
          <c:showSerName val="0"/>
          <c:showPercent val="0"/>
          <c:showBubbleSize val="0"/>
        </c:dLbls>
        <c:gapWidth val="219"/>
        <c:overlap val="-27"/>
        <c:axId val="12673808"/>
        <c:axId val="2000306079"/>
      </c:barChart>
      <c:catAx>
        <c:axId val="126738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0306079"/>
        <c:crosses val="autoZero"/>
        <c:auto val="1"/>
        <c:lblAlgn val="ctr"/>
        <c:lblOffset val="100"/>
        <c:noMultiLvlLbl val="0"/>
      </c:catAx>
      <c:valAx>
        <c:axId val="200030607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738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[Book2.xlsx]dog_chart!PivotTable12</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dog_chart!$P$1</c:f>
              <c:strCache>
                <c:ptCount val="1"/>
                <c:pt idx="0">
                  <c:v>Sum of DOG-WITH</c:v>
                </c:pt>
              </c:strCache>
            </c:strRef>
          </c:tx>
          <c:spPr>
            <a:solidFill>
              <a:schemeClr val="accent1"/>
            </a:solidFill>
            <a:ln>
              <a:noFill/>
            </a:ln>
            <a:effectLst/>
          </c:spPr>
          <c:invertIfNegative val="0"/>
          <c:cat>
            <c:strRef>
              <c:f>dog_chart!$O$2:$O$3</c:f>
              <c:strCache>
                <c:ptCount val="1"/>
                <c:pt idx="0">
                  <c:v>178</c:v>
                </c:pt>
              </c:strCache>
            </c:strRef>
          </c:cat>
          <c:val>
            <c:numRef>
              <c:f>dog_chart!$P$2:$P$3</c:f>
              <c:numCache>
                <c:formatCode>General</c:formatCode>
                <c:ptCount val="1"/>
                <c:pt idx="0">
                  <c:v>71</c:v>
                </c:pt>
              </c:numCache>
            </c:numRef>
          </c:val>
          <c:extLst>
            <c:ext xmlns:c16="http://schemas.microsoft.com/office/drawing/2014/chart" uri="{C3380CC4-5D6E-409C-BE32-E72D297353CC}">
              <c16:uniqueId val="{00000000-6CE1-854B-9E9D-9CBE505CD60D}"/>
            </c:ext>
          </c:extLst>
        </c:ser>
        <c:ser>
          <c:idx val="1"/>
          <c:order val="1"/>
          <c:tx>
            <c:strRef>
              <c:f>dog_chart!$Q$1</c:f>
              <c:strCache>
                <c:ptCount val="1"/>
                <c:pt idx="0">
                  <c:v>Sum of DOG-WITHOUT</c:v>
                </c:pt>
              </c:strCache>
            </c:strRef>
          </c:tx>
          <c:spPr>
            <a:solidFill>
              <a:schemeClr val="accent2"/>
            </a:solidFill>
            <a:ln>
              <a:noFill/>
            </a:ln>
            <a:effectLst/>
          </c:spPr>
          <c:invertIfNegative val="0"/>
          <c:cat>
            <c:strRef>
              <c:f>dog_chart!$O$2:$O$3</c:f>
              <c:strCache>
                <c:ptCount val="1"/>
                <c:pt idx="0">
                  <c:v>178</c:v>
                </c:pt>
              </c:strCache>
            </c:strRef>
          </c:cat>
          <c:val>
            <c:numRef>
              <c:f>dog_chart!$Q$2:$Q$3</c:f>
              <c:numCache>
                <c:formatCode>General</c:formatCode>
                <c:ptCount val="1"/>
                <c:pt idx="0">
                  <c:v>178</c:v>
                </c:pt>
              </c:numCache>
            </c:numRef>
          </c:val>
          <c:extLst>
            <c:ext xmlns:c16="http://schemas.microsoft.com/office/drawing/2014/chart" uri="{C3380CC4-5D6E-409C-BE32-E72D297353CC}">
              <c16:uniqueId val="{00000002-6CE1-854B-9E9D-9CBE505CD60D}"/>
            </c:ext>
          </c:extLst>
        </c:ser>
        <c:dLbls>
          <c:showLegendKey val="0"/>
          <c:showVal val="0"/>
          <c:showCatName val="0"/>
          <c:showSerName val="0"/>
          <c:showPercent val="0"/>
          <c:showBubbleSize val="0"/>
        </c:dLbls>
        <c:gapWidth val="219"/>
        <c:overlap val="-27"/>
        <c:axId val="2032696175"/>
        <c:axId val="2032698175"/>
      </c:barChart>
      <c:catAx>
        <c:axId val="20326961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2698175"/>
        <c:crosses val="autoZero"/>
        <c:auto val="1"/>
        <c:lblAlgn val="ctr"/>
        <c:lblOffset val="100"/>
        <c:noMultiLvlLbl val="0"/>
      </c:catAx>
      <c:valAx>
        <c:axId val="20326981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26961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222250</xdr:colOff>
      <xdr:row>9</xdr:row>
      <xdr:rowOff>12700</xdr:rowOff>
    </xdr:from>
    <xdr:to>
      <xdr:col>5</xdr:col>
      <xdr:colOff>476250</xdr:colOff>
      <xdr:row>22</xdr:row>
      <xdr:rowOff>114300</xdr:rowOff>
    </xdr:to>
    <xdr:graphicFrame macro="">
      <xdr:nvGraphicFramePr>
        <xdr:cNvPr id="5" name="Chart 4">
          <a:extLst>
            <a:ext uri="{FF2B5EF4-FFF2-40B4-BE49-F238E27FC236}">
              <a16:creationId xmlns:a16="http://schemas.microsoft.com/office/drawing/2014/main" id="{41D99117-555B-FD8B-C058-7CCE1871A86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742950</xdr:colOff>
      <xdr:row>12</xdr:row>
      <xdr:rowOff>165100</xdr:rowOff>
    </xdr:from>
    <xdr:to>
      <xdr:col>13</xdr:col>
      <xdr:colOff>361950</xdr:colOff>
      <xdr:row>26</xdr:row>
      <xdr:rowOff>63500</xdr:rowOff>
    </xdr:to>
    <xdr:graphicFrame macro="">
      <xdr:nvGraphicFramePr>
        <xdr:cNvPr id="7" name="Chart 6">
          <a:extLst>
            <a:ext uri="{FF2B5EF4-FFF2-40B4-BE49-F238E27FC236}">
              <a16:creationId xmlns:a16="http://schemas.microsoft.com/office/drawing/2014/main" id="{26C87F64-9215-D94E-D2FD-509ECE69B09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9</xdr:col>
      <xdr:colOff>558800</xdr:colOff>
      <xdr:row>0</xdr:row>
      <xdr:rowOff>0</xdr:rowOff>
    </xdr:from>
    <xdr:to>
      <xdr:col>11</xdr:col>
      <xdr:colOff>736600</xdr:colOff>
      <xdr:row>12</xdr:row>
      <xdr:rowOff>180972</xdr:rowOff>
    </xdr:to>
    <mc:AlternateContent xmlns:mc="http://schemas.openxmlformats.org/markup-compatibility/2006" xmlns:a14="http://schemas.microsoft.com/office/drawing/2010/main">
      <mc:Choice Requires="a14">
        <xdr:graphicFrame macro="">
          <xdr:nvGraphicFramePr>
            <xdr:cNvPr id="8" name="BreedName">
              <a:extLst>
                <a:ext uri="{FF2B5EF4-FFF2-40B4-BE49-F238E27FC236}">
                  <a16:creationId xmlns:a16="http://schemas.microsoft.com/office/drawing/2014/main" id="{EA58108B-0774-3EFD-AB01-AD3C6BE0CB77}"/>
                </a:ext>
              </a:extLst>
            </xdr:cNvPr>
            <xdr:cNvGraphicFramePr/>
          </xdr:nvGraphicFramePr>
          <xdr:xfrm>
            <a:off x="0" y="0"/>
            <a:ext cx="0" cy="0"/>
          </xdr:xfrm>
          <a:graphic>
            <a:graphicData uri="http://schemas.microsoft.com/office/drawing/2010/slicer">
              <sle:slicer xmlns:sle="http://schemas.microsoft.com/office/drawing/2010/slicer" name="BreedName"/>
            </a:graphicData>
          </a:graphic>
        </xdr:graphicFrame>
      </mc:Choice>
      <mc:Fallback xmlns="">
        <xdr:sp macro="" textlink="">
          <xdr:nvSpPr>
            <xdr:cNvPr id="0" name=""/>
            <xdr:cNvSpPr>
              <a:spLocks noTextEdit="1"/>
            </xdr:cNvSpPr>
          </xdr:nvSpPr>
          <xdr:spPr>
            <a:xfrm>
              <a:off x="8585200" y="0"/>
              <a:ext cx="1828800" cy="26193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14</xdr:col>
      <xdr:colOff>50800</xdr:colOff>
      <xdr:row>4</xdr:row>
      <xdr:rowOff>120650</xdr:rowOff>
    </xdr:from>
    <xdr:to>
      <xdr:col>18</xdr:col>
      <xdr:colOff>76200</xdr:colOff>
      <xdr:row>18</xdr:row>
      <xdr:rowOff>19050</xdr:rowOff>
    </xdr:to>
    <xdr:graphicFrame macro="">
      <xdr:nvGraphicFramePr>
        <xdr:cNvPr id="4" name="Chart 3">
          <a:extLst>
            <a:ext uri="{FF2B5EF4-FFF2-40B4-BE49-F238E27FC236}">
              <a16:creationId xmlns:a16="http://schemas.microsoft.com/office/drawing/2014/main" id="{CAB0F66D-3E01-3D12-06B4-8FEBB81624B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14</xdr:row>
      <xdr:rowOff>101600</xdr:rowOff>
    </xdr:from>
    <xdr:to>
      <xdr:col>5</xdr:col>
      <xdr:colOff>0</xdr:colOff>
      <xdr:row>28</xdr:row>
      <xdr:rowOff>0</xdr:rowOff>
    </xdr:to>
    <xdr:graphicFrame macro="">
      <xdr:nvGraphicFramePr>
        <xdr:cNvPr id="2" name="Chart 1">
          <a:extLst>
            <a:ext uri="{FF2B5EF4-FFF2-40B4-BE49-F238E27FC236}">
              <a16:creationId xmlns:a16="http://schemas.microsoft.com/office/drawing/2014/main" id="{D0F445A1-B21D-2BC4-CBD8-08FD7907AAF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488950</xdr:colOff>
      <xdr:row>12</xdr:row>
      <xdr:rowOff>165100</xdr:rowOff>
    </xdr:from>
    <xdr:to>
      <xdr:col>13</xdr:col>
      <xdr:colOff>107950</xdr:colOff>
      <xdr:row>26</xdr:row>
      <xdr:rowOff>63500</xdr:rowOff>
    </xdr:to>
    <xdr:graphicFrame macro="">
      <xdr:nvGraphicFramePr>
        <xdr:cNvPr id="3" name="Chart 2">
          <a:extLst>
            <a:ext uri="{FF2B5EF4-FFF2-40B4-BE49-F238E27FC236}">
              <a16:creationId xmlns:a16="http://schemas.microsoft.com/office/drawing/2014/main" id="{F6E84A3F-54AF-BC3D-387B-73C58E0AE68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88900</xdr:colOff>
      <xdr:row>3</xdr:row>
      <xdr:rowOff>120650</xdr:rowOff>
    </xdr:from>
    <xdr:to>
      <xdr:col>17</xdr:col>
      <xdr:colOff>800100</xdr:colOff>
      <xdr:row>17</xdr:row>
      <xdr:rowOff>19050</xdr:rowOff>
    </xdr:to>
    <xdr:graphicFrame macro="">
      <xdr:nvGraphicFramePr>
        <xdr:cNvPr id="4" name="Chart 3">
          <a:extLst>
            <a:ext uri="{FF2B5EF4-FFF2-40B4-BE49-F238E27FC236}">
              <a16:creationId xmlns:a16="http://schemas.microsoft.com/office/drawing/2014/main" id="{169372D4-DBA2-823F-1B31-0BC8022A19B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binna Uwagba" refreshedDate="45194.654772569447" createdVersion="8" refreshedVersion="8" minRefreshableVersion="3" recordCount="249" xr:uid="{FAD82871-E975-024D-AE6D-D453E4B1D4EB}">
  <cacheSource type="worksheet">
    <worksheetSource ref="A1:M250" sheet="dog"/>
  </cacheSource>
  <cacheFields count="13">
    <cacheField name="BreedName" numFmtId="0">
      <sharedItems/>
    </cacheField>
    <cacheField name="AltBreedName" numFmtId="0">
      <sharedItems containsBlank="1"/>
    </cacheField>
    <cacheField name="Group1" numFmtId="0">
      <sharedItems containsBlank="1" count="9">
        <s v="Toy"/>
        <s v="Sporting"/>
        <m/>
        <s v="Terrier"/>
        <s v="Working"/>
        <s v="Non Sporting"/>
        <s v="Herding"/>
        <s v="Hound"/>
        <s v="Southern"/>
      </sharedItems>
    </cacheField>
    <cacheField name="Group2" numFmtId="0">
      <sharedItems containsBlank="1" count="11">
        <s v="Companion"/>
        <s v="Sight"/>
        <m/>
        <s v="Terrier"/>
        <s v="Guardian"/>
        <s v="Herding"/>
        <s v="Northern"/>
        <s v="Gun"/>
        <s v="Scenthound"/>
        <s v="Southern"/>
        <s v="Gun Dogs"/>
      </sharedItems>
    </cacheField>
    <cacheField name="MaleWtKg" numFmtId="0">
      <sharedItems containsSemiMixedTypes="0" containsString="0" containsNumber="1" containsInteger="1" minValue="2" maxValue="90"/>
    </cacheField>
    <cacheField name="Temperment" numFmtId="0">
      <sharedItems/>
    </cacheField>
    <cacheField name="AvgPupPrice" numFmtId="0">
      <sharedItems containsString="0" containsBlank="1" containsNumber="1" containsInteger="1" minValue="350" maxValue="39000"/>
    </cacheField>
    <cacheField name="Intelligence" numFmtId="0">
      <sharedItems containsString="0" containsBlank="1" containsNumber="1" containsInteger="1" minValue="1" maxValue="79"/>
    </cacheField>
    <cacheField name="Watchdog" numFmtId="0">
      <sharedItems containsString="0" containsBlank="1" containsNumber="1" containsInteger="1" minValue="1" maxValue="6"/>
    </cacheField>
    <cacheField name="MalaysiaGuardedDog" numFmtId="0">
      <sharedItems containsString="0" containsBlank="1" containsNumber="1" containsInteger="1" minValue="1" maxValue="1"/>
    </cacheField>
    <cacheField name="MalaysiaProhibitedDog" numFmtId="0">
      <sharedItems containsString="0" containsBlank="1" containsNumber="1" containsInteger="1" minValue="1" maxValue="1"/>
    </cacheField>
    <cacheField name="MalaysiaPopularity" numFmtId="0">
      <sharedItems containsString="0" containsBlank="1" containsNumber="1" containsInteger="1" minValue="1" maxValue="8"/>
    </cacheField>
    <cacheField name="PopularityUS2017" numFmtId="0">
      <sharedItems containsString="0" containsBlank="1" containsNumber="1" containsInteger="1" minValue="1" maxValue="190"/>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binna Uwagba" refreshedDate="45197.491960763888" createdVersion="8" refreshedVersion="8" minRefreshableVersion="3" recordCount="66" xr:uid="{C2627C61-3222-4643-A6BD-09A9F56CF1E2}">
  <cacheSource type="worksheet">
    <worksheetSource ref="A1:J67" sheet="cat"/>
  </cacheSource>
  <cacheFields count="10">
    <cacheField name="BreedName" numFmtId="0">
      <sharedItems count="66">
        <s v="Abyssinian"/>
        <s v="American Curl"/>
        <s v="American Shorthair"/>
        <s v="American Wirehair"/>
        <s v="Applehead Siamese"/>
        <s v="Balinese"/>
        <s v="Bengal"/>
        <s v="Birman"/>
        <s v="Bobtail"/>
        <s v="Bombay"/>
        <s v="British Shorthair"/>
        <s v="Burmese"/>
        <s v="Burmilla"/>
        <s v="Calico"/>
        <s v="Canadian Hairless"/>
        <s v="Chartreux"/>
        <s v="Chausie"/>
        <s v="Chinchilla"/>
        <s v="Cornish Rex"/>
        <s v="Cymric"/>
        <s v="Devon Rex"/>
        <s v="Dilute Calico"/>
        <s v="Dilute Tortoiseshell"/>
        <s v="Domestic Long Hair"/>
        <s v="Domestic Medium Hair"/>
        <s v="Domestic Short Hair"/>
        <s v="Egyptian Mau"/>
        <s v="Exotic Shorthair"/>
        <s v="Extra-Toes Cat (Hemingway Polydactyl)"/>
        <s v="Havana"/>
        <s v="Himalayan"/>
        <s v="Japanese Bobtail"/>
        <s v="Javanese"/>
        <s v="Korat"/>
        <s v="LaPerm"/>
        <s v="Maine Coon"/>
        <s v="Manx"/>
        <s v="Munchkin"/>
        <s v="Nebelung"/>
        <s v="Norwegian Forest Cat"/>
        <s v="Ocicat"/>
        <s v="Oriental Long Hair"/>
        <s v="Oriental Short Hair"/>
        <s v="Oriental Tabby"/>
        <s v="Persian"/>
        <s v="Pixie-Bob"/>
        <s v="Ragamuffin"/>
        <s v="Ragdoll"/>
        <s v="Russian Blue"/>
        <s v="Scottish Fold"/>
        <s v="Selkirk Rex"/>
        <s v="Siamese"/>
        <s v="Siberian"/>
        <s v="Silver"/>
        <s v="Singapura"/>
        <s v="Snowshoe"/>
        <s v="Somali"/>
        <s v="Sphynx (hairless cat)"/>
        <s v="Tabby"/>
        <s v="Tiger"/>
        <s v="Tonkinese"/>
        <s v="Torbie"/>
        <s v="Tortoiseshell"/>
        <s v="Turkish Angora"/>
        <s v="Turkish Van"/>
        <s v="Tuxedo"/>
      </sharedItems>
    </cacheField>
    <cacheField name="AltBreedName" numFmtId="0">
      <sharedItems containsBlank="1"/>
    </cacheField>
    <cacheField name="LapCat" numFmtId="0">
      <sharedItems count="4">
        <s v="Lap"/>
        <s v="Non Lap"/>
        <s v="Generic"/>
        <s v="Rodent"/>
      </sharedItems>
    </cacheField>
    <cacheField name="Fur" numFmtId="0">
      <sharedItems count="4">
        <s v="Short"/>
        <s v="Medium"/>
        <s v="Long"/>
        <s v="Bald"/>
      </sharedItems>
    </cacheField>
    <cacheField name="MaleWtKg" numFmtId="0">
      <sharedItems containsSemiMixedTypes="0" containsString="0" containsNumber="1" containsInteger="1" minValue="1" maxValue="7"/>
    </cacheField>
    <cacheField name="Temperment" numFmtId="0">
      <sharedItems count="51">
        <s v="Active, Energetic, Independent, Intelligent, Gentle"/>
        <s v="Affectionate, Curious, Intelligent, Interactive, Lively, Playful, Social"/>
        <s v="Active, Curious, Easygoing, Playful, Calm"/>
        <s v="Affectionate, Curious, Gentle, Intelligent, Interactive, Lively, Loyal, Playful, Sensible, Social"/>
        <s v="Active, Agile, Clever, Sociable, Loving, Energetic"/>
        <s v="Affectionate, Intelligent, Playful"/>
        <s v="Active, Agile, Lively, Affectionate, Energetic, Rambunctious"/>
        <s v="Affectionate, Active, Gentle, Social"/>
        <s v="Intelligent, Interactive, Lively, Playful, Sensitive"/>
        <s v="Affectionate, Dependent, Gentle, Intelligent, Playful"/>
        <s v="Affectionate, Easygoing, Gentle, Loyal, Patient, Calm"/>
        <s v="Curious, Intelligent, Gentle, Social, Interactive, Playful, Lively"/>
        <s v="Easygoing, Friendly, Intelligent, Lively, Playful, Social"/>
        <s v="Loyal, Inquisitive, Friendly, Quiet, Gentle"/>
        <s v="Affectionate, Loyal, Intelligent, Social, Lively, Playful"/>
        <s v="Affectionate, Intelligent, Playful, Social"/>
        <s v="Active, Playful"/>
        <s v="Affectionate, Intelligent, Active, Curious, Playful"/>
        <s v="Gentle, Loyal, Intelligent, Playful"/>
        <s v="Intelligent, Active, Mischevious, Playful"/>
        <s v="Agile, Dependent, Gentle, Intelligent, Lively, Loyal, Playful"/>
        <s v="Affectionate, Sweet, Loyal, Quiet, Peaceful"/>
        <s v="Six-Toed"/>
        <s v="Affectionate, Curious, Demanding, Friendly, Intelligent, Playful"/>
        <s v="Dependent, Gentle, Intelligent, Quiet, Social"/>
        <s v="Active, Agile, Clever, Easygoing, Intelligent, Lively, Loyal, Playful, Social"/>
        <s v="Active, Devoted, Intelligent, Playful"/>
        <s v="Affectionate, Friendly, Gentle, Intelligent, Playful, Quiet"/>
        <s v="Intelligent, Clever, Active, Genlte"/>
        <s v="Adaptable, Intelligent, Loving, Gentle, Independent"/>
        <s v="Easygoing, Intelligent, Loyal, Playful, Social"/>
        <s v="Agile, Easygoing, Intelligent, Playful"/>
        <s v="Gentle, Quiet, Shy, Playful"/>
        <s v="Sweet, Active, Intelligent, Social, Playful, Lively, Curious"/>
        <s v="Active, Agile, Curious, Demanding, Friendly, Gentle, Lively, Playful, Social"/>
        <s v="Energetic, Affectionate, Intelligent, Social, Playful, Curious"/>
        <s v="Affectionate, Loyal, Sedate, Quiet"/>
        <s v="Affectionate, Social, Intelligent, Loyal"/>
        <s v="Affectionate, Friendly, Gentle, Calm"/>
        <s v="Affectioante, Friendly, Gentle, Quiet, Easygoing"/>
        <s v="Active, Dependent, Easygoing, Gentle, Intelligent, Loyal, Playful, Quiet"/>
        <s v="Affectionate, Intelligent, Loyal, Playful, Social, Sweet, Loving"/>
        <s v="Active, Affectionate, Dependent, Gentle, Patient, Playful, Quiet, Social"/>
        <s v="Intelligent, Loyal, Quiet, Active"/>
        <s v="Affectionate, Curious, Easygoing, Intelligent, Interactive, Lively, Loyal"/>
        <s v="Affectionate, Social, Intelligent, Sweet-tempered"/>
        <s v="Mischevious, Tenacious, Intelligent, Affectionate, Gentle, Interactive, Loyal"/>
        <s v="Playful, Social, Intelligent"/>
        <s v="Curious, Intelligent, Social, Lively, Outgoing, Playful, Affectionate"/>
        <s v="Affectionate, Agile, Clever, Gentle, Intelligent, Playful, Social"/>
        <s v="Agile, Intelligent, Loyal, Playful, Energetic"/>
      </sharedItems>
    </cacheField>
    <cacheField name="AvgKittenPrice" numFmtId="0">
      <sharedItems containsSemiMixedTypes="0" containsString="0" containsNumber="1" containsInteger="1" minValue="100" maxValue="2000"/>
    </cacheField>
    <cacheField name="MalaysiaPopularity" numFmtId="0">
      <sharedItems containsString="0" containsBlank="1" containsNumber="1" containsInteger="1" minValue="1" maxValue="10"/>
    </cacheField>
    <cacheField name="PopularityUS2017" numFmtId="0">
      <sharedItems containsString="0" containsBlank="1" containsNumber="1" containsInteger="1" minValue="1" maxValue="41"/>
    </cacheField>
    <cacheField name="AverageSales" numFmtId="0">
      <sharedItems containsString="0" containsBlank="1" containsNumber="1" minValue="860.60606060606062" maxValue="860.60606060606062"/>
    </cacheField>
  </cacheFields>
  <extLst>
    <ext xmlns:x14="http://schemas.microsoft.com/office/spreadsheetml/2009/9/main" uri="{725AE2AE-9491-48be-B2B4-4EB974FC3084}">
      <x14:pivotCacheDefinition pivotCacheId="1588481015"/>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binna Uwagba" refreshedDate="45210.419696527781" createdVersion="8" refreshedVersion="8" minRefreshableVersion="3" recordCount="1" xr:uid="{A500EA14-6535-1747-8BAA-56B32ABA9E2D}">
  <cacheSource type="worksheet">
    <worksheetSource ref="A25:B26" sheet="summary"/>
  </cacheSource>
  <cacheFields count="2">
    <cacheField name="CAT-WITH" numFmtId="0">
      <sharedItems containsSemiMixedTypes="0" containsString="0" containsNumber="1" containsInteger="1" minValue="26" maxValue="26"/>
    </cacheField>
    <cacheField name="CAT-WITHOUT" numFmtId="0">
      <sharedItems containsSemiMixedTypes="0" containsString="0" containsNumber="1" containsInteger="1" minValue="39" maxValue="39" count="1">
        <n v="39"/>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binna Uwagba" refreshedDate="45210.42007291667" createdVersion="8" refreshedVersion="8" minRefreshableVersion="3" recordCount="1" xr:uid="{25C4633C-6C7A-4D45-8A71-DB42164F65D8}">
  <cacheSource type="worksheet">
    <worksheetSource ref="D25:E26" sheet="summary"/>
  </cacheSource>
  <cacheFields count="2">
    <cacheField name="DOG-WITH" numFmtId="0">
      <sharedItems containsSemiMixedTypes="0" containsString="0" containsNumber="1" containsInteger="1" minValue="71" maxValue="71"/>
    </cacheField>
    <cacheField name="DOG-WITHOUT" numFmtId="0">
      <sharedItems containsSemiMixedTypes="0" containsString="0" containsNumber="1" containsInteger="1" minValue="178" maxValue="178" count="1">
        <n v="178"/>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49">
  <r>
    <s v="Affenpinscher"/>
    <m/>
    <x v="0"/>
    <x v="0"/>
    <n v="4"/>
    <s v="Active, Adventurous, Curious, Fun-loving, Playful, Stubborn"/>
    <n v="1000"/>
    <n v="37"/>
    <n v="1"/>
    <m/>
    <m/>
    <m/>
    <n v="147"/>
  </r>
  <r>
    <s v="Afghan Hound"/>
    <m/>
    <x v="1"/>
    <x v="1"/>
    <n v="28"/>
    <s v="Aloof, Clownish, Dignified, Happy, Independent"/>
    <n v="2250"/>
    <n v="79"/>
    <n v="1"/>
    <m/>
    <m/>
    <m/>
    <n v="93"/>
  </r>
  <r>
    <s v="African Hunting Dog"/>
    <m/>
    <x v="2"/>
    <x v="2"/>
    <n v="23"/>
    <s v="Wild"/>
    <m/>
    <m/>
    <m/>
    <m/>
    <m/>
    <m/>
    <m/>
  </r>
  <r>
    <s v="Airedale Terrier"/>
    <s v="Airedale"/>
    <x v="3"/>
    <x v="3"/>
    <n v="26"/>
    <s v="Alert, Confident, Courageous, Friendly, Intelligent, Outgoing"/>
    <n v="700"/>
    <n v="29"/>
    <n v="4"/>
    <m/>
    <m/>
    <m/>
    <n v="55"/>
  </r>
  <r>
    <s v="Akbash"/>
    <m/>
    <x v="4"/>
    <x v="4"/>
    <n v="53"/>
    <s v="Affectionate, Alert, Courageous, Independent, Intelligent, Loyal"/>
    <n v="600"/>
    <m/>
    <n v="5"/>
    <m/>
    <m/>
    <m/>
    <m/>
  </r>
  <r>
    <s v="Akita"/>
    <m/>
    <x v="4"/>
    <x v="5"/>
    <n v="44"/>
    <s v="Alert, Courageous, Dignified, Docile, Friendly, Intelligent, Responsive"/>
    <n v="1000"/>
    <n v="54"/>
    <n v="5"/>
    <m/>
    <n v="1"/>
    <m/>
    <n v="47"/>
  </r>
  <r>
    <s v="Alaskan Malamute"/>
    <s v="Malamute"/>
    <x v="4"/>
    <x v="6"/>
    <n v="40"/>
    <s v="Affectionate, Devoted, Dignified, Friendly, Loyal, Playful"/>
    <n v="1350"/>
    <n v="50"/>
    <n v="5"/>
    <m/>
    <m/>
    <m/>
    <n v="59"/>
  </r>
  <r>
    <s v="American Bulldog"/>
    <m/>
    <x v="4"/>
    <x v="4"/>
    <n v="38"/>
    <s v="Affectionate, Alert, Courageous, Energetic, Gentle, Loving, Out-going, Social"/>
    <n v="800"/>
    <m/>
    <n v="6"/>
    <m/>
    <n v="1"/>
    <m/>
    <m/>
  </r>
  <r>
    <s v="American Eskimo Dog"/>
    <m/>
    <x v="5"/>
    <x v="6"/>
    <n v="8"/>
    <s v="Alert, Energetic, Friendly, Independent, Intelligent, Protective"/>
    <n v="700"/>
    <m/>
    <n v="4"/>
    <m/>
    <m/>
    <m/>
    <n v="118"/>
  </r>
  <r>
    <s v="American Hairless Terrier"/>
    <m/>
    <x v="3"/>
    <x v="3"/>
    <n v="5"/>
    <s v="Alert, Lively, Loving, Intelligent, Inquisitive, Playful"/>
    <n v="400"/>
    <m/>
    <n v="3"/>
    <m/>
    <m/>
    <m/>
    <n v="126"/>
  </r>
  <r>
    <s v="American Staffordshire Terrier"/>
    <m/>
    <x v="3"/>
    <x v="3"/>
    <n v="28"/>
    <s v="Attentive, Courageous, Devoted, Friendly, Loyal, Tenacious, Intelligent"/>
    <n v="900"/>
    <n v="34"/>
    <n v="3"/>
    <m/>
    <n v="1"/>
    <m/>
    <n v="83"/>
  </r>
  <r>
    <s v="American Water Spaniel"/>
    <m/>
    <x v="1"/>
    <x v="7"/>
    <n v="16"/>
    <s v="Energetic, Friendly, Intelligent, Obedient, Protective, Trainable"/>
    <n v="900"/>
    <n v="44"/>
    <n v="4"/>
    <m/>
    <m/>
    <m/>
    <n v="167"/>
  </r>
  <r>
    <s v="Anatolian Shepherd"/>
    <m/>
    <x v="4"/>
    <x v="4"/>
    <n v="52"/>
    <s v="Bold, Confident, Independent, Intelligent, Proud, Steady"/>
    <n v="800"/>
    <m/>
    <n v="6"/>
    <m/>
    <m/>
    <m/>
    <n v="86"/>
  </r>
  <r>
    <s v="Appenzell Mountain Dog"/>
    <s v="Appenzeller"/>
    <x v="4"/>
    <x v="4"/>
    <n v="27"/>
    <s v="Energetic, Fearless, Lively, Reliable, Self-assured, Social"/>
    <n v="700"/>
    <m/>
    <n v="5"/>
    <m/>
    <m/>
    <m/>
    <m/>
  </r>
  <r>
    <s v="Australian Cattle Dog/Blue Heeler"/>
    <m/>
    <x v="6"/>
    <x v="5"/>
    <n v="21"/>
    <s v="Aggressive, Alert, Energetic, Intelligent, Loyal, Protective, Responsive"/>
    <n v="600"/>
    <n v="10"/>
    <n v="6"/>
    <m/>
    <m/>
    <m/>
    <n v="56"/>
  </r>
  <r>
    <s v="Australian Kelpie"/>
    <s v="Kelpie"/>
    <x v="4"/>
    <x v="5"/>
    <n v="16"/>
    <s v="Alert, Eager, Energetic, Friendly, Intelligent, Loyal, Robust"/>
    <n v="600"/>
    <m/>
    <n v="5"/>
    <m/>
    <m/>
    <m/>
    <m/>
  </r>
  <r>
    <s v="Australian Shepherd"/>
    <m/>
    <x v="3"/>
    <x v="3"/>
    <n v="27"/>
    <s v="Active, Affectionate, Friendly, Good-natured, Intelligent, Protective, Loving"/>
    <n v="700"/>
    <n v="42"/>
    <n v="5"/>
    <m/>
    <m/>
    <m/>
    <n v="17"/>
  </r>
  <r>
    <s v="Australian Terrier"/>
    <m/>
    <x v="3"/>
    <x v="3"/>
    <n v="5"/>
    <s v="Alert, Compassionate, Courageous, Even Tempered, Loyal, Spirited, Intelligent"/>
    <n v="1250"/>
    <n v="34"/>
    <n v="3"/>
    <m/>
    <m/>
    <m/>
    <n v="137"/>
  </r>
  <r>
    <s v="Basenji"/>
    <m/>
    <x v="7"/>
    <x v="1"/>
    <n v="11"/>
    <s v="Affectionate, Alert, Curious, Energetic, Playful, Intelligent"/>
    <n v="1100"/>
    <n v="78"/>
    <n v="5"/>
    <m/>
    <m/>
    <m/>
    <n v="84"/>
  </r>
  <r>
    <s v="Basset Hound"/>
    <s v="Basset"/>
    <x v="7"/>
    <x v="8"/>
    <n v="26"/>
    <s v="Affectionate, Devoted, Friendly, Gentle, Sweet-tempered, Tenacious"/>
    <n v="400"/>
    <n v="71"/>
    <n v="1"/>
    <m/>
    <m/>
    <m/>
    <n v="39"/>
  </r>
  <r>
    <s v="Beagle"/>
    <m/>
    <x v="7"/>
    <x v="8"/>
    <n v="11"/>
    <s v="Friendly, Gentle, Independent, Intelligent, Lively, Loving, Sweet"/>
    <n v="650"/>
    <n v="72"/>
    <n v="1"/>
    <m/>
    <m/>
    <m/>
    <n v="6"/>
  </r>
  <r>
    <s v="Bearded Collie"/>
    <m/>
    <x v="6"/>
    <x v="5"/>
    <n v="23"/>
    <s v="Active, Alert, Hardy, Intelligent, Lively, Self-confident"/>
    <n v="1300"/>
    <n v="34"/>
    <n v="4"/>
    <m/>
    <m/>
    <m/>
    <n v="125"/>
  </r>
  <r>
    <s v="Beauceron"/>
    <m/>
    <x v="6"/>
    <x v="5"/>
    <n v="50"/>
    <s v="Courageous, Obedient, Loyal, Protective, Loving"/>
    <n v="1350"/>
    <m/>
    <n v="5"/>
    <m/>
    <m/>
    <m/>
    <n v="141"/>
  </r>
  <r>
    <s v="Bedlington Terrier"/>
    <m/>
    <x v="3"/>
    <x v="3"/>
    <n v="9"/>
    <s v="Affectionate, Devoted, Energetic, Loyal, Playful, Reliable, Intelligent"/>
    <n v="1900"/>
    <n v="40"/>
    <n v="3"/>
    <m/>
    <m/>
    <m/>
    <n v="151"/>
  </r>
  <r>
    <s v="Belgian Shepherd Dog Sheepdog"/>
    <s v="Groenendael"/>
    <x v="6"/>
    <x v="5"/>
    <n v="32"/>
    <s v="Active, Alert, Confident, Friendly, Hard-working, Protective, Stubborn, Watchful, Intelligent"/>
    <n v="1300"/>
    <n v="15"/>
    <n v="6"/>
    <m/>
    <m/>
    <m/>
    <n v="120"/>
  </r>
  <r>
    <s v="Belgian Shepherd Laekenois"/>
    <m/>
    <x v="6"/>
    <x v="5"/>
    <n v="28"/>
    <s v="Active, Alert, Energetic, Lively, Protective, Watchful"/>
    <n v="650"/>
    <m/>
    <n v="5"/>
    <m/>
    <m/>
    <m/>
    <m/>
  </r>
  <r>
    <s v="Belgian Shepherd Malinois"/>
    <s v="Malinois"/>
    <x v="6"/>
    <x v="5"/>
    <n v="27"/>
    <s v="Active, Alert, Confident, Friendly, Hard-working, Protective, Stubborn, Watchful"/>
    <n v="700"/>
    <m/>
    <n v="6"/>
    <m/>
    <m/>
    <m/>
    <n v="44"/>
  </r>
  <r>
    <s v="Belgian Shepherd Tervuren"/>
    <m/>
    <x v="6"/>
    <x v="5"/>
    <n v="34"/>
    <s v="Alert, Attentive, Energetic, Intelligent, Loyal, Protective"/>
    <n v="1350"/>
    <n v="14"/>
    <n v="6"/>
    <m/>
    <m/>
    <m/>
    <n v="103"/>
  </r>
  <r>
    <s v="Bernese Mountain Dog"/>
    <m/>
    <x v="4"/>
    <x v="4"/>
    <n v="44"/>
    <s v="Affectionate, Faithful, Intelligent, Loyal"/>
    <n v="900"/>
    <n v="22"/>
    <n v="5"/>
    <m/>
    <m/>
    <m/>
    <n v="25"/>
  </r>
  <r>
    <s v="Bichon Frise"/>
    <m/>
    <x v="5"/>
    <x v="0"/>
    <n v="4"/>
    <s v="Affectionate, Cheerful, Feisty, Gentle, Playful, Intelligent, Sensitive"/>
    <n v="850"/>
    <n v="45"/>
    <n v="3"/>
    <m/>
    <m/>
    <m/>
    <n v="46"/>
  </r>
  <r>
    <s v="Black and Tan Coonhound"/>
    <m/>
    <x v="7"/>
    <x v="8"/>
    <n v="55"/>
    <s v="Adaptable, Easygoing, Even-tempered, Gentle, Lovable, Trusting, Intelligent"/>
    <n v="350"/>
    <n v="44"/>
    <n v="3"/>
    <m/>
    <m/>
    <m/>
    <n v="130"/>
  </r>
  <r>
    <s v="Black Labrador Retriever"/>
    <m/>
    <x v="1"/>
    <x v="7"/>
    <n v="32"/>
    <s v="Affectionate, Alert, Cheerful, Energetic, Friendly, Gentle, Intelligent, Loving, Loyal, Outgoing, Playful, Responsive, Social"/>
    <n v="1500"/>
    <n v="7"/>
    <n v="3"/>
    <m/>
    <m/>
    <m/>
    <n v="1"/>
  </r>
  <r>
    <s v="Black Mouth Cur"/>
    <m/>
    <x v="7"/>
    <x v="8"/>
    <n v="32"/>
    <s v="Active, Fearless, Kind, Loyal, Protective, Trainable"/>
    <n v="400"/>
    <m/>
    <n v="3"/>
    <m/>
    <m/>
    <m/>
    <m/>
  </r>
  <r>
    <s v="Black Russian Terrier"/>
    <m/>
    <x v="4"/>
    <x v="4"/>
    <n v="51"/>
    <s v="Brave, Confident, Energetic, Hardy, Lively, Stable"/>
    <n v="2150"/>
    <m/>
    <n v="6"/>
    <m/>
    <m/>
    <m/>
    <n v="116"/>
  </r>
  <r>
    <s v="Bloodhound"/>
    <m/>
    <x v="7"/>
    <x v="8"/>
    <n v="46"/>
    <s v="Affectionate, Even-tempered, Gentle, Stubborn, Independent"/>
    <n v="1000"/>
    <n v="74"/>
    <n v="1"/>
    <m/>
    <m/>
    <m/>
    <n v="50"/>
  </r>
  <r>
    <s v="Blue Lacy"/>
    <m/>
    <x v="1"/>
    <x v="7"/>
    <n v="18"/>
    <s v="Active, Alert, Bold, Devoted, Intelligent, Intense"/>
    <n v="700"/>
    <m/>
    <n v="4"/>
    <m/>
    <m/>
    <m/>
    <m/>
  </r>
  <r>
    <s v="Bluetick Coonhound"/>
    <s v="Bluetick"/>
    <x v="7"/>
    <x v="8"/>
    <n v="28"/>
    <s v="Friendly, Active, Gentle"/>
    <n v="550"/>
    <m/>
    <n v="1"/>
    <m/>
    <m/>
    <m/>
    <n v="132"/>
  </r>
  <r>
    <s v="Boerboel"/>
    <m/>
    <x v="4"/>
    <x v="4"/>
    <n v="80"/>
    <s v="Confident, Dominant, Intelligent, Obedient, Territorial"/>
    <n v="1750"/>
    <m/>
    <n v="6"/>
    <m/>
    <m/>
    <m/>
    <n v="124"/>
  </r>
  <r>
    <s v="Bolognese"/>
    <m/>
    <x v="4"/>
    <x v="0"/>
    <n v="3"/>
    <s v="Docile, Enterprising, Loyal, Reserved, Serious"/>
    <n v="1350"/>
    <m/>
    <n v="2"/>
    <m/>
    <m/>
    <m/>
    <m/>
  </r>
  <r>
    <s v="Border Collie"/>
    <m/>
    <x v="6"/>
    <x v="5"/>
    <n v="17"/>
    <s v="Intelligent, Energetic, Alert, Responsive, Tenacious, Loyal, Protective"/>
    <n v="700"/>
    <n v="1"/>
    <n v="6"/>
    <m/>
    <m/>
    <m/>
    <n v="38"/>
  </r>
  <r>
    <s v="Border Terrier"/>
    <m/>
    <x v="3"/>
    <x v="3"/>
    <n v="7"/>
    <s v="Affectionate, Alert, Even-tempered, Fearless, Intelligent, Obedient"/>
    <n v="1300"/>
    <n v="30"/>
    <n v="4"/>
    <m/>
    <m/>
    <m/>
    <n v="92"/>
  </r>
  <r>
    <s v="Borzoi"/>
    <m/>
    <x v="7"/>
    <x v="1"/>
    <n v="41"/>
    <s v="Athletic, Gentle, Independent, Intelligent, Quiet, Respectful"/>
    <n v="1100"/>
    <n v="75"/>
    <n v="1"/>
    <m/>
    <m/>
    <m/>
    <n v="102"/>
  </r>
  <r>
    <s v="Boston Terrier"/>
    <s v="Boston Bull"/>
    <x v="5"/>
    <x v="0"/>
    <n v="9"/>
    <s v="Affectionate, Aggressive, Friendly, Gentle, Intelligent, Lively, Playful"/>
    <n v="750"/>
    <n v="54"/>
    <n v="3"/>
    <m/>
    <m/>
    <m/>
    <n v="21"/>
  </r>
  <r>
    <s v="Bouvier des Flanders"/>
    <m/>
    <x v="6"/>
    <x v="5"/>
    <n v="42"/>
    <s v="Familial, Gentle, Intelligent, Loyal, Protective, Rational"/>
    <n v="1750"/>
    <n v="29"/>
    <n v="5"/>
    <m/>
    <m/>
    <m/>
    <n v="85"/>
  </r>
  <r>
    <s v="Boxer"/>
    <m/>
    <x v="4"/>
    <x v="4"/>
    <n v="30"/>
    <s v="Brave, Bright, Confident, Energetic, Fearless, Friendly, Intelligent, Loyal, Playful"/>
    <n v="900"/>
    <n v="49"/>
    <n v="5"/>
    <m/>
    <m/>
    <m/>
    <n v="11"/>
  </r>
  <r>
    <s v="Boykin Spaniel"/>
    <m/>
    <x v="1"/>
    <x v="7"/>
    <n v="15"/>
    <s v="Companionable, Eager, Energetic, Friendly, Intelligent, Trainable"/>
    <n v="900"/>
    <m/>
    <n v="3"/>
    <m/>
    <m/>
    <m/>
    <n v="98"/>
  </r>
  <r>
    <s v="Briard"/>
    <m/>
    <x v="6"/>
    <x v="7"/>
    <n v="35"/>
    <s v="Faithful, Fearless, Intelligent, Loyal, Obedient, Protective"/>
    <n v="1100"/>
    <n v="30"/>
    <n v="6"/>
    <m/>
    <m/>
    <m/>
    <n v="127"/>
  </r>
  <r>
    <s v="Brittany Spaniel"/>
    <m/>
    <x v="1"/>
    <x v="7"/>
    <n v="17"/>
    <s v="Alert, Independent, Intelligent, Responsive, Social"/>
    <n v="750"/>
    <n v="19"/>
    <n v="3"/>
    <m/>
    <m/>
    <m/>
    <n v="26"/>
  </r>
  <r>
    <s v="Brussels Griffon"/>
    <s v="Brabancon Griffon"/>
    <x v="0"/>
    <x v="0"/>
    <n v="4"/>
    <s v="Alert, Companionable, Inquisitive, Self-important, Sensitive, Watchful"/>
    <n v="900"/>
    <m/>
    <n v="3"/>
    <m/>
    <m/>
    <m/>
    <n v="94"/>
  </r>
  <r>
    <s v="Bull Terrier"/>
    <s v="American Pit Bull Terrier"/>
    <x v="3"/>
    <x v="3"/>
    <n v="28"/>
    <s v="Active, Keen, Protective, Sweet-tempered, Trainable"/>
    <n v="1350"/>
    <n v="66"/>
    <n v="6"/>
    <m/>
    <m/>
    <m/>
    <n v="60"/>
  </r>
  <r>
    <s v="Bullmastiff"/>
    <s v="Bull Mastiff"/>
    <x v="4"/>
    <x v="4"/>
    <n v="55"/>
    <s v="Alert, Calm, Courageous, Devoted, Docile, Powerful, Loyal, Protective, Reliable"/>
    <n v="1350"/>
    <n v="69"/>
    <n v="6"/>
    <n v="1"/>
    <m/>
    <m/>
    <n v="51"/>
  </r>
  <r>
    <s v="Cairn Terrier"/>
    <s v="Cairn"/>
    <x v="3"/>
    <x v="3"/>
    <n v="7"/>
    <s v="Active, Assertive, Courageous, Fearless, Hardy, Intelligent"/>
    <n v="850"/>
    <n v="35"/>
    <n v="4"/>
    <m/>
    <m/>
    <m/>
    <n v="69"/>
  </r>
  <r>
    <s v="Canaan Dog"/>
    <m/>
    <x v="6"/>
    <x v="1"/>
    <n v="21"/>
    <s v="Alert, Cautious, Devoted, Quick, Vigilant"/>
    <n v="1000"/>
    <m/>
    <n v="3"/>
    <m/>
    <m/>
    <m/>
    <n v="175"/>
  </r>
  <r>
    <s v="Cane Corso Mastiff"/>
    <m/>
    <x v="4"/>
    <x v="4"/>
    <n v="47"/>
    <s v="Cheerful, Courageous, Loyal, Quiet, Social"/>
    <n v="1750"/>
    <m/>
    <n v="6"/>
    <m/>
    <m/>
    <m/>
    <n v="37"/>
  </r>
  <r>
    <s v="Carolina Dog"/>
    <m/>
    <x v="2"/>
    <x v="1"/>
    <n v="18"/>
    <s v="Adaptable, Gentle, Loyal, Primitive, Reserved"/>
    <n v="900"/>
    <m/>
    <n v="3"/>
    <m/>
    <m/>
    <m/>
    <m/>
  </r>
  <r>
    <s v="Catahoula Leopard Dog"/>
    <m/>
    <x v="6"/>
    <x v="5"/>
    <n v="27"/>
    <s v="Alert, Courageous, Energetic, Gentle, Independent, Intelligent, Loving, Loyal, Protective"/>
    <n v="400"/>
    <m/>
    <n v="6"/>
    <m/>
    <m/>
    <m/>
    <m/>
  </r>
  <r>
    <s v="Cattle Dog"/>
    <m/>
    <x v="6"/>
    <x v="5"/>
    <n v="21"/>
    <s v="Aggressive, Alert, Energetic, Intelligent, Loyal, Protective, Responsive"/>
    <n v="600"/>
    <n v="10"/>
    <n v="6"/>
    <m/>
    <m/>
    <m/>
    <n v="56"/>
  </r>
  <r>
    <s v="Caucasian Sheepdog (Caucasian Ovtcharka)"/>
    <m/>
    <x v="4"/>
    <x v="4"/>
    <n v="63"/>
    <s v="Alert, Calm, Dominant, Powerful, Quick,Strong"/>
    <n v="1750"/>
    <m/>
    <n v="6"/>
    <m/>
    <m/>
    <m/>
    <m/>
  </r>
  <r>
    <s v="Cavalier King Charles Spaniel"/>
    <m/>
    <x v="0"/>
    <x v="0"/>
    <n v="7"/>
    <s v="Affectionate, Cheerful, Courageous, Gentle, Intelligent, Social"/>
    <n v="1350"/>
    <n v="44"/>
    <n v="2"/>
    <m/>
    <m/>
    <m/>
    <n v="19"/>
  </r>
  <r>
    <s v="Chesapeake Bay Retriever"/>
    <m/>
    <x v="1"/>
    <x v="7"/>
    <n v="33"/>
    <s v="Happy, Affectionate, Dominant, Intelligent, Protective, Quiet"/>
    <n v="800"/>
    <n v="27"/>
    <n v="3"/>
    <m/>
    <m/>
    <m/>
    <n v="43"/>
  </r>
  <r>
    <s v="Chihuahua"/>
    <m/>
    <x v="0"/>
    <x v="0"/>
    <n v="2"/>
    <s v="Alert, Courageous, Devoted, Lively, Intelligent, Quick"/>
    <n v="700"/>
    <n v="67"/>
    <n v="2"/>
    <m/>
    <m/>
    <m/>
    <n v="32"/>
  </r>
  <r>
    <s v="Chinese Crested Dog"/>
    <m/>
    <x v="0"/>
    <x v="0"/>
    <n v="4"/>
    <s v="Affectionate, Alert, Happy, Lively, Playful, Sweet-tempered"/>
    <n v="900"/>
    <n v="61"/>
    <n v="2"/>
    <m/>
    <m/>
    <m/>
    <n v="79"/>
  </r>
  <r>
    <s v="Chinese Foo Dog"/>
    <m/>
    <x v="4"/>
    <x v="6"/>
    <n v="25"/>
    <s v="Friendly, Devoted, Courageous"/>
    <n v="2000"/>
    <m/>
    <n v="5"/>
    <m/>
    <m/>
    <m/>
    <m/>
  </r>
  <r>
    <s v="Chinook"/>
    <m/>
    <x v="4"/>
    <x v="6"/>
    <n v="32"/>
    <s v="Alert, Calm, Dignified, Friendly, Responsive"/>
    <n v="900"/>
    <m/>
    <n v="4"/>
    <m/>
    <m/>
    <m/>
    <n v="179"/>
  </r>
  <r>
    <s v="Chocolate Labrador Retriever"/>
    <m/>
    <x v="1"/>
    <x v="7"/>
    <n v="32"/>
    <s v="Affectionate, Alert, Cheerful, Energetic, Friendly, Gentle, Intelligent, Loving, Loyal, Outgoing, Playful, Responsive, Social"/>
    <n v="1500"/>
    <n v="7"/>
    <n v="3"/>
    <m/>
    <m/>
    <m/>
    <n v="1"/>
  </r>
  <r>
    <s v="Chow Chow"/>
    <s v="Chow"/>
    <x v="5"/>
    <x v="6"/>
    <n v="26"/>
    <s v="Aloof, Independent, Loyal, Quiet, Intelligent, Protective, Detached"/>
    <n v="700"/>
    <n v="76"/>
    <n v="3"/>
    <m/>
    <m/>
    <m/>
    <n v="76"/>
  </r>
  <r>
    <s v="Cirneco dell'Etna"/>
    <m/>
    <x v="7"/>
    <x v="1"/>
    <n v="11"/>
    <s v="Affectionate, Gentle, Lively"/>
    <n v="900"/>
    <m/>
    <n v="3"/>
    <m/>
    <m/>
    <m/>
    <n v="184"/>
  </r>
  <r>
    <s v="Clumber Spaniel"/>
    <s v="Clumber"/>
    <x v="1"/>
    <x v="7"/>
    <n v="32"/>
    <s v="Gentle, Loyal, Affectionate, Dignified, Aloof"/>
    <n v="1000"/>
    <n v="37"/>
    <n v="3"/>
    <m/>
    <m/>
    <m/>
    <n v="140"/>
  </r>
  <r>
    <s v="Cockapoo"/>
    <m/>
    <x v="1"/>
    <x v="7"/>
    <n v="8"/>
    <s v="Affectionate, Alert, Cheerful, Friendly, Intelligent, Loving, Loyal, Outgoing, Playful, Responsive, Social"/>
    <n v="1000"/>
    <m/>
    <n v="3"/>
    <m/>
    <m/>
    <m/>
    <m/>
  </r>
  <r>
    <s v="Cocker Spaniel"/>
    <m/>
    <x v="1"/>
    <x v="7"/>
    <n v="10"/>
    <s v="Even Tempered, Joyful, Merry, Outgoing, Intelligent, Sociable, Trusting"/>
    <n v="700"/>
    <n v="20"/>
    <n v="3"/>
    <m/>
    <m/>
    <m/>
    <n v="29"/>
  </r>
  <r>
    <s v="Collie"/>
    <m/>
    <x v="6"/>
    <x v="5"/>
    <n v="31"/>
    <s v="Friendly, Gentle, Intelligent, Loyal, Protective, Responsive, Social"/>
    <n v="500"/>
    <n v="16"/>
    <n v="5"/>
    <m/>
    <m/>
    <m/>
    <n v="40"/>
  </r>
  <r>
    <s v="Coonhound"/>
    <m/>
    <x v="7"/>
    <x v="8"/>
    <n v="55"/>
    <s v="Adaptable, Easygoing, Even-tempered, Gentle, Lovable, Trusting, Intelligent"/>
    <n v="350"/>
    <n v="44"/>
    <n v="3"/>
    <m/>
    <m/>
    <m/>
    <n v="130"/>
  </r>
  <r>
    <s v="Corgi"/>
    <m/>
    <x v="6"/>
    <x v="5"/>
    <n v="13"/>
    <s v="Active, Affectionate, Alert, Companionable, Devoted, Gentle, Intelligent"/>
    <n v="1100"/>
    <n v="26"/>
    <n v="4"/>
    <m/>
    <m/>
    <m/>
    <n v="68"/>
  </r>
  <r>
    <s v="Coton de Tulear"/>
    <m/>
    <x v="5"/>
    <x v="0"/>
    <n v="6"/>
    <s v="Affectionate, Intelligent, Lively, Playful, Trainable, Vocal"/>
    <n v="2700"/>
    <m/>
    <n v="3"/>
    <m/>
    <m/>
    <m/>
    <n v="81"/>
  </r>
  <r>
    <s v="Curly-Coated Retriever"/>
    <m/>
    <x v="1"/>
    <x v="7"/>
    <n v="34"/>
    <s v="Clever, Independent, Intelligent, Lively, Sensitive, Trainable"/>
    <n v="700"/>
    <n v="41"/>
    <n v="3"/>
    <m/>
    <m/>
    <m/>
    <n v="171"/>
  </r>
  <r>
    <s v="Dachshund"/>
    <m/>
    <x v="7"/>
    <x v="8"/>
    <n v="7"/>
    <s v="Clever, Courageous, Devoted, Lively, Playful, Stubborn"/>
    <n v="600"/>
    <n v="49"/>
    <n v="3"/>
    <m/>
    <m/>
    <m/>
    <n v="13"/>
  </r>
  <r>
    <s v="Dalmatian"/>
    <m/>
    <x v="5"/>
    <x v="0"/>
    <n v="25"/>
    <s v="Active, Energetic, Friendly, Intelligent, Outgoing, Playful, Sensitive"/>
    <n v="800"/>
    <n v="39"/>
    <n v="3"/>
    <m/>
    <m/>
    <m/>
    <n v="63"/>
  </r>
  <r>
    <s v="Dandi Dinmont Terrier"/>
    <s v="Dandie Dinmont"/>
    <x v="3"/>
    <x v="3"/>
    <n v="10"/>
    <s v="Affectionate, Companionable, Determined, Fun-loving, Independent, Lively, Intelligent"/>
    <n v="1500"/>
    <n v="62"/>
    <n v="3"/>
    <m/>
    <m/>
    <m/>
    <n v="182"/>
  </r>
  <r>
    <s v="Dhole"/>
    <m/>
    <x v="2"/>
    <x v="2"/>
    <n v="18"/>
    <s v="Wild"/>
    <m/>
    <m/>
    <m/>
    <m/>
    <m/>
    <m/>
    <m/>
  </r>
  <r>
    <s v="Dingo"/>
    <m/>
    <x v="2"/>
    <x v="2"/>
    <n v="16"/>
    <s v="Wild"/>
    <m/>
    <m/>
    <m/>
    <m/>
    <m/>
    <m/>
    <m/>
  </r>
  <r>
    <s v="Doberman Pinscher"/>
    <s v="Doberman"/>
    <x v="4"/>
    <x v="4"/>
    <n v="43"/>
    <s v="Alert, Energetic, Fearless, Intelligent, Loyal, Obedient"/>
    <n v="900"/>
    <n v="5"/>
    <n v="6"/>
    <n v="1"/>
    <m/>
    <m/>
    <n v="16"/>
  </r>
  <r>
    <s v="Dogo Argentino"/>
    <m/>
    <x v="4"/>
    <x v="4"/>
    <n v="43"/>
    <s v="Affectionate, Cheerful, Friendly, Loyal, Protective, Tolerant, Social"/>
    <n v="39000"/>
    <m/>
    <n v="5"/>
    <m/>
    <n v="1"/>
    <m/>
    <m/>
  </r>
  <r>
    <s v="Dogue de Bordeaux"/>
    <m/>
    <x v="4"/>
    <x v="4"/>
    <n v="60"/>
    <s v="Companionable, Courageous, Devoted, Even-tempered, Loyal, Vigiliant"/>
    <n v="1150"/>
    <m/>
    <n v="6"/>
    <m/>
    <m/>
    <m/>
    <n v="67"/>
  </r>
  <r>
    <s v="Dutch Shepherd"/>
    <m/>
    <x v="6"/>
    <x v="5"/>
    <n v="28"/>
    <s v="Affectionate, Alert, Loyal, Obedient, Reliable, Trainable"/>
    <n v="1100"/>
    <m/>
    <n v="5"/>
    <m/>
    <m/>
    <m/>
    <m/>
  </r>
  <r>
    <s v="English Bulldog"/>
    <m/>
    <x v="5"/>
    <x v="0"/>
    <n v="25"/>
    <s v="Aggressive, Courageous, Friendly, Loving, Social, Sweet"/>
    <n v="1600"/>
    <n v="77"/>
    <n v="3"/>
    <m/>
    <m/>
    <m/>
    <n v="5"/>
  </r>
  <r>
    <s v="English Cocker Spaniel"/>
    <m/>
    <x v="1"/>
    <x v="7"/>
    <n v="14"/>
    <s v="Affectionate, Faithful, Friendly, Intelligent, Playful, Quiet, Trainable"/>
    <n v="1050"/>
    <n v="18"/>
    <n v="4"/>
    <m/>
    <m/>
    <m/>
    <n v="52"/>
  </r>
  <r>
    <s v="English Coonhound"/>
    <m/>
    <x v="7"/>
    <x v="8"/>
    <n v="26"/>
    <s v="Active, Energetic, High-strung, Loyal"/>
    <n v="1100"/>
    <m/>
    <n v="4"/>
    <m/>
    <m/>
    <m/>
    <n v="178"/>
  </r>
  <r>
    <s v="English Pointer"/>
    <m/>
    <x v="1"/>
    <x v="7"/>
    <n v="25"/>
    <s v="Active, Affectionate, Amiable, Even-tempered, Kind, Loyal, Intelligent"/>
    <n v="450"/>
    <n v="43"/>
    <n v="4"/>
    <m/>
    <m/>
    <m/>
    <n v="113"/>
  </r>
  <r>
    <s v="English Setter"/>
    <m/>
    <x v="1"/>
    <x v="7"/>
    <n v="30"/>
    <s v="Strong-willed, Mischevious, Gentle, Energetic, Intelligent"/>
    <n v="500"/>
    <n v="37"/>
    <n v="3"/>
    <m/>
    <m/>
    <m/>
    <n v="95"/>
  </r>
  <r>
    <s v="English Shepherd"/>
    <m/>
    <x v="6"/>
    <x v="5"/>
    <n v="25"/>
    <s v="Adaptable, Alert, Courageous, Energetic, Friendly, Independent, Intelligent, Playful, Responsibe"/>
    <n v="900"/>
    <m/>
    <n v="4"/>
    <m/>
    <m/>
    <m/>
    <m/>
  </r>
  <r>
    <s v="English Springer Spaniel"/>
    <m/>
    <x v="1"/>
    <x v="7"/>
    <n v="23"/>
    <s v="Affectionate, Alert, Cheerful, Energetic, Intelligent, Playful, Social"/>
    <n v="750"/>
    <n v="13"/>
    <n v="3"/>
    <m/>
    <m/>
    <m/>
    <n v="27"/>
  </r>
  <r>
    <s v="English Toy Spaniel"/>
    <s v="Blenheim Spaniel"/>
    <x v="0"/>
    <x v="0"/>
    <n v="5"/>
    <s v="Affectionate, Gentle, Happy, Loving, Playful, Reserved"/>
    <n v="1400"/>
    <m/>
    <n v="3"/>
    <m/>
    <m/>
    <m/>
    <n v="134"/>
  </r>
  <r>
    <s v="Entlebucher"/>
    <m/>
    <x v="6"/>
    <x v="4"/>
    <n v="27"/>
    <s v="Agile, Devoted, Independent, Loyal, Self-confident"/>
    <m/>
    <m/>
    <n v="6"/>
    <m/>
    <m/>
    <m/>
    <n v="152"/>
  </r>
  <r>
    <s v="Eskimo Dog"/>
    <m/>
    <x v="5"/>
    <x v="6"/>
    <n v="8"/>
    <s v="Alert, Energetic, Friendly, Independent, Intelligent, Protective"/>
    <n v="700"/>
    <m/>
    <n v="4"/>
    <m/>
    <m/>
    <m/>
    <n v="118"/>
  </r>
  <r>
    <s v="Feist"/>
    <m/>
    <x v="3"/>
    <x v="3"/>
    <n v="15"/>
    <s v="Agile, Alert, Lovable, Spirited, Swift"/>
    <n v="350"/>
    <m/>
    <n v="4"/>
    <m/>
    <m/>
    <m/>
    <m/>
  </r>
  <r>
    <s v="Field Spaniel"/>
    <m/>
    <x v="1"/>
    <x v="7"/>
    <n v="19"/>
    <s v="Adaptable, Cautious, Docile, Familial, Sensitive, Sociable"/>
    <n v="900"/>
    <n v="34"/>
    <n v="3"/>
    <m/>
    <m/>
    <m/>
    <n v="145"/>
  </r>
  <r>
    <s v="Fila Brasileiro"/>
    <m/>
    <x v="4"/>
    <x v="4"/>
    <n v="46"/>
    <s v="Brave, Courageous, Determined, Docile, Loyal, Obedient"/>
    <n v="1150"/>
    <m/>
    <n v="5"/>
    <m/>
    <n v="1"/>
    <m/>
    <m/>
  </r>
  <r>
    <s v="Finnish Lapphund"/>
    <m/>
    <x v="6"/>
    <x v="6"/>
    <n v="18"/>
    <s v="Calm, Courageous, Faithful, Friendly, Keen"/>
    <n v="700"/>
    <m/>
    <n v="5"/>
    <m/>
    <m/>
    <m/>
    <n v="173"/>
  </r>
  <r>
    <s v="Finnish Spitz"/>
    <m/>
    <x v="5"/>
    <x v="6"/>
    <n v="15"/>
    <s v="Happy, Independent, Intelligent, Loyal, Playful, Vocal"/>
    <n v="600"/>
    <n v="43"/>
    <n v="3"/>
    <m/>
    <m/>
    <m/>
    <n v="177"/>
  </r>
  <r>
    <s v="Flat-coated Retriever"/>
    <m/>
    <x v="1"/>
    <x v="7"/>
    <n v="30"/>
    <s v="Friendly, Confident, Devoted, Optimistic, Outgoing, Intelligent"/>
    <n v="1100"/>
    <n v="18"/>
    <n v="5"/>
    <m/>
    <m/>
    <m/>
    <n v="96"/>
  </r>
  <r>
    <s v="Fox Terrier"/>
    <m/>
    <x v="3"/>
    <x v="3"/>
    <n v="8"/>
    <s v="Active, Affectionate, Alert, Fearless, Intelligent, Playful"/>
    <n v="850"/>
    <n v="40"/>
    <n v="3"/>
    <m/>
    <m/>
    <m/>
    <n v="122"/>
  </r>
  <r>
    <s v="Foxhound"/>
    <m/>
    <x v="7"/>
    <x v="8"/>
    <n v="32"/>
    <s v="Independent, Intelligent, Kind, Loving, Loyal, Sweet-tempered"/>
    <n v="500"/>
    <n v="46"/>
    <n v="2"/>
    <m/>
    <m/>
    <m/>
    <n v="187"/>
  </r>
  <r>
    <s v="French Bulldog"/>
    <m/>
    <x v="5"/>
    <x v="0"/>
    <n v="12"/>
    <s v="Affectionate, Playful, Alert, Athletic, Bright, Easygoing, Keen, Lively, Patient"/>
    <n v="3000"/>
    <n v="58"/>
    <n v="3"/>
    <m/>
    <m/>
    <m/>
    <n v="4"/>
  </r>
  <r>
    <s v="Galgo Spanish Greyhound"/>
    <m/>
    <x v="7"/>
    <x v="1"/>
    <n v="25"/>
    <s v="Affectionate, Calm, Quiet, Gentle"/>
    <n v="700"/>
    <m/>
    <n v="3"/>
    <m/>
    <m/>
    <m/>
    <m/>
  </r>
  <r>
    <s v="German Pinscher"/>
    <m/>
    <x v="4"/>
    <x v="3"/>
    <n v="14"/>
    <s v="Even-tempered, Familial, Courageous, Lively, Loving, Spirited"/>
    <n v="1500"/>
    <m/>
    <n v="6"/>
    <n v="1"/>
    <m/>
    <m/>
    <n v="136"/>
  </r>
  <r>
    <s v="German Shepherd Dog"/>
    <s v="German Shepherd"/>
    <x v="6"/>
    <x v="5"/>
    <n v="35"/>
    <s v="Alert, Confident, Courageous, Curious, Intelligent, Loyal, Obedient, Watchful"/>
    <n v="1400"/>
    <n v="3"/>
    <n v="6"/>
    <n v="1"/>
    <m/>
    <n v="8"/>
    <n v="2"/>
  </r>
  <r>
    <s v="German Shorthaired Pointer"/>
    <s v="German Short Haired Pointer"/>
    <x v="4"/>
    <x v="7"/>
    <n v="29"/>
    <s v="Affectionate, Boisterous, Bold, Cooperative, Intelligent, Trainable"/>
    <n v="700"/>
    <n v="17"/>
    <n v="3"/>
    <m/>
    <m/>
    <m/>
    <n v="10"/>
  </r>
  <r>
    <s v="German Spitz"/>
    <m/>
    <x v="5"/>
    <x v="6"/>
    <n v="8"/>
    <s v="Alert, Energetic, Friendly, Independent, Intelligent, Protective"/>
    <n v="700"/>
    <m/>
    <n v="4"/>
    <m/>
    <m/>
    <m/>
    <n v="118"/>
  </r>
  <r>
    <s v="German Wirehaired Pointer"/>
    <m/>
    <x v="1"/>
    <x v="7"/>
    <n v="30"/>
    <s v="Active, Affectionate, Friendly, Intelligent, Loyal, Willful, Responsive"/>
    <n v="800"/>
    <n v="44"/>
    <n v="6"/>
    <m/>
    <m/>
    <m/>
    <n v="62"/>
  </r>
  <r>
    <s v="Giant Schnauzer"/>
    <m/>
    <x v="4"/>
    <x v="0"/>
    <n v="38"/>
    <s v="Dominant, Intelligent, Kind, Loyal, Powerful, Strong-willed"/>
    <n v="1250"/>
    <n v="28"/>
    <n v="6"/>
    <m/>
    <m/>
    <m/>
    <n v="80"/>
  </r>
  <r>
    <s v="Glen of Imaal Terrier"/>
    <m/>
    <x v="3"/>
    <x v="3"/>
    <n v="16"/>
    <s v="Active, Agile, Courageous, Gentle, Loyal, Spirited"/>
    <n v="900"/>
    <m/>
    <n v="3"/>
    <m/>
    <m/>
    <m/>
    <n v="158"/>
  </r>
  <r>
    <s v="Golden Retriever"/>
    <m/>
    <x v="1"/>
    <x v="7"/>
    <n v="32"/>
    <s v="Confident, Friendly, Intelligent, Kind, Reliable, Trustworthy"/>
    <n v="1500"/>
    <n v="4"/>
    <n v="3"/>
    <m/>
    <m/>
    <n v="6"/>
    <n v="3"/>
  </r>
  <r>
    <s v="Gordon Setter"/>
    <m/>
    <x v="1"/>
    <x v="7"/>
    <n v="31"/>
    <s v="Alert, Confident, Eager, Fearless, Loyal, Intelligent"/>
    <n v="900"/>
    <n v="34"/>
    <n v="4"/>
    <m/>
    <m/>
    <m/>
    <n v="104"/>
  </r>
  <r>
    <s v="Great Dane"/>
    <m/>
    <x v="4"/>
    <x v="4"/>
    <n v="77"/>
    <s v="Friendly, Confident, Devoted, Intelligent, Gentle, Loving, Reserved"/>
    <n v="1000"/>
    <n v="48"/>
    <n v="5"/>
    <m/>
    <m/>
    <m/>
    <n v="14"/>
  </r>
  <r>
    <s v="Great Pyrenees"/>
    <m/>
    <x v="4"/>
    <x v="4"/>
    <n v="45"/>
    <s v="Affectionate, Confident, Fearless, Gentle, Patient, Strong-willed"/>
    <n v="800"/>
    <n v="64"/>
    <n v="6"/>
    <m/>
    <m/>
    <m/>
    <n v="66"/>
  </r>
  <r>
    <s v="Greater Swiss Mountain Dog"/>
    <m/>
    <x v="4"/>
    <x v="4"/>
    <n v="60"/>
    <s v="Alert, Devoted, Fearless, Good-natured, Protective, Self-confident"/>
    <n v="2250"/>
    <m/>
    <n v="5"/>
    <m/>
    <m/>
    <m/>
    <n v="75"/>
  </r>
  <r>
    <s v="Greyhound"/>
    <m/>
    <x v="7"/>
    <x v="1"/>
    <n v="33"/>
    <s v="Intelligent, Gentle, Affectionate, Athletic, Even-tempered, Quiet"/>
    <n v="650"/>
    <n v="46"/>
    <n v="3"/>
    <m/>
    <m/>
    <m/>
    <n v="156"/>
  </r>
  <r>
    <s v="Harrier"/>
    <m/>
    <x v="7"/>
    <x v="8"/>
    <n v="22"/>
    <s v="Active, Cheerful, Friendly, Outgoing, Sweet-tempered, Tolerant"/>
    <n v="350"/>
    <m/>
    <n v="2"/>
    <m/>
    <m/>
    <m/>
    <n v="183"/>
  </r>
  <r>
    <s v="Havanese"/>
    <m/>
    <x v="0"/>
    <x v="0"/>
    <n v="5"/>
    <s v="Affectionate, Companionable, Gentle, Intelligent, Playful, Responsive"/>
    <n v="1050"/>
    <m/>
    <n v="3"/>
    <m/>
    <m/>
    <m/>
    <n v="23"/>
  </r>
  <r>
    <s v="Hound"/>
    <m/>
    <x v="7"/>
    <x v="8"/>
    <n v="32"/>
    <s v="Independent, Intelligent, Kind, Loving, Loyal, Sweet-tempered"/>
    <n v="500"/>
    <n v="46"/>
    <n v="2"/>
    <m/>
    <m/>
    <m/>
    <n v="187"/>
  </r>
  <r>
    <s v="Hovawart"/>
    <m/>
    <x v="4"/>
    <x v="4"/>
    <n v="38"/>
    <s v="Watchful, Even-tempered, Reserved, Active, Devoted"/>
    <n v="1100"/>
    <m/>
    <n v="6"/>
    <m/>
    <m/>
    <m/>
    <m/>
  </r>
  <r>
    <s v="Husky"/>
    <m/>
    <x v="4"/>
    <x v="6"/>
    <n v="24"/>
    <s v="Alert, Friendly, Gentle, Intelligent, Outgoing"/>
    <n v="950"/>
    <n v="45"/>
    <n v="1"/>
    <m/>
    <m/>
    <m/>
    <n v="12"/>
  </r>
  <r>
    <s v="Ibizan Hound"/>
    <m/>
    <x v="7"/>
    <x v="1"/>
    <n v="22"/>
    <s v="Active, Clownish, Engaging, Independent, Intelligent, Stubborn"/>
    <n v="1000"/>
    <n v="53"/>
    <n v="3"/>
    <m/>
    <m/>
    <m/>
    <n v="165"/>
  </r>
  <r>
    <s v="Illyrian Sheepdog"/>
    <m/>
    <x v="6"/>
    <x v="5"/>
    <n v="40"/>
    <s v="Independent, Reliable, Devoted, Protective"/>
    <n v="1500"/>
    <m/>
    <n v="6"/>
    <m/>
    <m/>
    <m/>
    <m/>
  </r>
  <r>
    <s v="Irish Setter"/>
    <m/>
    <x v="1"/>
    <x v="7"/>
    <n v="32"/>
    <s v="Affectionate, Companionable, Energetic, Independent, Lively, Playful, Intelligent"/>
    <n v="900"/>
    <n v="35"/>
    <n v="3"/>
    <m/>
    <m/>
    <m/>
    <n v="72"/>
  </r>
  <r>
    <s v="Irish Terrier"/>
    <m/>
    <x v="3"/>
    <x v="3"/>
    <n v="12"/>
    <s v="Dominant, Intelligent, Lively, Protective, Respectful, Trainable"/>
    <n v="700"/>
    <n v="53"/>
    <n v="5"/>
    <m/>
    <m/>
    <m/>
    <n v="114"/>
  </r>
  <r>
    <s v="Irish Water Spaniel"/>
    <m/>
    <x v="1"/>
    <x v="7"/>
    <n v="25"/>
    <s v="Active, Alert, Clownish, Inquisitive, Intelligent, Quick"/>
    <n v="900"/>
    <n v="24"/>
    <n v="4"/>
    <m/>
    <m/>
    <m/>
    <n v="164"/>
  </r>
  <r>
    <s v="Irish Wolfhound"/>
    <m/>
    <x v="7"/>
    <x v="8"/>
    <n v="55"/>
    <s v="Dignified, Generous, Loyal, Patient, Sweet-tempered, Thoughtful, Intelligent"/>
    <n v="1900"/>
    <n v="41"/>
    <n v="3"/>
    <m/>
    <m/>
    <m/>
    <n v="73"/>
  </r>
  <r>
    <s v="Italian Greyhound"/>
    <m/>
    <x v="0"/>
    <x v="0"/>
    <n v="4"/>
    <s v="Affectionate, Agile, Athletic, Companionable, Intelligent, Mischevious"/>
    <n v="900"/>
    <n v="60"/>
    <n v="3"/>
    <m/>
    <m/>
    <m/>
    <n v="74"/>
  </r>
  <r>
    <s v="Italian Spinone"/>
    <m/>
    <x v="1"/>
    <x v="7"/>
    <n v="33"/>
    <s v="Friendly, Loyal, Affectionate, Docile, Gentle, Patient"/>
    <n v="1750"/>
    <m/>
    <n v="3"/>
    <m/>
    <m/>
    <m/>
    <n v="111"/>
  </r>
  <r>
    <s v="Jack Russell Terrier"/>
    <m/>
    <x v="3"/>
    <x v="3"/>
    <n v="7"/>
    <s v="Alert, Cheerful, Courageous, Energetic, Independent"/>
    <n v="850"/>
    <m/>
    <n v="4"/>
    <m/>
    <m/>
    <m/>
    <n v="78"/>
  </r>
  <r>
    <s v="Jack Russell Terrier (Parson Russell Terrier)"/>
    <m/>
    <x v="3"/>
    <x v="3"/>
    <n v="7"/>
    <s v="Energetic, Bold, Eager, Happy, Intelligent, Obedient"/>
    <n v="500"/>
    <m/>
    <n v="3"/>
    <m/>
    <m/>
    <m/>
    <n v="119"/>
  </r>
  <r>
    <s v="Japanese Chin"/>
    <s v="Japanese Spaniel"/>
    <x v="0"/>
    <x v="0"/>
    <n v="5"/>
    <s v="Alert, Cat-like, Independent, Intelligent, Loving, Loyal, Playful"/>
    <n v="400"/>
    <n v="62"/>
    <n v="3"/>
    <m/>
    <m/>
    <m/>
    <n v="108"/>
  </r>
  <r>
    <s v="Jindo"/>
    <m/>
    <x v="1"/>
    <x v="6"/>
    <n v="20"/>
    <s v="Active, Bold, Brave, Faithful, Intelligent, Loyal"/>
    <n v="350"/>
    <m/>
    <n v="4"/>
    <m/>
    <m/>
    <m/>
    <m/>
  </r>
  <r>
    <s v="Kai Dog"/>
    <m/>
    <x v="5"/>
    <x v="6"/>
    <n v="18"/>
    <s v="Intelligent, Agile, Alert, Brave"/>
    <n v="3000"/>
    <m/>
    <n v="5"/>
    <m/>
    <m/>
    <m/>
    <m/>
  </r>
  <r>
    <s v="Karelian Bear Dog"/>
    <m/>
    <x v="1"/>
    <x v="6"/>
    <n v="22"/>
    <s v="Brave, Cautious, Loyal, Independent, Tenacious, Territorial"/>
    <n v="1100"/>
    <m/>
    <n v="4"/>
    <m/>
    <m/>
    <m/>
    <m/>
  </r>
  <r>
    <s v="Keeshond"/>
    <m/>
    <x v="5"/>
    <x v="6"/>
    <n v="18"/>
    <s v="Agile, Bright, Obedient, Playful, Quick, Sturdy, Intelligent"/>
    <n v="900"/>
    <n v="16"/>
    <n v="4"/>
    <m/>
    <m/>
    <m/>
    <n v="87"/>
  </r>
  <r>
    <s v="Kerry Blue Terrier"/>
    <m/>
    <x v="3"/>
    <x v="3"/>
    <n v="17"/>
    <s v="Affectionate, Alert, Gentle, Loyal, Spirited, Strong-willed, Intelligent"/>
    <n v="550"/>
    <n v="35"/>
    <n v="5"/>
    <m/>
    <m/>
    <m/>
    <n v="129"/>
  </r>
  <r>
    <s v="Kishu"/>
    <m/>
    <x v="1"/>
    <x v="6"/>
    <n v="20"/>
    <s v="Alert, Dignified, Docile, Faithful, Noble"/>
    <n v="400"/>
    <m/>
    <n v="4"/>
    <m/>
    <m/>
    <m/>
    <m/>
  </r>
  <r>
    <s v="Klee Kai"/>
    <m/>
    <x v="5"/>
    <x v="6"/>
    <n v="7"/>
    <s v="Active, Agile, Curious, Intelligent, Loyal, Quick, Territorial"/>
    <n v="1250"/>
    <m/>
    <n v="5"/>
    <m/>
    <m/>
    <m/>
    <m/>
  </r>
  <r>
    <s v="Komondor"/>
    <m/>
    <x v="4"/>
    <x v="4"/>
    <n v="59"/>
    <s v="Affectionate, Calm, Fearless, Gentle, Independent, Steady"/>
    <n v="1000"/>
    <m/>
    <n v="6"/>
    <m/>
    <m/>
    <m/>
    <n v="163"/>
  </r>
  <r>
    <s v="Kuvasz"/>
    <m/>
    <x v="4"/>
    <x v="4"/>
    <n v="49"/>
    <s v="Clownish, Independent, Intelligent, Loyal, Patient, Protective"/>
    <n v="1350"/>
    <n v="42"/>
    <n v="6"/>
    <m/>
    <m/>
    <m/>
    <n v="157"/>
  </r>
  <r>
    <s v="Kyi Leo"/>
    <m/>
    <x v="5"/>
    <x v="0"/>
    <n v="5"/>
    <s v="Active, Calm, Forgiving, Obedient, Playful, Quiet"/>
    <n v="700"/>
    <m/>
    <n v="3"/>
    <m/>
    <m/>
    <m/>
    <m/>
  </r>
  <r>
    <s v="Labrador Retriever"/>
    <m/>
    <x v="1"/>
    <x v="7"/>
    <n v="32"/>
    <s v="Affectionate, Alert, Cheerful, Energetic, Friendly, Gentle, Intelligent, Loving, Loyal, Outgoing, Playful, Responsive, Social"/>
    <n v="1500"/>
    <n v="7"/>
    <n v="3"/>
    <m/>
    <m/>
    <m/>
    <n v="1"/>
  </r>
  <r>
    <s v="Lakeland Terrier"/>
    <m/>
    <x v="3"/>
    <x v="3"/>
    <n v="8"/>
    <s v="Independent, Bold, Confident, Friendly, Intelligent, Trainable"/>
    <n v="1500"/>
    <n v="62"/>
    <n v="3"/>
    <m/>
    <m/>
    <m/>
    <n v="138"/>
  </r>
  <r>
    <s v="Lancashire Heeler"/>
    <m/>
    <x v="6"/>
    <x v="5"/>
    <n v="5"/>
    <s v="Alert, Clever, Friendly, Intelligent"/>
    <n v="700"/>
    <m/>
    <n v="3"/>
    <m/>
    <m/>
    <m/>
    <m/>
  </r>
  <r>
    <s v="Leonberger"/>
    <m/>
    <x v="4"/>
    <x v="4"/>
    <n v="64"/>
    <s v="Adaptable, Companionable, Fearless, Loving, Loyal, Obedient"/>
    <n v="1750"/>
    <m/>
    <n v="5"/>
    <m/>
    <m/>
    <m/>
    <n v="100"/>
  </r>
  <r>
    <s v="Lhasa Apso"/>
    <m/>
    <x v="5"/>
    <x v="0"/>
    <n v="6"/>
    <s v="Alert, Assertive, Devoted, Friendly, Intelligent, Lively, Obedient, Playful, Spirited, Steady"/>
    <n v="600"/>
    <n v="68"/>
    <n v="3"/>
    <m/>
    <m/>
    <m/>
    <n v="77"/>
  </r>
  <r>
    <s v="Lowchen"/>
    <m/>
    <x v="5"/>
    <x v="0"/>
    <n v="6"/>
    <s v="Active, Familial, Friendly, Happy, Playful"/>
    <n v="400"/>
    <m/>
    <n v="3"/>
    <m/>
    <m/>
    <m/>
    <n v="169"/>
  </r>
  <r>
    <s v="Maltese"/>
    <s v="Maltese Dog"/>
    <x v="0"/>
    <x v="0"/>
    <n v="4"/>
    <s v="Active, Docile, Easygoing, Gentle, Intelligent, Playful, Responsive, Sweet-tempered"/>
    <n v="700"/>
    <n v="59"/>
    <n v="3"/>
    <m/>
    <m/>
    <m/>
    <n v="33"/>
  </r>
  <r>
    <s v="Manchester Terrier"/>
    <m/>
    <x v="3"/>
    <x v="3"/>
    <n v="6"/>
    <s v="Active, Alert, Devoted, Discerning, Quiet, Loyal, Intelligent"/>
    <n v="800"/>
    <n v="32"/>
    <n v="3"/>
    <m/>
    <m/>
    <m/>
    <n v="135"/>
  </r>
  <r>
    <s v="Maremma Sheepdog"/>
    <m/>
    <x v="4"/>
    <x v="4"/>
    <n v="38"/>
    <s v="Alert, Determined, Dignified, Friendly, Intelligent, Loyal"/>
    <n v="700"/>
    <m/>
    <n v="4"/>
    <m/>
    <m/>
    <m/>
    <m/>
  </r>
  <r>
    <s v="Mastiff"/>
    <m/>
    <x v="4"/>
    <x v="4"/>
    <n v="90"/>
    <s v="Affectionate, Alert, Cheerful, Courageous, Intelligent, Loyal, Protective"/>
    <n v="1350"/>
    <n v="72"/>
    <n v="6"/>
    <m/>
    <m/>
    <m/>
    <n v="28"/>
  </r>
  <r>
    <s v="McNab"/>
    <m/>
    <x v="6"/>
    <x v="5"/>
    <n v="23"/>
    <s v="Friendly, Hard-working, Obedient, Protective, Sociable, Well-mannered"/>
    <n v="400"/>
    <m/>
    <n v="3"/>
    <m/>
    <m/>
    <m/>
    <m/>
  </r>
  <r>
    <s v="Miniature Pinscher"/>
    <m/>
    <x v="0"/>
    <x v="0"/>
    <n v="5"/>
    <s v="Clever, Energetic, Friendly, Outgoing, Playful, Responsive, Intelligent"/>
    <n v="500"/>
    <n v="37"/>
    <n v="3"/>
    <m/>
    <m/>
    <m/>
    <n v="71"/>
  </r>
  <r>
    <s v="Mountain Cur"/>
    <m/>
    <x v="4"/>
    <x v="8"/>
    <n v="20"/>
    <s v="Intelligent, Protective"/>
    <n v="400"/>
    <m/>
    <n v="6"/>
    <m/>
    <m/>
    <m/>
    <m/>
  </r>
  <r>
    <s v="Mountain Dog"/>
    <m/>
    <x v="4"/>
    <x v="4"/>
    <n v="44"/>
    <s v="Affectionate, Faithful, Intelligent, Loyal"/>
    <n v="900"/>
    <n v="22"/>
    <n v="5"/>
    <m/>
    <m/>
    <m/>
    <n v="25"/>
  </r>
  <r>
    <s v="Munsterlander"/>
    <m/>
    <x v="1"/>
    <x v="7"/>
    <n v="20"/>
    <s v="Intelligent, Trainable, Attentive, Mischevious"/>
    <n v="1500"/>
    <m/>
    <n v="3"/>
    <m/>
    <m/>
    <m/>
    <m/>
  </r>
  <r>
    <s v="Neapolitan Mastiff"/>
    <m/>
    <x v="4"/>
    <x v="4"/>
    <n v="60"/>
    <s v="Protective, Dominant, Fearless, Obedient, Stubborn, Trainable"/>
    <n v="1750"/>
    <m/>
    <n v="6"/>
    <m/>
    <n v="1"/>
    <m/>
    <n v="107"/>
  </r>
  <r>
    <s v="New Guinea Singing Dog"/>
    <m/>
    <x v="8"/>
    <x v="9"/>
    <n v="11"/>
    <s v="Active, Affectionate, Alert, Gentle, Lively"/>
    <n v="3000"/>
    <m/>
    <n v="3"/>
    <m/>
    <m/>
    <m/>
    <m/>
  </r>
  <r>
    <s v="Newfoundland Dog"/>
    <s v="Newfoundland"/>
    <x v="4"/>
    <x v="4"/>
    <n v="65"/>
    <s v="Cheerful, Courageous, Intelligent, Loyal, Social, Sweet, Gentle"/>
    <n v="1750"/>
    <n v="34"/>
    <n v="5"/>
    <m/>
    <m/>
    <m/>
    <n v="36"/>
  </r>
  <r>
    <s v="Norfolk Terrier"/>
    <m/>
    <x v="3"/>
    <x v="3"/>
    <n v="5"/>
    <s v="Companionable, Fearless, Happy, Lovable, Self-confident, Spirited, Intelligent"/>
    <n v="2250"/>
    <n v="56"/>
    <n v="3"/>
    <m/>
    <m/>
    <m/>
    <n v="128"/>
  </r>
  <r>
    <s v="Norwegian Buhund"/>
    <m/>
    <x v="6"/>
    <x v="6"/>
    <n v="16"/>
    <s v="Agile, Courageous, Energetic, Friendly, Fun-loving"/>
    <n v="900"/>
    <m/>
    <n v="4"/>
    <m/>
    <m/>
    <m/>
    <n v="170"/>
  </r>
  <r>
    <s v="Norwegian Elkhound"/>
    <m/>
    <x v="7"/>
    <x v="6"/>
    <n v="26"/>
    <s v="Alert, Bold, Hardy, Loyal, Playful, Strong-willed, Intelligent"/>
    <n v="600"/>
    <n v="36"/>
    <n v="6"/>
    <m/>
    <m/>
    <m/>
    <n v="91"/>
  </r>
  <r>
    <s v="Norwegian Lundehund"/>
    <m/>
    <x v="5"/>
    <x v="6"/>
    <n v="8"/>
    <s v="Alert, Energetic, Loyal, Protective"/>
    <n v="500"/>
    <m/>
    <n v="4"/>
    <m/>
    <m/>
    <m/>
    <n v="190"/>
  </r>
  <r>
    <s v="Norwich Terrier"/>
    <m/>
    <x v="3"/>
    <x v="3"/>
    <n v="5"/>
    <s v="Affectionate, Energetic, Hardy, Intelligent, Sensitive"/>
    <n v="1700"/>
    <n v="38"/>
    <n v="3"/>
    <m/>
    <m/>
    <m/>
    <n v="105"/>
  </r>
  <r>
    <s v="Nova Scotia Duck-Tolling Retriever"/>
    <m/>
    <x v="1"/>
    <x v="10"/>
    <n v="20"/>
    <s v="Affectionate, Alert, Courageous, Energetic, Gentle, Playful, Responsive"/>
    <n v="1900"/>
    <m/>
    <n v="5"/>
    <m/>
    <m/>
    <m/>
    <n v="89"/>
  </r>
  <r>
    <s v="Old English Sheepdog"/>
    <m/>
    <x v="6"/>
    <x v="5"/>
    <n v="39"/>
    <s v="Adaptable, Bubbly, Intelligent, Loving, Playful, Sociable, Protective"/>
    <n v="1350"/>
    <n v="63"/>
    <n v="4"/>
    <m/>
    <m/>
    <m/>
    <n v="70"/>
  </r>
  <r>
    <s v="Otterhound"/>
    <m/>
    <x v="7"/>
    <x v="8"/>
    <n v="41"/>
    <s v="Amiable, Boisterous, Even-tempered"/>
    <n v="550"/>
    <n v="46"/>
    <n v="2"/>
    <m/>
    <m/>
    <m/>
    <n v="186"/>
  </r>
  <r>
    <s v="Papillon"/>
    <m/>
    <x v="0"/>
    <x v="0"/>
    <n v="5"/>
    <s v="Alert, Energetic, Friendly, Happy, Hardy, Intelligent"/>
    <n v="500"/>
    <n v="8"/>
    <n v="3"/>
    <m/>
    <m/>
    <m/>
    <n v="53"/>
  </r>
  <r>
    <s v="Patterdale Terrier (Fell Terrier)"/>
    <m/>
    <x v="3"/>
    <x v="3"/>
    <n v="6"/>
    <s v="Bold, Confident, Energetic, Friendly, Inquisitive, Intelligent"/>
    <n v="600"/>
    <m/>
    <n v="3"/>
    <m/>
    <m/>
    <m/>
    <m/>
  </r>
  <r>
    <s v="Pekingese"/>
    <m/>
    <x v="0"/>
    <x v="0"/>
    <n v="4"/>
    <s v="Affectionate, Aggressive, Good-natured, Intelligent, Opinionated, Stubborn"/>
    <n v="700"/>
    <n v="73"/>
    <n v="3"/>
    <m/>
    <m/>
    <m/>
    <n v="88"/>
  </r>
  <r>
    <s v="Peruvian Inca Orchid"/>
    <m/>
    <x v="7"/>
    <x v="1"/>
    <n v="10"/>
    <s v="Affectionate, Alert, Intelligent, Lively, Noble, Protective"/>
    <n v="500"/>
    <m/>
    <n v="4"/>
    <m/>
    <m/>
    <m/>
    <m/>
  </r>
  <r>
    <s v="Petit Basset Griffon Vendeen"/>
    <m/>
    <x v="7"/>
    <x v="8"/>
    <n v="16"/>
    <s v="Active, Extroverted, Friendly, Happy, Independent, Lively, Intelligent"/>
    <n v="1400"/>
    <n v="62"/>
    <n v="3"/>
    <m/>
    <m/>
    <m/>
    <n v="160"/>
  </r>
  <r>
    <s v="Pharaoh Hound"/>
    <m/>
    <x v="7"/>
    <x v="1"/>
    <n v="23"/>
    <s v="Active, Affectionate, Intelligent, Playful, Sociable, Trainable"/>
    <n v="1900"/>
    <n v="37"/>
    <n v="2"/>
    <m/>
    <m/>
    <m/>
    <n v="174"/>
  </r>
  <r>
    <s v="Pit Bull Terrier"/>
    <m/>
    <x v="3"/>
    <x v="3"/>
    <n v="23"/>
    <s v="Affectionate, Aggressive, Clownish, Courageous, Friendly, Intelligent, Loyal, Obedient, Strong-willed, Stubborn"/>
    <n v="600"/>
    <m/>
    <n v="3"/>
    <m/>
    <n v="1"/>
    <m/>
    <m/>
  </r>
  <r>
    <s v="Plott Hound"/>
    <m/>
    <x v="7"/>
    <x v="8"/>
    <n v="26"/>
    <s v="Alert, Bold, Courageous, Loyal"/>
    <n v="400"/>
    <m/>
    <n v="3"/>
    <m/>
    <m/>
    <m/>
    <n v="166"/>
  </r>
  <r>
    <s v="Podengo Portugueso"/>
    <m/>
    <x v="7"/>
    <x v="1"/>
    <n v="5"/>
    <s v="Active, Companionable, Friendly, Hardy, Lively, Loyal"/>
    <n v="900"/>
    <m/>
    <n v="3"/>
    <m/>
    <m/>
    <m/>
    <n v="159"/>
  </r>
  <r>
    <s v="Pointer"/>
    <m/>
    <x v="1"/>
    <x v="7"/>
    <n v="25"/>
    <s v="Active, Affectionate, Amiable, Even-tempered, Kind, Loyal, Intelligent"/>
    <n v="450"/>
    <n v="43"/>
    <n v="4"/>
    <m/>
    <m/>
    <m/>
    <n v="113"/>
  </r>
  <r>
    <s v="Polish Lowland Sheepdog"/>
    <m/>
    <x v="6"/>
    <x v="5"/>
    <n v="19"/>
    <s v="Agile, Even-tempered, Lively, Perceptive, Self-confident"/>
    <n v="1750"/>
    <m/>
    <n v="6"/>
    <m/>
    <m/>
    <m/>
    <n v="176"/>
  </r>
  <r>
    <s v="Pomeranian"/>
    <m/>
    <x v="0"/>
    <x v="0"/>
    <n v="2"/>
    <s v="Active, Extroverted, Friendly, Intelligent, Lively, Playful, Sociable"/>
    <n v="700"/>
    <n v="23"/>
    <n v="3"/>
    <m/>
    <m/>
    <n v="4"/>
    <n v="22"/>
  </r>
  <r>
    <s v="Poodle"/>
    <m/>
    <x v="5"/>
    <x v="7"/>
    <n v="26"/>
    <s v="Active, Alert, Faithful, Instinctual, Intelligent, Trainable"/>
    <n v="1250"/>
    <n v="2"/>
    <n v="4"/>
    <m/>
    <m/>
    <n v="1"/>
    <n v="7"/>
  </r>
  <r>
    <s v="Standard Poodle"/>
    <m/>
    <x v="5"/>
    <x v="7"/>
    <n v="26"/>
    <s v="Active, Alert, Faithful, Instinctual, Intelligent, Trainable"/>
    <n v="1250"/>
    <n v="2"/>
    <n v="4"/>
    <m/>
    <m/>
    <m/>
    <n v="7"/>
  </r>
  <r>
    <s v="Miniature Poodle"/>
    <m/>
    <x v="0"/>
    <x v="0"/>
    <n v="8"/>
    <s v="Active, Alert, Faithful, Instinctual, Intelligent, Trainable"/>
    <n v="1250"/>
    <n v="2"/>
    <n v="4"/>
    <m/>
    <m/>
    <m/>
    <m/>
  </r>
  <r>
    <s v="Toy Poodle"/>
    <m/>
    <x v="0"/>
    <x v="0"/>
    <n v="4"/>
    <s v="Active, Alert, Faithful, Instinctual, Intelligent, Trainable"/>
    <n v="1250"/>
    <n v="2"/>
    <n v="4"/>
    <m/>
    <m/>
    <m/>
    <m/>
  </r>
  <r>
    <s v="Portuguese Water Dog"/>
    <m/>
    <x v="4"/>
    <x v="7"/>
    <n v="22"/>
    <s v="Brave, Docile, Impetuous, Intelligent, Obedient, Quarrelsome"/>
    <n v="2650"/>
    <m/>
    <n v="4"/>
    <m/>
    <m/>
    <m/>
    <n v="54"/>
  </r>
  <r>
    <s v="Presa Canario"/>
    <m/>
    <x v="4"/>
    <x v="4"/>
    <n v="40"/>
    <s v="Calm, Dominant, Gentle, Strong-willed, Suspicious"/>
    <n v="2100"/>
    <m/>
    <n v="6"/>
    <n v="1"/>
    <m/>
    <m/>
    <m/>
  </r>
  <r>
    <s v="Pug"/>
    <m/>
    <x v="0"/>
    <x v="0"/>
    <n v="8"/>
    <s v="Affectionate, Cheerful, Courageous, Gentle, Intelligent, Friendly, Outgoing, Playful, Loyal"/>
    <n v="400"/>
    <n v="57"/>
    <n v="3"/>
    <m/>
    <m/>
    <m/>
    <n v="31"/>
  </r>
  <r>
    <s v="Puli"/>
    <m/>
    <x v="6"/>
    <x v="5"/>
    <n v="14"/>
    <s v="Agile, Energetic, Faithful, Intelligent, Loyal, Obedient"/>
    <n v="1100"/>
    <n v="27"/>
    <n v="5"/>
    <m/>
    <m/>
    <m/>
    <n v="142"/>
  </r>
  <r>
    <s v="Pumi"/>
    <m/>
    <x v="6"/>
    <x v="5"/>
    <n v="13"/>
    <s v="Active, Intelligent, Lively, Protective, Reserved, Vocal"/>
    <n v="2750"/>
    <m/>
    <n v="3"/>
    <m/>
    <m/>
    <m/>
    <n v="162"/>
  </r>
  <r>
    <s v="Rat Terrier"/>
    <m/>
    <x v="3"/>
    <x v="3"/>
    <n v="11"/>
    <s v="Affectioante, Alert, Inquisitive, Lively, Loving"/>
    <n v="400"/>
    <m/>
    <n v="3"/>
    <m/>
    <m/>
    <m/>
    <n v="97"/>
  </r>
  <r>
    <s v="Redbone Coonhound"/>
    <s v="Redbone"/>
    <x v="7"/>
    <x v="8"/>
    <n v="28"/>
    <s v="Affectionate, Companionable, Energetic, Familial, Independent, Unflappable"/>
    <n v="700"/>
    <m/>
    <n v="1"/>
    <m/>
    <m/>
    <m/>
    <n v="139"/>
  </r>
  <r>
    <s v="Retriever"/>
    <m/>
    <x v="1"/>
    <x v="7"/>
    <n v="32"/>
    <s v="Confident, Friendly, Intelligent, Kind, Reliable, Trustworthy"/>
    <n v="1500"/>
    <n v="4"/>
    <n v="3"/>
    <m/>
    <m/>
    <m/>
    <n v="3"/>
  </r>
  <r>
    <s v="Rhodesian Ridgeback"/>
    <m/>
    <x v="7"/>
    <x v="1"/>
    <n v="39"/>
    <s v="Dignified, Intelligent, Loyal, Mischevious, Sensitive, Strong-willed"/>
    <n v="1150"/>
    <n v="52"/>
    <n v="3"/>
    <m/>
    <m/>
    <m/>
    <n v="41"/>
  </r>
  <r>
    <s v="Rottweiler"/>
    <m/>
    <x v="4"/>
    <x v="4"/>
    <n v="51"/>
    <s v="Alert, Courageous, Fearless, Good-natured, Independent, Intelligent, Loyal, Protective"/>
    <n v="1600"/>
    <n v="9"/>
    <n v="6"/>
    <n v="1"/>
    <m/>
    <n v="7"/>
    <n v="8"/>
  </r>
  <r>
    <s v="Saint Bernard"/>
    <m/>
    <x v="4"/>
    <x v="4"/>
    <n v="66"/>
    <s v="Friendly, Gentle, Independent, Intelligent, Outgoing, Quiet, Social"/>
    <n v="1650"/>
    <n v="65"/>
    <n v="3"/>
    <m/>
    <m/>
    <m/>
    <n v="48"/>
  </r>
  <r>
    <s v="Saluki"/>
    <m/>
    <x v="7"/>
    <x v="1"/>
    <n v="21"/>
    <s v="Aloof, Intelligent, Quiet, Reserverd, Loyal"/>
    <n v="700"/>
    <n v="43"/>
    <n v="3"/>
    <m/>
    <m/>
    <m/>
    <n v="123"/>
  </r>
  <r>
    <s v="Samoyed"/>
    <m/>
    <x v="4"/>
    <x v="6"/>
    <n v="26"/>
    <s v="Alert, Lively, Friendly, Intelligent, Playful, Sociable, Stubborn"/>
    <n v="1350"/>
    <n v="33"/>
    <n v="4"/>
    <m/>
    <m/>
    <m/>
    <n v="57"/>
  </r>
  <r>
    <s v="Sarplaninac"/>
    <m/>
    <x v="4"/>
    <x v="4"/>
    <n v="33"/>
    <s v="Independent, Calm, Devoted, Intelligent, Protective, Reliable"/>
    <n v="900"/>
    <m/>
    <n v="5"/>
    <m/>
    <m/>
    <m/>
    <m/>
  </r>
  <r>
    <s v="Schipperke"/>
    <m/>
    <x v="5"/>
    <x v="0"/>
    <n v="7"/>
    <s v="Agile, Confident, Curious, Faithful, Fearless, Independent, Intelligent"/>
    <n v="800"/>
    <n v="15"/>
    <n v="3"/>
    <m/>
    <m/>
    <m/>
    <n v="110"/>
  </r>
  <r>
    <s v="Miniature Schnauzer"/>
    <m/>
    <x v="3"/>
    <x v="0"/>
    <n v="8"/>
    <s v="Devoted, Good-natured, Intelligent, Lively, Playful, Trainable"/>
    <n v="800"/>
    <m/>
    <m/>
    <m/>
    <m/>
    <m/>
    <n v="18"/>
  </r>
  <r>
    <s v="Schnauzer"/>
    <s v="Standard Schnauzer"/>
    <x v="4"/>
    <x v="5"/>
    <n v="17"/>
    <s v="Devoted, Good-natured, Intelligent, Lively, Playful, Trainable"/>
    <n v="1350"/>
    <n v="18"/>
    <n v="4"/>
    <m/>
    <m/>
    <n v="3"/>
    <n v="90"/>
  </r>
  <r>
    <s v="Giant Schnauzer"/>
    <m/>
    <x v="4"/>
    <x v="5"/>
    <n v="31"/>
    <s v="Devoted, Good-natured, Intelligent, Lively, Playful, Trainable"/>
    <n v="1250"/>
    <m/>
    <m/>
    <m/>
    <m/>
    <m/>
    <n v="80"/>
  </r>
  <r>
    <s v="Scottish Deerhound"/>
    <m/>
    <x v="7"/>
    <x v="1"/>
    <n v="42"/>
    <s v="Dignified, Docile, Friendly, Gentle, Polite, Quiet"/>
    <n v="1100"/>
    <n v="47"/>
    <n v="1"/>
    <m/>
    <m/>
    <m/>
    <n v="168"/>
  </r>
  <r>
    <s v="Scottish Terrier Scottie"/>
    <s v="Scotch Terrier"/>
    <x v="3"/>
    <x v="3"/>
    <n v="9"/>
    <s v="Independent, Fiesty, Alert, Playful, Quick, Self-assured"/>
    <n v="900"/>
    <n v="65"/>
    <n v="3"/>
    <m/>
    <m/>
    <m/>
    <n v="58"/>
  </r>
  <r>
    <s v="Sealyham Terrier"/>
    <m/>
    <x v="3"/>
    <x v="3"/>
    <n v="9"/>
    <s v="Alert, Calm, Even-tempered, Fearless, Friendly, Intelligent"/>
    <n v="900"/>
    <n v="56"/>
    <n v="3"/>
    <m/>
    <m/>
    <m/>
    <n v="150"/>
  </r>
  <r>
    <s v="Setter"/>
    <m/>
    <x v="1"/>
    <x v="7"/>
    <n v="30"/>
    <s v="Strong-willed, Mischevious, Gentle, Energetic, Intelligent"/>
    <n v="500"/>
    <n v="37"/>
    <n v="3"/>
    <m/>
    <m/>
    <m/>
    <n v="95"/>
  </r>
  <r>
    <s v="Shar Pei"/>
    <m/>
    <x v="5"/>
    <x v="6"/>
    <n v="22"/>
    <s v="Affectionate, Devoted, Independent, Loving, Reserved, Suspicious"/>
    <n v="1100"/>
    <n v="51"/>
    <n v="3"/>
    <m/>
    <m/>
    <m/>
    <n v="64"/>
  </r>
  <r>
    <s v="Sheep Dog"/>
    <m/>
    <x v="6"/>
    <x v="5"/>
    <n v="39"/>
    <s v="Adaptable, Bubbly, Intelligent, Loving, Playful, Sociable, Protective"/>
    <n v="1350"/>
    <n v="63"/>
    <n v="4"/>
    <m/>
    <m/>
    <m/>
    <n v="70"/>
  </r>
  <r>
    <s v="Shepherd"/>
    <m/>
    <x v="6"/>
    <x v="5"/>
    <n v="35"/>
    <s v="Alert, Confident, Courageous, Curious, Intelligent, Loyal, Obedient, Watchful"/>
    <n v="1400"/>
    <n v="3"/>
    <n v="6"/>
    <m/>
    <m/>
    <m/>
    <n v="2"/>
  </r>
  <r>
    <s v="Shetland Sheepdog Sheltie"/>
    <s v="Shetland Sheepdog"/>
    <x v="6"/>
    <x v="5"/>
    <n v="9"/>
    <s v="Affectionate, Friendly, Gentle, Intelligent, Lively, Playful, Responsive"/>
    <n v="900"/>
    <n v="6"/>
    <n v="4"/>
    <m/>
    <m/>
    <m/>
    <n v="24"/>
  </r>
  <r>
    <s v="Shiba Inu"/>
    <m/>
    <x v="5"/>
    <x v="0"/>
    <n v="10"/>
    <s v="Alert, Charming, Confident, Faithful, Fearless, Keen, Outgoing"/>
    <n v="900"/>
    <m/>
    <n v="4"/>
    <m/>
    <m/>
    <m/>
    <n v="45"/>
  </r>
  <r>
    <s v="Shih Tzu"/>
    <m/>
    <x v="0"/>
    <x v="0"/>
    <n v="6"/>
    <s v="Active, Courageous, Friendly, Gentle, Happy, Intelligent, Lively, Outgoing, Playful"/>
    <n v="1000"/>
    <n v="70"/>
    <n v="3"/>
    <m/>
    <m/>
    <n v="2"/>
    <n v="20"/>
  </r>
  <r>
    <s v="Siberian Husky"/>
    <m/>
    <x v="4"/>
    <x v="6"/>
    <n v="24"/>
    <s v="Alert, Friendly, Gentle, Intelligent, Outgoing"/>
    <n v="950"/>
    <n v="45"/>
    <n v="1"/>
    <m/>
    <m/>
    <n v="5"/>
    <n v="12"/>
  </r>
  <r>
    <s v="Silky Terrier"/>
    <m/>
    <x v="0"/>
    <x v="3"/>
    <n v="5"/>
    <s v="Alert, Friendly, Inquisitive, Joyful, Quick, Responsive, Intelligent"/>
    <n v="700"/>
    <n v="37"/>
    <n v="3"/>
    <m/>
    <m/>
    <m/>
    <n v="106"/>
  </r>
  <r>
    <s v="Skye Terrier"/>
    <m/>
    <x v="3"/>
    <x v="3"/>
    <n v="17"/>
    <s v="Loyal, Fearless, Friendly, Good-tempered, Intelligent"/>
    <n v="800"/>
    <n v="55"/>
    <n v="4"/>
    <m/>
    <m/>
    <m/>
    <n v="172"/>
  </r>
  <r>
    <s v="Sloughi"/>
    <m/>
    <x v="7"/>
    <x v="1"/>
    <n v="28"/>
    <s v="Alert, Faithful, Intelligent, Sensitive, Independent, Playful, Sweet"/>
    <n v="900"/>
    <m/>
    <n v="5"/>
    <m/>
    <m/>
    <m/>
    <n v="188"/>
  </r>
  <r>
    <s v="Smooth Fox Terrier"/>
    <m/>
    <x v="3"/>
    <x v="3"/>
    <n v="8"/>
    <s v="Active, Affectionate, Alert, Fearless, Intelligent, Playful"/>
    <n v="850"/>
    <n v="40"/>
    <n v="3"/>
    <m/>
    <m/>
    <m/>
    <n v="122"/>
  </r>
  <r>
    <s v="South Russian Ovtcharka"/>
    <m/>
    <x v="6"/>
    <x v="5"/>
    <n v="49"/>
    <s v="Active, Balanced, Courageous, Lively, Nervous"/>
    <n v="900"/>
    <m/>
    <n v="4"/>
    <m/>
    <m/>
    <m/>
    <m/>
  </r>
  <r>
    <s v="Spaniel"/>
    <m/>
    <x v="1"/>
    <x v="7"/>
    <n v="10"/>
    <s v="Even Tempered, Joyful, Merry, Outgoing, Intelligent, Sociable, Trusting"/>
    <n v="700"/>
    <n v="20"/>
    <n v="3"/>
    <m/>
    <m/>
    <m/>
    <n v="29"/>
  </r>
  <r>
    <s v="Spitz"/>
    <m/>
    <x v="5"/>
    <x v="6"/>
    <n v="8"/>
    <s v="Alert, Energetic, Friendly, Independent, Intelligent, Protective"/>
    <n v="700"/>
    <m/>
    <n v="4"/>
    <m/>
    <m/>
    <m/>
    <n v="118"/>
  </r>
  <r>
    <s v="Staffordshire Bull Terrier"/>
    <s v="Staffordshire Bullterrier"/>
    <x v="3"/>
    <x v="3"/>
    <n v="14"/>
    <s v="Affectionate, Bold, Courageous, Fearless, Intelligent, Reliable"/>
    <n v="1750"/>
    <n v="49"/>
    <n v="3"/>
    <m/>
    <n v="1"/>
    <m/>
    <n v="82"/>
  </r>
  <r>
    <s v="Sussex Spaniel"/>
    <m/>
    <x v="1"/>
    <x v="7"/>
    <n v="19"/>
    <s v="Calm, Cheerful, Companionable, Devoted, Friendly, Sociable"/>
    <n v="2500"/>
    <m/>
    <n v="3"/>
    <m/>
    <m/>
    <m/>
    <n v="161"/>
  </r>
  <r>
    <s v="Swedish Vallhund"/>
    <m/>
    <x v="6"/>
    <x v="5"/>
    <n v="13"/>
    <s v="Alert, Energetic, Fearless, Friendly, Watchful"/>
    <n v="800"/>
    <m/>
    <n v="4"/>
    <m/>
    <m/>
    <m/>
    <n v="149"/>
  </r>
  <r>
    <s v="Terrier"/>
    <m/>
    <x v="3"/>
    <x v="3"/>
    <n v="8"/>
    <s v="Affectionate, Alert, Courageous, Intelligent, Friendly, Hardy, Independent"/>
    <n v="1050"/>
    <n v="47"/>
    <n v="3"/>
    <m/>
    <m/>
    <m/>
    <n v="42"/>
  </r>
  <r>
    <s v="Thai Ridgeback"/>
    <m/>
    <x v="7"/>
    <x v="1"/>
    <n v="28"/>
    <s v="Familial, Independent, Loving, Loyal, Protective"/>
    <n v="700"/>
    <m/>
    <n v="2"/>
    <m/>
    <m/>
    <m/>
    <m/>
  </r>
  <r>
    <s v="Tibetan Mastiff"/>
    <m/>
    <x v="4"/>
    <x v="4"/>
    <n v="71"/>
    <s v="Aloof, Protective, Strong-willed, Stubborn, Courageous, Loyal"/>
    <n v="3000"/>
    <m/>
    <n v="6"/>
    <m/>
    <m/>
    <m/>
    <n v="153"/>
  </r>
  <r>
    <s v="Tibetan Spaniel"/>
    <m/>
    <x v="5"/>
    <x v="0"/>
    <n v="6"/>
    <s v="Intelligent, Assertive, Aloof, Happy, Independent, Willful"/>
    <n v="900"/>
    <n v="46"/>
    <n v="4"/>
    <m/>
    <m/>
    <m/>
    <n v="121"/>
  </r>
  <r>
    <s v="Tibetan Terrier"/>
    <m/>
    <x v="5"/>
    <x v="0"/>
    <n v="10"/>
    <s v="Affectionate, Amiable, Energetic, Gentle, Reserved, Sensitive, Intelligent"/>
    <n v="1600"/>
    <n v="62"/>
    <n v="3"/>
    <m/>
    <m/>
    <m/>
    <n v="101"/>
  </r>
  <r>
    <s v="Tosa Inu"/>
    <m/>
    <x v="4"/>
    <x v="4"/>
    <n v="65"/>
    <s v="Aggressive, Brave, Fearless, Intelligent, Sensitive, Suspicious"/>
    <n v="700"/>
    <m/>
    <n v="6"/>
    <m/>
    <n v="1"/>
    <m/>
    <m/>
  </r>
  <r>
    <s v="Toy Fox Terrier"/>
    <s v="Toy Terrier"/>
    <x v="0"/>
    <x v="3"/>
    <n v="2"/>
    <s v="Alert, Friendly, Intelligent, Loyal, Playful, Spirited"/>
    <n v="500"/>
    <m/>
    <n v="2"/>
    <m/>
    <m/>
    <m/>
    <n v="112"/>
  </r>
  <r>
    <s v="Treeing Walker Coonhound"/>
    <s v="Walker Hound"/>
    <x v="7"/>
    <x v="8"/>
    <n v="28"/>
    <s v="Affectionate, Clever, Confident, Loving, Trainable"/>
    <n v="500"/>
    <m/>
    <n v="3"/>
    <m/>
    <m/>
    <m/>
    <n v="131"/>
  </r>
  <r>
    <s v="Vizsla"/>
    <m/>
    <x v="1"/>
    <x v="7"/>
    <n v="21"/>
    <s v="Affectionate, Cheerful, Energetic, Gentle, Intelligent, Playful, Protective, Quiet"/>
    <n v="1000"/>
    <m/>
    <n v="3"/>
    <m/>
    <m/>
    <m/>
    <n v="30"/>
  </r>
  <r>
    <s v="Weimaraner"/>
    <m/>
    <x v="1"/>
    <x v="7"/>
    <n v="29"/>
    <s v="Alert, Aloof, Energetic, Fast, Intelligent, Powerful, Steady, Stubborn, Social"/>
    <n v="1750"/>
    <n v="21"/>
    <n v="3"/>
    <m/>
    <m/>
    <m/>
    <n v="34"/>
  </r>
  <r>
    <s v="Welsh Corgi"/>
    <m/>
    <x v="6"/>
    <x v="5"/>
    <n v="13"/>
    <s v="Active, Affectionate, Alert, Companionable, Devoted, Gentle, Intelligent"/>
    <n v="1100"/>
    <n v="26"/>
    <n v="4"/>
    <m/>
    <m/>
    <m/>
    <n v="68"/>
  </r>
  <r>
    <s v="Cardigan"/>
    <m/>
    <x v="6"/>
    <x v="5"/>
    <n v="16"/>
    <s v="Active, Affectionate, Alert, Companionable, Devoted, Gentle, Intelligent"/>
    <n v="1100"/>
    <n v="26"/>
    <n v="4"/>
    <m/>
    <m/>
    <m/>
    <n v="68"/>
  </r>
  <r>
    <s v="Pembroke"/>
    <m/>
    <x v="6"/>
    <x v="5"/>
    <n v="12"/>
    <s v="Active, Affectionate, Alert, Companionable, Devoted, Gentle, Intelligent"/>
    <n v="1100"/>
    <n v="26"/>
    <n v="4"/>
    <m/>
    <m/>
    <m/>
    <n v="68"/>
  </r>
  <r>
    <s v="Welsh Springer Spaniel"/>
    <m/>
    <x v="1"/>
    <x v="7"/>
    <n v="18"/>
    <s v="Affectionate, Loyal, Active, Friendly, Playful, Stubborn, Intelligent"/>
    <n v="1300"/>
    <n v="31"/>
    <n v="4"/>
    <m/>
    <m/>
    <m/>
    <n v="133"/>
  </r>
  <r>
    <s v="Welsh Terrier"/>
    <m/>
    <x v="3"/>
    <x v="3"/>
    <n v="9"/>
    <s v="Alert, Friendly, Intelligent, Spirited, Independent, Loving"/>
    <n v="1000"/>
    <n v="53"/>
    <n v="3"/>
    <m/>
    <m/>
    <m/>
    <n v="109"/>
  </r>
  <r>
    <s v="West Highland White Terrier Westie"/>
    <s v="West Highland White Terrier"/>
    <x v="3"/>
    <x v="3"/>
    <n v="8"/>
    <s v="Affectionate, Alert, Courageous, Intelligent, Friendly, Hardy, Independent"/>
    <n v="1050"/>
    <n v="47"/>
    <n v="3"/>
    <m/>
    <m/>
    <m/>
    <n v="42"/>
  </r>
  <r>
    <s v="Wheaten Terrier"/>
    <s v="Soft Coated Wheaten Terrier"/>
    <x v="3"/>
    <x v="3"/>
    <n v="18"/>
    <s v="Affectionate, Energetic, Faithful, Intelligent, Playful, Spirited"/>
    <n v="900"/>
    <n v="40"/>
    <n v="4"/>
    <m/>
    <m/>
    <m/>
    <n v="49"/>
  </r>
  <r>
    <s v="Whippet"/>
    <m/>
    <x v="7"/>
    <x v="1"/>
    <n v="16"/>
    <s v="Affectionate, Friendly, Gentle, Intelligent, Lively, Quiet"/>
    <n v="1000"/>
    <n v="51"/>
    <n v="3"/>
    <m/>
    <m/>
    <m/>
    <n v="61"/>
  </r>
  <r>
    <s v="White German Shepherd"/>
    <m/>
    <x v="6"/>
    <x v="5"/>
    <n v="35"/>
    <s v="Alert, Confident, Courageous, Curious, Intelligent, Loyal, Obedient, Watchful"/>
    <n v="1400"/>
    <n v="3"/>
    <n v="6"/>
    <m/>
    <m/>
    <m/>
    <n v="2"/>
  </r>
  <r>
    <s v="Wire Fox Terrier"/>
    <s v="Wire Haired Fox Terrier"/>
    <x v="3"/>
    <x v="3"/>
    <n v="7"/>
    <s v="Alert, Bold, Fearless, Friendly, Keen, Quick, Intelligent"/>
    <n v="900"/>
    <n v="51"/>
    <n v="3"/>
    <m/>
    <m/>
    <m/>
    <n v="99"/>
  </r>
  <r>
    <s v="Wire-haired Pointing Griffon"/>
    <m/>
    <x v="1"/>
    <x v="7"/>
    <n v="25"/>
    <s v="Gentle, Loyal, Proud, Trainable, Vigilant, Intelligent"/>
    <n v="700"/>
    <n v="46"/>
    <n v="5"/>
    <m/>
    <m/>
    <m/>
    <n v="65"/>
  </r>
  <r>
    <s v="Wirehaired Terrier"/>
    <m/>
    <x v="3"/>
    <x v="3"/>
    <n v="7"/>
    <s v="Alert, Bold, Fearless, Friendly, Keen, Quick, Intelligent"/>
    <n v="900"/>
    <n v="51"/>
    <n v="3"/>
    <m/>
    <m/>
    <m/>
    <n v="99"/>
  </r>
  <r>
    <s v="Xoloitzcuintle/Mexican Hairless"/>
    <s v="Mexican Hairless"/>
    <x v="5"/>
    <x v="1"/>
    <n v="11"/>
    <s v="Aleret, Calm, Cheerful, Companionable, Loyal, Protective"/>
    <n v="700"/>
    <m/>
    <n v="3"/>
    <m/>
    <m/>
    <m/>
    <n v="143"/>
  </r>
  <r>
    <s v="Yellow Labrador Retriever"/>
    <m/>
    <x v="1"/>
    <x v="7"/>
    <n v="32"/>
    <s v="Affectionate, Alert, Cheerful, Energetic, Friendly, Gentle, Intelligent, Loving, Loyal, Outgoing, Playful, Responsive, Social"/>
    <n v="1500"/>
    <n v="7"/>
    <n v="3"/>
    <m/>
    <m/>
    <m/>
    <n v="1"/>
  </r>
  <r>
    <s v="Yorkshire Terrier Yorkie"/>
    <s v="Yorkshire Terrier"/>
    <x v="0"/>
    <x v="0"/>
    <n v="3"/>
    <s v="Alert, Courageous, Energetic, Independent, Intelligent, Loyal, Playful"/>
    <n v="800"/>
    <n v="27"/>
    <n v="3"/>
    <m/>
    <m/>
    <m/>
    <n v="9"/>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6">
  <r>
    <x v="0"/>
    <m/>
    <x v="0"/>
    <x v="0"/>
    <n v="4"/>
    <x v="0"/>
    <n v="1050"/>
    <m/>
    <n v="7"/>
    <n v="860.60606060606062"/>
  </r>
  <r>
    <x v="1"/>
    <m/>
    <x v="0"/>
    <x v="1"/>
    <n v="4"/>
    <x v="1"/>
    <n v="1400"/>
    <m/>
    <n v="26"/>
    <m/>
  </r>
  <r>
    <x v="2"/>
    <m/>
    <x v="0"/>
    <x v="0"/>
    <n v="6"/>
    <x v="2"/>
    <n v="900"/>
    <n v="5"/>
    <n v="6"/>
    <m/>
  </r>
  <r>
    <x v="3"/>
    <m/>
    <x v="0"/>
    <x v="1"/>
    <n v="6"/>
    <x v="3"/>
    <n v="1000"/>
    <m/>
    <n v="41"/>
    <m/>
  </r>
  <r>
    <x v="4"/>
    <m/>
    <x v="0"/>
    <x v="0"/>
    <n v="6"/>
    <x v="4"/>
    <n v="1600"/>
    <m/>
    <m/>
    <m/>
  </r>
  <r>
    <x v="5"/>
    <m/>
    <x v="1"/>
    <x v="2"/>
    <n v="4"/>
    <x v="5"/>
    <n v="1300"/>
    <m/>
    <n v="31"/>
    <m/>
  </r>
  <r>
    <x v="6"/>
    <m/>
    <x v="1"/>
    <x v="1"/>
    <n v="6"/>
    <x v="6"/>
    <n v="1250"/>
    <n v="8"/>
    <m/>
    <m/>
  </r>
  <r>
    <x v="7"/>
    <m/>
    <x v="0"/>
    <x v="2"/>
    <n v="5"/>
    <x v="7"/>
    <n v="850"/>
    <m/>
    <n v="15"/>
    <m/>
  </r>
  <r>
    <x v="8"/>
    <m/>
    <x v="0"/>
    <x v="1"/>
    <n v="6"/>
    <x v="8"/>
    <n v="800"/>
    <m/>
    <n v="36"/>
    <m/>
  </r>
  <r>
    <x v="9"/>
    <m/>
    <x v="0"/>
    <x v="0"/>
    <n v="4"/>
    <x v="9"/>
    <n v="500"/>
    <m/>
    <n v="34"/>
    <m/>
  </r>
  <r>
    <x v="10"/>
    <m/>
    <x v="0"/>
    <x v="0"/>
    <n v="7"/>
    <x v="10"/>
    <n v="1750"/>
    <n v="6"/>
    <n v="5"/>
    <m/>
  </r>
  <r>
    <x v="11"/>
    <m/>
    <x v="0"/>
    <x v="0"/>
    <n v="5"/>
    <x v="11"/>
    <n v="1250"/>
    <n v="4"/>
    <n v="16"/>
    <m/>
  </r>
  <r>
    <x v="12"/>
    <m/>
    <x v="0"/>
    <x v="2"/>
    <n v="5"/>
    <x v="12"/>
    <n v="600"/>
    <m/>
    <n v="38"/>
    <m/>
  </r>
  <r>
    <x v="13"/>
    <m/>
    <x v="2"/>
    <x v="0"/>
    <n v="6"/>
    <x v="2"/>
    <n v="100"/>
    <m/>
    <m/>
    <m/>
  </r>
  <r>
    <x v="14"/>
    <m/>
    <x v="0"/>
    <x v="3"/>
    <n v="5"/>
    <x v="13"/>
    <n v="1450"/>
    <m/>
    <n v="8"/>
    <m/>
  </r>
  <r>
    <x v="15"/>
    <m/>
    <x v="0"/>
    <x v="0"/>
    <n v="6"/>
    <x v="14"/>
    <n v="1250"/>
    <m/>
    <n v="27"/>
    <m/>
  </r>
  <r>
    <x v="16"/>
    <m/>
    <x v="1"/>
    <x v="0"/>
    <n v="5"/>
    <x v="15"/>
    <n v="1500"/>
    <m/>
    <m/>
    <m/>
  </r>
  <r>
    <x v="17"/>
    <m/>
    <x v="3"/>
    <x v="0"/>
    <n v="1"/>
    <x v="16"/>
    <n v="200"/>
    <m/>
    <m/>
    <m/>
  </r>
  <r>
    <x v="18"/>
    <m/>
    <x v="0"/>
    <x v="0"/>
    <n v="3"/>
    <x v="17"/>
    <n v="1000"/>
    <m/>
    <n v="11"/>
    <m/>
  </r>
  <r>
    <x v="19"/>
    <m/>
    <x v="0"/>
    <x v="2"/>
    <n v="5"/>
    <x v="18"/>
    <n v="400"/>
    <m/>
    <m/>
    <m/>
  </r>
  <r>
    <x v="20"/>
    <m/>
    <x v="0"/>
    <x v="0"/>
    <n v="3"/>
    <x v="19"/>
    <n v="800"/>
    <m/>
    <n v="12"/>
    <m/>
  </r>
  <r>
    <x v="21"/>
    <m/>
    <x v="2"/>
    <x v="0"/>
    <n v="6"/>
    <x v="2"/>
    <n v="100"/>
    <m/>
    <m/>
    <m/>
  </r>
  <r>
    <x v="22"/>
    <m/>
    <x v="2"/>
    <x v="0"/>
    <n v="6"/>
    <x v="2"/>
    <n v="100"/>
    <m/>
    <m/>
    <m/>
  </r>
  <r>
    <x v="23"/>
    <m/>
    <x v="2"/>
    <x v="2"/>
    <n v="6"/>
    <x v="2"/>
    <n v="100"/>
    <m/>
    <m/>
    <m/>
  </r>
  <r>
    <x v="24"/>
    <m/>
    <x v="2"/>
    <x v="1"/>
    <n v="6"/>
    <x v="2"/>
    <n v="100"/>
    <m/>
    <m/>
    <m/>
  </r>
  <r>
    <x v="25"/>
    <m/>
    <x v="2"/>
    <x v="0"/>
    <n v="6"/>
    <x v="2"/>
    <n v="100"/>
    <m/>
    <m/>
    <m/>
  </r>
  <r>
    <x v="26"/>
    <m/>
    <x v="0"/>
    <x v="1"/>
    <n v="5"/>
    <x v="20"/>
    <n v="800"/>
    <m/>
    <n v="20"/>
    <m/>
  </r>
  <r>
    <x v="27"/>
    <m/>
    <x v="0"/>
    <x v="0"/>
    <n v="5"/>
    <x v="21"/>
    <n v="1750"/>
    <n v="2"/>
    <n v="1"/>
    <m/>
  </r>
  <r>
    <x v="28"/>
    <m/>
    <x v="0"/>
    <x v="1"/>
    <n v="5"/>
    <x v="22"/>
    <n v="2000"/>
    <m/>
    <m/>
    <m/>
  </r>
  <r>
    <x v="29"/>
    <m/>
    <x v="0"/>
    <x v="1"/>
    <n v="4"/>
    <x v="23"/>
    <n v="900"/>
    <m/>
    <n v="35"/>
    <m/>
  </r>
  <r>
    <x v="30"/>
    <m/>
    <x v="0"/>
    <x v="2"/>
    <n v="6"/>
    <x v="24"/>
    <n v="800"/>
    <m/>
    <m/>
    <m/>
  </r>
  <r>
    <x v="31"/>
    <m/>
    <x v="0"/>
    <x v="2"/>
    <n v="4"/>
    <x v="25"/>
    <n v="800"/>
    <m/>
    <n v="24"/>
    <m/>
  </r>
  <r>
    <x v="32"/>
    <m/>
    <x v="1"/>
    <x v="1"/>
    <n v="4"/>
    <x v="26"/>
    <n v="1200"/>
    <m/>
    <m/>
    <m/>
  </r>
  <r>
    <x v="33"/>
    <m/>
    <x v="0"/>
    <x v="2"/>
    <n v="4"/>
    <x v="27"/>
    <n v="600"/>
    <m/>
    <n v="40"/>
    <m/>
  </r>
  <r>
    <x v="34"/>
    <m/>
    <x v="0"/>
    <x v="2"/>
    <n v="4"/>
    <x v="28"/>
    <n v="500"/>
    <m/>
    <n v="39"/>
    <m/>
  </r>
  <r>
    <x v="35"/>
    <m/>
    <x v="0"/>
    <x v="2"/>
    <n v="7"/>
    <x v="29"/>
    <n v="1600"/>
    <n v="1"/>
    <n v="3"/>
    <m/>
  </r>
  <r>
    <x v="36"/>
    <m/>
    <x v="0"/>
    <x v="0"/>
    <n v="5"/>
    <x v="30"/>
    <n v="500"/>
    <m/>
    <n v="23"/>
    <m/>
  </r>
  <r>
    <x v="37"/>
    <m/>
    <x v="0"/>
    <x v="1"/>
    <n v="3"/>
    <x v="31"/>
    <n v="1500"/>
    <m/>
    <m/>
    <m/>
  </r>
  <r>
    <x v="38"/>
    <m/>
    <x v="0"/>
    <x v="2"/>
    <n v="4"/>
    <x v="32"/>
    <n v="500"/>
    <m/>
    <m/>
    <m/>
  </r>
  <r>
    <x v="39"/>
    <m/>
    <x v="1"/>
    <x v="2"/>
    <n v="6"/>
    <x v="33"/>
    <n v="1000"/>
    <n v="9"/>
    <n v="14"/>
    <m/>
  </r>
  <r>
    <x v="40"/>
    <m/>
    <x v="1"/>
    <x v="0"/>
    <n v="6"/>
    <x v="34"/>
    <n v="850"/>
    <m/>
    <n v="21"/>
    <m/>
  </r>
  <r>
    <x v="41"/>
    <m/>
    <x v="0"/>
    <x v="2"/>
    <n v="4"/>
    <x v="35"/>
    <n v="1150"/>
    <m/>
    <n v="13"/>
    <m/>
  </r>
  <r>
    <x v="42"/>
    <m/>
    <x v="0"/>
    <x v="0"/>
    <n v="4"/>
    <x v="35"/>
    <n v="1150"/>
    <m/>
    <n v="13"/>
    <m/>
  </r>
  <r>
    <x v="43"/>
    <m/>
    <x v="0"/>
    <x v="1"/>
    <n v="4"/>
    <x v="35"/>
    <n v="1150"/>
    <m/>
    <n v="13"/>
    <m/>
  </r>
  <r>
    <x v="44"/>
    <m/>
    <x v="0"/>
    <x v="2"/>
    <n v="6"/>
    <x v="36"/>
    <n v="1250"/>
    <n v="3"/>
    <n v="2"/>
    <m/>
  </r>
  <r>
    <x v="45"/>
    <m/>
    <x v="0"/>
    <x v="1"/>
    <n v="6"/>
    <x v="37"/>
    <n v="700"/>
    <m/>
    <m/>
    <m/>
  </r>
  <r>
    <x v="46"/>
    <m/>
    <x v="0"/>
    <x v="1"/>
    <n v="7"/>
    <x v="38"/>
    <n v="1000"/>
    <m/>
    <n v="32"/>
    <m/>
  </r>
  <r>
    <x v="47"/>
    <m/>
    <x v="0"/>
    <x v="2"/>
    <n v="7"/>
    <x v="39"/>
    <n v="1000"/>
    <n v="7"/>
    <n v="4"/>
    <m/>
  </r>
  <r>
    <x v="48"/>
    <m/>
    <x v="0"/>
    <x v="0"/>
    <n v="4"/>
    <x v="40"/>
    <n v="700"/>
    <m/>
    <n v="19"/>
    <m/>
  </r>
  <r>
    <x v="49"/>
    <m/>
    <x v="1"/>
    <x v="0"/>
    <n v="4"/>
    <x v="41"/>
    <n v="1250"/>
    <n v="10"/>
    <n v="10"/>
    <m/>
  </r>
  <r>
    <x v="50"/>
    <m/>
    <x v="0"/>
    <x v="2"/>
    <n v="6"/>
    <x v="42"/>
    <n v="1150"/>
    <m/>
    <n v="25"/>
    <m/>
  </r>
  <r>
    <x v="51"/>
    <m/>
    <x v="0"/>
    <x v="0"/>
    <n v="6"/>
    <x v="4"/>
    <n v="500"/>
    <m/>
    <n v="9"/>
    <m/>
  </r>
  <r>
    <x v="52"/>
    <m/>
    <x v="1"/>
    <x v="2"/>
    <n v="6"/>
    <x v="43"/>
    <n v="1000"/>
    <m/>
    <m/>
    <m/>
  </r>
  <r>
    <x v="53"/>
    <m/>
    <x v="2"/>
    <x v="0"/>
    <n v="6"/>
    <x v="2"/>
    <n v="100"/>
    <m/>
    <m/>
    <m/>
  </r>
  <r>
    <x v="54"/>
    <m/>
    <x v="0"/>
    <x v="0"/>
    <n v="3"/>
    <x v="44"/>
    <n v="1150"/>
    <m/>
    <n v="22"/>
    <m/>
  </r>
  <r>
    <x v="55"/>
    <m/>
    <x v="0"/>
    <x v="0"/>
    <n v="5"/>
    <x v="45"/>
    <n v="800"/>
    <m/>
    <m/>
    <m/>
  </r>
  <r>
    <x v="56"/>
    <m/>
    <x v="1"/>
    <x v="2"/>
    <n v="5"/>
    <x v="46"/>
    <n v="1250"/>
    <m/>
    <n v="28"/>
    <m/>
  </r>
  <r>
    <x v="57"/>
    <s v="Sphynx"/>
    <x v="0"/>
    <x v="3"/>
    <n v="5"/>
    <x v="13"/>
    <n v="1450"/>
    <m/>
    <n v="8"/>
    <m/>
  </r>
  <r>
    <x v="58"/>
    <m/>
    <x v="2"/>
    <x v="0"/>
    <n v="6"/>
    <x v="2"/>
    <n v="100"/>
    <m/>
    <m/>
    <m/>
  </r>
  <r>
    <x v="59"/>
    <m/>
    <x v="0"/>
    <x v="0"/>
    <n v="6"/>
    <x v="47"/>
    <n v="900"/>
    <m/>
    <m/>
    <m/>
  </r>
  <r>
    <x v="60"/>
    <m/>
    <x v="0"/>
    <x v="1"/>
    <n v="5"/>
    <x v="48"/>
    <n v="800"/>
    <m/>
    <n v="18"/>
    <m/>
  </r>
  <r>
    <x v="61"/>
    <m/>
    <x v="2"/>
    <x v="0"/>
    <n v="6"/>
    <x v="2"/>
    <n v="100"/>
    <m/>
    <m/>
    <m/>
  </r>
  <r>
    <x v="62"/>
    <m/>
    <x v="2"/>
    <x v="0"/>
    <n v="6"/>
    <x v="2"/>
    <n v="100"/>
    <m/>
    <m/>
    <m/>
  </r>
  <r>
    <x v="63"/>
    <m/>
    <x v="1"/>
    <x v="2"/>
    <n v="4"/>
    <x v="49"/>
    <n v="700"/>
    <m/>
    <n v="29"/>
    <m/>
  </r>
  <r>
    <x v="64"/>
    <m/>
    <x v="1"/>
    <x v="2"/>
    <n v="6"/>
    <x v="50"/>
    <n v="500"/>
    <m/>
    <n v="37"/>
    <m/>
  </r>
  <r>
    <x v="65"/>
    <m/>
    <x v="2"/>
    <x v="0"/>
    <n v="6"/>
    <x v="2"/>
    <n v="100"/>
    <m/>
    <m/>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n v="26"/>
    <x v="0"/>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n v="71"/>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4A7CFAA-1E81-3D40-9E92-7AFC6C551057}" name="PivotTable9"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H2:I7" firstHeaderRow="1" firstDataRow="1" firstDataCol="1"/>
  <pivotFields count="10">
    <pivotField showAll="0">
      <items count="6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t="default"/>
      </items>
    </pivotField>
    <pivotField showAll="0"/>
    <pivotField axis="axisRow" dataField="1" showAll="0">
      <items count="5">
        <item x="2"/>
        <item x="0"/>
        <item x="1"/>
        <item x="3"/>
        <item t="default"/>
      </items>
    </pivotField>
    <pivotField showAll="0"/>
    <pivotField showAll="0"/>
    <pivotField showAll="0"/>
    <pivotField showAll="0"/>
    <pivotField showAll="0"/>
    <pivotField showAll="0"/>
    <pivotField showAll="0"/>
  </pivotFields>
  <rowFields count="1">
    <field x="2"/>
  </rowFields>
  <rowItems count="5">
    <i>
      <x/>
    </i>
    <i>
      <x v="1"/>
    </i>
    <i>
      <x v="2"/>
    </i>
    <i>
      <x v="3"/>
    </i>
    <i t="grand">
      <x/>
    </i>
  </rowItems>
  <colItems count="1">
    <i/>
  </colItems>
  <dataFields count="1">
    <dataField name="Count of LapCat" fld="2"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282DF0B-D3DA-FC40-A5CD-6FAE50A78B41}" name="PivotTable10"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O1:Q3" firstHeaderRow="0" firstDataRow="1" firstDataCol="1"/>
  <pivotFields count="2">
    <pivotField dataField="1" showAll="0"/>
    <pivotField axis="axisRow" dataField="1" showAll="0">
      <items count="2">
        <item x="0"/>
        <item t="default"/>
      </items>
    </pivotField>
  </pivotFields>
  <rowFields count="1">
    <field x="1"/>
  </rowFields>
  <rowItems count="2">
    <i>
      <x/>
    </i>
    <i t="grand">
      <x/>
    </i>
  </rowItems>
  <colFields count="1">
    <field x="-2"/>
  </colFields>
  <colItems count="2">
    <i>
      <x/>
    </i>
    <i i="1">
      <x v="1"/>
    </i>
  </colItems>
  <dataFields count="2">
    <dataField name="Sum of CAT-WITH" fld="0" baseField="0" baseItem="0"/>
    <dataField name="Sum of CAT-WITHOUT" fld="1" baseField="0" baseItem="0"/>
  </dataField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B390020-EB59-674F-8DE0-3011E8A6EA0C}" name="PivotTable7"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2:B7" firstHeaderRow="1" firstDataRow="1" firstDataCol="1"/>
  <pivotFields count="10">
    <pivotField showAll="0"/>
    <pivotField showAll="0"/>
    <pivotField showAll="0"/>
    <pivotField axis="axisRow" dataField="1" showAll="0">
      <items count="5">
        <item x="3"/>
        <item x="2"/>
        <item x="1"/>
        <item x="0"/>
        <item t="default"/>
      </items>
    </pivotField>
    <pivotField showAll="0"/>
    <pivotField showAll="0"/>
    <pivotField showAll="0"/>
    <pivotField showAll="0"/>
    <pivotField showAll="0"/>
    <pivotField showAll="0"/>
  </pivotFields>
  <rowFields count="1">
    <field x="3"/>
  </rowFields>
  <rowItems count="5">
    <i>
      <x/>
    </i>
    <i>
      <x v="1"/>
    </i>
    <i>
      <x v="2"/>
    </i>
    <i>
      <x v="3"/>
    </i>
    <i t="grand">
      <x/>
    </i>
  </rowItems>
  <colItems count="1">
    <i/>
  </colItems>
  <dataFields count="1">
    <dataField name="Count of Fur" fld="3"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C5E09B8-7441-4C44-9736-CE434E7FAD13}" name="PivotTable1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1:B13" firstHeaderRow="1" firstDataRow="1" firstDataCol="1"/>
  <pivotFields count="13">
    <pivotField showAll="0"/>
    <pivotField showAll="0"/>
    <pivotField showAll="0"/>
    <pivotField axis="axisRow" dataField="1" showAll="0">
      <items count="12">
        <item x="0"/>
        <item x="4"/>
        <item x="7"/>
        <item x="10"/>
        <item x="5"/>
        <item x="6"/>
        <item x="8"/>
        <item x="1"/>
        <item x="9"/>
        <item x="3"/>
        <item x="2"/>
        <item t="default"/>
      </items>
    </pivotField>
    <pivotField showAll="0"/>
    <pivotField showAll="0"/>
    <pivotField showAll="0"/>
    <pivotField showAll="0"/>
    <pivotField showAll="0"/>
    <pivotField showAll="0"/>
    <pivotField showAll="0"/>
    <pivotField showAll="0"/>
    <pivotField showAll="0"/>
  </pivotFields>
  <rowFields count="1">
    <field x="3"/>
  </rowFields>
  <rowItems count="12">
    <i>
      <x/>
    </i>
    <i>
      <x v="1"/>
    </i>
    <i>
      <x v="2"/>
    </i>
    <i>
      <x v="3"/>
    </i>
    <i>
      <x v="4"/>
    </i>
    <i>
      <x v="5"/>
    </i>
    <i>
      <x v="6"/>
    </i>
    <i>
      <x v="7"/>
    </i>
    <i>
      <x v="8"/>
    </i>
    <i>
      <x v="9"/>
    </i>
    <i>
      <x v="10"/>
    </i>
    <i t="grand">
      <x/>
    </i>
  </rowItems>
  <colItems count="1">
    <i/>
  </colItems>
  <dataFields count="1">
    <dataField name="Count of Group2" fld="3"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6A1CC46-AF55-3946-8058-3F566A3EC9FF}" name="PivotTable12"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O1:Q3" firstHeaderRow="0" firstDataRow="1" firstDataCol="1"/>
  <pivotFields count="2">
    <pivotField dataField="1" showAll="0"/>
    <pivotField axis="axisRow" dataField="1" showAll="0">
      <items count="2">
        <item x="0"/>
        <item t="default"/>
      </items>
    </pivotField>
  </pivotFields>
  <rowFields count="1">
    <field x="1"/>
  </rowFields>
  <rowItems count="2">
    <i>
      <x/>
    </i>
    <i t="grand">
      <x/>
    </i>
  </rowItems>
  <colFields count="1">
    <field x="-2"/>
  </colFields>
  <colItems count="2">
    <i>
      <x/>
    </i>
    <i i="1">
      <x v="1"/>
    </i>
  </colItems>
  <dataFields count="2">
    <dataField name="Sum of DOG-WITH" fld="0" baseField="0" baseItem="0"/>
    <dataField name="Sum of DOG-WITHOUT" fld="1" baseField="0" baseItem="0"/>
  </dataField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BD2CA8A-B359-5F4B-B299-E7140FCDB94F}" name="PivotTable1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I1:J11" firstHeaderRow="1" firstDataRow="1" firstDataCol="1"/>
  <pivotFields count="13">
    <pivotField showAll="0"/>
    <pivotField showAll="0"/>
    <pivotField axis="axisRow" dataField="1" showAll="0">
      <items count="10">
        <item x="6"/>
        <item x="7"/>
        <item x="5"/>
        <item x="8"/>
        <item x="1"/>
        <item x="3"/>
        <item x="0"/>
        <item x="4"/>
        <item x="2"/>
        <item t="default"/>
      </items>
    </pivotField>
    <pivotField showAll="0"/>
    <pivotField showAll="0"/>
    <pivotField showAll="0"/>
    <pivotField showAll="0"/>
    <pivotField showAll="0"/>
    <pivotField showAll="0"/>
    <pivotField showAll="0"/>
    <pivotField showAll="0"/>
    <pivotField showAll="0"/>
    <pivotField showAll="0"/>
  </pivotFields>
  <rowFields count="1">
    <field x="2"/>
  </rowFields>
  <rowItems count="10">
    <i>
      <x/>
    </i>
    <i>
      <x v="1"/>
    </i>
    <i>
      <x v="2"/>
    </i>
    <i>
      <x v="3"/>
    </i>
    <i>
      <x v="4"/>
    </i>
    <i>
      <x v="5"/>
    </i>
    <i>
      <x v="6"/>
    </i>
    <i>
      <x v="7"/>
    </i>
    <i>
      <x v="8"/>
    </i>
    <i t="grand">
      <x/>
    </i>
  </rowItems>
  <colItems count="1">
    <i/>
  </colItems>
  <dataFields count="1">
    <dataField name="Count of Group1" fld="2"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reedName" xr10:uid="{7A70CBFC-6E08-1A49-943F-CB34190FD7E0}" sourceName="BreedName">
  <pivotTables>
    <pivotTable tabId="4" name="PivotTable9"/>
  </pivotTables>
  <data>
    <tabular pivotCacheId="1588481015">
      <items count="66">
        <i x="0" s="1"/>
        <i x="1" s="1"/>
        <i x="2" s="1"/>
        <i x="3" s="1"/>
        <i x="4" s="1"/>
        <i x="5" s="1"/>
        <i x="6" s="1"/>
        <i x="7" s="1"/>
        <i x="8" s="1"/>
        <i x="9" s="1"/>
        <i x="10" s="1"/>
        <i x="11" s="1"/>
        <i x="12" s="1"/>
        <i x="13" s="1"/>
        <i x="14" s="1"/>
        <i x="15" s="1"/>
        <i x="16" s="1"/>
        <i x="17" s="1"/>
        <i x="18" s="1"/>
        <i x="19" s="1"/>
        <i x="20" s="1"/>
        <i x="21" s="1"/>
        <i x="22" s="1"/>
        <i x="23" s="1"/>
        <i x="24" s="1"/>
        <i x="25" s="1"/>
        <i x="26" s="1"/>
        <i x="27" s="1"/>
        <i x="28" s="1"/>
        <i x="29" s="1"/>
        <i x="30" s="1"/>
        <i x="31" s="1"/>
        <i x="32" s="1"/>
        <i x="33" s="1"/>
        <i x="34" s="1"/>
        <i x="35" s="1"/>
        <i x="36" s="1"/>
        <i x="37" s="1"/>
        <i x="38" s="1"/>
        <i x="39" s="1"/>
        <i x="40" s="1"/>
        <i x="41" s="1"/>
        <i x="42" s="1"/>
        <i x="43" s="1"/>
        <i x="44" s="1"/>
        <i x="45" s="1"/>
        <i x="46" s="1"/>
        <i x="47" s="1"/>
        <i x="48" s="1"/>
        <i x="49" s="1"/>
        <i x="50" s="1"/>
        <i x="51" s="1"/>
        <i x="52" s="1"/>
        <i x="53" s="1"/>
        <i x="54" s="1"/>
        <i x="55" s="1"/>
        <i x="56" s="1"/>
        <i x="57" s="1"/>
        <i x="58" s="1"/>
        <i x="59" s="1"/>
        <i x="60" s="1"/>
        <i x="61" s="1"/>
        <i x="62" s="1"/>
        <i x="63" s="1"/>
        <i x="64" s="1"/>
        <i x="65"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BreedName" xr10:uid="{DD2F1AF2-DD50-144C-B089-4AD0F94324F4}" cache="Slicer_BreedName" caption="BreedName" startItem="25" rowHeight="251883"/>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microsoft.com/office/2007/relationships/slicer" Target="../slicers/slicer1.xml"/><Relationship Id="rId4"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3" Type="http://schemas.openxmlformats.org/officeDocument/2006/relationships/pivotTable" Target="../pivotTables/pivotTable6.xml"/><Relationship Id="rId2" Type="http://schemas.openxmlformats.org/officeDocument/2006/relationships/pivotTable" Target="../pivotTables/pivotTable5.xml"/><Relationship Id="rId1" Type="http://schemas.openxmlformats.org/officeDocument/2006/relationships/pivotTable" Target="../pivotTables/pivotTable4.xml"/><Relationship Id="rId4"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2E4A57-67E3-3949-9016-E67D39C5C23A}">
  <dimension ref="A1:M68"/>
  <sheetViews>
    <sheetView topLeftCell="A18" workbookViewId="0">
      <selection activeCell="K38" sqref="K38"/>
    </sheetView>
  </sheetViews>
  <sheetFormatPr baseColWidth="10" defaultRowHeight="16" x14ac:dyDescent="0.2"/>
  <cols>
    <col min="1" max="1" width="32.33203125" customWidth="1"/>
    <col min="2" max="2" width="20.33203125" customWidth="1"/>
    <col min="6" max="6" width="62.83203125" customWidth="1"/>
    <col min="7" max="7" width="16.5" customWidth="1"/>
    <col min="8" max="9" width="19.83203125" customWidth="1"/>
    <col min="12" max="12" width="17" customWidth="1"/>
  </cols>
  <sheetData>
    <row r="1" spans="1:13" x14ac:dyDescent="0.2">
      <c r="A1" s="1" t="s">
        <v>0</v>
      </c>
      <c r="B1" s="1" t="s">
        <v>1</v>
      </c>
      <c r="C1" s="1" t="s">
        <v>2</v>
      </c>
      <c r="D1" s="1" t="s">
        <v>3</v>
      </c>
      <c r="E1" s="1" t="s">
        <v>4</v>
      </c>
      <c r="F1" s="1" t="s">
        <v>5</v>
      </c>
      <c r="G1" s="1" t="s">
        <v>6</v>
      </c>
      <c r="H1" s="1" t="s">
        <v>7</v>
      </c>
      <c r="I1" s="1" t="s">
        <v>8</v>
      </c>
      <c r="J1" s="1" t="s">
        <v>657</v>
      </c>
      <c r="K1" s="1" t="s">
        <v>678</v>
      </c>
      <c r="M1" s="1"/>
    </row>
    <row r="2" spans="1:13" x14ac:dyDescent="0.2">
      <c r="A2" s="1" t="s">
        <v>9</v>
      </c>
      <c r="B2" s="1"/>
      <c r="C2" s="1" t="s">
        <v>10</v>
      </c>
      <c r="D2" s="1" t="s">
        <v>11</v>
      </c>
      <c r="E2" s="1">
        <v>4</v>
      </c>
      <c r="F2" s="1" t="s">
        <v>12</v>
      </c>
      <c r="G2" s="1">
        <v>1050</v>
      </c>
      <c r="H2" s="1"/>
      <c r="I2" s="1">
        <v>7</v>
      </c>
      <c r="J2">
        <f>AVERAGE(G2:G68)</f>
        <v>860.60606060606062</v>
      </c>
      <c r="K2" t="b">
        <f>ISNUMBER(SEARCH("Affectionate", $F2))</f>
        <v>0</v>
      </c>
    </row>
    <row r="3" spans="1:13" x14ac:dyDescent="0.2">
      <c r="A3" s="1" t="s">
        <v>13</v>
      </c>
      <c r="B3" s="1"/>
      <c r="C3" s="1" t="s">
        <v>10</v>
      </c>
      <c r="D3" s="1" t="s">
        <v>14</v>
      </c>
      <c r="E3" s="1">
        <v>4</v>
      </c>
      <c r="F3" s="1" t="s">
        <v>15</v>
      </c>
      <c r="G3" s="1">
        <v>1400</v>
      </c>
      <c r="H3" s="1"/>
      <c r="I3" s="1">
        <v>26</v>
      </c>
      <c r="K3" t="b">
        <f t="shared" ref="K3:K67" si="0">ISNUMBER(SEARCH("Affectionate", $F3))</f>
        <v>1</v>
      </c>
    </row>
    <row r="4" spans="1:13" x14ac:dyDescent="0.2">
      <c r="A4" s="1" t="s">
        <v>16</v>
      </c>
      <c r="B4" s="1"/>
      <c r="C4" s="1" t="s">
        <v>10</v>
      </c>
      <c r="D4" s="1" t="s">
        <v>11</v>
      </c>
      <c r="E4" s="1">
        <v>6</v>
      </c>
      <c r="F4" s="1" t="s">
        <v>17</v>
      </c>
      <c r="G4" s="1">
        <v>900</v>
      </c>
      <c r="H4" s="1">
        <v>5</v>
      </c>
      <c r="I4" s="1">
        <v>6</v>
      </c>
      <c r="K4" t="b">
        <f t="shared" si="0"/>
        <v>0</v>
      </c>
    </row>
    <row r="5" spans="1:13" x14ac:dyDescent="0.2">
      <c r="A5" s="1" t="s">
        <v>18</v>
      </c>
      <c r="B5" s="1"/>
      <c r="C5" s="1" t="s">
        <v>10</v>
      </c>
      <c r="D5" s="1" t="s">
        <v>14</v>
      </c>
      <c r="E5" s="1">
        <v>6</v>
      </c>
      <c r="F5" s="1" t="s">
        <v>19</v>
      </c>
      <c r="G5" s="1">
        <v>1000</v>
      </c>
      <c r="H5" s="1"/>
      <c r="I5" s="1">
        <v>41</v>
      </c>
      <c r="K5" t="b">
        <f t="shared" si="0"/>
        <v>1</v>
      </c>
    </row>
    <row r="6" spans="1:13" x14ac:dyDescent="0.2">
      <c r="A6" s="1" t="s">
        <v>20</v>
      </c>
      <c r="B6" s="1"/>
      <c r="C6" s="1" t="s">
        <v>10</v>
      </c>
      <c r="D6" s="1" t="s">
        <v>11</v>
      </c>
      <c r="E6" s="1">
        <v>6</v>
      </c>
      <c r="F6" s="1" t="s">
        <v>21</v>
      </c>
      <c r="G6" s="1">
        <v>1600</v>
      </c>
      <c r="H6" s="1"/>
      <c r="I6" s="1"/>
      <c r="K6" t="b">
        <f t="shared" si="0"/>
        <v>0</v>
      </c>
    </row>
    <row r="7" spans="1:13" x14ac:dyDescent="0.2">
      <c r="A7" s="1" t="s">
        <v>22</v>
      </c>
      <c r="B7" s="1"/>
      <c r="C7" s="1" t="s">
        <v>23</v>
      </c>
      <c r="D7" s="1" t="s">
        <v>24</v>
      </c>
      <c r="E7" s="1">
        <v>4</v>
      </c>
      <c r="F7" s="1" t="s">
        <v>25</v>
      </c>
      <c r="G7" s="1">
        <v>1300</v>
      </c>
      <c r="H7" s="1"/>
      <c r="I7" s="1">
        <v>31</v>
      </c>
      <c r="K7" t="b">
        <f t="shared" si="0"/>
        <v>1</v>
      </c>
    </row>
    <row r="8" spans="1:13" x14ac:dyDescent="0.2">
      <c r="A8" s="1" t="s">
        <v>26</v>
      </c>
      <c r="B8" s="1"/>
      <c r="C8" s="1" t="s">
        <v>23</v>
      </c>
      <c r="D8" s="1" t="s">
        <v>14</v>
      </c>
      <c r="E8" s="1">
        <v>6</v>
      </c>
      <c r="F8" s="1" t="s">
        <v>27</v>
      </c>
      <c r="G8" s="1">
        <v>1250</v>
      </c>
      <c r="H8" s="1">
        <v>8</v>
      </c>
      <c r="I8" s="1"/>
      <c r="K8" t="b">
        <f t="shared" si="0"/>
        <v>1</v>
      </c>
    </row>
    <row r="9" spans="1:13" x14ac:dyDescent="0.2">
      <c r="A9" s="1" t="s">
        <v>28</v>
      </c>
      <c r="B9" s="1"/>
      <c r="C9" s="1" t="s">
        <v>10</v>
      </c>
      <c r="D9" s="1" t="s">
        <v>24</v>
      </c>
      <c r="E9" s="1">
        <v>5</v>
      </c>
      <c r="F9" s="1" t="s">
        <v>29</v>
      </c>
      <c r="G9" s="1">
        <v>850</v>
      </c>
      <c r="H9" s="1"/>
      <c r="I9" s="1">
        <v>15</v>
      </c>
      <c r="K9" t="b">
        <f t="shared" si="0"/>
        <v>1</v>
      </c>
    </row>
    <row r="10" spans="1:13" x14ac:dyDescent="0.2">
      <c r="A10" s="1" t="s">
        <v>30</v>
      </c>
      <c r="B10" s="1"/>
      <c r="C10" s="1" t="s">
        <v>10</v>
      </c>
      <c r="D10" s="1" t="s">
        <v>14</v>
      </c>
      <c r="E10" s="1">
        <v>6</v>
      </c>
      <c r="F10" s="1" t="s">
        <v>31</v>
      </c>
      <c r="G10" s="1">
        <v>800</v>
      </c>
      <c r="H10" s="1"/>
      <c r="I10" s="1">
        <v>36</v>
      </c>
      <c r="K10" t="b">
        <f t="shared" si="0"/>
        <v>0</v>
      </c>
    </row>
    <row r="11" spans="1:13" x14ac:dyDescent="0.2">
      <c r="A11" s="1" t="s">
        <v>32</v>
      </c>
      <c r="B11" s="1"/>
      <c r="C11" s="1" t="s">
        <v>10</v>
      </c>
      <c r="D11" s="1" t="s">
        <v>11</v>
      </c>
      <c r="E11" s="1">
        <v>4</v>
      </c>
      <c r="F11" s="1" t="s">
        <v>33</v>
      </c>
      <c r="G11" s="1">
        <v>500</v>
      </c>
      <c r="H11" s="1"/>
      <c r="I11" s="1">
        <v>34</v>
      </c>
      <c r="K11" t="b">
        <f t="shared" si="0"/>
        <v>1</v>
      </c>
    </row>
    <row r="12" spans="1:13" x14ac:dyDescent="0.2">
      <c r="A12" s="1" t="s">
        <v>34</v>
      </c>
      <c r="B12" s="1"/>
      <c r="C12" s="1" t="s">
        <v>10</v>
      </c>
      <c r="D12" s="1" t="s">
        <v>11</v>
      </c>
      <c r="E12" s="1">
        <v>7</v>
      </c>
      <c r="F12" s="1" t="s">
        <v>35</v>
      </c>
      <c r="G12" s="1">
        <v>1750</v>
      </c>
      <c r="H12" s="1">
        <v>6</v>
      </c>
      <c r="I12" s="1">
        <v>5</v>
      </c>
      <c r="K12" t="b">
        <f t="shared" si="0"/>
        <v>1</v>
      </c>
    </row>
    <row r="13" spans="1:13" x14ac:dyDescent="0.2">
      <c r="A13" s="1" t="s">
        <v>36</v>
      </c>
      <c r="B13" s="1"/>
      <c r="C13" s="1" t="s">
        <v>10</v>
      </c>
      <c r="D13" s="1" t="s">
        <v>11</v>
      </c>
      <c r="E13" s="1">
        <v>5</v>
      </c>
      <c r="F13" s="1" t="s">
        <v>37</v>
      </c>
      <c r="G13" s="1">
        <v>1250</v>
      </c>
      <c r="H13" s="1">
        <v>4</v>
      </c>
      <c r="I13" s="1">
        <v>16</v>
      </c>
      <c r="K13" t="b">
        <f t="shared" si="0"/>
        <v>0</v>
      </c>
    </row>
    <row r="14" spans="1:13" x14ac:dyDescent="0.2">
      <c r="A14" s="1" t="s">
        <v>38</v>
      </c>
      <c r="B14" s="1"/>
      <c r="C14" s="1" t="s">
        <v>10</v>
      </c>
      <c r="D14" s="1" t="s">
        <v>24</v>
      </c>
      <c r="E14" s="1">
        <v>5</v>
      </c>
      <c r="F14" s="1" t="s">
        <v>39</v>
      </c>
      <c r="G14" s="1">
        <v>600</v>
      </c>
      <c r="H14" s="1"/>
      <c r="I14" s="1">
        <v>38</v>
      </c>
      <c r="K14" t="b">
        <f t="shared" si="0"/>
        <v>0</v>
      </c>
    </row>
    <row r="15" spans="1:13" x14ac:dyDescent="0.2">
      <c r="A15" s="1" t="s">
        <v>40</v>
      </c>
      <c r="B15" s="1"/>
      <c r="C15" s="1" t="s">
        <v>41</v>
      </c>
      <c r="D15" s="1" t="s">
        <v>11</v>
      </c>
      <c r="E15" s="1">
        <v>6</v>
      </c>
      <c r="F15" s="1" t="s">
        <v>17</v>
      </c>
      <c r="G15" s="1">
        <v>100</v>
      </c>
      <c r="H15" s="1"/>
      <c r="I15" s="1"/>
      <c r="K15" t="b">
        <f t="shared" si="0"/>
        <v>0</v>
      </c>
    </row>
    <row r="16" spans="1:13" x14ac:dyDescent="0.2">
      <c r="A16" s="1" t="s">
        <v>42</v>
      </c>
      <c r="B16" s="1"/>
      <c r="C16" s="1" t="s">
        <v>10</v>
      </c>
      <c r="D16" s="1" t="s">
        <v>43</v>
      </c>
      <c r="E16" s="1">
        <v>5</v>
      </c>
      <c r="F16" s="1" t="s">
        <v>44</v>
      </c>
      <c r="G16" s="1">
        <v>1450</v>
      </c>
      <c r="H16" s="1"/>
      <c r="I16" s="1">
        <v>8</v>
      </c>
      <c r="K16" t="b">
        <f t="shared" si="0"/>
        <v>0</v>
      </c>
    </row>
    <row r="17" spans="1:11" x14ac:dyDescent="0.2">
      <c r="A17" s="1" t="s">
        <v>45</v>
      </c>
      <c r="B17" s="1"/>
      <c r="C17" s="1" t="s">
        <v>10</v>
      </c>
      <c r="D17" s="1" t="s">
        <v>11</v>
      </c>
      <c r="E17" s="1">
        <v>6</v>
      </c>
      <c r="F17" s="1" t="s">
        <v>46</v>
      </c>
      <c r="G17" s="1">
        <v>1250</v>
      </c>
      <c r="H17" s="1"/>
      <c r="I17" s="1">
        <v>27</v>
      </c>
      <c r="K17" t="b">
        <f t="shared" si="0"/>
        <v>1</v>
      </c>
    </row>
    <row r="18" spans="1:11" x14ac:dyDescent="0.2">
      <c r="A18" s="1" t="s">
        <v>47</v>
      </c>
      <c r="B18" s="1"/>
      <c r="C18" s="1" t="s">
        <v>23</v>
      </c>
      <c r="D18" s="1" t="s">
        <v>11</v>
      </c>
      <c r="E18" s="1">
        <v>5</v>
      </c>
      <c r="F18" s="1" t="s">
        <v>48</v>
      </c>
      <c r="G18" s="1">
        <v>1500</v>
      </c>
      <c r="H18" s="1"/>
      <c r="I18" s="1"/>
      <c r="K18" t="b">
        <f t="shared" si="0"/>
        <v>1</v>
      </c>
    </row>
    <row r="19" spans="1:11" x14ac:dyDescent="0.2">
      <c r="A19" s="1" t="s">
        <v>49</v>
      </c>
      <c r="B19" s="1"/>
      <c r="C19" s="1" t="s">
        <v>50</v>
      </c>
      <c r="D19" s="1" t="s">
        <v>11</v>
      </c>
      <c r="E19" s="1">
        <v>1</v>
      </c>
      <c r="F19" s="1" t="s">
        <v>51</v>
      </c>
      <c r="G19" s="1">
        <v>200</v>
      </c>
      <c r="H19" s="1"/>
      <c r="I19" s="1"/>
      <c r="K19" t="b">
        <f t="shared" si="0"/>
        <v>0</v>
      </c>
    </row>
    <row r="20" spans="1:11" x14ac:dyDescent="0.2">
      <c r="A20" s="1" t="s">
        <v>52</v>
      </c>
      <c r="B20" s="1"/>
      <c r="C20" s="1" t="s">
        <v>10</v>
      </c>
      <c r="D20" s="1" t="s">
        <v>11</v>
      </c>
      <c r="E20" s="1">
        <v>3</v>
      </c>
      <c r="F20" s="1" t="s">
        <v>53</v>
      </c>
      <c r="G20" s="1">
        <v>1000</v>
      </c>
      <c r="H20" s="1"/>
      <c r="I20" s="1">
        <v>11</v>
      </c>
      <c r="K20" t="b">
        <f t="shared" si="0"/>
        <v>1</v>
      </c>
    </row>
    <row r="21" spans="1:11" x14ac:dyDescent="0.2">
      <c r="A21" s="1" t="s">
        <v>54</v>
      </c>
      <c r="B21" s="1"/>
      <c r="C21" s="1" t="s">
        <v>10</v>
      </c>
      <c r="D21" s="1" t="s">
        <v>24</v>
      </c>
      <c r="E21" s="1">
        <v>5</v>
      </c>
      <c r="F21" s="1" t="s">
        <v>55</v>
      </c>
      <c r="G21" s="1">
        <v>400</v>
      </c>
      <c r="H21" s="1"/>
      <c r="I21" s="1"/>
      <c r="K21" t="b">
        <f t="shared" si="0"/>
        <v>0</v>
      </c>
    </row>
    <row r="22" spans="1:11" x14ac:dyDescent="0.2">
      <c r="A22" s="1" t="s">
        <v>56</v>
      </c>
      <c r="B22" s="1"/>
      <c r="C22" s="1" t="s">
        <v>10</v>
      </c>
      <c r="D22" s="1" t="s">
        <v>11</v>
      </c>
      <c r="E22" s="1">
        <v>3</v>
      </c>
      <c r="F22" s="1" t="s">
        <v>57</v>
      </c>
      <c r="G22" s="1">
        <v>800</v>
      </c>
      <c r="H22" s="1"/>
      <c r="I22" s="1">
        <v>12</v>
      </c>
      <c r="K22" t="b">
        <f t="shared" si="0"/>
        <v>0</v>
      </c>
    </row>
    <row r="23" spans="1:11" x14ac:dyDescent="0.2">
      <c r="A23" s="1" t="s">
        <v>58</v>
      </c>
      <c r="B23" s="1"/>
      <c r="C23" s="1" t="s">
        <v>41</v>
      </c>
      <c r="D23" s="1" t="s">
        <v>11</v>
      </c>
      <c r="E23" s="1">
        <v>6</v>
      </c>
      <c r="F23" s="1" t="s">
        <v>17</v>
      </c>
      <c r="G23" s="1">
        <v>100</v>
      </c>
      <c r="H23" s="1"/>
      <c r="I23" s="1"/>
      <c r="K23" t="b">
        <f t="shared" si="0"/>
        <v>0</v>
      </c>
    </row>
    <row r="24" spans="1:11" x14ac:dyDescent="0.2">
      <c r="A24" s="1" t="s">
        <v>59</v>
      </c>
      <c r="B24" s="1"/>
      <c r="C24" s="1" t="s">
        <v>41</v>
      </c>
      <c r="D24" s="1" t="s">
        <v>11</v>
      </c>
      <c r="E24" s="1">
        <v>6</v>
      </c>
      <c r="F24" s="1" t="s">
        <v>17</v>
      </c>
      <c r="G24" s="1">
        <v>100</v>
      </c>
      <c r="H24" s="1"/>
      <c r="I24" s="1"/>
      <c r="K24" t="b">
        <f t="shared" si="0"/>
        <v>0</v>
      </c>
    </row>
    <row r="25" spans="1:11" x14ac:dyDescent="0.2">
      <c r="A25" s="1" t="s">
        <v>60</v>
      </c>
      <c r="B25" s="1"/>
      <c r="C25" s="1" t="s">
        <v>41</v>
      </c>
      <c r="D25" s="1" t="s">
        <v>24</v>
      </c>
      <c r="E25" s="1">
        <v>6</v>
      </c>
      <c r="F25" s="1" t="s">
        <v>17</v>
      </c>
      <c r="G25" s="1">
        <v>100</v>
      </c>
      <c r="H25" s="1"/>
      <c r="I25" s="1"/>
      <c r="K25" t="b">
        <f t="shared" si="0"/>
        <v>0</v>
      </c>
    </row>
    <row r="26" spans="1:11" x14ac:dyDescent="0.2">
      <c r="A26" s="1" t="s">
        <v>61</v>
      </c>
      <c r="B26" s="1"/>
      <c r="C26" s="1" t="s">
        <v>41</v>
      </c>
      <c r="D26" s="1" t="s">
        <v>14</v>
      </c>
      <c r="E26" s="1">
        <v>6</v>
      </c>
      <c r="F26" s="1" t="s">
        <v>17</v>
      </c>
      <c r="G26" s="1">
        <v>100</v>
      </c>
      <c r="H26" s="1"/>
      <c r="I26" s="1"/>
      <c r="K26" t="b">
        <f t="shared" si="0"/>
        <v>0</v>
      </c>
    </row>
    <row r="27" spans="1:11" x14ac:dyDescent="0.2">
      <c r="A27" s="1" t="s">
        <v>62</v>
      </c>
      <c r="B27" s="1"/>
      <c r="C27" s="1" t="s">
        <v>41</v>
      </c>
      <c r="D27" s="1" t="s">
        <v>11</v>
      </c>
      <c r="E27" s="1">
        <v>6</v>
      </c>
      <c r="F27" s="1" t="s">
        <v>17</v>
      </c>
      <c r="G27" s="1">
        <v>100</v>
      </c>
      <c r="H27" s="1"/>
      <c r="I27" s="1"/>
      <c r="K27" t="b">
        <f t="shared" si="0"/>
        <v>0</v>
      </c>
    </row>
    <row r="28" spans="1:11" x14ac:dyDescent="0.2">
      <c r="A28" s="1" t="s">
        <v>63</v>
      </c>
      <c r="B28" s="1"/>
      <c r="C28" s="1" t="s">
        <v>10</v>
      </c>
      <c r="D28" s="1" t="s">
        <v>14</v>
      </c>
      <c r="E28" s="1">
        <v>5</v>
      </c>
      <c r="F28" s="1" t="s">
        <v>64</v>
      </c>
      <c r="G28" s="1">
        <v>800</v>
      </c>
      <c r="H28" s="1"/>
      <c r="I28" s="1">
        <v>20</v>
      </c>
      <c r="K28" t="b">
        <f t="shared" si="0"/>
        <v>0</v>
      </c>
    </row>
    <row r="29" spans="1:11" x14ac:dyDescent="0.2">
      <c r="A29" s="1" t="s">
        <v>65</v>
      </c>
      <c r="B29" s="1"/>
      <c r="C29" s="1" t="s">
        <v>10</v>
      </c>
      <c r="D29" s="1" t="s">
        <v>11</v>
      </c>
      <c r="E29" s="1">
        <v>5</v>
      </c>
      <c r="F29" s="1" t="s">
        <v>66</v>
      </c>
      <c r="G29" s="1">
        <v>1750</v>
      </c>
      <c r="H29" s="1">
        <v>2</v>
      </c>
      <c r="I29" s="1">
        <v>1</v>
      </c>
      <c r="K29" t="b">
        <f t="shared" si="0"/>
        <v>1</v>
      </c>
    </row>
    <row r="30" spans="1:11" x14ac:dyDescent="0.2">
      <c r="A30" s="1" t="s">
        <v>67</v>
      </c>
      <c r="B30" s="1"/>
      <c r="C30" s="1" t="s">
        <v>10</v>
      </c>
      <c r="D30" s="1" t="s">
        <v>14</v>
      </c>
      <c r="E30" s="1">
        <v>5</v>
      </c>
      <c r="F30" s="1" t="s">
        <v>68</v>
      </c>
      <c r="G30" s="1">
        <v>2000</v>
      </c>
      <c r="H30" s="1"/>
      <c r="I30" s="1"/>
      <c r="K30" t="b">
        <f t="shared" si="0"/>
        <v>0</v>
      </c>
    </row>
    <row r="31" spans="1:11" x14ac:dyDescent="0.2">
      <c r="A31" s="1" t="s">
        <v>69</v>
      </c>
      <c r="B31" s="1"/>
      <c r="C31" s="1" t="s">
        <v>10</v>
      </c>
      <c r="D31" s="1" t="s">
        <v>14</v>
      </c>
      <c r="E31" s="1">
        <v>4</v>
      </c>
      <c r="F31" s="1" t="s">
        <v>70</v>
      </c>
      <c r="G31" s="1">
        <v>900</v>
      </c>
      <c r="H31" s="1"/>
      <c r="I31" s="1">
        <v>35</v>
      </c>
      <c r="K31" t="b">
        <f t="shared" si="0"/>
        <v>1</v>
      </c>
    </row>
    <row r="32" spans="1:11" x14ac:dyDescent="0.2">
      <c r="A32" s="1" t="s">
        <v>71</v>
      </c>
      <c r="B32" s="1"/>
      <c r="C32" s="1" t="s">
        <v>10</v>
      </c>
      <c r="D32" s="1" t="s">
        <v>24</v>
      </c>
      <c r="E32" s="1">
        <v>6</v>
      </c>
      <c r="F32" s="1" t="s">
        <v>72</v>
      </c>
      <c r="G32" s="1">
        <v>800</v>
      </c>
      <c r="H32" s="1"/>
      <c r="I32" s="1"/>
      <c r="K32" t="b">
        <f t="shared" si="0"/>
        <v>0</v>
      </c>
    </row>
    <row r="33" spans="1:11" x14ac:dyDescent="0.2">
      <c r="A33" s="1" t="s">
        <v>73</v>
      </c>
      <c r="B33" s="1"/>
      <c r="C33" s="1" t="s">
        <v>10</v>
      </c>
      <c r="D33" s="1" t="s">
        <v>24</v>
      </c>
      <c r="E33" s="1">
        <v>4</v>
      </c>
      <c r="F33" s="1" t="s">
        <v>74</v>
      </c>
      <c r="G33" s="1">
        <v>800</v>
      </c>
      <c r="H33" s="1"/>
      <c r="I33" s="1">
        <v>24</v>
      </c>
      <c r="K33" t="b">
        <f t="shared" si="0"/>
        <v>0</v>
      </c>
    </row>
    <row r="34" spans="1:11" x14ac:dyDescent="0.2">
      <c r="A34" s="1" t="s">
        <v>75</v>
      </c>
      <c r="B34" s="1"/>
      <c r="C34" s="1" t="s">
        <v>23</v>
      </c>
      <c r="D34" s="1" t="s">
        <v>14</v>
      </c>
      <c r="E34" s="1">
        <v>4</v>
      </c>
      <c r="F34" s="1" t="s">
        <v>76</v>
      </c>
      <c r="G34" s="1">
        <v>1200</v>
      </c>
      <c r="H34" s="1"/>
      <c r="I34" s="1"/>
      <c r="K34" t="b">
        <f t="shared" si="0"/>
        <v>0</v>
      </c>
    </row>
    <row r="35" spans="1:11" x14ac:dyDescent="0.2">
      <c r="A35" s="1" t="s">
        <v>77</v>
      </c>
      <c r="B35" s="1"/>
      <c r="C35" s="1" t="s">
        <v>10</v>
      </c>
      <c r="D35" s="1" t="s">
        <v>24</v>
      </c>
      <c r="E35" s="1">
        <v>4</v>
      </c>
      <c r="F35" s="1" t="s">
        <v>78</v>
      </c>
      <c r="G35" s="1">
        <v>600</v>
      </c>
      <c r="H35" s="1"/>
      <c r="I35" s="1">
        <v>40</v>
      </c>
      <c r="K35" t="b">
        <f t="shared" si="0"/>
        <v>1</v>
      </c>
    </row>
    <row r="36" spans="1:11" x14ac:dyDescent="0.2">
      <c r="A36" s="1" t="s">
        <v>79</v>
      </c>
      <c r="B36" s="1"/>
      <c r="C36" s="1" t="s">
        <v>10</v>
      </c>
      <c r="D36" s="1" t="s">
        <v>24</v>
      </c>
      <c r="E36" s="1">
        <v>4</v>
      </c>
      <c r="F36" s="1" t="s">
        <v>80</v>
      </c>
      <c r="G36" s="1">
        <v>500</v>
      </c>
      <c r="H36" s="1"/>
      <c r="I36" s="1">
        <v>39</v>
      </c>
      <c r="K36" t="b">
        <f t="shared" si="0"/>
        <v>0</v>
      </c>
    </row>
    <row r="37" spans="1:11" x14ac:dyDescent="0.2">
      <c r="A37" s="1" t="s">
        <v>81</v>
      </c>
      <c r="B37" s="1"/>
      <c r="C37" s="1" t="s">
        <v>10</v>
      </c>
      <c r="D37" s="1" t="s">
        <v>24</v>
      </c>
      <c r="E37" s="1">
        <v>7</v>
      </c>
      <c r="F37" s="1" t="s">
        <v>82</v>
      </c>
      <c r="G37" s="1">
        <v>1600</v>
      </c>
      <c r="H37" s="1">
        <v>1</v>
      </c>
      <c r="I37" s="1">
        <v>3</v>
      </c>
      <c r="K37" t="b">
        <f t="shared" si="0"/>
        <v>0</v>
      </c>
    </row>
    <row r="38" spans="1:11" x14ac:dyDescent="0.2">
      <c r="A38" s="1" t="s">
        <v>83</v>
      </c>
      <c r="B38" s="1"/>
      <c r="C38" s="1" t="s">
        <v>10</v>
      </c>
      <c r="D38" s="1" t="s">
        <v>11</v>
      </c>
      <c r="E38" s="1">
        <v>5</v>
      </c>
      <c r="F38" s="1" t="s">
        <v>84</v>
      </c>
      <c r="G38" s="1">
        <v>500</v>
      </c>
      <c r="H38" s="1"/>
      <c r="I38" s="1">
        <v>23</v>
      </c>
      <c r="K38" t="b">
        <f t="shared" si="0"/>
        <v>0</v>
      </c>
    </row>
    <row r="39" spans="1:11" x14ac:dyDescent="0.2">
      <c r="A39" s="1" t="s">
        <v>85</v>
      </c>
      <c r="B39" s="1"/>
      <c r="C39" s="1" t="s">
        <v>10</v>
      </c>
      <c r="D39" s="1" t="s">
        <v>14</v>
      </c>
      <c r="E39" s="1">
        <v>3</v>
      </c>
      <c r="F39" s="1" t="s">
        <v>86</v>
      </c>
      <c r="G39" s="1">
        <v>1500</v>
      </c>
      <c r="H39" s="1"/>
      <c r="I39" s="1"/>
      <c r="K39" t="b">
        <f t="shared" si="0"/>
        <v>0</v>
      </c>
    </row>
    <row r="40" spans="1:11" x14ac:dyDescent="0.2">
      <c r="A40" s="1" t="s">
        <v>87</v>
      </c>
      <c r="B40" s="1"/>
      <c r="C40" s="1" t="s">
        <v>10</v>
      </c>
      <c r="D40" s="1" t="s">
        <v>24</v>
      </c>
      <c r="E40" s="1">
        <v>4</v>
      </c>
      <c r="F40" s="1" t="s">
        <v>88</v>
      </c>
      <c r="G40" s="1">
        <v>500</v>
      </c>
      <c r="H40" s="1"/>
      <c r="I40" s="1"/>
      <c r="K40" t="b">
        <f t="shared" si="0"/>
        <v>0</v>
      </c>
    </row>
    <row r="41" spans="1:11" x14ac:dyDescent="0.2">
      <c r="A41" s="1" t="s">
        <v>89</v>
      </c>
      <c r="B41" s="1"/>
      <c r="C41" s="1" t="s">
        <v>23</v>
      </c>
      <c r="D41" s="1" t="s">
        <v>24</v>
      </c>
      <c r="E41" s="1">
        <v>6</v>
      </c>
      <c r="F41" s="1" t="s">
        <v>90</v>
      </c>
      <c r="G41" s="1">
        <v>1000</v>
      </c>
      <c r="H41" s="1">
        <v>9</v>
      </c>
      <c r="I41" s="1">
        <v>14</v>
      </c>
      <c r="K41" t="b">
        <f t="shared" si="0"/>
        <v>0</v>
      </c>
    </row>
    <row r="42" spans="1:11" x14ac:dyDescent="0.2">
      <c r="A42" s="1" t="s">
        <v>91</v>
      </c>
      <c r="B42" s="1"/>
      <c r="C42" s="1" t="s">
        <v>23</v>
      </c>
      <c r="D42" s="1" t="s">
        <v>11</v>
      </c>
      <c r="E42" s="1">
        <v>6</v>
      </c>
      <c r="F42" s="1" t="s">
        <v>92</v>
      </c>
      <c r="G42" s="1">
        <v>850</v>
      </c>
      <c r="H42" s="1"/>
      <c r="I42" s="1">
        <v>21</v>
      </c>
      <c r="K42" t="b">
        <f t="shared" si="0"/>
        <v>0</v>
      </c>
    </row>
    <row r="43" spans="1:11" x14ac:dyDescent="0.2">
      <c r="A43" s="1" t="s">
        <v>93</v>
      </c>
      <c r="B43" s="1"/>
      <c r="C43" s="1" t="s">
        <v>10</v>
      </c>
      <c r="D43" s="1" t="s">
        <v>24</v>
      </c>
      <c r="E43" s="1">
        <v>4</v>
      </c>
      <c r="F43" s="1" t="s">
        <v>94</v>
      </c>
      <c r="G43" s="1">
        <v>1150</v>
      </c>
      <c r="H43" s="1"/>
      <c r="I43" s="1">
        <v>13</v>
      </c>
      <c r="K43" t="b">
        <f t="shared" si="0"/>
        <v>1</v>
      </c>
    </row>
    <row r="44" spans="1:11" x14ac:dyDescent="0.2">
      <c r="A44" s="1" t="s">
        <v>95</v>
      </c>
      <c r="B44" s="1"/>
      <c r="C44" s="1" t="s">
        <v>10</v>
      </c>
      <c r="D44" s="1" t="s">
        <v>11</v>
      </c>
      <c r="E44" s="1">
        <v>4</v>
      </c>
      <c r="F44" s="1" t="s">
        <v>94</v>
      </c>
      <c r="G44" s="1">
        <v>1150</v>
      </c>
      <c r="H44" s="1"/>
      <c r="I44" s="1">
        <v>13</v>
      </c>
      <c r="K44" t="b">
        <f t="shared" si="0"/>
        <v>1</v>
      </c>
    </row>
    <row r="45" spans="1:11" x14ac:dyDescent="0.2">
      <c r="A45" s="1" t="s">
        <v>96</v>
      </c>
      <c r="B45" s="1"/>
      <c r="C45" s="1" t="s">
        <v>10</v>
      </c>
      <c r="D45" s="1" t="s">
        <v>14</v>
      </c>
      <c r="E45" s="1">
        <v>4</v>
      </c>
      <c r="F45" s="1" t="s">
        <v>94</v>
      </c>
      <c r="G45" s="1">
        <v>1150</v>
      </c>
      <c r="H45" s="1"/>
      <c r="I45" s="1">
        <v>13</v>
      </c>
      <c r="K45" t="b">
        <f t="shared" si="0"/>
        <v>1</v>
      </c>
    </row>
    <row r="46" spans="1:11" x14ac:dyDescent="0.2">
      <c r="A46" s="1" t="s">
        <v>97</v>
      </c>
      <c r="B46" s="1"/>
      <c r="C46" s="1" t="s">
        <v>10</v>
      </c>
      <c r="D46" s="1" t="s">
        <v>24</v>
      </c>
      <c r="E46" s="1">
        <v>6</v>
      </c>
      <c r="F46" s="1" t="s">
        <v>98</v>
      </c>
      <c r="G46" s="1">
        <v>1250</v>
      </c>
      <c r="H46" s="1">
        <v>3</v>
      </c>
      <c r="I46" s="1">
        <v>2</v>
      </c>
      <c r="K46" t="b">
        <f t="shared" si="0"/>
        <v>1</v>
      </c>
    </row>
    <row r="47" spans="1:11" x14ac:dyDescent="0.2">
      <c r="A47" s="1" t="s">
        <v>99</v>
      </c>
      <c r="B47" s="1"/>
      <c r="C47" s="1" t="s">
        <v>10</v>
      </c>
      <c r="D47" s="1" t="s">
        <v>14</v>
      </c>
      <c r="E47" s="1">
        <v>6</v>
      </c>
      <c r="F47" s="1" t="s">
        <v>100</v>
      </c>
      <c r="G47" s="1">
        <v>700</v>
      </c>
      <c r="H47" s="1"/>
      <c r="I47" s="1"/>
      <c r="K47" t="b">
        <f t="shared" si="0"/>
        <v>1</v>
      </c>
    </row>
    <row r="48" spans="1:11" x14ac:dyDescent="0.2">
      <c r="A48" s="1" t="s">
        <v>101</v>
      </c>
      <c r="B48" s="1"/>
      <c r="C48" s="1" t="s">
        <v>10</v>
      </c>
      <c r="D48" s="1" t="s">
        <v>14</v>
      </c>
      <c r="E48" s="1">
        <v>7</v>
      </c>
      <c r="F48" s="1" t="s">
        <v>102</v>
      </c>
      <c r="G48" s="1">
        <v>1000</v>
      </c>
      <c r="H48" s="1"/>
      <c r="I48" s="1">
        <v>32</v>
      </c>
      <c r="K48" t="b">
        <f t="shared" si="0"/>
        <v>1</v>
      </c>
    </row>
    <row r="49" spans="1:11" x14ac:dyDescent="0.2">
      <c r="A49" s="1" t="s">
        <v>103</v>
      </c>
      <c r="B49" s="1"/>
      <c r="C49" s="1" t="s">
        <v>10</v>
      </c>
      <c r="D49" s="1" t="s">
        <v>24</v>
      </c>
      <c r="E49" s="1">
        <v>7</v>
      </c>
      <c r="F49" s="1" t="s">
        <v>104</v>
      </c>
      <c r="G49" s="1">
        <v>1000</v>
      </c>
      <c r="H49" s="1">
        <v>7</v>
      </c>
      <c r="I49" s="1">
        <v>4</v>
      </c>
      <c r="K49" t="b">
        <f t="shared" si="0"/>
        <v>0</v>
      </c>
    </row>
    <row r="50" spans="1:11" x14ac:dyDescent="0.2">
      <c r="A50" s="1" t="s">
        <v>105</v>
      </c>
      <c r="B50" s="1"/>
      <c r="C50" s="1" t="s">
        <v>10</v>
      </c>
      <c r="D50" s="1" t="s">
        <v>11</v>
      </c>
      <c r="E50" s="1">
        <v>4</v>
      </c>
      <c r="F50" s="1" t="s">
        <v>106</v>
      </c>
      <c r="G50" s="1">
        <v>700</v>
      </c>
      <c r="H50" s="1"/>
      <c r="I50" s="1">
        <v>19</v>
      </c>
      <c r="K50" t="b">
        <f t="shared" si="0"/>
        <v>0</v>
      </c>
    </row>
    <row r="51" spans="1:11" x14ac:dyDescent="0.2">
      <c r="A51" s="1" t="s">
        <v>107</v>
      </c>
      <c r="B51" s="1"/>
      <c r="C51" s="1" t="s">
        <v>23</v>
      </c>
      <c r="D51" s="1" t="s">
        <v>11</v>
      </c>
      <c r="E51" s="1">
        <v>4</v>
      </c>
      <c r="F51" s="1" t="s">
        <v>108</v>
      </c>
      <c r="G51" s="1">
        <v>1250</v>
      </c>
      <c r="H51" s="1">
        <v>10</v>
      </c>
      <c r="I51" s="1">
        <v>10</v>
      </c>
      <c r="K51" t="b">
        <f t="shared" si="0"/>
        <v>1</v>
      </c>
    </row>
    <row r="52" spans="1:11" x14ac:dyDescent="0.2">
      <c r="A52" s="1" t="s">
        <v>109</v>
      </c>
      <c r="B52" s="1"/>
      <c r="C52" s="1" t="s">
        <v>10</v>
      </c>
      <c r="D52" s="1" t="s">
        <v>24</v>
      </c>
      <c r="E52" s="1">
        <v>6</v>
      </c>
      <c r="F52" s="1" t="s">
        <v>110</v>
      </c>
      <c r="G52" s="1">
        <v>1150</v>
      </c>
      <c r="H52" s="1"/>
      <c r="I52" s="1">
        <v>25</v>
      </c>
      <c r="K52" t="b">
        <f t="shared" si="0"/>
        <v>1</v>
      </c>
    </row>
    <row r="53" spans="1:11" x14ac:dyDescent="0.2">
      <c r="A53" s="1" t="s">
        <v>111</v>
      </c>
      <c r="B53" s="1"/>
      <c r="C53" s="1" t="s">
        <v>10</v>
      </c>
      <c r="D53" s="1" t="s">
        <v>11</v>
      </c>
      <c r="E53" s="1">
        <v>6</v>
      </c>
      <c r="F53" s="1" t="s">
        <v>21</v>
      </c>
      <c r="G53" s="1">
        <v>500</v>
      </c>
      <c r="H53" s="1"/>
      <c r="I53" s="1">
        <v>9</v>
      </c>
      <c r="K53" t="b">
        <f t="shared" si="0"/>
        <v>0</v>
      </c>
    </row>
    <row r="54" spans="1:11" x14ac:dyDescent="0.2">
      <c r="A54" s="1" t="s">
        <v>112</v>
      </c>
      <c r="B54" s="1"/>
      <c r="C54" s="1" t="s">
        <v>23</v>
      </c>
      <c r="D54" s="1" t="s">
        <v>24</v>
      </c>
      <c r="E54" s="1">
        <v>6</v>
      </c>
      <c r="F54" s="1" t="s">
        <v>113</v>
      </c>
      <c r="G54" s="1">
        <v>1000</v>
      </c>
      <c r="H54" s="1"/>
      <c r="I54" s="1"/>
      <c r="K54" t="b">
        <f t="shared" si="0"/>
        <v>0</v>
      </c>
    </row>
    <row r="55" spans="1:11" x14ac:dyDescent="0.2">
      <c r="A55" s="1" t="s">
        <v>114</v>
      </c>
      <c r="B55" s="1"/>
      <c r="C55" s="1" t="s">
        <v>41</v>
      </c>
      <c r="D55" s="1" t="s">
        <v>11</v>
      </c>
      <c r="E55" s="1">
        <v>6</v>
      </c>
      <c r="F55" s="1" t="s">
        <v>17</v>
      </c>
      <c r="G55" s="1">
        <v>100</v>
      </c>
      <c r="H55" s="1"/>
      <c r="I55" s="1"/>
      <c r="K55" t="b">
        <f t="shared" si="0"/>
        <v>0</v>
      </c>
    </row>
    <row r="56" spans="1:11" x14ac:dyDescent="0.2">
      <c r="A56" s="1" t="s">
        <v>115</v>
      </c>
      <c r="B56" s="1"/>
      <c r="C56" s="1" t="s">
        <v>10</v>
      </c>
      <c r="D56" s="1" t="s">
        <v>11</v>
      </c>
      <c r="E56" s="1">
        <v>3</v>
      </c>
      <c r="F56" s="1" t="s">
        <v>116</v>
      </c>
      <c r="G56" s="1">
        <v>1150</v>
      </c>
      <c r="H56" s="1"/>
      <c r="I56" s="1">
        <v>22</v>
      </c>
      <c r="K56" t="b">
        <f t="shared" si="0"/>
        <v>1</v>
      </c>
    </row>
    <row r="57" spans="1:11" x14ac:dyDescent="0.2">
      <c r="A57" s="1" t="s">
        <v>117</v>
      </c>
      <c r="B57" s="1"/>
      <c r="C57" s="1" t="s">
        <v>10</v>
      </c>
      <c r="D57" s="1" t="s">
        <v>11</v>
      </c>
      <c r="E57" s="1">
        <v>5</v>
      </c>
      <c r="F57" s="1" t="s">
        <v>118</v>
      </c>
      <c r="G57" s="1">
        <v>800</v>
      </c>
      <c r="H57" s="1"/>
      <c r="I57" s="1"/>
      <c r="K57" t="b">
        <f t="shared" si="0"/>
        <v>1</v>
      </c>
    </row>
    <row r="58" spans="1:11" x14ac:dyDescent="0.2">
      <c r="A58" s="1" t="s">
        <v>119</v>
      </c>
      <c r="B58" s="1"/>
      <c r="C58" s="1" t="s">
        <v>23</v>
      </c>
      <c r="D58" s="1" t="s">
        <v>24</v>
      </c>
      <c r="E58" s="1">
        <v>5</v>
      </c>
      <c r="F58" s="1" t="s">
        <v>120</v>
      </c>
      <c r="G58" s="1">
        <v>1250</v>
      </c>
      <c r="H58" s="1"/>
      <c r="I58" s="1">
        <v>28</v>
      </c>
      <c r="K58" t="b">
        <f t="shared" si="0"/>
        <v>1</v>
      </c>
    </row>
    <row r="59" spans="1:11" x14ac:dyDescent="0.2">
      <c r="A59" s="1" t="s">
        <v>121</v>
      </c>
      <c r="B59" s="1" t="s">
        <v>122</v>
      </c>
      <c r="C59" s="1" t="s">
        <v>10</v>
      </c>
      <c r="D59" s="1" t="s">
        <v>43</v>
      </c>
      <c r="E59" s="1">
        <v>5</v>
      </c>
      <c r="F59" s="1" t="s">
        <v>44</v>
      </c>
      <c r="G59" s="1">
        <v>1450</v>
      </c>
      <c r="H59" s="1"/>
      <c r="I59" s="1">
        <v>8</v>
      </c>
      <c r="K59" t="b">
        <f t="shared" si="0"/>
        <v>0</v>
      </c>
    </row>
    <row r="60" spans="1:11" x14ac:dyDescent="0.2">
      <c r="A60" s="1" t="s">
        <v>123</v>
      </c>
      <c r="B60" s="1"/>
      <c r="C60" s="1" t="s">
        <v>41</v>
      </c>
      <c r="D60" s="1" t="s">
        <v>11</v>
      </c>
      <c r="E60" s="1">
        <v>6</v>
      </c>
      <c r="F60" s="1" t="s">
        <v>17</v>
      </c>
      <c r="G60" s="1">
        <v>100</v>
      </c>
      <c r="H60" s="1"/>
      <c r="I60" s="1"/>
      <c r="K60" t="b">
        <f t="shared" si="0"/>
        <v>0</v>
      </c>
    </row>
    <row r="61" spans="1:11" x14ac:dyDescent="0.2">
      <c r="A61" s="1" t="s">
        <v>124</v>
      </c>
      <c r="B61" s="1"/>
      <c r="C61" s="1" t="s">
        <v>10</v>
      </c>
      <c r="D61" s="1" t="s">
        <v>11</v>
      </c>
      <c r="E61" s="1">
        <v>6</v>
      </c>
      <c r="F61" s="1" t="s">
        <v>125</v>
      </c>
      <c r="G61" s="1">
        <v>900</v>
      </c>
      <c r="H61" s="1"/>
      <c r="I61" s="1"/>
      <c r="K61" t="b">
        <f t="shared" si="0"/>
        <v>0</v>
      </c>
    </row>
    <row r="62" spans="1:11" x14ac:dyDescent="0.2">
      <c r="A62" s="1" t="s">
        <v>126</v>
      </c>
      <c r="B62" s="1"/>
      <c r="C62" s="1" t="s">
        <v>10</v>
      </c>
      <c r="D62" s="1" t="s">
        <v>14</v>
      </c>
      <c r="E62" s="1">
        <v>5</v>
      </c>
      <c r="F62" s="1" t="s">
        <v>127</v>
      </c>
      <c r="G62" s="1">
        <v>800</v>
      </c>
      <c r="H62" s="1"/>
      <c r="I62" s="1">
        <v>18</v>
      </c>
      <c r="K62" t="b">
        <f t="shared" si="0"/>
        <v>1</v>
      </c>
    </row>
    <row r="63" spans="1:11" x14ac:dyDescent="0.2">
      <c r="A63" s="1" t="s">
        <v>128</v>
      </c>
      <c r="B63" s="1"/>
      <c r="C63" s="1" t="s">
        <v>41</v>
      </c>
      <c r="D63" s="1" t="s">
        <v>11</v>
      </c>
      <c r="E63" s="1">
        <v>6</v>
      </c>
      <c r="F63" s="1" t="s">
        <v>17</v>
      </c>
      <c r="G63" s="1">
        <v>100</v>
      </c>
      <c r="H63" s="1"/>
      <c r="I63" s="1"/>
      <c r="K63" t="b">
        <f t="shared" si="0"/>
        <v>0</v>
      </c>
    </row>
    <row r="64" spans="1:11" x14ac:dyDescent="0.2">
      <c r="A64" s="1" t="s">
        <v>129</v>
      </c>
      <c r="B64" s="1"/>
      <c r="C64" s="1" t="s">
        <v>41</v>
      </c>
      <c r="D64" s="1" t="s">
        <v>11</v>
      </c>
      <c r="E64" s="1">
        <v>6</v>
      </c>
      <c r="F64" s="1" t="s">
        <v>17</v>
      </c>
      <c r="G64" s="1">
        <v>100</v>
      </c>
      <c r="H64" s="1"/>
      <c r="I64" s="1"/>
      <c r="K64" t="b">
        <f t="shared" si="0"/>
        <v>0</v>
      </c>
    </row>
    <row r="65" spans="1:11" x14ac:dyDescent="0.2">
      <c r="A65" s="1" t="s">
        <v>130</v>
      </c>
      <c r="B65" s="1"/>
      <c r="C65" s="1" t="s">
        <v>23</v>
      </c>
      <c r="D65" s="1" t="s">
        <v>24</v>
      </c>
      <c r="E65" s="1">
        <v>4</v>
      </c>
      <c r="F65" s="1" t="s">
        <v>131</v>
      </c>
      <c r="G65" s="1">
        <v>700</v>
      </c>
      <c r="H65" s="1"/>
      <c r="I65" s="1">
        <v>29</v>
      </c>
      <c r="K65" t="b">
        <f t="shared" si="0"/>
        <v>1</v>
      </c>
    </row>
    <row r="66" spans="1:11" x14ac:dyDescent="0.2">
      <c r="A66" s="1" t="s">
        <v>132</v>
      </c>
      <c r="B66" s="1"/>
      <c r="C66" s="1" t="s">
        <v>23</v>
      </c>
      <c r="D66" s="1" t="s">
        <v>24</v>
      </c>
      <c r="E66" s="1">
        <v>6</v>
      </c>
      <c r="F66" s="1" t="s">
        <v>133</v>
      </c>
      <c r="G66" s="1">
        <v>500</v>
      </c>
      <c r="H66" s="1"/>
      <c r="I66" s="1">
        <v>37</v>
      </c>
      <c r="K66" t="b">
        <f t="shared" si="0"/>
        <v>0</v>
      </c>
    </row>
    <row r="67" spans="1:11" x14ac:dyDescent="0.2">
      <c r="A67" s="1" t="s">
        <v>134</v>
      </c>
      <c r="B67" s="1"/>
      <c r="C67" s="1" t="s">
        <v>41</v>
      </c>
      <c r="D67" s="1" t="s">
        <v>11</v>
      </c>
      <c r="E67" s="1">
        <v>6</v>
      </c>
      <c r="F67" s="1" t="s">
        <v>17</v>
      </c>
      <c r="G67" s="1">
        <v>100</v>
      </c>
      <c r="H67" s="1"/>
      <c r="I67" s="1"/>
      <c r="K67" t="b">
        <f t="shared" si="0"/>
        <v>0</v>
      </c>
    </row>
    <row r="68" spans="1:11" x14ac:dyDescent="0.2">
      <c r="A68" s="1" t="s">
        <v>135</v>
      </c>
      <c r="B68" s="1"/>
      <c r="C68" s="1"/>
      <c r="D68" s="1"/>
      <c r="E68" s="1"/>
      <c r="F68" s="1"/>
      <c r="G68" s="1"/>
      <c r="H68" s="1"/>
      <c r="I68"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037CDE-9C8D-0944-9AA9-A62B562A0F32}">
  <dimension ref="A1:O251"/>
  <sheetViews>
    <sheetView workbookViewId="0">
      <selection activeCell="O2" sqref="O2:O251"/>
    </sheetView>
  </sheetViews>
  <sheetFormatPr baseColWidth="10" defaultRowHeight="16" x14ac:dyDescent="0.2"/>
  <cols>
    <col min="11" max="11" width="19.5" customWidth="1"/>
    <col min="13" max="13" width="21.5" customWidth="1"/>
  </cols>
  <sheetData>
    <row r="1" spans="1:15" x14ac:dyDescent="0.2">
      <c r="A1" t="s">
        <v>0</v>
      </c>
      <c r="B1" t="s">
        <v>1</v>
      </c>
      <c r="C1" t="s">
        <v>136</v>
      </c>
      <c r="D1" t="s">
        <v>137</v>
      </c>
      <c r="E1" t="s">
        <v>4</v>
      </c>
      <c r="F1" t="s">
        <v>5</v>
      </c>
      <c r="G1" t="s">
        <v>138</v>
      </c>
      <c r="H1" t="s">
        <v>139</v>
      </c>
      <c r="I1" t="s">
        <v>140</v>
      </c>
      <c r="J1" t="s">
        <v>141</v>
      </c>
      <c r="K1" t="s">
        <v>142</v>
      </c>
      <c r="L1" t="s">
        <v>7</v>
      </c>
      <c r="M1" t="s">
        <v>8</v>
      </c>
      <c r="N1" t="s">
        <v>657</v>
      </c>
      <c r="O1" s="1" t="s">
        <v>678</v>
      </c>
    </row>
    <row r="2" spans="1:15" x14ac:dyDescent="0.2">
      <c r="A2" t="s">
        <v>143</v>
      </c>
      <c r="C2" t="s">
        <v>144</v>
      </c>
      <c r="D2" t="s">
        <v>145</v>
      </c>
      <c r="E2">
        <v>4</v>
      </c>
      <c r="F2" t="s">
        <v>146</v>
      </c>
      <c r="G2">
        <v>1000</v>
      </c>
      <c r="H2">
        <v>37</v>
      </c>
      <c r="I2">
        <v>1</v>
      </c>
      <c r="M2">
        <v>147</v>
      </c>
      <c r="N2">
        <f>AVERAGE(G2:G251)</f>
        <v>1208.7755102040817</v>
      </c>
      <c r="O2" t="b">
        <f>ISNUMBER(SEARCH("Affectionate", $F2))</f>
        <v>0</v>
      </c>
    </row>
    <row r="3" spans="1:15" x14ac:dyDescent="0.2">
      <c r="A3" t="s">
        <v>147</v>
      </c>
      <c r="C3" t="s">
        <v>148</v>
      </c>
      <c r="D3" t="s">
        <v>149</v>
      </c>
      <c r="E3">
        <v>28</v>
      </c>
      <c r="F3" t="s">
        <v>150</v>
      </c>
      <c r="G3">
        <v>2250</v>
      </c>
      <c r="H3">
        <v>79</v>
      </c>
      <c r="I3">
        <v>1</v>
      </c>
      <c r="M3">
        <v>93</v>
      </c>
      <c r="O3" t="b">
        <f t="shared" ref="O3:O66" si="0">ISNUMBER(SEARCH("Affectionate", $F3))</f>
        <v>0</v>
      </c>
    </row>
    <row r="4" spans="1:15" x14ac:dyDescent="0.2">
      <c r="A4" t="s">
        <v>151</v>
      </c>
      <c r="E4">
        <v>23</v>
      </c>
      <c r="F4" t="s">
        <v>152</v>
      </c>
      <c r="O4" t="b">
        <f t="shared" si="0"/>
        <v>0</v>
      </c>
    </row>
    <row r="5" spans="1:15" x14ac:dyDescent="0.2">
      <c r="A5" t="s">
        <v>153</v>
      </c>
      <c r="B5" t="s">
        <v>154</v>
      </c>
      <c r="C5" t="s">
        <v>155</v>
      </c>
      <c r="D5" t="s">
        <v>155</v>
      </c>
      <c r="E5">
        <v>26</v>
      </c>
      <c r="F5" t="s">
        <v>156</v>
      </c>
      <c r="G5">
        <v>700</v>
      </c>
      <c r="H5">
        <v>29</v>
      </c>
      <c r="I5">
        <v>4</v>
      </c>
      <c r="M5">
        <v>55</v>
      </c>
      <c r="O5" t="b">
        <f t="shared" si="0"/>
        <v>0</v>
      </c>
    </row>
    <row r="6" spans="1:15" x14ac:dyDescent="0.2">
      <c r="A6" t="s">
        <v>157</v>
      </c>
      <c r="C6" t="s">
        <v>158</v>
      </c>
      <c r="D6" t="s">
        <v>159</v>
      </c>
      <c r="E6">
        <v>53</v>
      </c>
      <c r="F6" t="s">
        <v>160</v>
      </c>
      <c r="G6">
        <v>600</v>
      </c>
      <c r="I6">
        <v>5</v>
      </c>
      <c r="O6" t="b">
        <f t="shared" si="0"/>
        <v>1</v>
      </c>
    </row>
    <row r="7" spans="1:15" x14ac:dyDescent="0.2">
      <c r="A7" t="s">
        <v>161</v>
      </c>
      <c r="C7" t="s">
        <v>158</v>
      </c>
      <c r="D7" t="s">
        <v>162</v>
      </c>
      <c r="E7">
        <v>44</v>
      </c>
      <c r="F7" t="s">
        <v>163</v>
      </c>
      <c r="G7">
        <v>1000</v>
      </c>
      <c r="H7">
        <v>54</v>
      </c>
      <c r="I7">
        <v>5</v>
      </c>
      <c r="K7">
        <v>1</v>
      </c>
      <c r="M7">
        <v>47</v>
      </c>
      <c r="O7" t="b">
        <f t="shared" si="0"/>
        <v>0</v>
      </c>
    </row>
    <row r="8" spans="1:15" x14ac:dyDescent="0.2">
      <c r="A8" t="s">
        <v>164</v>
      </c>
      <c r="B8" t="s">
        <v>165</v>
      </c>
      <c r="C8" t="s">
        <v>158</v>
      </c>
      <c r="D8" t="s">
        <v>166</v>
      </c>
      <c r="E8">
        <v>40</v>
      </c>
      <c r="F8" t="s">
        <v>167</v>
      </c>
      <c r="G8">
        <v>1350</v>
      </c>
      <c r="H8">
        <v>50</v>
      </c>
      <c r="I8">
        <v>5</v>
      </c>
      <c r="M8">
        <v>59</v>
      </c>
      <c r="O8" t="b">
        <f t="shared" si="0"/>
        <v>1</v>
      </c>
    </row>
    <row r="9" spans="1:15" x14ac:dyDescent="0.2">
      <c r="A9" t="s">
        <v>168</v>
      </c>
      <c r="C9" t="s">
        <v>158</v>
      </c>
      <c r="D9" t="s">
        <v>159</v>
      </c>
      <c r="E9">
        <v>38</v>
      </c>
      <c r="F9" t="s">
        <v>169</v>
      </c>
      <c r="G9">
        <v>800</v>
      </c>
      <c r="I9">
        <v>6</v>
      </c>
      <c r="K9">
        <v>1</v>
      </c>
      <c r="O9" t="b">
        <f t="shared" si="0"/>
        <v>1</v>
      </c>
    </row>
    <row r="10" spans="1:15" x14ac:dyDescent="0.2">
      <c r="A10" t="s">
        <v>170</v>
      </c>
      <c r="C10" t="s">
        <v>171</v>
      </c>
      <c r="D10" t="s">
        <v>166</v>
      </c>
      <c r="E10">
        <v>8</v>
      </c>
      <c r="F10" t="s">
        <v>172</v>
      </c>
      <c r="G10">
        <v>700</v>
      </c>
      <c r="I10">
        <v>4</v>
      </c>
      <c r="M10">
        <v>118</v>
      </c>
      <c r="O10" t="b">
        <f t="shared" si="0"/>
        <v>0</v>
      </c>
    </row>
    <row r="11" spans="1:15" x14ac:dyDescent="0.2">
      <c r="A11" t="s">
        <v>173</v>
      </c>
      <c r="C11" t="s">
        <v>155</v>
      </c>
      <c r="D11" t="s">
        <v>155</v>
      </c>
      <c r="E11">
        <v>5</v>
      </c>
      <c r="F11" t="s">
        <v>174</v>
      </c>
      <c r="G11">
        <v>400</v>
      </c>
      <c r="I11">
        <v>3</v>
      </c>
      <c r="M11">
        <v>126</v>
      </c>
      <c r="O11" t="b">
        <f t="shared" si="0"/>
        <v>0</v>
      </c>
    </row>
    <row r="12" spans="1:15" x14ac:dyDescent="0.2">
      <c r="A12" t="s">
        <v>175</v>
      </c>
      <c r="C12" t="s">
        <v>155</v>
      </c>
      <c r="D12" t="s">
        <v>155</v>
      </c>
      <c r="E12">
        <v>28</v>
      </c>
      <c r="F12" t="s">
        <v>176</v>
      </c>
      <c r="G12">
        <v>900</v>
      </c>
      <c r="H12">
        <v>34</v>
      </c>
      <c r="I12">
        <v>3</v>
      </c>
      <c r="K12">
        <v>1</v>
      </c>
      <c r="M12">
        <v>83</v>
      </c>
      <c r="O12" t="b">
        <f t="shared" si="0"/>
        <v>0</v>
      </c>
    </row>
    <row r="13" spans="1:15" x14ac:dyDescent="0.2">
      <c r="A13" t="s">
        <v>177</v>
      </c>
      <c r="C13" t="s">
        <v>148</v>
      </c>
      <c r="D13" t="s">
        <v>178</v>
      </c>
      <c r="E13">
        <v>16</v>
      </c>
      <c r="F13" t="s">
        <v>179</v>
      </c>
      <c r="G13">
        <v>900</v>
      </c>
      <c r="H13">
        <v>44</v>
      </c>
      <c r="I13">
        <v>4</v>
      </c>
      <c r="M13">
        <v>167</v>
      </c>
      <c r="O13" t="b">
        <f t="shared" si="0"/>
        <v>0</v>
      </c>
    </row>
    <row r="14" spans="1:15" x14ac:dyDescent="0.2">
      <c r="A14" t="s">
        <v>180</v>
      </c>
      <c r="C14" t="s">
        <v>158</v>
      </c>
      <c r="D14" t="s">
        <v>159</v>
      </c>
      <c r="E14">
        <v>52</v>
      </c>
      <c r="F14" t="s">
        <v>181</v>
      </c>
      <c r="G14">
        <v>800</v>
      </c>
      <c r="I14">
        <v>6</v>
      </c>
      <c r="M14">
        <v>86</v>
      </c>
      <c r="O14" t="b">
        <f t="shared" si="0"/>
        <v>0</v>
      </c>
    </row>
    <row r="15" spans="1:15" x14ac:dyDescent="0.2">
      <c r="A15" t="s">
        <v>182</v>
      </c>
      <c r="B15" t="s">
        <v>183</v>
      </c>
      <c r="C15" t="s">
        <v>158</v>
      </c>
      <c r="D15" t="s">
        <v>159</v>
      </c>
      <c r="E15">
        <v>27</v>
      </c>
      <c r="F15" t="s">
        <v>184</v>
      </c>
      <c r="G15">
        <v>700</v>
      </c>
      <c r="I15">
        <v>5</v>
      </c>
      <c r="O15" t="b">
        <f t="shared" si="0"/>
        <v>0</v>
      </c>
    </row>
    <row r="16" spans="1:15" x14ac:dyDescent="0.2">
      <c r="A16" t="s">
        <v>185</v>
      </c>
      <c r="C16" t="s">
        <v>162</v>
      </c>
      <c r="D16" t="s">
        <v>162</v>
      </c>
      <c r="E16">
        <v>21</v>
      </c>
      <c r="F16" t="s">
        <v>186</v>
      </c>
      <c r="G16">
        <v>600</v>
      </c>
      <c r="H16">
        <v>10</v>
      </c>
      <c r="I16">
        <v>6</v>
      </c>
      <c r="M16">
        <v>56</v>
      </c>
      <c r="O16" t="b">
        <f t="shared" si="0"/>
        <v>0</v>
      </c>
    </row>
    <row r="17" spans="1:15" x14ac:dyDescent="0.2">
      <c r="A17" t="s">
        <v>187</v>
      </c>
      <c r="B17" t="s">
        <v>188</v>
      </c>
      <c r="C17" t="s">
        <v>158</v>
      </c>
      <c r="D17" t="s">
        <v>162</v>
      </c>
      <c r="E17">
        <v>16</v>
      </c>
      <c r="F17" t="s">
        <v>189</v>
      </c>
      <c r="G17">
        <v>600</v>
      </c>
      <c r="I17">
        <v>5</v>
      </c>
      <c r="O17" t="b">
        <f t="shared" si="0"/>
        <v>0</v>
      </c>
    </row>
    <row r="18" spans="1:15" x14ac:dyDescent="0.2">
      <c r="A18" t="s">
        <v>190</v>
      </c>
      <c r="C18" t="s">
        <v>155</v>
      </c>
      <c r="D18" t="s">
        <v>155</v>
      </c>
      <c r="E18">
        <v>27</v>
      </c>
      <c r="F18" t="s">
        <v>191</v>
      </c>
      <c r="G18">
        <v>700</v>
      </c>
      <c r="H18">
        <v>42</v>
      </c>
      <c r="I18">
        <v>5</v>
      </c>
      <c r="M18">
        <v>17</v>
      </c>
      <c r="O18" t="b">
        <f t="shared" si="0"/>
        <v>1</v>
      </c>
    </row>
    <row r="19" spans="1:15" x14ac:dyDescent="0.2">
      <c r="A19" t="s">
        <v>192</v>
      </c>
      <c r="C19" t="s">
        <v>155</v>
      </c>
      <c r="D19" t="s">
        <v>155</v>
      </c>
      <c r="E19">
        <v>5</v>
      </c>
      <c r="F19" t="s">
        <v>193</v>
      </c>
      <c r="G19">
        <v>1250</v>
      </c>
      <c r="H19">
        <v>34</v>
      </c>
      <c r="I19">
        <v>3</v>
      </c>
      <c r="M19">
        <v>137</v>
      </c>
      <c r="O19" t="b">
        <f t="shared" si="0"/>
        <v>0</v>
      </c>
    </row>
    <row r="20" spans="1:15" x14ac:dyDescent="0.2">
      <c r="A20" t="s">
        <v>194</v>
      </c>
      <c r="C20" t="s">
        <v>195</v>
      </c>
      <c r="D20" t="s">
        <v>149</v>
      </c>
      <c r="E20">
        <v>11</v>
      </c>
      <c r="F20" t="s">
        <v>196</v>
      </c>
      <c r="G20">
        <v>1100</v>
      </c>
      <c r="H20">
        <v>78</v>
      </c>
      <c r="I20">
        <v>5</v>
      </c>
      <c r="M20">
        <v>84</v>
      </c>
      <c r="O20" t="b">
        <f t="shared" si="0"/>
        <v>1</v>
      </c>
    </row>
    <row r="21" spans="1:15" x14ac:dyDescent="0.2">
      <c r="A21" t="s">
        <v>197</v>
      </c>
      <c r="B21" t="s">
        <v>198</v>
      </c>
      <c r="C21" t="s">
        <v>195</v>
      </c>
      <c r="D21" t="s">
        <v>199</v>
      </c>
      <c r="E21">
        <v>26</v>
      </c>
      <c r="F21" t="s">
        <v>200</v>
      </c>
      <c r="G21">
        <v>400</v>
      </c>
      <c r="H21">
        <v>71</v>
      </c>
      <c r="I21">
        <v>1</v>
      </c>
      <c r="M21">
        <v>39</v>
      </c>
      <c r="O21" t="b">
        <f t="shared" si="0"/>
        <v>1</v>
      </c>
    </row>
    <row r="22" spans="1:15" x14ac:dyDescent="0.2">
      <c r="A22" t="s">
        <v>201</v>
      </c>
      <c r="C22" t="s">
        <v>195</v>
      </c>
      <c r="D22" t="s">
        <v>199</v>
      </c>
      <c r="E22">
        <v>11</v>
      </c>
      <c r="F22" t="s">
        <v>202</v>
      </c>
      <c r="G22">
        <v>650</v>
      </c>
      <c r="H22">
        <v>72</v>
      </c>
      <c r="I22">
        <v>1</v>
      </c>
      <c r="M22">
        <v>6</v>
      </c>
      <c r="O22" t="b">
        <f t="shared" si="0"/>
        <v>0</v>
      </c>
    </row>
    <row r="23" spans="1:15" x14ac:dyDescent="0.2">
      <c r="A23" t="s">
        <v>203</v>
      </c>
      <c r="C23" t="s">
        <v>162</v>
      </c>
      <c r="D23" t="s">
        <v>162</v>
      </c>
      <c r="E23">
        <v>23</v>
      </c>
      <c r="F23" t="s">
        <v>204</v>
      </c>
      <c r="G23">
        <v>1300</v>
      </c>
      <c r="H23">
        <v>34</v>
      </c>
      <c r="I23">
        <v>4</v>
      </c>
      <c r="M23">
        <v>125</v>
      </c>
      <c r="O23" t="b">
        <f t="shared" si="0"/>
        <v>0</v>
      </c>
    </row>
    <row r="24" spans="1:15" x14ac:dyDescent="0.2">
      <c r="A24" t="s">
        <v>205</v>
      </c>
      <c r="C24" t="s">
        <v>162</v>
      </c>
      <c r="D24" t="s">
        <v>162</v>
      </c>
      <c r="E24">
        <v>50</v>
      </c>
      <c r="F24" t="s">
        <v>206</v>
      </c>
      <c r="G24">
        <v>1350</v>
      </c>
      <c r="I24">
        <v>5</v>
      </c>
      <c r="M24">
        <v>141</v>
      </c>
      <c r="O24" t="b">
        <f t="shared" si="0"/>
        <v>0</v>
      </c>
    </row>
    <row r="25" spans="1:15" x14ac:dyDescent="0.2">
      <c r="A25" t="s">
        <v>207</v>
      </c>
      <c r="C25" t="s">
        <v>155</v>
      </c>
      <c r="D25" t="s">
        <v>155</v>
      </c>
      <c r="E25">
        <v>9</v>
      </c>
      <c r="F25" t="s">
        <v>208</v>
      </c>
      <c r="G25">
        <v>1900</v>
      </c>
      <c r="H25">
        <v>40</v>
      </c>
      <c r="I25">
        <v>3</v>
      </c>
      <c r="M25">
        <v>151</v>
      </c>
      <c r="O25" t="b">
        <f t="shared" si="0"/>
        <v>1</v>
      </c>
    </row>
    <row r="26" spans="1:15" x14ac:dyDescent="0.2">
      <c r="A26" t="s">
        <v>209</v>
      </c>
      <c r="B26" t="s">
        <v>210</v>
      </c>
      <c r="C26" t="s">
        <v>162</v>
      </c>
      <c r="D26" t="s">
        <v>162</v>
      </c>
      <c r="E26">
        <v>32</v>
      </c>
      <c r="F26" t="s">
        <v>211</v>
      </c>
      <c r="G26">
        <v>1300</v>
      </c>
      <c r="H26">
        <v>15</v>
      </c>
      <c r="I26">
        <v>6</v>
      </c>
      <c r="M26">
        <v>120</v>
      </c>
      <c r="O26" t="b">
        <f t="shared" si="0"/>
        <v>0</v>
      </c>
    </row>
    <row r="27" spans="1:15" x14ac:dyDescent="0.2">
      <c r="A27" t="s">
        <v>212</v>
      </c>
      <c r="C27" t="s">
        <v>162</v>
      </c>
      <c r="D27" t="s">
        <v>162</v>
      </c>
      <c r="E27">
        <v>28</v>
      </c>
      <c r="F27" t="s">
        <v>213</v>
      </c>
      <c r="G27">
        <v>650</v>
      </c>
      <c r="I27">
        <v>5</v>
      </c>
      <c r="O27" t="b">
        <f t="shared" si="0"/>
        <v>0</v>
      </c>
    </row>
    <row r="28" spans="1:15" x14ac:dyDescent="0.2">
      <c r="A28" t="s">
        <v>214</v>
      </c>
      <c r="B28" t="s">
        <v>215</v>
      </c>
      <c r="C28" t="s">
        <v>162</v>
      </c>
      <c r="D28" t="s">
        <v>162</v>
      </c>
      <c r="E28">
        <v>27</v>
      </c>
      <c r="F28" t="s">
        <v>216</v>
      </c>
      <c r="G28">
        <v>700</v>
      </c>
      <c r="I28">
        <v>6</v>
      </c>
      <c r="M28">
        <v>44</v>
      </c>
      <c r="O28" t="b">
        <f t="shared" si="0"/>
        <v>0</v>
      </c>
    </row>
    <row r="29" spans="1:15" x14ac:dyDescent="0.2">
      <c r="A29" t="s">
        <v>217</v>
      </c>
      <c r="C29" t="s">
        <v>162</v>
      </c>
      <c r="D29" t="s">
        <v>162</v>
      </c>
      <c r="E29">
        <v>34</v>
      </c>
      <c r="F29" t="s">
        <v>218</v>
      </c>
      <c r="G29">
        <v>1350</v>
      </c>
      <c r="H29">
        <v>14</v>
      </c>
      <c r="I29">
        <v>6</v>
      </c>
      <c r="M29">
        <v>103</v>
      </c>
      <c r="O29" t="b">
        <f t="shared" si="0"/>
        <v>0</v>
      </c>
    </row>
    <row r="30" spans="1:15" x14ac:dyDescent="0.2">
      <c r="A30" t="s">
        <v>219</v>
      </c>
      <c r="C30" t="s">
        <v>158</v>
      </c>
      <c r="D30" t="s">
        <v>159</v>
      </c>
      <c r="E30">
        <v>44</v>
      </c>
      <c r="F30" t="s">
        <v>220</v>
      </c>
      <c r="G30">
        <v>900</v>
      </c>
      <c r="H30">
        <v>22</v>
      </c>
      <c r="I30">
        <v>5</v>
      </c>
      <c r="M30">
        <v>25</v>
      </c>
      <c r="O30" t="b">
        <f t="shared" si="0"/>
        <v>1</v>
      </c>
    </row>
    <row r="31" spans="1:15" x14ac:dyDescent="0.2">
      <c r="A31" t="s">
        <v>221</v>
      </c>
      <c r="C31" t="s">
        <v>171</v>
      </c>
      <c r="D31" t="s">
        <v>145</v>
      </c>
      <c r="E31">
        <v>4</v>
      </c>
      <c r="F31" t="s">
        <v>222</v>
      </c>
      <c r="G31">
        <v>850</v>
      </c>
      <c r="H31">
        <v>45</v>
      </c>
      <c r="I31">
        <v>3</v>
      </c>
      <c r="M31">
        <v>46</v>
      </c>
      <c r="O31" t="b">
        <f t="shared" si="0"/>
        <v>1</v>
      </c>
    </row>
    <row r="32" spans="1:15" x14ac:dyDescent="0.2">
      <c r="A32" t="s">
        <v>223</v>
      </c>
      <c r="C32" t="s">
        <v>195</v>
      </c>
      <c r="D32" t="s">
        <v>199</v>
      </c>
      <c r="E32">
        <v>55</v>
      </c>
      <c r="F32" t="s">
        <v>224</v>
      </c>
      <c r="G32">
        <v>350</v>
      </c>
      <c r="H32">
        <v>44</v>
      </c>
      <c r="I32">
        <v>3</v>
      </c>
      <c r="M32">
        <v>130</v>
      </c>
      <c r="O32" t="b">
        <f t="shared" si="0"/>
        <v>0</v>
      </c>
    </row>
    <row r="33" spans="1:15" x14ac:dyDescent="0.2">
      <c r="A33" t="s">
        <v>225</v>
      </c>
      <c r="C33" t="s">
        <v>148</v>
      </c>
      <c r="D33" t="s">
        <v>178</v>
      </c>
      <c r="E33">
        <v>32</v>
      </c>
      <c r="F33" t="s">
        <v>226</v>
      </c>
      <c r="G33">
        <v>1500</v>
      </c>
      <c r="H33">
        <v>7</v>
      </c>
      <c r="I33">
        <v>3</v>
      </c>
      <c r="M33">
        <v>1</v>
      </c>
      <c r="O33" t="b">
        <f t="shared" si="0"/>
        <v>1</v>
      </c>
    </row>
    <row r="34" spans="1:15" x14ac:dyDescent="0.2">
      <c r="A34" t="s">
        <v>227</v>
      </c>
      <c r="C34" t="s">
        <v>195</v>
      </c>
      <c r="D34" t="s">
        <v>199</v>
      </c>
      <c r="E34">
        <v>32</v>
      </c>
      <c r="F34" t="s">
        <v>228</v>
      </c>
      <c r="G34">
        <v>400</v>
      </c>
      <c r="I34">
        <v>3</v>
      </c>
      <c r="O34" t="b">
        <f t="shared" si="0"/>
        <v>0</v>
      </c>
    </row>
    <row r="35" spans="1:15" x14ac:dyDescent="0.2">
      <c r="A35" t="s">
        <v>229</v>
      </c>
      <c r="C35" t="s">
        <v>158</v>
      </c>
      <c r="D35" t="s">
        <v>159</v>
      </c>
      <c r="E35">
        <v>51</v>
      </c>
      <c r="F35" t="s">
        <v>230</v>
      </c>
      <c r="G35">
        <v>2150</v>
      </c>
      <c r="I35">
        <v>6</v>
      </c>
      <c r="M35">
        <v>116</v>
      </c>
      <c r="O35" t="b">
        <f t="shared" si="0"/>
        <v>0</v>
      </c>
    </row>
    <row r="36" spans="1:15" x14ac:dyDescent="0.2">
      <c r="A36" t="s">
        <v>231</v>
      </c>
      <c r="C36" t="s">
        <v>195</v>
      </c>
      <c r="D36" t="s">
        <v>199</v>
      </c>
      <c r="E36">
        <v>46</v>
      </c>
      <c r="F36" t="s">
        <v>232</v>
      </c>
      <c r="G36">
        <v>1000</v>
      </c>
      <c r="H36">
        <v>74</v>
      </c>
      <c r="I36">
        <v>1</v>
      </c>
      <c r="M36">
        <v>50</v>
      </c>
      <c r="O36" t="b">
        <f t="shared" si="0"/>
        <v>1</v>
      </c>
    </row>
    <row r="37" spans="1:15" x14ac:dyDescent="0.2">
      <c r="A37" t="s">
        <v>233</v>
      </c>
      <c r="C37" t="s">
        <v>148</v>
      </c>
      <c r="D37" t="s">
        <v>178</v>
      </c>
      <c r="E37">
        <v>18</v>
      </c>
      <c r="F37" t="s">
        <v>234</v>
      </c>
      <c r="G37">
        <v>700</v>
      </c>
      <c r="I37">
        <v>4</v>
      </c>
      <c r="O37" t="b">
        <f t="shared" si="0"/>
        <v>0</v>
      </c>
    </row>
    <row r="38" spans="1:15" x14ac:dyDescent="0.2">
      <c r="A38" t="s">
        <v>235</v>
      </c>
      <c r="B38" t="s">
        <v>236</v>
      </c>
      <c r="C38" t="s">
        <v>195</v>
      </c>
      <c r="D38" t="s">
        <v>199</v>
      </c>
      <c r="E38">
        <v>28</v>
      </c>
      <c r="F38" t="s">
        <v>237</v>
      </c>
      <c r="G38">
        <v>550</v>
      </c>
      <c r="I38">
        <v>1</v>
      </c>
      <c r="M38">
        <v>132</v>
      </c>
      <c r="O38" t="b">
        <f t="shared" si="0"/>
        <v>0</v>
      </c>
    </row>
    <row r="39" spans="1:15" x14ac:dyDescent="0.2">
      <c r="A39" t="s">
        <v>238</v>
      </c>
      <c r="C39" t="s">
        <v>158</v>
      </c>
      <c r="D39" t="s">
        <v>159</v>
      </c>
      <c r="E39">
        <v>80</v>
      </c>
      <c r="F39" t="s">
        <v>239</v>
      </c>
      <c r="G39">
        <v>1750</v>
      </c>
      <c r="I39">
        <v>6</v>
      </c>
      <c r="M39">
        <v>124</v>
      </c>
      <c r="O39" t="b">
        <f t="shared" si="0"/>
        <v>0</v>
      </c>
    </row>
    <row r="40" spans="1:15" x14ac:dyDescent="0.2">
      <c r="A40" t="s">
        <v>240</v>
      </c>
      <c r="C40" t="s">
        <v>158</v>
      </c>
      <c r="D40" t="s">
        <v>145</v>
      </c>
      <c r="E40">
        <v>3</v>
      </c>
      <c r="F40" t="s">
        <v>241</v>
      </c>
      <c r="G40">
        <v>1350</v>
      </c>
      <c r="I40">
        <v>2</v>
      </c>
      <c r="O40" t="b">
        <f t="shared" si="0"/>
        <v>0</v>
      </c>
    </row>
    <row r="41" spans="1:15" x14ac:dyDescent="0.2">
      <c r="A41" t="s">
        <v>242</v>
      </c>
      <c r="C41" t="s">
        <v>162</v>
      </c>
      <c r="D41" t="s">
        <v>162</v>
      </c>
      <c r="E41">
        <v>17</v>
      </c>
      <c r="F41" t="s">
        <v>243</v>
      </c>
      <c r="G41">
        <v>700</v>
      </c>
      <c r="H41">
        <v>1</v>
      </c>
      <c r="I41">
        <v>6</v>
      </c>
      <c r="M41">
        <v>38</v>
      </c>
      <c r="O41" t="b">
        <f t="shared" si="0"/>
        <v>0</v>
      </c>
    </row>
    <row r="42" spans="1:15" x14ac:dyDescent="0.2">
      <c r="A42" t="s">
        <v>244</v>
      </c>
      <c r="C42" t="s">
        <v>155</v>
      </c>
      <c r="D42" t="s">
        <v>155</v>
      </c>
      <c r="E42">
        <v>7</v>
      </c>
      <c r="F42" t="s">
        <v>245</v>
      </c>
      <c r="G42">
        <v>1300</v>
      </c>
      <c r="H42">
        <v>30</v>
      </c>
      <c r="I42">
        <v>4</v>
      </c>
      <c r="M42">
        <v>92</v>
      </c>
      <c r="O42" t="b">
        <f t="shared" si="0"/>
        <v>1</v>
      </c>
    </row>
    <row r="43" spans="1:15" x14ac:dyDescent="0.2">
      <c r="A43" t="s">
        <v>246</v>
      </c>
      <c r="C43" t="s">
        <v>195</v>
      </c>
      <c r="D43" t="s">
        <v>149</v>
      </c>
      <c r="E43">
        <v>41</v>
      </c>
      <c r="F43" t="s">
        <v>247</v>
      </c>
      <c r="G43">
        <v>1100</v>
      </c>
      <c r="H43">
        <v>75</v>
      </c>
      <c r="I43">
        <v>1</v>
      </c>
      <c r="M43">
        <v>102</v>
      </c>
      <c r="O43" t="b">
        <f t="shared" si="0"/>
        <v>0</v>
      </c>
    </row>
    <row r="44" spans="1:15" x14ac:dyDescent="0.2">
      <c r="A44" t="s">
        <v>248</v>
      </c>
      <c r="B44" t="s">
        <v>249</v>
      </c>
      <c r="C44" t="s">
        <v>171</v>
      </c>
      <c r="D44" t="s">
        <v>145</v>
      </c>
      <c r="E44">
        <v>9</v>
      </c>
      <c r="F44" t="s">
        <v>250</v>
      </c>
      <c r="G44">
        <v>750</v>
      </c>
      <c r="H44">
        <v>54</v>
      </c>
      <c r="I44">
        <v>3</v>
      </c>
      <c r="M44">
        <v>21</v>
      </c>
      <c r="O44" t="b">
        <f t="shared" si="0"/>
        <v>1</v>
      </c>
    </row>
    <row r="45" spans="1:15" x14ac:dyDescent="0.2">
      <c r="A45" t="s">
        <v>251</v>
      </c>
      <c r="C45" t="s">
        <v>162</v>
      </c>
      <c r="D45" t="s">
        <v>162</v>
      </c>
      <c r="E45">
        <v>42</v>
      </c>
      <c r="F45" t="s">
        <v>252</v>
      </c>
      <c r="G45">
        <v>1750</v>
      </c>
      <c r="H45">
        <v>29</v>
      </c>
      <c r="I45">
        <v>5</v>
      </c>
      <c r="M45">
        <v>85</v>
      </c>
      <c r="O45" t="b">
        <f t="shared" si="0"/>
        <v>0</v>
      </c>
    </row>
    <row r="46" spans="1:15" x14ac:dyDescent="0.2">
      <c r="A46" t="s">
        <v>253</v>
      </c>
      <c r="C46" t="s">
        <v>158</v>
      </c>
      <c r="D46" t="s">
        <v>159</v>
      </c>
      <c r="E46">
        <v>30</v>
      </c>
      <c r="F46" t="s">
        <v>254</v>
      </c>
      <c r="G46">
        <v>900</v>
      </c>
      <c r="H46">
        <v>49</v>
      </c>
      <c r="I46">
        <v>5</v>
      </c>
      <c r="M46">
        <v>11</v>
      </c>
      <c r="O46" t="b">
        <f t="shared" si="0"/>
        <v>0</v>
      </c>
    </row>
    <row r="47" spans="1:15" x14ac:dyDescent="0.2">
      <c r="A47" t="s">
        <v>255</v>
      </c>
      <c r="C47" t="s">
        <v>148</v>
      </c>
      <c r="D47" t="s">
        <v>178</v>
      </c>
      <c r="E47">
        <v>15</v>
      </c>
      <c r="F47" t="s">
        <v>256</v>
      </c>
      <c r="G47">
        <v>900</v>
      </c>
      <c r="I47">
        <v>3</v>
      </c>
      <c r="M47">
        <v>98</v>
      </c>
      <c r="O47" t="b">
        <f t="shared" si="0"/>
        <v>0</v>
      </c>
    </row>
    <row r="48" spans="1:15" x14ac:dyDescent="0.2">
      <c r="A48" t="s">
        <v>257</v>
      </c>
      <c r="C48" t="s">
        <v>162</v>
      </c>
      <c r="D48" t="s">
        <v>178</v>
      </c>
      <c r="E48">
        <v>35</v>
      </c>
      <c r="F48" t="s">
        <v>258</v>
      </c>
      <c r="G48">
        <v>1100</v>
      </c>
      <c r="H48">
        <v>30</v>
      </c>
      <c r="I48">
        <v>6</v>
      </c>
      <c r="M48">
        <v>127</v>
      </c>
      <c r="O48" t="b">
        <f t="shared" si="0"/>
        <v>0</v>
      </c>
    </row>
    <row r="49" spans="1:15" x14ac:dyDescent="0.2">
      <c r="A49" t="s">
        <v>259</v>
      </c>
      <c r="C49" t="s">
        <v>148</v>
      </c>
      <c r="D49" t="s">
        <v>178</v>
      </c>
      <c r="E49">
        <v>17</v>
      </c>
      <c r="F49" t="s">
        <v>260</v>
      </c>
      <c r="G49">
        <v>750</v>
      </c>
      <c r="H49">
        <v>19</v>
      </c>
      <c r="I49">
        <v>3</v>
      </c>
      <c r="M49">
        <v>26</v>
      </c>
      <c r="O49" t="b">
        <f t="shared" si="0"/>
        <v>0</v>
      </c>
    </row>
    <row r="50" spans="1:15" x14ac:dyDescent="0.2">
      <c r="A50" t="s">
        <v>261</v>
      </c>
      <c r="B50" t="s">
        <v>262</v>
      </c>
      <c r="C50" t="s">
        <v>144</v>
      </c>
      <c r="D50" t="s">
        <v>145</v>
      </c>
      <c r="E50">
        <v>4</v>
      </c>
      <c r="F50" t="s">
        <v>263</v>
      </c>
      <c r="G50">
        <v>900</v>
      </c>
      <c r="I50">
        <v>3</v>
      </c>
      <c r="M50">
        <v>94</v>
      </c>
      <c r="O50" t="b">
        <f t="shared" si="0"/>
        <v>0</v>
      </c>
    </row>
    <row r="51" spans="1:15" x14ac:dyDescent="0.2">
      <c r="A51" t="s">
        <v>264</v>
      </c>
      <c r="B51" t="s">
        <v>265</v>
      </c>
      <c r="C51" t="s">
        <v>155</v>
      </c>
      <c r="D51" t="s">
        <v>155</v>
      </c>
      <c r="E51">
        <v>28</v>
      </c>
      <c r="F51" t="s">
        <v>266</v>
      </c>
      <c r="G51">
        <v>1350</v>
      </c>
      <c r="H51">
        <v>66</v>
      </c>
      <c r="I51">
        <v>6</v>
      </c>
      <c r="M51">
        <v>60</v>
      </c>
      <c r="O51" t="b">
        <f t="shared" si="0"/>
        <v>0</v>
      </c>
    </row>
    <row r="52" spans="1:15" x14ac:dyDescent="0.2">
      <c r="A52" t="s">
        <v>267</v>
      </c>
      <c r="B52" t="s">
        <v>268</v>
      </c>
      <c r="C52" t="s">
        <v>158</v>
      </c>
      <c r="D52" t="s">
        <v>159</v>
      </c>
      <c r="E52">
        <v>55</v>
      </c>
      <c r="F52" t="s">
        <v>269</v>
      </c>
      <c r="G52">
        <v>1350</v>
      </c>
      <c r="H52">
        <v>69</v>
      </c>
      <c r="I52">
        <v>6</v>
      </c>
      <c r="J52">
        <v>1</v>
      </c>
      <c r="M52">
        <v>51</v>
      </c>
      <c r="O52" t="b">
        <f t="shared" si="0"/>
        <v>0</v>
      </c>
    </row>
    <row r="53" spans="1:15" x14ac:dyDescent="0.2">
      <c r="A53" t="s">
        <v>270</v>
      </c>
      <c r="B53" t="s">
        <v>271</v>
      </c>
      <c r="C53" t="s">
        <v>155</v>
      </c>
      <c r="D53" t="s">
        <v>155</v>
      </c>
      <c r="E53">
        <v>7</v>
      </c>
      <c r="F53" t="s">
        <v>272</v>
      </c>
      <c r="G53">
        <v>850</v>
      </c>
      <c r="H53">
        <v>35</v>
      </c>
      <c r="I53">
        <v>4</v>
      </c>
      <c r="M53">
        <v>69</v>
      </c>
      <c r="O53" t="b">
        <f t="shared" si="0"/>
        <v>0</v>
      </c>
    </row>
    <row r="54" spans="1:15" x14ac:dyDescent="0.2">
      <c r="A54" t="s">
        <v>273</v>
      </c>
      <c r="C54" t="s">
        <v>162</v>
      </c>
      <c r="D54" t="s">
        <v>149</v>
      </c>
      <c r="E54">
        <v>21</v>
      </c>
      <c r="F54" t="s">
        <v>274</v>
      </c>
      <c r="G54">
        <v>1000</v>
      </c>
      <c r="I54">
        <v>3</v>
      </c>
      <c r="M54">
        <v>175</v>
      </c>
      <c r="O54" t="b">
        <f t="shared" si="0"/>
        <v>0</v>
      </c>
    </row>
    <row r="55" spans="1:15" x14ac:dyDescent="0.2">
      <c r="A55" t="s">
        <v>275</v>
      </c>
      <c r="C55" t="s">
        <v>158</v>
      </c>
      <c r="D55" t="s">
        <v>159</v>
      </c>
      <c r="E55">
        <v>47</v>
      </c>
      <c r="F55" t="s">
        <v>276</v>
      </c>
      <c r="G55">
        <v>1750</v>
      </c>
      <c r="I55">
        <v>6</v>
      </c>
      <c r="M55">
        <v>37</v>
      </c>
      <c r="O55" t="b">
        <f t="shared" si="0"/>
        <v>0</v>
      </c>
    </row>
    <row r="56" spans="1:15" x14ac:dyDescent="0.2">
      <c r="A56" t="s">
        <v>277</v>
      </c>
      <c r="D56" t="s">
        <v>149</v>
      </c>
      <c r="E56">
        <v>18</v>
      </c>
      <c r="F56" t="s">
        <v>278</v>
      </c>
      <c r="G56">
        <v>900</v>
      </c>
      <c r="I56">
        <v>3</v>
      </c>
      <c r="O56" t="b">
        <f t="shared" si="0"/>
        <v>0</v>
      </c>
    </row>
    <row r="57" spans="1:15" x14ac:dyDescent="0.2">
      <c r="A57" t="s">
        <v>279</v>
      </c>
      <c r="C57" t="s">
        <v>162</v>
      </c>
      <c r="D57" t="s">
        <v>162</v>
      </c>
      <c r="E57">
        <v>27</v>
      </c>
      <c r="F57" t="s">
        <v>280</v>
      </c>
      <c r="G57">
        <v>400</v>
      </c>
      <c r="I57">
        <v>6</v>
      </c>
      <c r="O57" t="b">
        <f t="shared" si="0"/>
        <v>0</v>
      </c>
    </row>
    <row r="58" spans="1:15" x14ac:dyDescent="0.2">
      <c r="A58" t="s">
        <v>281</v>
      </c>
      <c r="C58" t="s">
        <v>162</v>
      </c>
      <c r="D58" t="s">
        <v>162</v>
      </c>
      <c r="E58">
        <v>21</v>
      </c>
      <c r="F58" t="s">
        <v>186</v>
      </c>
      <c r="G58">
        <v>600</v>
      </c>
      <c r="H58">
        <v>10</v>
      </c>
      <c r="I58">
        <v>6</v>
      </c>
      <c r="M58">
        <v>56</v>
      </c>
      <c r="O58" t="b">
        <f t="shared" si="0"/>
        <v>0</v>
      </c>
    </row>
    <row r="59" spans="1:15" x14ac:dyDescent="0.2">
      <c r="A59" t="s">
        <v>282</v>
      </c>
      <c r="C59" t="s">
        <v>158</v>
      </c>
      <c r="D59" t="s">
        <v>159</v>
      </c>
      <c r="E59">
        <v>63</v>
      </c>
      <c r="F59" t="s">
        <v>283</v>
      </c>
      <c r="G59">
        <v>1750</v>
      </c>
      <c r="I59">
        <v>6</v>
      </c>
      <c r="O59" t="b">
        <f t="shared" si="0"/>
        <v>0</v>
      </c>
    </row>
    <row r="60" spans="1:15" x14ac:dyDescent="0.2">
      <c r="A60" t="s">
        <v>284</v>
      </c>
      <c r="C60" t="s">
        <v>144</v>
      </c>
      <c r="D60" t="s">
        <v>145</v>
      </c>
      <c r="E60">
        <v>7</v>
      </c>
      <c r="F60" t="s">
        <v>285</v>
      </c>
      <c r="G60">
        <v>1350</v>
      </c>
      <c r="H60">
        <v>44</v>
      </c>
      <c r="I60">
        <v>2</v>
      </c>
      <c r="M60">
        <v>19</v>
      </c>
      <c r="O60" t="b">
        <f t="shared" si="0"/>
        <v>1</v>
      </c>
    </row>
    <row r="61" spans="1:15" x14ac:dyDescent="0.2">
      <c r="A61" t="s">
        <v>286</v>
      </c>
      <c r="C61" t="s">
        <v>148</v>
      </c>
      <c r="D61" t="s">
        <v>178</v>
      </c>
      <c r="E61">
        <v>33</v>
      </c>
      <c r="F61" t="s">
        <v>287</v>
      </c>
      <c r="G61">
        <v>800</v>
      </c>
      <c r="H61">
        <v>27</v>
      </c>
      <c r="I61">
        <v>3</v>
      </c>
      <c r="M61">
        <v>43</v>
      </c>
      <c r="O61" t="b">
        <f t="shared" si="0"/>
        <v>1</v>
      </c>
    </row>
    <row r="62" spans="1:15" x14ac:dyDescent="0.2">
      <c r="A62" t="s">
        <v>288</v>
      </c>
      <c r="C62" t="s">
        <v>144</v>
      </c>
      <c r="D62" t="s">
        <v>145</v>
      </c>
      <c r="E62">
        <v>2</v>
      </c>
      <c r="F62" t="s">
        <v>289</v>
      </c>
      <c r="G62">
        <v>700</v>
      </c>
      <c r="H62">
        <v>67</v>
      </c>
      <c r="I62">
        <v>2</v>
      </c>
      <c r="M62">
        <v>32</v>
      </c>
      <c r="O62" t="b">
        <f t="shared" si="0"/>
        <v>0</v>
      </c>
    </row>
    <row r="63" spans="1:15" x14ac:dyDescent="0.2">
      <c r="A63" t="s">
        <v>290</v>
      </c>
      <c r="C63" t="s">
        <v>144</v>
      </c>
      <c r="D63" t="s">
        <v>145</v>
      </c>
      <c r="E63">
        <v>4</v>
      </c>
      <c r="F63" t="s">
        <v>291</v>
      </c>
      <c r="G63">
        <v>900</v>
      </c>
      <c r="H63">
        <v>61</v>
      </c>
      <c r="I63">
        <v>2</v>
      </c>
      <c r="M63">
        <v>79</v>
      </c>
      <c r="O63" t="b">
        <f t="shared" si="0"/>
        <v>1</v>
      </c>
    </row>
    <row r="64" spans="1:15" x14ac:dyDescent="0.2">
      <c r="A64" t="s">
        <v>292</v>
      </c>
      <c r="C64" t="s">
        <v>158</v>
      </c>
      <c r="D64" t="s">
        <v>166</v>
      </c>
      <c r="E64">
        <v>25</v>
      </c>
      <c r="F64" t="s">
        <v>293</v>
      </c>
      <c r="G64">
        <v>2000</v>
      </c>
      <c r="I64">
        <v>5</v>
      </c>
      <c r="O64" t="b">
        <f t="shared" si="0"/>
        <v>0</v>
      </c>
    </row>
    <row r="65" spans="1:15" x14ac:dyDescent="0.2">
      <c r="A65" t="s">
        <v>294</v>
      </c>
      <c r="C65" t="s">
        <v>158</v>
      </c>
      <c r="D65" t="s">
        <v>166</v>
      </c>
      <c r="E65">
        <v>32</v>
      </c>
      <c r="F65" t="s">
        <v>295</v>
      </c>
      <c r="G65">
        <v>900</v>
      </c>
      <c r="I65">
        <v>4</v>
      </c>
      <c r="M65">
        <v>179</v>
      </c>
      <c r="O65" t="b">
        <f t="shared" si="0"/>
        <v>0</v>
      </c>
    </row>
    <row r="66" spans="1:15" x14ac:dyDescent="0.2">
      <c r="A66" t="s">
        <v>296</v>
      </c>
      <c r="C66" t="s">
        <v>148</v>
      </c>
      <c r="D66" t="s">
        <v>178</v>
      </c>
      <c r="E66">
        <v>32</v>
      </c>
      <c r="F66" t="s">
        <v>226</v>
      </c>
      <c r="G66">
        <v>1500</v>
      </c>
      <c r="H66">
        <v>7</v>
      </c>
      <c r="I66">
        <v>3</v>
      </c>
      <c r="M66">
        <v>1</v>
      </c>
      <c r="O66" t="b">
        <f t="shared" si="0"/>
        <v>1</v>
      </c>
    </row>
    <row r="67" spans="1:15" x14ac:dyDescent="0.2">
      <c r="A67" t="s">
        <v>297</v>
      </c>
      <c r="B67" t="s">
        <v>298</v>
      </c>
      <c r="C67" t="s">
        <v>171</v>
      </c>
      <c r="D67" t="s">
        <v>166</v>
      </c>
      <c r="E67">
        <v>26</v>
      </c>
      <c r="F67" t="s">
        <v>299</v>
      </c>
      <c r="G67">
        <v>700</v>
      </c>
      <c r="H67">
        <v>76</v>
      </c>
      <c r="I67">
        <v>3</v>
      </c>
      <c r="M67">
        <v>76</v>
      </c>
      <c r="O67" t="b">
        <f t="shared" ref="O67:O130" si="1">ISNUMBER(SEARCH("Affectionate", $F67))</f>
        <v>0</v>
      </c>
    </row>
    <row r="68" spans="1:15" x14ac:dyDescent="0.2">
      <c r="A68" t="s">
        <v>300</v>
      </c>
      <c r="C68" t="s">
        <v>195</v>
      </c>
      <c r="D68" t="s">
        <v>149</v>
      </c>
      <c r="E68">
        <v>11</v>
      </c>
      <c r="F68" t="s">
        <v>301</v>
      </c>
      <c r="G68">
        <v>900</v>
      </c>
      <c r="I68">
        <v>3</v>
      </c>
      <c r="M68">
        <v>184</v>
      </c>
      <c r="O68" t="b">
        <f t="shared" si="1"/>
        <v>1</v>
      </c>
    </row>
    <row r="69" spans="1:15" x14ac:dyDescent="0.2">
      <c r="A69" t="s">
        <v>302</v>
      </c>
      <c r="B69" t="s">
        <v>303</v>
      </c>
      <c r="C69" t="s">
        <v>148</v>
      </c>
      <c r="D69" t="s">
        <v>178</v>
      </c>
      <c r="E69">
        <v>32</v>
      </c>
      <c r="F69" t="s">
        <v>304</v>
      </c>
      <c r="G69">
        <v>1000</v>
      </c>
      <c r="H69">
        <v>37</v>
      </c>
      <c r="I69">
        <v>3</v>
      </c>
      <c r="M69">
        <v>140</v>
      </c>
      <c r="O69" t="b">
        <f t="shared" si="1"/>
        <v>1</v>
      </c>
    </row>
    <row r="70" spans="1:15" x14ac:dyDescent="0.2">
      <c r="A70" t="s">
        <v>305</v>
      </c>
      <c r="C70" t="s">
        <v>148</v>
      </c>
      <c r="D70" t="s">
        <v>178</v>
      </c>
      <c r="E70">
        <v>8</v>
      </c>
      <c r="F70" t="s">
        <v>306</v>
      </c>
      <c r="G70">
        <v>1000</v>
      </c>
      <c r="I70">
        <v>3</v>
      </c>
      <c r="O70" t="b">
        <f t="shared" si="1"/>
        <v>1</v>
      </c>
    </row>
    <row r="71" spans="1:15" x14ac:dyDescent="0.2">
      <c r="A71" t="s">
        <v>307</v>
      </c>
      <c r="C71" t="s">
        <v>148</v>
      </c>
      <c r="D71" t="s">
        <v>178</v>
      </c>
      <c r="E71">
        <v>10</v>
      </c>
      <c r="F71" t="s">
        <v>308</v>
      </c>
      <c r="G71">
        <v>700</v>
      </c>
      <c r="H71">
        <v>20</v>
      </c>
      <c r="I71">
        <v>3</v>
      </c>
      <c r="M71">
        <v>29</v>
      </c>
      <c r="O71" t="b">
        <f t="shared" si="1"/>
        <v>0</v>
      </c>
    </row>
    <row r="72" spans="1:15" x14ac:dyDescent="0.2">
      <c r="A72" t="s">
        <v>309</v>
      </c>
      <c r="C72" t="s">
        <v>162</v>
      </c>
      <c r="D72" t="s">
        <v>162</v>
      </c>
      <c r="E72">
        <v>31</v>
      </c>
      <c r="F72" t="s">
        <v>310</v>
      </c>
      <c r="G72">
        <v>500</v>
      </c>
      <c r="H72">
        <v>16</v>
      </c>
      <c r="I72">
        <v>5</v>
      </c>
      <c r="M72">
        <v>40</v>
      </c>
      <c r="O72" t="b">
        <f t="shared" si="1"/>
        <v>0</v>
      </c>
    </row>
    <row r="73" spans="1:15" x14ac:dyDescent="0.2">
      <c r="A73" t="s">
        <v>311</v>
      </c>
      <c r="C73" t="s">
        <v>195</v>
      </c>
      <c r="D73" t="s">
        <v>199</v>
      </c>
      <c r="E73">
        <v>55</v>
      </c>
      <c r="F73" t="s">
        <v>224</v>
      </c>
      <c r="G73">
        <v>350</v>
      </c>
      <c r="H73">
        <v>44</v>
      </c>
      <c r="I73">
        <v>3</v>
      </c>
      <c r="M73">
        <v>130</v>
      </c>
      <c r="O73" t="b">
        <f t="shared" si="1"/>
        <v>0</v>
      </c>
    </row>
    <row r="74" spans="1:15" x14ac:dyDescent="0.2">
      <c r="A74" t="s">
        <v>312</v>
      </c>
      <c r="C74" t="s">
        <v>162</v>
      </c>
      <c r="D74" t="s">
        <v>162</v>
      </c>
      <c r="E74">
        <v>13</v>
      </c>
      <c r="F74" t="s">
        <v>313</v>
      </c>
      <c r="G74">
        <v>1100</v>
      </c>
      <c r="H74">
        <v>26</v>
      </c>
      <c r="I74">
        <v>4</v>
      </c>
      <c r="M74">
        <v>68</v>
      </c>
      <c r="O74" t="b">
        <f t="shared" si="1"/>
        <v>1</v>
      </c>
    </row>
    <row r="75" spans="1:15" x14ac:dyDescent="0.2">
      <c r="A75" t="s">
        <v>314</v>
      </c>
      <c r="C75" t="s">
        <v>171</v>
      </c>
      <c r="D75" t="s">
        <v>145</v>
      </c>
      <c r="E75">
        <v>6</v>
      </c>
      <c r="F75" t="s">
        <v>315</v>
      </c>
      <c r="G75">
        <v>2700</v>
      </c>
      <c r="I75">
        <v>3</v>
      </c>
      <c r="M75">
        <v>81</v>
      </c>
      <c r="O75" t="b">
        <f t="shared" si="1"/>
        <v>1</v>
      </c>
    </row>
    <row r="76" spans="1:15" x14ac:dyDescent="0.2">
      <c r="A76" t="s">
        <v>316</v>
      </c>
      <c r="C76" t="s">
        <v>148</v>
      </c>
      <c r="D76" t="s">
        <v>178</v>
      </c>
      <c r="E76">
        <v>34</v>
      </c>
      <c r="F76" t="s">
        <v>317</v>
      </c>
      <c r="G76">
        <v>700</v>
      </c>
      <c r="H76">
        <v>41</v>
      </c>
      <c r="I76">
        <v>3</v>
      </c>
      <c r="M76">
        <v>171</v>
      </c>
      <c r="O76" t="b">
        <f t="shared" si="1"/>
        <v>0</v>
      </c>
    </row>
    <row r="77" spans="1:15" x14ac:dyDescent="0.2">
      <c r="A77" t="s">
        <v>318</v>
      </c>
      <c r="C77" t="s">
        <v>195</v>
      </c>
      <c r="D77" t="s">
        <v>199</v>
      </c>
      <c r="E77">
        <v>7</v>
      </c>
      <c r="F77" t="s">
        <v>319</v>
      </c>
      <c r="G77">
        <v>600</v>
      </c>
      <c r="H77">
        <v>49</v>
      </c>
      <c r="I77">
        <v>3</v>
      </c>
      <c r="M77">
        <v>13</v>
      </c>
      <c r="O77" t="b">
        <f t="shared" si="1"/>
        <v>0</v>
      </c>
    </row>
    <row r="78" spans="1:15" x14ac:dyDescent="0.2">
      <c r="A78" t="s">
        <v>320</v>
      </c>
      <c r="C78" t="s">
        <v>171</v>
      </c>
      <c r="D78" t="s">
        <v>145</v>
      </c>
      <c r="E78">
        <v>25</v>
      </c>
      <c r="F78" t="s">
        <v>321</v>
      </c>
      <c r="G78">
        <v>800</v>
      </c>
      <c r="H78">
        <v>39</v>
      </c>
      <c r="I78">
        <v>3</v>
      </c>
      <c r="M78">
        <v>63</v>
      </c>
      <c r="O78" t="b">
        <f t="shared" si="1"/>
        <v>0</v>
      </c>
    </row>
    <row r="79" spans="1:15" x14ac:dyDescent="0.2">
      <c r="A79" t="s">
        <v>322</v>
      </c>
      <c r="B79" t="s">
        <v>323</v>
      </c>
      <c r="C79" t="s">
        <v>155</v>
      </c>
      <c r="D79" t="s">
        <v>155</v>
      </c>
      <c r="E79">
        <v>10</v>
      </c>
      <c r="F79" t="s">
        <v>324</v>
      </c>
      <c r="G79">
        <v>1500</v>
      </c>
      <c r="H79">
        <v>62</v>
      </c>
      <c r="I79">
        <v>3</v>
      </c>
      <c r="M79">
        <v>182</v>
      </c>
      <c r="O79" t="b">
        <f t="shared" si="1"/>
        <v>1</v>
      </c>
    </row>
    <row r="80" spans="1:15" x14ac:dyDescent="0.2">
      <c r="A80" t="s">
        <v>325</v>
      </c>
      <c r="E80">
        <v>18</v>
      </c>
      <c r="F80" t="s">
        <v>152</v>
      </c>
      <c r="O80" t="b">
        <f t="shared" si="1"/>
        <v>0</v>
      </c>
    </row>
    <row r="81" spans="1:15" x14ac:dyDescent="0.2">
      <c r="A81" t="s">
        <v>326</v>
      </c>
      <c r="E81">
        <v>16</v>
      </c>
      <c r="F81" t="s">
        <v>152</v>
      </c>
      <c r="O81" t="b">
        <f t="shared" si="1"/>
        <v>0</v>
      </c>
    </row>
    <row r="82" spans="1:15" x14ac:dyDescent="0.2">
      <c r="A82" t="s">
        <v>327</v>
      </c>
      <c r="B82" t="s">
        <v>328</v>
      </c>
      <c r="C82" t="s">
        <v>158</v>
      </c>
      <c r="D82" t="s">
        <v>159</v>
      </c>
      <c r="E82">
        <v>43</v>
      </c>
      <c r="F82" t="s">
        <v>329</v>
      </c>
      <c r="G82">
        <v>900</v>
      </c>
      <c r="H82">
        <v>5</v>
      </c>
      <c r="I82">
        <v>6</v>
      </c>
      <c r="J82">
        <v>1</v>
      </c>
      <c r="M82">
        <v>16</v>
      </c>
      <c r="O82" t="b">
        <f t="shared" si="1"/>
        <v>0</v>
      </c>
    </row>
    <row r="83" spans="1:15" x14ac:dyDescent="0.2">
      <c r="A83" t="s">
        <v>330</v>
      </c>
      <c r="C83" t="s">
        <v>158</v>
      </c>
      <c r="D83" t="s">
        <v>159</v>
      </c>
      <c r="E83">
        <v>43</v>
      </c>
      <c r="F83" t="s">
        <v>331</v>
      </c>
      <c r="G83">
        <v>39000</v>
      </c>
      <c r="I83">
        <v>5</v>
      </c>
      <c r="K83">
        <v>1</v>
      </c>
      <c r="O83" t="b">
        <f t="shared" si="1"/>
        <v>1</v>
      </c>
    </row>
    <row r="84" spans="1:15" x14ac:dyDescent="0.2">
      <c r="A84" t="s">
        <v>332</v>
      </c>
      <c r="C84" t="s">
        <v>158</v>
      </c>
      <c r="D84" t="s">
        <v>159</v>
      </c>
      <c r="E84">
        <v>60</v>
      </c>
      <c r="F84" t="s">
        <v>333</v>
      </c>
      <c r="G84">
        <v>1150</v>
      </c>
      <c r="I84">
        <v>6</v>
      </c>
      <c r="M84">
        <v>67</v>
      </c>
      <c r="O84" t="b">
        <f t="shared" si="1"/>
        <v>0</v>
      </c>
    </row>
    <row r="85" spans="1:15" x14ac:dyDescent="0.2">
      <c r="A85" t="s">
        <v>334</v>
      </c>
      <c r="C85" t="s">
        <v>162</v>
      </c>
      <c r="D85" t="s">
        <v>162</v>
      </c>
      <c r="E85">
        <v>28</v>
      </c>
      <c r="F85" t="s">
        <v>335</v>
      </c>
      <c r="G85">
        <v>1100</v>
      </c>
      <c r="I85">
        <v>5</v>
      </c>
      <c r="O85" t="b">
        <f t="shared" si="1"/>
        <v>1</v>
      </c>
    </row>
    <row r="86" spans="1:15" x14ac:dyDescent="0.2">
      <c r="A86" t="s">
        <v>336</v>
      </c>
      <c r="C86" t="s">
        <v>171</v>
      </c>
      <c r="D86" t="s">
        <v>145</v>
      </c>
      <c r="E86">
        <v>25</v>
      </c>
      <c r="F86" t="s">
        <v>337</v>
      </c>
      <c r="G86">
        <v>1600</v>
      </c>
      <c r="H86">
        <v>77</v>
      </c>
      <c r="I86">
        <v>3</v>
      </c>
      <c r="M86">
        <v>5</v>
      </c>
      <c r="O86" t="b">
        <f t="shared" si="1"/>
        <v>0</v>
      </c>
    </row>
    <row r="87" spans="1:15" x14ac:dyDescent="0.2">
      <c r="A87" t="s">
        <v>338</v>
      </c>
      <c r="C87" t="s">
        <v>148</v>
      </c>
      <c r="D87" t="s">
        <v>178</v>
      </c>
      <c r="E87">
        <v>14</v>
      </c>
      <c r="F87" t="s">
        <v>339</v>
      </c>
      <c r="G87">
        <v>1050</v>
      </c>
      <c r="H87">
        <v>18</v>
      </c>
      <c r="I87">
        <v>4</v>
      </c>
      <c r="M87">
        <v>52</v>
      </c>
      <c r="O87" t="b">
        <f t="shared" si="1"/>
        <v>1</v>
      </c>
    </row>
    <row r="88" spans="1:15" x14ac:dyDescent="0.2">
      <c r="A88" t="s">
        <v>340</v>
      </c>
      <c r="C88" t="s">
        <v>195</v>
      </c>
      <c r="D88" t="s">
        <v>199</v>
      </c>
      <c r="E88">
        <v>26</v>
      </c>
      <c r="F88" t="s">
        <v>341</v>
      </c>
      <c r="G88">
        <v>1100</v>
      </c>
      <c r="I88">
        <v>4</v>
      </c>
      <c r="M88">
        <v>178</v>
      </c>
      <c r="O88" t="b">
        <f t="shared" si="1"/>
        <v>0</v>
      </c>
    </row>
    <row r="89" spans="1:15" x14ac:dyDescent="0.2">
      <c r="A89" t="s">
        <v>342</v>
      </c>
      <c r="C89" t="s">
        <v>148</v>
      </c>
      <c r="D89" t="s">
        <v>178</v>
      </c>
      <c r="E89">
        <v>25</v>
      </c>
      <c r="F89" t="s">
        <v>343</v>
      </c>
      <c r="G89">
        <v>450</v>
      </c>
      <c r="H89">
        <v>43</v>
      </c>
      <c r="I89">
        <v>4</v>
      </c>
      <c r="M89">
        <v>113</v>
      </c>
      <c r="O89" t="b">
        <f t="shared" si="1"/>
        <v>1</v>
      </c>
    </row>
    <row r="90" spans="1:15" x14ac:dyDescent="0.2">
      <c r="A90" t="s">
        <v>344</v>
      </c>
      <c r="C90" t="s">
        <v>148</v>
      </c>
      <c r="D90" t="s">
        <v>178</v>
      </c>
      <c r="E90">
        <v>30</v>
      </c>
      <c r="F90" t="s">
        <v>345</v>
      </c>
      <c r="G90">
        <v>500</v>
      </c>
      <c r="H90">
        <v>37</v>
      </c>
      <c r="I90">
        <v>3</v>
      </c>
      <c r="M90">
        <v>95</v>
      </c>
      <c r="O90" t="b">
        <f t="shared" si="1"/>
        <v>0</v>
      </c>
    </row>
    <row r="91" spans="1:15" x14ac:dyDescent="0.2">
      <c r="A91" t="s">
        <v>346</v>
      </c>
      <c r="C91" t="s">
        <v>162</v>
      </c>
      <c r="D91" t="s">
        <v>162</v>
      </c>
      <c r="E91">
        <v>25</v>
      </c>
      <c r="F91" t="s">
        <v>347</v>
      </c>
      <c r="G91">
        <v>900</v>
      </c>
      <c r="I91">
        <v>4</v>
      </c>
      <c r="O91" t="b">
        <f t="shared" si="1"/>
        <v>0</v>
      </c>
    </row>
    <row r="92" spans="1:15" x14ac:dyDescent="0.2">
      <c r="A92" t="s">
        <v>348</v>
      </c>
      <c r="C92" t="s">
        <v>148</v>
      </c>
      <c r="D92" t="s">
        <v>178</v>
      </c>
      <c r="E92">
        <v>23</v>
      </c>
      <c r="F92" t="s">
        <v>349</v>
      </c>
      <c r="G92">
        <v>750</v>
      </c>
      <c r="H92">
        <v>13</v>
      </c>
      <c r="I92">
        <v>3</v>
      </c>
      <c r="M92">
        <v>27</v>
      </c>
      <c r="O92" t="b">
        <f t="shared" si="1"/>
        <v>1</v>
      </c>
    </row>
    <row r="93" spans="1:15" x14ac:dyDescent="0.2">
      <c r="A93" t="s">
        <v>350</v>
      </c>
      <c r="B93" t="s">
        <v>351</v>
      </c>
      <c r="C93" t="s">
        <v>144</v>
      </c>
      <c r="D93" t="s">
        <v>145</v>
      </c>
      <c r="E93">
        <v>5</v>
      </c>
      <c r="F93" t="s">
        <v>352</v>
      </c>
      <c r="G93">
        <v>1400</v>
      </c>
      <c r="I93">
        <v>3</v>
      </c>
      <c r="M93">
        <v>134</v>
      </c>
      <c r="O93" t="b">
        <f t="shared" si="1"/>
        <v>1</v>
      </c>
    </row>
    <row r="94" spans="1:15" x14ac:dyDescent="0.2">
      <c r="A94" t="s">
        <v>353</v>
      </c>
      <c r="C94" t="s">
        <v>162</v>
      </c>
      <c r="D94" t="s">
        <v>159</v>
      </c>
      <c r="E94">
        <v>27</v>
      </c>
      <c r="F94" t="s">
        <v>354</v>
      </c>
      <c r="I94">
        <v>6</v>
      </c>
      <c r="M94">
        <v>152</v>
      </c>
      <c r="O94" t="b">
        <f t="shared" si="1"/>
        <v>0</v>
      </c>
    </row>
    <row r="95" spans="1:15" x14ac:dyDescent="0.2">
      <c r="A95" t="s">
        <v>355</v>
      </c>
      <c r="C95" t="s">
        <v>171</v>
      </c>
      <c r="D95" t="s">
        <v>166</v>
      </c>
      <c r="E95">
        <v>8</v>
      </c>
      <c r="F95" t="s">
        <v>172</v>
      </c>
      <c r="G95">
        <v>700</v>
      </c>
      <c r="I95">
        <v>4</v>
      </c>
      <c r="M95">
        <v>118</v>
      </c>
      <c r="O95" t="b">
        <f t="shared" si="1"/>
        <v>0</v>
      </c>
    </row>
    <row r="96" spans="1:15" x14ac:dyDescent="0.2">
      <c r="A96" t="s">
        <v>356</v>
      </c>
      <c r="C96" t="s">
        <v>155</v>
      </c>
      <c r="D96" t="s">
        <v>155</v>
      </c>
      <c r="E96">
        <v>15</v>
      </c>
      <c r="F96" t="s">
        <v>357</v>
      </c>
      <c r="G96">
        <v>350</v>
      </c>
      <c r="I96">
        <v>4</v>
      </c>
      <c r="O96" t="b">
        <f t="shared" si="1"/>
        <v>0</v>
      </c>
    </row>
    <row r="97" spans="1:15" x14ac:dyDescent="0.2">
      <c r="A97" t="s">
        <v>358</v>
      </c>
      <c r="C97" t="s">
        <v>148</v>
      </c>
      <c r="D97" t="s">
        <v>178</v>
      </c>
      <c r="E97">
        <v>19</v>
      </c>
      <c r="F97" t="s">
        <v>359</v>
      </c>
      <c r="G97">
        <v>900</v>
      </c>
      <c r="H97">
        <v>34</v>
      </c>
      <c r="I97">
        <v>3</v>
      </c>
      <c r="M97">
        <v>145</v>
      </c>
      <c r="O97" t="b">
        <f t="shared" si="1"/>
        <v>0</v>
      </c>
    </row>
    <row r="98" spans="1:15" x14ac:dyDescent="0.2">
      <c r="A98" t="s">
        <v>360</v>
      </c>
      <c r="C98" t="s">
        <v>158</v>
      </c>
      <c r="D98" t="s">
        <v>159</v>
      </c>
      <c r="E98">
        <v>46</v>
      </c>
      <c r="F98" t="s">
        <v>361</v>
      </c>
      <c r="G98">
        <v>1150</v>
      </c>
      <c r="I98">
        <v>5</v>
      </c>
      <c r="K98">
        <v>1</v>
      </c>
      <c r="O98" t="b">
        <f t="shared" si="1"/>
        <v>0</v>
      </c>
    </row>
    <row r="99" spans="1:15" x14ac:dyDescent="0.2">
      <c r="A99" t="s">
        <v>362</v>
      </c>
      <c r="C99" t="s">
        <v>162</v>
      </c>
      <c r="D99" t="s">
        <v>166</v>
      </c>
      <c r="E99">
        <v>18</v>
      </c>
      <c r="F99" t="s">
        <v>363</v>
      </c>
      <c r="G99">
        <v>700</v>
      </c>
      <c r="I99">
        <v>5</v>
      </c>
      <c r="M99">
        <v>173</v>
      </c>
      <c r="O99" t="b">
        <f t="shared" si="1"/>
        <v>0</v>
      </c>
    </row>
    <row r="100" spans="1:15" x14ac:dyDescent="0.2">
      <c r="A100" t="s">
        <v>364</v>
      </c>
      <c r="C100" t="s">
        <v>171</v>
      </c>
      <c r="D100" t="s">
        <v>166</v>
      </c>
      <c r="E100">
        <v>15</v>
      </c>
      <c r="F100" t="s">
        <v>365</v>
      </c>
      <c r="G100">
        <v>600</v>
      </c>
      <c r="H100">
        <v>43</v>
      </c>
      <c r="I100">
        <v>3</v>
      </c>
      <c r="M100">
        <v>177</v>
      </c>
      <c r="O100" t="b">
        <f t="shared" si="1"/>
        <v>0</v>
      </c>
    </row>
    <row r="101" spans="1:15" x14ac:dyDescent="0.2">
      <c r="A101" t="s">
        <v>366</v>
      </c>
      <c r="C101" t="s">
        <v>148</v>
      </c>
      <c r="D101" t="s">
        <v>178</v>
      </c>
      <c r="E101">
        <v>30</v>
      </c>
      <c r="F101" t="s">
        <v>367</v>
      </c>
      <c r="G101">
        <v>1100</v>
      </c>
      <c r="H101">
        <v>18</v>
      </c>
      <c r="I101">
        <v>5</v>
      </c>
      <c r="M101">
        <v>96</v>
      </c>
      <c r="O101" t="b">
        <f t="shared" si="1"/>
        <v>0</v>
      </c>
    </row>
    <row r="102" spans="1:15" x14ac:dyDescent="0.2">
      <c r="A102" t="s">
        <v>368</v>
      </c>
      <c r="C102" t="s">
        <v>155</v>
      </c>
      <c r="D102" t="s">
        <v>155</v>
      </c>
      <c r="E102">
        <v>8</v>
      </c>
      <c r="F102" t="s">
        <v>369</v>
      </c>
      <c r="G102">
        <v>850</v>
      </c>
      <c r="H102">
        <v>40</v>
      </c>
      <c r="I102">
        <v>3</v>
      </c>
      <c r="M102">
        <v>122</v>
      </c>
      <c r="O102" t="b">
        <f t="shared" si="1"/>
        <v>1</v>
      </c>
    </row>
    <row r="103" spans="1:15" x14ac:dyDescent="0.2">
      <c r="A103" t="s">
        <v>370</v>
      </c>
      <c r="C103" t="s">
        <v>195</v>
      </c>
      <c r="D103" t="s">
        <v>199</v>
      </c>
      <c r="E103">
        <v>32</v>
      </c>
      <c r="F103" t="s">
        <v>371</v>
      </c>
      <c r="G103">
        <v>500</v>
      </c>
      <c r="H103">
        <v>46</v>
      </c>
      <c r="I103">
        <v>2</v>
      </c>
      <c r="M103">
        <v>187</v>
      </c>
      <c r="O103" t="b">
        <f t="shared" si="1"/>
        <v>0</v>
      </c>
    </row>
    <row r="104" spans="1:15" x14ac:dyDescent="0.2">
      <c r="A104" t="s">
        <v>372</v>
      </c>
      <c r="C104" t="s">
        <v>171</v>
      </c>
      <c r="D104" t="s">
        <v>145</v>
      </c>
      <c r="E104">
        <v>12</v>
      </c>
      <c r="F104" t="s">
        <v>373</v>
      </c>
      <c r="G104">
        <v>3000</v>
      </c>
      <c r="H104">
        <v>58</v>
      </c>
      <c r="I104">
        <v>3</v>
      </c>
      <c r="M104">
        <v>4</v>
      </c>
      <c r="O104" t="b">
        <f t="shared" si="1"/>
        <v>1</v>
      </c>
    </row>
    <row r="105" spans="1:15" x14ac:dyDescent="0.2">
      <c r="A105" t="s">
        <v>374</v>
      </c>
      <c r="C105" t="s">
        <v>195</v>
      </c>
      <c r="D105" t="s">
        <v>149</v>
      </c>
      <c r="E105">
        <v>25</v>
      </c>
      <c r="F105" t="s">
        <v>375</v>
      </c>
      <c r="G105">
        <v>700</v>
      </c>
      <c r="I105">
        <v>3</v>
      </c>
      <c r="O105" t="b">
        <f t="shared" si="1"/>
        <v>1</v>
      </c>
    </row>
    <row r="106" spans="1:15" x14ac:dyDescent="0.2">
      <c r="A106" t="s">
        <v>376</v>
      </c>
      <c r="C106" t="s">
        <v>158</v>
      </c>
      <c r="D106" t="s">
        <v>155</v>
      </c>
      <c r="E106">
        <v>14</v>
      </c>
      <c r="F106" t="s">
        <v>377</v>
      </c>
      <c r="G106">
        <v>1500</v>
      </c>
      <c r="I106">
        <v>6</v>
      </c>
      <c r="J106">
        <v>1</v>
      </c>
      <c r="M106">
        <v>136</v>
      </c>
      <c r="O106" t="b">
        <f t="shared" si="1"/>
        <v>0</v>
      </c>
    </row>
    <row r="107" spans="1:15" x14ac:dyDescent="0.2">
      <c r="A107" t="s">
        <v>378</v>
      </c>
      <c r="B107" t="s">
        <v>379</v>
      </c>
      <c r="C107" t="s">
        <v>162</v>
      </c>
      <c r="D107" t="s">
        <v>162</v>
      </c>
      <c r="E107">
        <v>35</v>
      </c>
      <c r="F107" t="s">
        <v>380</v>
      </c>
      <c r="G107">
        <v>1400</v>
      </c>
      <c r="H107">
        <v>3</v>
      </c>
      <c r="I107">
        <v>6</v>
      </c>
      <c r="J107">
        <v>1</v>
      </c>
      <c r="L107">
        <v>8</v>
      </c>
      <c r="M107">
        <v>2</v>
      </c>
      <c r="O107" t="b">
        <f t="shared" si="1"/>
        <v>0</v>
      </c>
    </row>
    <row r="108" spans="1:15" x14ac:dyDescent="0.2">
      <c r="A108" t="s">
        <v>381</v>
      </c>
      <c r="B108" t="s">
        <v>382</v>
      </c>
      <c r="C108" t="s">
        <v>158</v>
      </c>
      <c r="D108" t="s">
        <v>178</v>
      </c>
      <c r="E108">
        <v>29</v>
      </c>
      <c r="F108" t="s">
        <v>383</v>
      </c>
      <c r="G108">
        <v>700</v>
      </c>
      <c r="H108">
        <v>17</v>
      </c>
      <c r="I108">
        <v>3</v>
      </c>
      <c r="M108">
        <v>10</v>
      </c>
      <c r="O108" t="b">
        <f t="shared" si="1"/>
        <v>1</v>
      </c>
    </row>
    <row r="109" spans="1:15" x14ac:dyDescent="0.2">
      <c r="A109" t="s">
        <v>384</v>
      </c>
      <c r="C109" t="s">
        <v>171</v>
      </c>
      <c r="D109" t="s">
        <v>166</v>
      </c>
      <c r="E109">
        <v>8</v>
      </c>
      <c r="F109" t="s">
        <v>172</v>
      </c>
      <c r="G109">
        <v>700</v>
      </c>
      <c r="I109">
        <v>4</v>
      </c>
      <c r="M109">
        <v>118</v>
      </c>
      <c r="O109" t="b">
        <f t="shared" si="1"/>
        <v>0</v>
      </c>
    </row>
    <row r="110" spans="1:15" x14ac:dyDescent="0.2">
      <c r="A110" t="s">
        <v>385</v>
      </c>
      <c r="C110" t="s">
        <v>148</v>
      </c>
      <c r="D110" t="s">
        <v>178</v>
      </c>
      <c r="E110">
        <v>30</v>
      </c>
      <c r="F110" t="s">
        <v>386</v>
      </c>
      <c r="G110">
        <v>800</v>
      </c>
      <c r="H110">
        <v>44</v>
      </c>
      <c r="I110">
        <v>6</v>
      </c>
      <c r="M110">
        <v>62</v>
      </c>
      <c r="O110" t="b">
        <f t="shared" si="1"/>
        <v>1</v>
      </c>
    </row>
    <row r="111" spans="1:15" x14ac:dyDescent="0.2">
      <c r="A111" t="s">
        <v>387</v>
      </c>
      <c r="C111" t="s">
        <v>158</v>
      </c>
      <c r="D111" t="s">
        <v>145</v>
      </c>
      <c r="E111">
        <v>38</v>
      </c>
      <c r="F111" t="s">
        <v>388</v>
      </c>
      <c r="G111">
        <v>1250</v>
      </c>
      <c r="H111">
        <v>28</v>
      </c>
      <c r="I111">
        <v>6</v>
      </c>
      <c r="M111">
        <v>80</v>
      </c>
      <c r="O111" t="b">
        <f t="shared" si="1"/>
        <v>0</v>
      </c>
    </row>
    <row r="112" spans="1:15" x14ac:dyDescent="0.2">
      <c r="A112" t="s">
        <v>389</v>
      </c>
      <c r="C112" t="s">
        <v>155</v>
      </c>
      <c r="D112" t="s">
        <v>155</v>
      </c>
      <c r="E112">
        <v>16</v>
      </c>
      <c r="F112" t="s">
        <v>390</v>
      </c>
      <c r="G112">
        <v>900</v>
      </c>
      <c r="I112">
        <v>3</v>
      </c>
      <c r="M112">
        <v>158</v>
      </c>
      <c r="O112" t="b">
        <f t="shared" si="1"/>
        <v>0</v>
      </c>
    </row>
    <row r="113" spans="1:15" x14ac:dyDescent="0.2">
      <c r="A113" t="s">
        <v>391</v>
      </c>
      <c r="C113" t="s">
        <v>148</v>
      </c>
      <c r="D113" t="s">
        <v>178</v>
      </c>
      <c r="E113">
        <v>32</v>
      </c>
      <c r="F113" t="s">
        <v>392</v>
      </c>
      <c r="G113">
        <v>1500</v>
      </c>
      <c r="H113">
        <v>4</v>
      </c>
      <c r="I113">
        <v>3</v>
      </c>
      <c r="L113">
        <v>6</v>
      </c>
      <c r="M113">
        <v>3</v>
      </c>
      <c r="O113" t="b">
        <f t="shared" si="1"/>
        <v>0</v>
      </c>
    </row>
    <row r="114" spans="1:15" x14ac:dyDescent="0.2">
      <c r="A114" t="s">
        <v>393</v>
      </c>
      <c r="C114" t="s">
        <v>148</v>
      </c>
      <c r="D114" t="s">
        <v>178</v>
      </c>
      <c r="E114">
        <v>31</v>
      </c>
      <c r="F114" t="s">
        <v>394</v>
      </c>
      <c r="G114">
        <v>900</v>
      </c>
      <c r="H114">
        <v>34</v>
      </c>
      <c r="I114">
        <v>4</v>
      </c>
      <c r="M114">
        <v>104</v>
      </c>
      <c r="O114" t="b">
        <f t="shared" si="1"/>
        <v>0</v>
      </c>
    </row>
    <row r="115" spans="1:15" x14ac:dyDescent="0.2">
      <c r="A115" t="s">
        <v>395</v>
      </c>
      <c r="C115" t="s">
        <v>158</v>
      </c>
      <c r="D115" t="s">
        <v>159</v>
      </c>
      <c r="E115">
        <v>77</v>
      </c>
      <c r="F115" t="s">
        <v>396</v>
      </c>
      <c r="G115">
        <v>1000</v>
      </c>
      <c r="H115">
        <v>48</v>
      </c>
      <c r="I115">
        <v>5</v>
      </c>
      <c r="M115">
        <v>14</v>
      </c>
      <c r="O115" t="b">
        <f t="shared" si="1"/>
        <v>0</v>
      </c>
    </row>
    <row r="116" spans="1:15" x14ac:dyDescent="0.2">
      <c r="A116" t="s">
        <v>397</v>
      </c>
      <c r="C116" t="s">
        <v>158</v>
      </c>
      <c r="D116" t="s">
        <v>159</v>
      </c>
      <c r="E116">
        <v>45</v>
      </c>
      <c r="F116" t="s">
        <v>398</v>
      </c>
      <c r="G116">
        <v>800</v>
      </c>
      <c r="H116">
        <v>64</v>
      </c>
      <c r="I116">
        <v>6</v>
      </c>
      <c r="M116">
        <v>66</v>
      </c>
      <c r="O116" t="b">
        <f t="shared" si="1"/>
        <v>1</v>
      </c>
    </row>
    <row r="117" spans="1:15" x14ac:dyDescent="0.2">
      <c r="A117" t="s">
        <v>399</v>
      </c>
      <c r="C117" t="s">
        <v>158</v>
      </c>
      <c r="D117" t="s">
        <v>159</v>
      </c>
      <c r="E117">
        <v>60</v>
      </c>
      <c r="F117" t="s">
        <v>400</v>
      </c>
      <c r="G117">
        <v>2250</v>
      </c>
      <c r="I117">
        <v>5</v>
      </c>
      <c r="M117">
        <v>75</v>
      </c>
      <c r="O117" t="b">
        <f t="shared" si="1"/>
        <v>0</v>
      </c>
    </row>
    <row r="118" spans="1:15" x14ac:dyDescent="0.2">
      <c r="A118" t="s">
        <v>401</v>
      </c>
      <c r="C118" t="s">
        <v>195</v>
      </c>
      <c r="D118" t="s">
        <v>149</v>
      </c>
      <c r="E118">
        <v>33</v>
      </c>
      <c r="F118" t="s">
        <v>402</v>
      </c>
      <c r="G118">
        <v>650</v>
      </c>
      <c r="H118">
        <v>46</v>
      </c>
      <c r="I118">
        <v>3</v>
      </c>
      <c r="M118">
        <v>156</v>
      </c>
      <c r="O118" t="b">
        <f t="shared" si="1"/>
        <v>1</v>
      </c>
    </row>
    <row r="119" spans="1:15" x14ac:dyDescent="0.2">
      <c r="A119" t="s">
        <v>403</v>
      </c>
      <c r="C119" t="s">
        <v>195</v>
      </c>
      <c r="D119" t="s">
        <v>199</v>
      </c>
      <c r="E119">
        <v>22</v>
      </c>
      <c r="F119" t="s">
        <v>404</v>
      </c>
      <c r="G119">
        <v>350</v>
      </c>
      <c r="I119">
        <v>2</v>
      </c>
      <c r="M119">
        <v>183</v>
      </c>
      <c r="O119" t="b">
        <f t="shared" si="1"/>
        <v>0</v>
      </c>
    </row>
    <row r="120" spans="1:15" x14ac:dyDescent="0.2">
      <c r="A120" t="s">
        <v>405</v>
      </c>
      <c r="C120" t="s">
        <v>144</v>
      </c>
      <c r="D120" t="s">
        <v>145</v>
      </c>
      <c r="E120">
        <v>5</v>
      </c>
      <c r="F120" t="s">
        <v>406</v>
      </c>
      <c r="G120">
        <v>1050</v>
      </c>
      <c r="I120">
        <v>3</v>
      </c>
      <c r="M120">
        <v>23</v>
      </c>
      <c r="O120" t="b">
        <f t="shared" si="1"/>
        <v>1</v>
      </c>
    </row>
    <row r="121" spans="1:15" x14ac:dyDescent="0.2">
      <c r="A121" t="s">
        <v>195</v>
      </c>
      <c r="C121" t="s">
        <v>195</v>
      </c>
      <c r="D121" t="s">
        <v>199</v>
      </c>
      <c r="E121">
        <v>32</v>
      </c>
      <c r="F121" t="s">
        <v>371</v>
      </c>
      <c r="G121">
        <v>500</v>
      </c>
      <c r="H121">
        <v>46</v>
      </c>
      <c r="I121">
        <v>2</v>
      </c>
      <c r="M121">
        <v>187</v>
      </c>
      <c r="O121" t="b">
        <f t="shared" si="1"/>
        <v>0</v>
      </c>
    </row>
    <row r="122" spans="1:15" x14ac:dyDescent="0.2">
      <c r="A122" t="s">
        <v>407</v>
      </c>
      <c r="C122" t="s">
        <v>158</v>
      </c>
      <c r="D122" t="s">
        <v>159</v>
      </c>
      <c r="E122">
        <v>38</v>
      </c>
      <c r="F122" t="s">
        <v>408</v>
      </c>
      <c r="G122">
        <v>1100</v>
      </c>
      <c r="I122">
        <v>6</v>
      </c>
      <c r="O122" t="b">
        <f t="shared" si="1"/>
        <v>0</v>
      </c>
    </row>
    <row r="123" spans="1:15" x14ac:dyDescent="0.2">
      <c r="A123" t="s">
        <v>409</v>
      </c>
      <c r="C123" t="s">
        <v>158</v>
      </c>
      <c r="D123" t="s">
        <v>166</v>
      </c>
      <c r="E123">
        <v>24</v>
      </c>
      <c r="F123" t="s">
        <v>410</v>
      </c>
      <c r="G123">
        <v>950</v>
      </c>
      <c r="H123">
        <v>45</v>
      </c>
      <c r="I123">
        <v>1</v>
      </c>
      <c r="M123">
        <v>12</v>
      </c>
      <c r="O123" t="b">
        <f t="shared" si="1"/>
        <v>0</v>
      </c>
    </row>
    <row r="124" spans="1:15" x14ac:dyDescent="0.2">
      <c r="A124" t="s">
        <v>411</v>
      </c>
      <c r="C124" t="s">
        <v>195</v>
      </c>
      <c r="D124" t="s">
        <v>149</v>
      </c>
      <c r="E124">
        <v>22</v>
      </c>
      <c r="F124" t="s">
        <v>412</v>
      </c>
      <c r="G124">
        <v>1000</v>
      </c>
      <c r="H124">
        <v>53</v>
      </c>
      <c r="I124">
        <v>3</v>
      </c>
      <c r="M124">
        <v>165</v>
      </c>
      <c r="O124" t="b">
        <f t="shared" si="1"/>
        <v>0</v>
      </c>
    </row>
    <row r="125" spans="1:15" x14ac:dyDescent="0.2">
      <c r="A125" t="s">
        <v>413</v>
      </c>
      <c r="C125" t="s">
        <v>162</v>
      </c>
      <c r="D125" t="s">
        <v>162</v>
      </c>
      <c r="E125">
        <v>40</v>
      </c>
      <c r="F125" t="s">
        <v>414</v>
      </c>
      <c r="G125">
        <v>1500</v>
      </c>
      <c r="I125">
        <v>6</v>
      </c>
      <c r="O125" t="b">
        <f t="shared" si="1"/>
        <v>0</v>
      </c>
    </row>
    <row r="126" spans="1:15" x14ac:dyDescent="0.2">
      <c r="A126" t="s">
        <v>415</v>
      </c>
      <c r="C126" t="s">
        <v>148</v>
      </c>
      <c r="D126" t="s">
        <v>178</v>
      </c>
      <c r="E126">
        <v>32</v>
      </c>
      <c r="F126" t="s">
        <v>416</v>
      </c>
      <c r="G126">
        <v>900</v>
      </c>
      <c r="H126">
        <v>35</v>
      </c>
      <c r="I126">
        <v>3</v>
      </c>
      <c r="M126">
        <v>72</v>
      </c>
      <c r="O126" t="b">
        <f t="shared" si="1"/>
        <v>1</v>
      </c>
    </row>
    <row r="127" spans="1:15" x14ac:dyDescent="0.2">
      <c r="A127" t="s">
        <v>417</v>
      </c>
      <c r="C127" t="s">
        <v>155</v>
      </c>
      <c r="D127" t="s">
        <v>155</v>
      </c>
      <c r="E127">
        <v>12</v>
      </c>
      <c r="F127" t="s">
        <v>418</v>
      </c>
      <c r="G127">
        <v>700</v>
      </c>
      <c r="H127">
        <v>53</v>
      </c>
      <c r="I127">
        <v>5</v>
      </c>
      <c r="M127">
        <v>114</v>
      </c>
      <c r="O127" t="b">
        <f t="shared" si="1"/>
        <v>0</v>
      </c>
    </row>
    <row r="128" spans="1:15" x14ac:dyDescent="0.2">
      <c r="A128" t="s">
        <v>419</v>
      </c>
      <c r="C128" t="s">
        <v>148</v>
      </c>
      <c r="D128" t="s">
        <v>178</v>
      </c>
      <c r="E128">
        <v>25</v>
      </c>
      <c r="F128" t="s">
        <v>420</v>
      </c>
      <c r="G128">
        <v>900</v>
      </c>
      <c r="H128">
        <v>24</v>
      </c>
      <c r="I128">
        <v>4</v>
      </c>
      <c r="M128">
        <v>164</v>
      </c>
      <c r="O128" t="b">
        <f t="shared" si="1"/>
        <v>0</v>
      </c>
    </row>
    <row r="129" spans="1:15" x14ac:dyDescent="0.2">
      <c r="A129" t="s">
        <v>421</v>
      </c>
      <c r="C129" t="s">
        <v>195</v>
      </c>
      <c r="D129" t="s">
        <v>199</v>
      </c>
      <c r="E129">
        <v>55</v>
      </c>
      <c r="F129" t="s">
        <v>422</v>
      </c>
      <c r="G129">
        <v>1900</v>
      </c>
      <c r="H129">
        <v>41</v>
      </c>
      <c r="I129">
        <v>3</v>
      </c>
      <c r="M129">
        <v>73</v>
      </c>
      <c r="O129" t="b">
        <f t="shared" si="1"/>
        <v>0</v>
      </c>
    </row>
    <row r="130" spans="1:15" x14ac:dyDescent="0.2">
      <c r="A130" t="s">
        <v>423</v>
      </c>
      <c r="C130" t="s">
        <v>144</v>
      </c>
      <c r="D130" t="s">
        <v>145</v>
      </c>
      <c r="E130">
        <v>4</v>
      </c>
      <c r="F130" t="s">
        <v>424</v>
      </c>
      <c r="G130">
        <v>900</v>
      </c>
      <c r="H130">
        <v>60</v>
      </c>
      <c r="I130">
        <v>3</v>
      </c>
      <c r="M130">
        <v>74</v>
      </c>
      <c r="O130" t="b">
        <f t="shared" si="1"/>
        <v>1</v>
      </c>
    </row>
    <row r="131" spans="1:15" x14ac:dyDescent="0.2">
      <c r="A131" t="s">
        <v>425</v>
      </c>
      <c r="C131" t="s">
        <v>148</v>
      </c>
      <c r="D131" t="s">
        <v>178</v>
      </c>
      <c r="E131">
        <v>33</v>
      </c>
      <c r="F131" t="s">
        <v>426</v>
      </c>
      <c r="G131">
        <v>1750</v>
      </c>
      <c r="I131">
        <v>3</v>
      </c>
      <c r="M131">
        <v>111</v>
      </c>
      <c r="O131" t="b">
        <f t="shared" ref="O131:O194" si="2">ISNUMBER(SEARCH("Affectionate", $F131))</f>
        <v>1</v>
      </c>
    </row>
    <row r="132" spans="1:15" x14ac:dyDescent="0.2">
      <c r="A132" t="s">
        <v>427</v>
      </c>
      <c r="C132" t="s">
        <v>155</v>
      </c>
      <c r="D132" t="s">
        <v>155</v>
      </c>
      <c r="E132">
        <v>7</v>
      </c>
      <c r="F132" t="s">
        <v>428</v>
      </c>
      <c r="G132">
        <v>850</v>
      </c>
      <c r="I132">
        <v>4</v>
      </c>
      <c r="M132">
        <v>78</v>
      </c>
      <c r="O132" t="b">
        <f t="shared" si="2"/>
        <v>0</v>
      </c>
    </row>
    <row r="133" spans="1:15" x14ac:dyDescent="0.2">
      <c r="A133" t="s">
        <v>429</v>
      </c>
      <c r="C133" t="s">
        <v>155</v>
      </c>
      <c r="D133" t="s">
        <v>155</v>
      </c>
      <c r="E133">
        <v>7</v>
      </c>
      <c r="F133" t="s">
        <v>430</v>
      </c>
      <c r="G133">
        <v>500</v>
      </c>
      <c r="I133">
        <v>3</v>
      </c>
      <c r="M133">
        <v>119</v>
      </c>
      <c r="O133" t="b">
        <f t="shared" si="2"/>
        <v>0</v>
      </c>
    </row>
    <row r="134" spans="1:15" x14ac:dyDescent="0.2">
      <c r="A134" t="s">
        <v>431</v>
      </c>
      <c r="B134" t="s">
        <v>432</v>
      </c>
      <c r="C134" t="s">
        <v>144</v>
      </c>
      <c r="D134" t="s">
        <v>145</v>
      </c>
      <c r="E134">
        <v>5</v>
      </c>
      <c r="F134" t="s">
        <v>433</v>
      </c>
      <c r="G134">
        <v>400</v>
      </c>
      <c r="H134">
        <v>62</v>
      </c>
      <c r="I134">
        <v>3</v>
      </c>
      <c r="M134">
        <v>108</v>
      </c>
      <c r="O134" t="b">
        <f t="shared" si="2"/>
        <v>0</v>
      </c>
    </row>
    <row r="135" spans="1:15" x14ac:dyDescent="0.2">
      <c r="A135" t="s">
        <v>434</v>
      </c>
      <c r="C135" t="s">
        <v>148</v>
      </c>
      <c r="D135" t="s">
        <v>166</v>
      </c>
      <c r="E135">
        <v>20</v>
      </c>
      <c r="F135" t="s">
        <v>435</v>
      </c>
      <c r="G135">
        <v>350</v>
      </c>
      <c r="I135">
        <v>4</v>
      </c>
      <c r="O135" t="b">
        <f t="shared" si="2"/>
        <v>0</v>
      </c>
    </row>
    <row r="136" spans="1:15" x14ac:dyDescent="0.2">
      <c r="A136" t="s">
        <v>436</v>
      </c>
      <c r="C136" t="s">
        <v>171</v>
      </c>
      <c r="D136" t="s">
        <v>166</v>
      </c>
      <c r="E136">
        <v>18</v>
      </c>
      <c r="F136" t="s">
        <v>437</v>
      </c>
      <c r="G136">
        <v>3000</v>
      </c>
      <c r="I136">
        <v>5</v>
      </c>
      <c r="O136" t="b">
        <f t="shared" si="2"/>
        <v>0</v>
      </c>
    </row>
    <row r="137" spans="1:15" x14ac:dyDescent="0.2">
      <c r="A137" t="s">
        <v>438</v>
      </c>
      <c r="C137" t="s">
        <v>148</v>
      </c>
      <c r="D137" t="s">
        <v>166</v>
      </c>
      <c r="E137">
        <v>22</v>
      </c>
      <c r="F137" t="s">
        <v>439</v>
      </c>
      <c r="G137">
        <v>1100</v>
      </c>
      <c r="I137">
        <v>4</v>
      </c>
      <c r="O137" t="b">
        <f t="shared" si="2"/>
        <v>0</v>
      </c>
    </row>
    <row r="138" spans="1:15" x14ac:dyDescent="0.2">
      <c r="A138" t="s">
        <v>440</v>
      </c>
      <c r="C138" t="s">
        <v>171</v>
      </c>
      <c r="D138" t="s">
        <v>166</v>
      </c>
      <c r="E138">
        <v>18</v>
      </c>
      <c r="F138" t="s">
        <v>441</v>
      </c>
      <c r="G138">
        <v>900</v>
      </c>
      <c r="H138">
        <v>16</v>
      </c>
      <c r="I138">
        <v>4</v>
      </c>
      <c r="M138">
        <v>87</v>
      </c>
      <c r="O138" t="b">
        <f t="shared" si="2"/>
        <v>0</v>
      </c>
    </row>
    <row r="139" spans="1:15" x14ac:dyDescent="0.2">
      <c r="A139" t="s">
        <v>442</v>
      </c>
      <c r="C139" t="s">
        <v>155</v>
      </c>
      <c r="D139" t="s">
        <v>155</v>
      </c>
      <c r="E139">
        <v>17</v>
      </c>
      <c r="F139" t="s">
        <v>443</v>
      </c>
      <c r="G139">
        <v>550</v>
      </c>
      <c r="H139">
        <v>35</v>
      </c>
      <c r="I139">
        <v>5</v>
      </c>
      <c r="M139">
        <v>129</v>
      </c>
      <c r="O139" t="b">
        <f t="shared" si="2"/>
        <v>1</v>
      </c>
    </row>
    <row r="140" spans="1:15" x14ac:dyDescent="0.2">
      <c r="A140" t="s">
        <v>444</v>
      </c>
      <c r="C140" t="s">
        <v>148</v>
      </c>
      <c r="D140" t="s">
        <v>166</v>
      </c>
      <c r="E140">
        <v>20</v>
      </c>
      <c r="F140" t="s">
        <v>445</v>
      </c>
      <c r="G140">
        <v>400</v>
      </c>
      <c r="I140">
        <v>4</v>
      </c>
      <c r="O140" t="b">
        <f t="shared" si="2"/>
        <v>0</v>
      </c>
    </row>
    <row r="141" spans="1:15" x14ac:dyDescent="0.2">
      <c r="A141" t="s">
        <v>446</v>
      </c>
      <c r="C141" t="s">
        <v>171</v>
      </c>
      <c r="D141" t="s">
        <v>166</v>
      </c>
      <c r="E141">
        <v>7</v>
      </c>
      <c r="F141" t="s">
        <v>447</v>
      </c>
      <c r="G141">
        <v>1250</v>
      </c>
      <c r="I141">
        <v>5</v>
      </c>
      <c r="O141" t="b">
        <f t="shared" si="2"/>
        <v>0</v>
      </c>
    </row>
    <row r="142" spans="1:15" x14ac:dyDescent="0.2">
      <c r="A142" t="s">
        <v>448</v>
      </c>
      <c r="C142" t="s">
        <v>158</v>
      </c>
      <c r="D142" t="s">
        <v>159</v>
      </c>
      <c r="E142">
        <v>59</v>
      </c>
      <c r="F142" t="s">
        <v>449</v>
      </c>
      <c r="G142">
        <v>1000</v>
      </c>
      <c r="I142">
        <v>6</v>
      </c>
      <c r="M142">
        <v>163</v>
      </c>
      <c r="O142" t="b">
        <f t="shared" si="2"/>
        <v>1</v>
      </c>
    </row>
    <row r="143" spans="1:15" x14ac:dyDescent="0.2">
      <c r="A143" t="s">
        <v>450</v>
      </c>
      <c r="C143" t="s">
        <v>158</v>
      </c>
      <c r="D143" t="s">
        <v>159</v>
      </c>
      <c r="E143">
        <v>49</v>
      </c>
      <c r="F143" t="s">
        <v>451</v>
      </c>
      <c r="G143">
        <v>1350</v>
      </c>
      <c r="H143">
        <v>42</v>
      </c>
      <c r="I143">
        <v>6</v>
      </c>
      <c r="M143">
        <v>157</v>
      </c>
      <c r="O143" t="b">
        <f t="shared" si="2"/>
        <v>0</v>
      </c>
    </row>
    <row r="144" spans="1:15" x14ac:dyDescent="0.2">
      <c r="A144" t="s">
        <v>452</v>
      </c>
      <c r="C144" t="s">
        <v>171</v>
      </c>
      <c r="D144" t="s">
        <v>145</v>
      </c>
      <c r="E144">
        <v>5</v>
      </c>
      <c r="F144" t="s">
        <v>453</v>
      </c>
      <c r="G144">
        <v>700</v>
      </c>
      <c r="I144">
        <v>3</v>
      </c>
      <c r="O144" t="b">
        <f t="shared" si="2"/>
        <v>0</v>
      </c>
    </row>
    <row r="145" spans="1:15" x14ac:dyDescent="0.2">
      <c r="A145" t="s">
        <v>454</v>
      </c>
      <c r="C145" t="s">
        <v>148</v>
      </c>
      <c r="D145" t="s">
        <v>178</v>
      </c>
      <c r="E145">
        <v>32</v>
      </c>
      <c r="F145" t="s">
        <v>226</v>
      </c>
      <c r="G145">
        <v>1500</v>
      </c>
      <c r="H145">
        <v>7</v>
      </c>
      <c r="I145">
        <v>3</v>
      </c>
      <c r="M145">
        <v>1</v>
      </c>
      <c r="O145" t="b">
        <f t="shared" si="2"/>
        <v>1</v>
      </c>
    </row>
    <row r="146" spans="1:15" x14ac:dyDescent="0.2">
      <c r="A146" t="s">
        <v>455</v>
      </c>
      <c r="C146" t="s">
        <v>155</v>
      </c>
      <c r="D146" t="s">
        <v>155</v>
      </c>
      <c r="E146">
        <v>8</v>
      </c>
      <c r="F146" t="s">
        <v>456</v>
      </c>
      <c r="G146">
        <v>1500</v>
      </c>
      <c r="H146">
        <v>62</v>
      </c>
      <c r="I146">
        <v>3</v>
      </c>
      <c r="M146">
        <v>138</v>
      </c>
      <c r="O146" t="b">
        <f t="shared" si="2"/>
        <v>0</v>
      </c>
    </row>
    <row r="147" spans="1:15" x14ac:dyDescent="0.2">
      <c r="A147" t="s">
        <v>457</v>
      </c>
      <c r="C147" t="s">
        <v>162</v>
      </c>
      <c r="D147" t="s">
        <v>162</v>
      </c>
      <c r="E147">
        <v>5</v>
      </c>
      <c r="F147" t="s">
        <v>458</v>
      </c>
      <c r="G147">
        <v>700</v>
      </c>
      <c r="I147">
        <v>3</v>
      </c>
      <c r="O147" t="b">
        <f t="shared" si="2"/>
        <v>0</v>
      </c>
    </row>
    <row r="148" spans="1:15" x14ac:dyDescent="0.2">
      <c r="A148" t="s">
        <v>459</v>
      </c>
      <c r="C148" t="s">
        <v>158</v>
      </c>
      <c r="D148" t="s">
        <v>159</v>
      </c>
      <c r="E148">
        <v>64</v>
      </c>
      <c r="F148" t="s">
        <v>460</v>
      </c>
      <c r="G148">
        <v>1750</v>
      </c>
      <c r="I148">
        <v>5</v>
      </c>
      <c r="M148">
        <v>100</v>
      </c>
      <c r="O148" t="b">
        <f t="shared" si="2"/>
        <v>0</v>
      </c>
    </row>
    <row r="149" spans="1:15" x14ac:dyDescent="0.2">
      <c r="A149" t="s">
        <v>461</v>
      </c>
      <c r="C149" t="s">
        <v>171</v>
      </c>
      <c r="D149" t="s">
        <v>145</v>
      </c>
      <c r="E149">
        <v>6</v>
      </c>
      <c r="F149" t="s">
        <v>462</v>
      </c>
      <c r="G149">
        <v>600</v>
      </c>
      <c r="H149">
        <v>68</v>
      </c>
      <c r="I149">
        <v>3</v>
      </c>
      <c r="M149">
        <v>77</v>
      </c>
      <c r="O149" t="b">
        <f t="shared" si="2"/>
        <v>0</v>
      </c>
    </row>
    <row r="150" spans="1:15" x14ac:dyDescent="0.2">
      <c r="A150" t="s">
        <v>463</v>
      </c>
      <c r="C150" t="s">
        <v>171</v>
      </c>
      <c r="D150" t="s">
        <v>145</v>
      </c>
      <c r="E150">
        <v>6</v>
      </c>
      <c r="F150" t="s">
        <v>464</v>
      </c>
      <c r="G150">
        <v>400</v>
      </c>
      <c r="I150">
        <v>3</v>
      </c>
      <c r="M150">
        <v>169</v>
      </c>
      <c r="O150" t="b">
        <f t="shared" si="2"/>
        <v>0</v>
      </c>
    </row>
    <row r="151" spans="1:15" x14ac:dyDescent="0.2">
      <c r="A151" t="s">
        <v>465</v>
      </c>
      <c r="B151" t="s">
        <v>466</v>
      </c>
      <c r="C151" t="s">
        <v>144</v>
      </c>
      <c r="D151" t="s">
        <v>145</v>
      </c>
      <c r="E151">
        <v>4</v>
      </c>
      <c r="F151" t="s">
        <v>467</v>
      </c>
      <c r="G151">
        <v>700</v>
      </c>
      <c r="H151">
        <v>59</v>
      </c>
      <c r="I151">
        <v>3</v>
      </c>
      <c r="M151">
        <v>33</v>
      </c>
      <c r="O151" t="b">
        <f t="shared" si="2"/>
        <v>0</v>
      </c>
    </row>
    <row r="152" spans="1:15" x14ac:dyDescent="0.2">
      <c r="A152" t="s">
        <v>468</v>
      </c>
      <c r="C152" t="s">
        <v>155</v>
      </c>
      <c r="D152" t="s">
        <v>155</v>
      </c>
      <c r="E152">
        <v>6</v>
      </c>
      <c r="F152" t="s">
        <v>469</v>
      </c>
      <c r="G152">
        <v>800</v>
      </c>
      <c r="H152">
        <v>32</v>
      </c>
      <c r="I152">
        <v>3</v>
      </c>
      <c r="M152">
        <v>135</v>
      </c>
      <c r="O152" t="b">
        <f t="shared" si="2"/>
        <v>0</v>
      </c>
    </row>
    <row r="153" spans="1:15" x14ac:dyDescent="0.2">
      <c r="A153" t="s">
        <v>470</v>
      </c>
      <c r="C153" t="s">
        <v>158</v>
      </c>
      <c r="D153" t="s">
        <v>159</v>
      </c>
      <c r="E153">
        <v>38</v>
      </c>
      <c r="F153" t="s">
        <v>471</v>
      </c>
      <c r="G153">
        <v>700</v>
      </c>
      <c r="I153">
        <v>4</v>
      </c>
      <c r="O153" t="b">
        <f t="shared" si="2"/>
        <v>0</v>
      </c>
    </row>
    <row r="154" spans="1:15" x14ac:dyDescent="0.2">
      <c r="A154" t="s">
        <v>472</v>
      </c>
      <c r="C154" t="s">
        <v>158</v>
      </c>
      <c r="D154" t="s">
        <v>159</v>
      </c>
      <c r="E154">
        <v>90</v>
      </c>
      <c r="F154" t="s">
        <v>473</v>
      </c>
      <c r="G154">
        <v>1350</v>
      </c>
      <c r="H154">
        <v>72</v>
      </c>
      <c r="I154">
        <v>6</v>
      </c>
      <c r="M154">
        <v>28</v>
      </c>
      <c r="O154" t="b">
        <f t="shared" si="2"/>
        <v>1</v>
      </c>
    </row>
    <row r="155" spans="1:15" x14ac:dyDescent="0.2">
      <c r="A155" t="s">
        <v>474</v>
      </c>
      <c r="C155" t="s">
        <v>162</v>
      </c>
      <c r="D155" t="s">
        <v>162</v>
      </c>
      <c r="E155">
        <v>23</v>
      </c>
      <c r="F155" t="s">
        <v>475</v>
      </c>
      <c r="G155">
        <v>400</v>
      </c>
      <c r="I155">
        <v>3</v>
      </c>
      <c r="O155" t="b">
        <f t="shared" si="2"/>
        <v>0</v>
      </c>
    </row>
    <row r="156" spans="1:15" x14ac:dyDescent="0.2">
      <c r="A156" t="s">
        <v>476</v>
      </c>
      <c r="C156" t="s">
        <v>144</v>
      </c>
      <c r="D156" t="s">
        <v>145</v>
      </c>
      <c r="E156">
        <v>5</v>
      </c>
      <c r="F156" t="s">
        <v>477</v>
      </c>
      <c r="G156">
        <v>500</v>
      </c>
      <c r="H156">
        <v>37</v>
      </c>
      <c r="I156">
        <v>3</v>
      </c>
      <c r="M156">
        <v>71</v>
      </c>
      <c r="O156" t="b">
        <f t="shared" si="2"/>
        <v>0</v>
      </c>
    </row>
    <row r="157" spans="1:15" x14ac:dyDescent="0.2">
      <c r="A157" t="s">
        <v>478</v>
      </c>
      <c r="C157" t="s">
        <v>158</v>
      </c>
      <c r="D157" t="s">
        <v>199</v>
      </c>
      <c r="E157">
        <v>20</v>
      </c>
      <c r="F157" t="s">
        <v>479</v>
      </c>
      <c r="G157">
        <v>400</v>
      </c>
      <c r="I157">
        <v>6</v>
      </c>
      <c r="O157" t="b">
        <f t="shared" si="2"/>
        <v>0</v>
      </c>
    </row>
    <row r="158" spans="1:15" x14ac:dyDescent="0.2">
      <c r="A158" t="s">
        <v>480</v>
      </c>
      <c r="C158" t="s">
        <v>158</v>
      </c>
      <c r="D158" t="s">
        <v>159</v>
      </c>
      <c r="E158">
        <v>44</v>
      </c>
      <c r="F158" t="s">
        <v>220</v>
      </c>
      <c r="G158">
        <v>900</v>
      </c>
      <c r="H158">
        <v>22</v>
      </c>
      <c r="I158">
        <v>5</v>
      </c>
      <c r="M158">
        <v>25</v>
      </c>
      <c r="O158" t="b">
        <f t="shared" si="2"/>
        <v>1</v>
      </c>
    </row>
    <row r="159" spans="1:15" x14ac:dyDescent="0.2">
      <c r="A159" t="s">
        <v>481</v>
      </c>
      <c r="C159" t="s">
        <v>148</v>
      </c>
      <c r="D159" t="s">
        <v>178</v>
      </c>
      <c r="E159">
        <v>20</v>
      </c>
      <c r="F159" t="s">
        <v>482</v>
      </c>
      <c r="G159">
        <v>1500</v>
      </c>
      <c r="I159">
        <v>3</v>
      </c>
      <c r="O159" t="b">
        <f t="shared" si="2"/>
        <v>0</v>
      </c>
    </row>
    <row r="160" spans="1:15" x14ac:dyDescent="0.2">
      <c r="A160" t="s">
        <v>483</v>
      </c>
      <c r="C160" t="s">
        <v>158</v>
      </c>
      <c r="D160" t="s">
        <v>159</v>
      </c>
      <c r="E160">
        <v>60</v>
      </c>
      <c r="F160" t="s">
        <v>484</v>
      </c>
      <c r="G160">
        <v>1750</v>
      </c>
      <c r="I160">
        <v>6</v>
      </c>
      <c r="K160">
        <v>1</v>
      </c>
      <c r="M160">
        <v>107</v>
      </c>
      <c r="O160" t="b">
        <f t="shared" si="2"/>
        <v>0</v>
      </c>
    </row>
    <row r="161" spans="1:15" x14ac:dyDescent="0.2">
      <c r="A161" t="s">
        <v>485</v>
      </c>
      <c r="C161" t="s">
        <v>486</v>
      </c>
      <c r="D161" t="s">
        <v>486</v>
      </c>
      <c r="E161">
        <v>11</v>
      </c>
      <c r="F161" t="s">
        <v>487</v>
      </c>
      <c r="G161">
        <v>3000</v>
      </c>
      <c r="I161">
        <v>3</v>
      </c>
      <c r="O161" t="b">
        <f t="shared" si="2"/>
        <v>1</v>
      </c>
    </row>
    <row r="162" spans="1:15" x14ac:dyDescent="0.2">
      <c r="A162" t="s">
        <v>488</v>
      </c>
      <c r="B162" t="s">
        <v>489</v>
      </c>
      <c r="C162" t="s">
        <v>158</v>
      </c>
      <c r="D162" t="s">
        <v>159</v>
      </c>
      <c r="E162">
        <v>65</v>
      </c>
      <c r="F162" t="s">
        <v>490</v>
      </c>
      <c r="G162">
        <v>1750</v>
      </c>
      <c r="H162">
        <v>34</v>
      </c>
      <c r="I162">
        <v>5</v>
      </c>
      <c r="M162">
        <v>36</v>
      </c>
      <c r="O162" t="b">
        <f t="shared" si="2"/>
        <v>0</v>
      </c>
    </row>
    <row r="163" spans="1:15" x14ac:dyDescent="0.2">
      <c r="A163" t="s">
        <v>491</v>
      </c>
      <c r="C163" t="s">
        <v>155</v>
      </c>
      <c r="D163" t="s">
        <v>155</v>
      </c>
      <c r="E163">
        <v>5</v>
      </c>
      <c r="F163" t="s">
        <v>492</v>
      </c>
      <c r="G163">
        <v>2250</v>
      </c>
      <c r="H163">
        <v>56</v>
      </c>
      <c r="I163">
        <v>3</v>
      </c>
      <c r="M163">
        <v>128</v>
      </c>
      <c r="O163" t="b">
        <f t="shared" si="2"/>
        <v>0</v>
      </c>
    </row>
    <row r="164" spans="1:15" x14ac:dyDescent="0.2">
      <c r="A164" t="s">
        <v>493</v>
      </c>
      <c r="C164" t="s">
        <v>162</v>
      </c>
      <c r="D164" t="s">
        <v>166</v>
      </c>
      <c r="E164">
        <v>16</v>
      </c>
      <c r="F164" t="s">
        <v>494</v>
      </c>
      <c r="G164">
        <v>900</v>
      </c>
      <c r="I164">
        <v>4</v>
      </c>
      <c r="M164">
        <v>170</v>
      </c>
      <c r="O164" t="b">
        <f t="shared" si="2"/>
        <v>0</v>
      </c>
    </row>
    <row r="165" spans="1:15" x14ac:dyDescent="0.2">
      <c r="A165" t="s">
        <v>495</v>
      </c>
      <c r="C165" t="s">
        <v>195</v>
      </c>
      <c r="D165" t="s">
        <v>166</v>
      </c>
      <c r="E165">
        <v>26</v>
      </c>
      <c r="F165" t="s">
        <v>496</v>
      </c>
      <c r="G165">
        <v>600</v>
      </c>
      <c r="H165">
        <v>36</v>
      </c>
      <c r="I165">
        <v>6</v>
      </c>
      <c r="M165">
        <v>91</v>
      </c>
      <c r="O165" t="b">
        <f t="shared" si="2"/>
        <v>0</v>
      </c>
    </row>
    <row r="166" spans="1:15" x14ac:dyDescent="0.2">
      <c r="A166" t="s">
        <v>497</v>
      </c>
      <c r="C166" t="s">
        <v>171</v>
      </c>
      <c r="D166" t="s">
        <v>166</v>
      </c>
      <c r="E166">
        <v>8</v>
      </c>
      <c r="F166" t="s">
        <v>498</v>
      </c>
      <c r="G166">
        <v>500</v>
      </c>
      <c r="I166">
        <v>4</v>
      </c>
      <c r="M166">
        <v>190</v>
      </c>
      <c r="O166" t="b">
        <f t="shared" si="2"/>
        <v>0</v>
      </c>
    </row>
    <row r="167" spans="1:15" x14ac:dyDescent="0.2">
      <c r="A167" t="s">
        <v>499</v>
      </c>
      <c r="C167" t="s">
        <v>155</v>
      </c>
      <c r="D167" t="s">
        <v>155</v>
      </c>
      <c r="E167">
        <v>5</v>
      </c>
      <c r="F167" t="s">
        <v>500</v>
      </c>
      <c r="G167">
        <v>1700</v>
      </c>
      <c r="H167">
        <v>38</v>
      </c>
      <c r="I167">
        <v>3</v>
      </c>
      <c r="M167">
        <v>105</v>
      </c>
      <c r="O167" t="b">
        <f t="shared" si="2"/>
        <v>1</v>
      </c>
    </row>
    <row r="168" spans="1:15" x14ac:dyDescent="0.2">
      <c r="A168" t="s">
        <v>501</v>
      </c>
      <c r="C168" t="s">
        <v>148</v>
      </c>
      <c r="D168" t="s">
        <v>502</v>
      </c>
      <c r="E168">
        <v>20</v>
      </c>
      <c r="F168" t="s">
        <v>503</v>
      </c>
      <c r="G168">
        <v>1900</v>
      </c>
      <c r="I168">
        <v>5</v>
      </c>
      <c r="M168">
        <v>89</v>
      </c>
      <c r="O168" t="b">
        <f t="shared" si="2"/>
        <v>1</v>
      </c>
    </row>
    <row r="169" spans="1:15" x14ac:dyDescent="0.2">
      <c r="A169" t="s">
        <v>504</v>
      </c>
      <c r="C169" t="s">
        <v>162</v>
      </c>
      <c r="D169" t="s">
        <v>162</v>
      </c>
      <c r="E169">
        <v>39</v>
      </c>
      <c r="F169" t="s">
        <v>505</v>
      </c>
      <c r="G169">
        <v>1350</v>
      </c>
      <c r="H169">
        <v>63</v>
      </c>
      <c r="I169">
        <v>4</v>
      </c>
      <c r="M169">
        <v>70</v>
      </c>
      <c r="O169" t="b">
        <f t="shared" si="2"/>
        <v>0</v>
      </c>
    </row>
    <row r="170" spans="1:15" x14ac:dyDescent="0.2">
      <c r="A170" t="s">
        <v>506</v>
      </c>
      <c r="C170" t="s">
        <v>195</v>
      </c>
      <c r="D170" t="s">
        <v>199</v>
      </c>
      <c r="E170">
        <v>41</v>
      </c>
      <c r="F170" t="s">
        <v>507</v>
      </c>
      <c r="G170">
        <v>550</v>
      </c>
      <c r="H170">
        <v>46</v>
      </c>
      <c r="I170">
        <v>2</v>
      </c>
      <c r="M170">
        <v>186</v>
      </c>
      <c r="O170" t="b">
        <f t="shared" si="2"/>
        <v>0</v>
      </c>
    </row>
    <row r="171" spans="1:15" x14ac:dyDescent="0.2">
      <c r="A171" t="s">
        <v>508</v>
      </c>
      <c r="C171" t="s">
        <v>144</v>
      </c>
      <c r="D171" t="s">
        <v>145</v>
      </c>
      <c r="E171">
        <v>5</v>
      </c>
      <c r="F171" t="s">
        <v>509</v>
      </c>
      <c r="G171">
        <v>500</v>
      </c>
      <c r="H171">
        <v>8</v>
      </c>
      <c r="I171">
        <v>3</v>
      </c>
      <c r="M171">
        <v>53</v>
      </c>
      <c r="O171" t="b">
        <f t="shared" si="2"/>
        <v>0</v>
      </c>
    </row>
    <row r="172" spans="1:15" x14ac:dyDescent="0.2">
      <c r="A172" t="s">
        <v>510</v>
      </c>
      <c r="C172" t="s">
        <v>155</v>
      </c>
      <c r="D172" t="s">
        <v>155</v>
      </c>
      <c r="E172">
        <v>6</v>
      </c>
      <c r="F172" t="s">
        <v>511</v>
      </c>
      <c r="G172">
        <v>600</v>
      </c>
      <c r="I172">
        <v>3</v>
      </c>
      <c r="O172" t="b">
        <f t="shared" si="2"/>
        <v>0</v>
      </c>
    </row>
    <row r="173" spans="1:15" x14ac:dyDescent="0.2">
      <c r="A173" t="s">
        <v>512</v>
      </c>
      <c r="C173" t="s">
        <v>144</v>
      </c>
      <c r="D173" t="s">
        <v>145</v>
      </c>
      <c r="E173">
        <v>4</v>
      </c>
      <c r="F173" t="s">
        <v>513</v>
      </c>
      <c r="G173">
        <v>700</v>
      </c>
      <c r="H173">
        <v>73</v>
      </c>
      <c r="I173">
        <v>3</v>
      </c>
      <c r="M173">
        <v>88</v>
      </c>
      <c r="O173" t="b">
        <f t="shared" si="2"/>
        <v>1</v>
      </c>
    </row>
    <row r="174" spans="1:15" x14ac:dyDescent="0.2">
      <c r="A174" t="s">
        <v>514</v>
      </c>
      <c r="C174" t="s">
        <v>195</v>
      </c>
      <c r="D174" t="s">
        <v>149</v>
      </c>
      <c r="E174">
        <v>10</v>
      </c>
      <c r="F174" t="s">
        <v>515</v>
      </c>
      <c r="G174">
        <v>500</v>
      </c>
      <c r="I174">
        <v>4</v>
      </c>
      <c r="O174" t="b">
        <f t="shared" si="2"/>
        <v>1</v>
      </c>
    </row>
    <row r="175" spans="1:15" x14ac:dyDescent="0.2">
      <c r="A175" t="s">
        <v>516</v>
      </c>
      <c r="C175" t="s">
        <v>195</v>
      </c>
      <c r="D175" t="s">
        <v>199</v>
      </c>
      <c r="E175">
        <v>16</v>
      </c>
      <c r="F175" t="s">
        <v>517</v>
      </c>
      <c r="G175">
        <v>1400</v>
      </c>
      <c r="H175">
        <v>62</v>
      </c>
      <c r="I175">
        <v>3</v>
      </c>
      <c r="M175">
        <v>160</v>
      </c>
      <c r="O175" t="b">
        <f t="shared" si="2"/>
        <v>0</v>
      </c>
    </row>
    <row r="176" spans="1:15" x14ac:dyDescent="0.2">
      <c r="A176" t="s">
        <v>518</v>
      </c>
      <c r="C176" t="s">
        <v>195</v>
      </c>
      <c r="D176" t="s">
        <v>149</v>
      </c>
      <c r="E176">
        <v>23</v>
      </c>
      <c r="F176" t="s">
        <v>519</v>
      </c>
      <c r="G176">
        <v>1900</v>
      </c>
      <c r="H176">
        <v>37</v>
      </c>
      <c r="I176">
        <v>2</v>
      </c>
      <c r="M176">
        <v>174</v>
      </c>
      <c r="O176" t="b">
        <f t="shared" si="2"/>
        <v>1</v>
      </c>
    </row>
    <row r="177" spans="1:15" x14ac:dyDescent="0.2">
      <c r="A177" t="s">
        <v>520</v>
      </c>
      <c r="C177" t="s">
        <v>155</v>
      </c>
      <c r="D177" t="s">
        <v>155</v>
      </c>
      <c r="E177">
        <v>23</v>
      </c>
      <c r="F177" t="s">
        <v>521</v>
      </c>
      <c r="G177">
        <v>600</v>
      </c>
      <c r="I177">
        <v>3</v>
      </c>
      <c r="K177">
        <v>1</v>
      </c>
      <c r="O177" t="b">
        <f t="shared" si="2"/>
        <v>1</v>
      </c>
    </row>
    <row r="178" spans="1:15" x14ac:dyDescent="0.2">
      <c r="A178" t="s">
        <v>522</v>
      </c>
      <c r="C178" t="s">
        <v>195</v>
      </c>
      <c r="D178" t="s">
        <v>199</v>
      </c>
      <c r="E178">
        <v>26</v>
      </c>
      <c r="F178" t="s">
        <v>523</v>
      </c>
      <c r="G178">
        <v>400</v>
      </c>
      <c r="I178">
        <v>3</v>
      </c>
      <c r="M178">
        <v>166</v>
      </c>
      <c r="O178" t="b">
        <f t="shared" si="2"/>
        <v>0</v>
      </c>
    </row>
    <row r="179" spans="1:15" x14ac:dyDescent="0.2">
      <c r="A179" t="s">
        <v>524</v>
      </c>
      <c r="C179" t="s">
        <v>195</v>
      </c>
      <c r="D179" t="s">
        <v>149</v>
      </c>
      <c r="E179">
        <v>5</v>
      </c>
      <c r="F179" t="s">
        <v>525</v>
      </c>
      <c r="G179">
        <v>900</v>
      </c>
      <c r="I179">
        <v>3</v>
      </c>
      <c r="M179">
        <v>159</v>
      </c>
      <c r="O179" t="b">
        <f t="shared" si="2"/>
        <v>0</v>
      </c>
    </row>
    <row r="180" spans="1:15" x14ac:dyDescent="0.2">
      <c r="A180" t="s">
        <v>526</v>
      </c>
      <c r="C180" t="s">
        <v>148</v>
      </c>
      <c r="D180" t="s">
        <v>178</v>
      </c>
      <c r="E180">
        <v>25</v>
      </c>
      <c r="F180" t="s">
        <v>343</v>
      </c>
      <c r="G180">
        <v>450</v>
      </c>
      <c r="H180">
        <v>43</v>
      </c>
      <c r="I180">
        <v>4</v>
      </c>
      <c r="M180">
        <v>113</v>
      </c>
      <c r="O180" t="b">
        <f t="shared" si="2"/>
        <v>1</v>
      </c>
    </row>
    <row r="181" spans="1:15" x14ac:dyDescent="0.2">
      <c r="A181" t="s">
        <v>527</v>
      </c>
      <c r="C181" t="s">
        <v>162</v>
      </c>
      <c r="D181" t="s">
        <v>162</v>
      </c>
      <c r="E181">
        <v>19</v>
      </c>
      <c r="F181" t="s">
        <v>528</v>
      </c>
      <c r="G181">
        <v>1750</v>
      </c>
      <c r="I181">
        <v>6</v>
      </c>
      <c r="M181">
        <v>176</v>
      </c>
      <c r="O181" t="b">
        <f t="shared" si="2"/>
        <v>0</v>
      </c>
    </row>
    <row r="182" spans="1:15" x14ac:dyDescent="0.2">
      <c r="A182" t="s">
        <v>529</v>
      </c>
      <c r="C182" t="s">
        <v>144</v>
      </c>
      <c r="D182" t="s">
        <v>145</v>
      </c>
      <c r="E182">
        <v>2</v>
      </c>
      <c r="F182" t="s">
        <v>530</v>
      </c>
      <c r="G182">
        <v>700</v>
      </c>
      <c r="H182">
        <v>23</v>
      </c>
      <c r="I182">
        <v>3</v>
      </c>
      <c r="L182">
        <v>4</v>
      </c>
      <c r="M182">
        <v>22</v>
      </c>
      <c r="O182" t="b">
        <f t="shared" si="2"/>
        <v>0</v>
      </c>
    </row>
    <row r="183" spans="1:15" x14ac:dyDescent="0.2">
      <c r="A183" t="s">
        <v>531</v>
      </c>
      <c r="C183" t="s">
        <v>171</v>
      </c>
      <c r="D183" t="s">
        <v>178</v>
      </c>
      <c r="E183">
        <v>26</v>
      </c>
      <c r="F183" t="s">
        <v>532</v>
      </c>
      <c r="G183">
        <v>1250</v>
      </c>
      <c r="H183">
        <v>2</v>
      </c>
      <c r="I183">
        <v>4</v>
      </c>
      <c r="L183">
        <v>1</v>
      </c>
      <c r="M183">
        <v>7</v>
      </c>
      <c r="O183" t="b">
        <f t="shared" si="2"/>
        <v>0</v>
      </c>
    </row>
    <row r="184" spans="1:15" x14ac:dyDescent="0.2">
      <c r="A184" t="s">
        <v>533</v>
      </c>
      <c r="C184" t="s">
        <v>171</v>
      </c>
      <c r="D184" t="s">
        <v>178</v>
      </c>
      <c r="E184">
        <v>26</v>
      </c>
      <c r="F184" t="s">
        <v>532</v>
      </c>
      <c r="G184">
        <v>1250</v>
      </c>
      <c r="H184">
        <v>2</v>
      </c>
      <c r="I184">
        <v>4</v>
      </c>
      <c r="M184">
        <v>7</v>
      </c>
      <c r="O184" t="b">
        <f t="shared" si="2"/>
        <v>0</v>
      </c>
    </row>
    <row r="185" spans="1:15" x14ac:dyDescent="0.2">
      <c r="A185" t="s">
        <v>534</v>
      </c>
      <c r="C185" t="s">
        <v>144</v>
      </c>
      <c r="D185" t="s">
        <v>145</v>
      </c>
      <c r="E185">
        <v>8</v>
      </c>
      <c r="F185" t="s">
        <v>532</v>
      </c>
      <c r="G185">
        <v>1250</v>
      </c>
      <c r="H185">
        <v>2</v>
      </c>
      <c r="I185">
        <v>4</v>
      </c>
      <c r="O185" t="b">
        <f t="shared" si="2"/>
        <v>0</v>
      </c>
    </row>
    <row r="186" spans="1:15" x14ac:dyDescent="0.2">
      <c r="A186" t="s">
        <v>535</v>
      </c>
      <c r="C186" t="s">
        <v>144</v>
      </c>
      <c r="D186" t="s">
        <v>145</v>
      </c>
      <c r="E186">
        <v>4</v>
      </c>
      <c r="F186" t="s">
        <v>532</v>
      </c>
      <c r="G186">
        <v>1250</v>
      </c>
      <c r="H186">
        <v>2</v>
      </c>
      <c r="I186">
        <v>4</v>
      </c>
      <c r="O186" t="b">
        <f t="shared" si="2"/>
        <v>0</v>
      </c>
    </row>
    <row r="187" spans="1:15" x14ac:dyDescent="0.2">
      <c r="A187" t="s">
        <v>536</v>
      </c>
      <c r="C187" t="s">
        <v>158</v>
      </c>
      <c r="D187" t="s">
        <v>178</v>
      </c>
      <c r="E187">
        <v>22</v>
      </c>
      <c r="F187" t="s">
        <v>537</v>
      </c>
      <c r="G187">
        <v>2650</v>
      </c>
      <c r="I187">
        <v>4</v>
      </c>
      <c r="M187">
        <v>54</v>
      </c>
      <c r="O187" t="b">
        <f t="shared" si="2"/>
        <v>0</v>
      </c>
    </row>
    <row r="188" spans="1:15" x14ac:dyDescent="0.2">
      <c r="A188" t="s">
        <v>538</v>
      </c>
      <c r="C188" t="s">
        <v>158</v>
      </c>
      <c r="D188" t="s">
        <v>159</v>
      </c>
      <c r="E188">
        <v>40</v>
      </c>
      <c r="F188" t="s">
        <v>539</v>
      </c>
      <c r="G188">
        <v>2100</v>
      </c>
      <c r="I188">
        <v>6</v>
      </c>
      <c r="J188">
        <v>1</v>
      </c>
      <c r="O188" t="b">
        <f t="shared" si="2"/>
        <v>0</v>
      </c>
    </row>
    <row r="189" spans="1:15" x14ac:dyDescent="0.2">
      <c r="A189" t="s">
        <v>540</v>
      </c>
      <c r="C189" t="s">
        <v>144</v>
      </c>
      <c r="D189" t="s">
        <v>145</v>
      </c>
      <c r="E189">
        <v>8</v>
      </c>
      <c r="F189" t="s">
        <v>541</v>
      </c>
      <c r="G189">
        <v>400</v>
      </c>
      <c r="H189">
        <v>57</v>
      </c>
      <c r="I189">
        <v>3</v>
      </c>
      <c r="M189">
        <v>31</v>
      </c>
      <c r="O189" t="b">
        <f t="shared" si="2"/>
        <v>1</v>
      </c>
    </row>
    <row r="190" spans="1:15" x14ac:dyDescent="0.2">
      <c r="A190" t="s">
        <v>542</v>
      </c>
      <c r="C190" t="s">
        <v>162</v>
      </c>
      <c r="D190" t="s">
        <v>162</v>
      </c>
      <c r="E190">
        <v>14</v>
      </c>
      <c r="F190" t="s">
        <v>543</v>
      </c>
      <c r="G190">
        <v>1100</v>
      </c>
      <c r="H190">
        <v>27</v>
      </c>
      <c r="I190">
        <v>5</v>
      </c>
      <c r="M190">
        <v>142</v>
      </c>
      <c r="O190" t="b">
        <f t="shared" si="2"/>
        <v>0</v>
      </c>
    </row>
    <row r="191" spans="1:15" x14ac:dyDescent="0.2">
      <c r="A191" t="s">
        <v>544</v>
      </c>
      <c r="C191" t="s">
        <v>162</v>
      </c>
      <c r="D191" t="s">
        <v>162</v>
      </c>
      <c r="E191">
        <v>13</v>
      </c>
      <c r="F191" t="s">
        <v>545</v>
      </c>
      <c r="G191">
        <v>2750</v>
      </c>
      <c r="I191">
        <v>3</v>
      </c>
      <c r="M191">
        <v>162</v>
      </c>
      <c r="O191" t="b">
        <f t="shared" si="2"/>
        <v>0</v>
      </c>
    </row>
    <row r="192" spans="1:15" x14ac:dyDescent="0.2">
      <c r="A192" t="s">
        <v>546</v>
      </c>
      <c r="C192" t="s">
        <v>155</v>
      </c>
      <c r="D192" t="s">
        <v>155</v>
      </c>
      <c r="E192">
        <v>11</v>
      </c>
      <c r="F192" t="s">
        <v>547</v>
      </c>
      <c r="G192">
        <v>400</v>
      </c>
      <c r="I192">
        <v>3</v>
      </c>
      <c r="M192">
        <v>97</v>
      </c>
      <c r="O192" t="b">
        <f t="shared" si="2"/>
        <v>0</v>
      </c>
    </row>
    <row r="193" spans="1:15" x14ac:dyDescent="0.2">
      <c r="A193" t="s">
        <v>548</v>
      </c>
      <c r="B193" t="s">
        <v>549</v>
      </c>
      <c r="C193" t="s">
        <v>195</v>
      </c>
      <c r="D193" t="s">
        <v>199</v>
      </c>
      <c r="E193">
        <v>28</v>
      </c>
      <c r="F193" t="s">
        <v>550</v>
      </c>
      <c r="G193">
        <v>700</v>
      </c>
      <c r="I193">
        <v>1</v>
      </c>
      <c r="M193">
        <v>139</v>
      </c>
      <c r="O193" t="b">
        <f t="shared" si="2"/>
        <v>1</v>
      </c>
    </row>
    <row r="194" spans="1:15" x14ac:dyDescent="0.2">
      <c r="A194" t="s">
        <v>551</v>
      </c>
      <c r="C194" t="s">
        <v>148</v>
      </c>
      <c r="D194" t="s">
        <v>178</v>
      </c>
      <c r="E194">
        <v>32</v>
      </c>
      <c r="F194" t="s">
        <v>392</v>
      </c>
      <c r="G194">
        <v>1500</v>
      </c>
      <c r="H194">
        <v>4</v>
      </c>
      <c r="I194">
        <v>3</v>
      </c>
      <c r="M194">
        <v>3</v>
      </c>
      <c r="O194" t="b">
        <f t="shared" si="2"/>
        <v>0</v>
      </c>
    </row>
    <row r="195" spans="1:15" x14ac:dyDescent="0.2">
      <c r="A195" t="s">
        <v>552</v>
      </c>
      <c r="C195" t="s">
        <v>195</v>
      </c>
      <c r="D195" t="s">
        <v>149</v>
      </c>
      <c r="E195">
        <v>39</v>
      </c>
      <c r="F195" t="s">
        <v>553</v>
      </c>
      <c r="G195">
        <v>1150</v>
      </c>
      <c r="H195">
        <v>52</v>
      </c>
      <c r="I195">
        <v>3</v>
      </c>
      <c r="M195">
        <v>41</v>
      </c>
      <c r="O195" t="b">
        <f t="shared" ref="O195:O250" si="3">ISNUMBER(SEARCH("Affectionate", $F195))</f>
        <v>0</v>
      </c>
    </row>
    <row r="196" spans="1:15" x14ac:dyDescent="0.2">
      <c r="A196" t="s">
        <v>554</v>
      </c>
      <c r="C196" t="s">
        <v>158</v>
      </c>
      <c r="D196" t="s">
        <v>159</v>
      </c>
      <c r="E196">
        <v>51</v>
      </c>
      <c r="F196" t="s">
        <v>555</v>
      </c>
      <c r="G196">
        <v>1600</v>
      </c>
      <c r="H196">
        <v>9</v>
      </c>
      <c r="I196">
        <v>6</v>
      </c>
      <c r="J196">
        <v>1</v>
      </c>
      <c r="L196">
        <v>7</v>
      </c>
      <c r="M196">
        <v>8</v>
      </c>
      <c r="O196" t="b">
        <f t="shared" si="3"/>
        <v>0</v>
      </c>
    </row>
    <row r="197" spans="1:15" x14ac:dyDescent="0.2">
      <c r="A197" t="s">
        <v>556</v>
      </c>
      <c r="C197" t="s">
        <v>158</v>
      </c>
      <c r="D197" t="s">
        <v>159</v>
      </c>
      <c r="E197">
        <v>66</v>
      </c>
      <c r="F197" t="s">
        <v>557</v>
      </c>
      <c r="G197">
        <v>1650</v>
      </c>
      <c r="H197">
        <v>65</v>
      </c>
      <c r="I197">
        <v>3</v>
      </c>
      <c r="M197">
        <v>48</v>
      </c>
      <c r="O197" t="b">
        <f t="shared" si="3"/>
        <v>0</v>
      </c>
    </row>
    <row r="198" spans="1:15" x14ac:dyDescent="0.2">
      <c r="A198" t="s">
        <v>558</v>
      </c>
      <c r="C198" t="s">
        <v>195</v>
      </c>
      <c r="D198" t="s">
        <v>149</v>
      </c>
      <c r="E198">
        <v>21</v>
      </c>
      <c r="F198" t="s">
        <v>559</v>
      </c>
      <c r="G198">
        <v>700</v>
      </c>
      <c r="H198">
        <v>43</v>
      </c>
      <c r="I198">
        <v>3</v>
      </c>
      <c r="M198">
        <v>123</v>
      </c>
      <c r="O198" t="b">
        <f t="shared" si="3"/>
        <v>0</v>
      </c>
    </row>
    <row r="199" spans="1:15" x14ac:dyDescent="0.2">
      <c r="A199" t="s">
        <v>560</v>
      </c>
      <c r="C199" t="s">
        <v>158</v>
      </c>
      <c r="D199" t="s">
        <v>166</v>
      </c>
      <c r="E199">
        <v>26</v>
      </c>
      <c r="F199" t="s">
        <v>561</v>
      </c>
      <c r="G199">
        <v>1350</v>
      </c>
      <c r="H199">
        <v>33</v>
      </c>
      <c r="I199">
        <v>4</v>
      </c>
      <c r="M199">
        <v>57</v>
      </c>
      <c r="O199" t="b">
        <f t="shared" si="3"/>
        <v>0</v>
      </c>
    </row>
    <row r="200" spans="1:15" x14ac:dyDescent="0.2">
      <c r="A200" t="s">
        <v>562</v>
      </c>
      <c r="C200" t="s">
        <v>158</v>
      </c>
      <c r="D200" t="s">
        <v>159</v>
      </c>
      <c r="E200">
        <v>33</v>
      </c>
      <c r="F200" t="s">
        <v>563</v>
      </c>
      <c r="G200">
        <v>900</v>
      </c>
      <c r="I200">
        <v>5</v>
      </c>
      <c r="O200" t="b">
        <f t="shared" si="3"/>
        <v>0</v>
      </c>
    </row>
    <row r="201" spans="1:15" x14ac:dyDescent="0.2">
      <c r="A201" t="s">
        <v>564</v>
      </c>
      <c r="C201" t="s">
        <v>171</v>
      </c>
      <c r="D201" t="s">
        <v>145</v>
      </c>
      <c r="E201">
        <v>7</v>
      </c>
      <c r="F201" t="s">
        <v>565</v>
      </c>
      <c r="G201">
        <v>800</v>
      </c>
      <c r="H201">
        <v>15</v>
      </c>
      <c r="I201">
        <v>3</v>
      </c>
      <c r="M201">
        <v>110</v>
      </c>
      <c r="O201" t="b">
        <f t="shared" si="3"/>
        <v>0</v>
      </c>
    </row>
    <row r="202" spans="1:15" x14ac:dyDescent="0.2">
      <c r="A202" t="s">
        <v>566</v>
      </c>
      <c r="C202" t="s">
        <v>155</v>
      </c>
      <c r="D202" t="s">
        <v>145</v>
      </c>
      <c r="E202">
        <v>8</v>
      </c>
      <c r="F202" t="s">
        <v>567</v>
      </c>
      <c r="G202">
        <v>800</v>
      </c>
      <c r="M202">
        <v>18</v>
      </c>
      <c r="O202" t="b">
        <f t="shared" si="3"/>
        <v>0</v>
      </c>
    </row>
    <row r="203" spans="1:15" x14ac:dyDescent="0.2">
      <c r="A203" t="s">
        <v>568</v>
      </c>
      <c r="B203" t="s">
        <v>569</v>
      </c>
      <c r="C203" t="s">
        <v>158</v>
      </c>
      <c r="D203" t="s">
        <v>162</v>
      </c>
      <c r="E203">
        <v>17</v>
      </c>
      <c r="F203" t="s">
        <v>567</v>
      </c>
      <c r="G203">
        <v>1350</v>
      </c>
      <c r="H203">
        <v>18</v>
      </c>
      <c r="I203">
        <v>4</v>
      </c>
      <c r="L203">
        <v>3</v>
      </c>
      <c r="M203">
        <v>90</v>
      </c>
      <c r="O203" t="b">
        <f t="shared" si="3"/>
        <v>0</v>
      </c>
    </row>
    <row r="204" spans="1:15" x14ac:dyDescent="0.2">
      <c r="A204" t="s">
        <v>387</v>
      </c>
      <c r="C204" t="s">
        <v>158</v>
      </c>
      <c r="D204" t="s">
        <v>162</v>
      </c>
      <c r="E204">
        <v>31</v>
      </c>
      <c r="F204" t="s">
        <v>567</v>
      </c>
      <c r="G204">
        <v>1250</v>
      </c>
      <c r="M204">
        <v>80</v>
      </c>
      <c r="O204" t="b">
        <f t="shared" si="3"/>
        <v>0</v>
      </c>
    </row>
    <row r="205" spans="1:15" x14ac:dyDescent="0.2">
      <c r="A205" t="s">
        <v>570</v>
      </c>
      <c r="C205" t="s">
        <v>195</v>
      </c>
      <c r="D205" t="s">
        <v>149</v>
      </c>
      <c r="E205">
        <v>42</v>
      </c>
      <c r="F205" t="s">
        <v>571</v>
      </c>
      <c r="G205">
        <v>1100</v>
      </c>
      <c r="H205">
        <v>47</v>
      </c>
      <c r="I205">
        <v>1</v>
      </c>
      <c r="M205">
        <v>168</v>
      </c>
      <c r="O205" t="b">
        <f t="shared" si="3"/>
        <v>0</v>
      </c>
    </row>
    <row r="206" spans="1:15" x14ac:dyDescent="0.2">
      <c r="A206" t="s">
        <v>572</v>
      </c>
      <c r="B206" t="s">
        <v>573</v>
      </c>
      <c r="C206" t="s">
        <v>155</v>
      </c>
      <c r="D206" t="s">
        <v>155</v>
      </c>
      <c r="E206">
        <v>9</v>
      </c>
      <c r="F206" t="s">
        <v>574</v>
      </c>
      <c r="G206">
        <v>900</v>
      </c>
      <c r="H206">
        <v>65</v>
      </c>
      <c r="I206">
        <v>3</v>
      </c>
      <c r="M206">
        <v>58</v>
      </c>
      <c r="O206" t="b">
        <f t="shared" si="3"/>
        <v>0</v>
      </c>
    </row>
    <row r="207" spans="1:15" x14ac:dyDescent="0.2">
      <c r="A207" t="s">
        <v>575</v>
      </c>
      <c r="C207" t="s">
        <v>155</v>
      </c>
      <c r="D207" t="s">
        <v>155</v>
      </c>
      <c r="E207">
        <v>9</v>
      </c>
      <c r="F207" t="s">
        <v>576</v>
      </c>
      <c r="G207">
        <v>900</v>
      </c>
      <c r="H207">
        <v>56</v>
      </c>
      <c r="I207">
        <v>3</v>
      </c>
      <c r="M207">
        <v>150</v>
      </c>
      <c r="O207" t="b">
        <f t="shared" si="3"/>
        <v>0</v>
      </c>
    </row>
    <row r="208" spans="1:15" x14ac:dyDescent="0.2">
      <c r="A208" t="s">
        <v>577</v>
      </c>
      <c r="C208" t="s">
        <v>148</v>
      </c>
      <c r="D208" t="s">
        <v>178</v>
      </c>
      <c r="E208">
        <v>30</v>
      </c>
      <c r="F208" t="s">
        <v>345</v>
      </c>
      <c r="G208">
        <v>500</v>
      </c>
      <c r="H208">
        <v>37</v>
      </c>
      <c r="I208">
        <v>3</v>
      </c>
      <c r="M208">
        <v>95</v>
      </c>
      <c r="O208" t="b">
        <f t="shared" si="3"/>
        <v>0</v>
      </c>
    </row>
    <row r="209" spans="1:15" x14ac:dyDescent="0.2">
      <c r="A209" t="s">
        <v>578</v>
      </c>
      <c r="C209" t="s">
        <v>171</v>
      </c>
      <c r="D209" t="s">
        <v>166</v>
      </c>
      <c r="E209">
        <v>22</v>
      </c>
      <c r="F209" t="s">
        <v>579</v>
      </c>
      <c r="G209">
        <v>1100</v>
      </c>
      <c r="H209">
        <v>51</v>
      </c>
      <c r="I209">
        <v>3</v>
      </c>
      <c r="M209">
        <v>64</v>
      </c>
      <c r="O209" t="b">
        <f t="shared" si="3"/>
        <v>1</v>
      </c>
    </row>
    <row r="210" spans="1:15" x14ac:dyDescent="0.2">
      <c r="A210" t="s">
        <v>580</v>
      </c>
      <c r="C210" t="s">
        <v>162</v>
      </c>
      <c r="D210" t="s">
        <v>162</v>
      </c>
      <c r="E210">
        <v>39</v>
      </c>
      <c r="F210" t="s">
        <v>505</v>
      </c>
      <c r="G210">
        <v>1350</v>
      </c>
      <c r="H210">
        <v>63</v>
      </c>
      <c r="I210">
        <v>4</v>
      </c>
      <c r="M210">
        <v>70</v>
      </c>
      <c r="O210" t="b">
        <f t="shared" si="3"/>
        <v>0</v>
      </c>
    </row>
    <row r="211" spans="1:15" x14ac:dyDescent="0.2">
      <c r="A211" t="s">
        <v>581</v>
      </c>
      <c r="C211" t="s">
        <v>162</v>
      </c>
      <c r="D211" t="s">
        <v>162</v>
      </c>
      <c r="E211">
        <v>35</v>
      </c>
      <c r="F211" t="s">
        <v>380</v>
      </c>
      <c r="G211">
        <v>1400</v>
      </c>
      <c r="H211">
        <v>3</v>
      </c>
      <c r="I211">
        <v>6</v>
      </c>
      <c r="M211">
        <v>2</v>
      </c>
      <c r="O211" t="b">
        <f t="shared" si="3"/>
        <v>0</v>
      </c>
    </row>
    <row r="212" spans="1:15" x14ac:dyDescent="0.2">
      <c r="A212" t="s">
        <v>582</v>
      </c>
      <c r="B212" t="s">
        <v>583</v>
      </c>
      <c r="C212" t="s">
        <v>162</v>
      </c>
      <c r="D212" t="s">
        <v>162</v>
      </c>
      <c r="E212">
        <v>9</v>
      </c>
      <c r="F212" t="s">
        <v>584</v>
      </c>
      <c r="G212">
        <v>900</v>
      </c>
      <c r="H212">
        <v>6</v>
      </c>
      <c r="I212">
        <v>4</v>
      </c>
      <c r="M212">
        <v>24</v>
      </c>
      <c r="O212" t="b">
        <f t="shared" si="3"/>
        <v>1</v>
      </c>
    </row>
    <row r="213" spans="1:15" x14ac:dyDescent="0.2">
      <c r="A213" t="s">
        <v>585</v>
      </c>
      <c r="C213" t="s">
        <v>171</v>
      </c>
      <c r="D213" t="s">
        <v>145</v>
      </c>
      <c r="E213">
        <v>10</v>
      </c>
      <c r="F213" t="s">
        <v>586</v>
      </c>
      <c r="G213">
        <v>900</v>
      </c>
      <c r="I213">
        <v>4</v>
      </c>
      <c r="M213">
        <v>45</v>
      </c>
      <c r="O213" t="b">
        <f t="shared" si="3"/>
        <v>0</v>
      </c>
    </row>
    <row r="214" spans="1:15" x14ac:dyDescent="0.2">
      <c r="A214" t="s">
        <v>587</v>
      </c>
      <c r="C214" t="s">
        <v>144</v>
      </c>
      <c r="D214" t="s">
        <v>145</v>
      </c>
      <c r="E214">
        <v>6</v>
      </c>
      <c r="F214" t="s">
        <v>588</v>
      </c>
      <c r="G214">
        <v>1000</v>
      </c>
      <c r="H214">
        <v>70</v>
      </c>
      <c r="I214">
        <v>3</v>
      </c>
      <c r="L214">
        <v>2</v>
      </c>
      <c r="M214">
        <v>20</v>
      </c>
      <c r="O214" t="b">
        <f t="shared" si="3"/>
        <v>0</v>
      </c>
    </row>
    <row r="215" spans="1:15" x14ac:dyDescent="0.2">
      <c r="A215" t="s">
        <v>589</v>
      </c>
      <c r="C215" t="s">
        <v>158</v>
      </c>
      <c r="D215" t="s">
        <v>166</v>
      </c>
      <c r="E215">
        <v>24</v>
      </c>
      <c r="F215" t="s">
        <v>410</v>
      </c>
      <c r="G215">
        <v>950</v>
      </c>
      <c r="H215">
        <v>45</v>
      </c>
      <c r="I215">
        <v>1</v>
      </c>
      <c r="L215">
        <v>5</v>
      </c>
      <c r="M215">
        <v>12</v>
      </c>
      <c r="O215" t="b">
        <f t="shared" si="3"/>
        <v>0</v>
      </c>
    </row>
    <row r="216" spans="1:15" x14ac:dyDescent="0.2">
      <c r="A216" t="s">
        <v>590</v>
      </c>
      <c r="C216" t="s">
        <v>144</v>
      </c>
      <c r="D216" t="s">
        <v>155</v>
      </c>
      <c r="E216">
        <v>5</v>
      </c>
      <c r="F216" t="s">
        <v>591</v>
      </c>
      <c r="G216">
        <v>700</v>
      </c>
      <c r="H216">
        <v>37</v>
      </c>
      <c r="I216">
        <v>3</v>
      </c>
      <c r="M216">
        <v>106</v>
      </c>
      <c r="O216" t="b">
        <f t="shared" si="3"/>
        <v>0</v>
      </c>
    </row>
    <row r="217" spans="1:15" x14ac:dyDescent="0.2">
      <c r="A217" t="s">
        <v>592</v>
      </c>
      <c r="C217" t="s">
        <v>155</v>
      </c>
      <c r="D217" t="s">
        <v>155</v>
      </c>
      <c r="E217">
        <v>17</v>
      </c>
      <c r="F217" t="s">
        <v>593</v>
      </c>
      <c r="G217">
        <v>800</v>
      </c>
      <c r="H217">
        <v>55</v>
      </c>
      <c r="I217">
        <v>4</v>
      </c>
      <c r="M217">
        <v>172</v>
      </c>
      <c r="O217" t="b">
        <f t="shared" si="3"/>
        <v>0</v>
      </c>
    </row>
    <row r="218" spans="1:15" x14ac:dyDescent="0.2">
      <c r="A218" t="s">
        <v>594</v>
      </c>
      <c r="C218" t="s">
        <v>195</v>
      </c>
      <c r="D218" t="s">
        <v>149</v>
      </c>
      <c r="E218">
        <v>28</v>
      </c>
      <c r="F218" t="s">
        <v>595</v>
      </c>
      <c r="G218">
        <v>900</v>
      </c>
      <c r="I218">
        <v>5</v>
      </c>
      <c r="M218">
        <v>188</v>
      </c>
      <c r="O218" t="b">
        <f t="shared" si="3"/>
        <v>0</v>
      </c>
    </row>
    <row r="219" spans="1:15" x14ac:dyDescent="0.2">
      <c r="A219" t="s">
        <v>596</v>
      </c>
      <c r="C219" t="s">
        <v>155</v>
      </c>
      <c r="D219" t="s">
        <v>155</v>
      </c>
      <c r="E219">
        <v>8</v>
      </c>
      <c r="F219" t="s">
        <v>369</v>
      </c>
      <c r="G219">
        <v>850</v>
      </c>
      <c r="H219">
        <v>40</v>
      </c>
      <c r="I219">
        <v>3</v>
      </c>
      <c r="M219">
        <v>122</v>
      </c>
      <c r="O219" t="b">
        <f t="shared" si="3"/>
        <v>1</v>
      </c>
    </row>
    <row r="220" spans="1:15" x14ac:dyDescent="0.2">
      <c r="A220" t="s">
        <v>597</v>
      </c>
      <c r="C220" t="s">
        <v>162</v>
      </c>
      <c r="D220" t="s">
        <v>162</v>
      </c>
      <c r="E220">
        <v>49</v>
      </c>
      <c r="F220" t="s">
        <v>598</v>
      </c>
      <c r="G220">
        <v>900</v>
      </c>
      <c r="I220">
        <v>4</v>
      </c>
      <c r="O220" t="b">
        <f t="shared" si="3"/>
        <v>0</v>
      </c>
    </row>
    <row r="221" spans="1:15" x14ac:dyDescent="0.2">
      <c r="A221" t="s">
        <v>599</v>
      </c>
      <c r="C221" t="s">
        <v>148</v>
      </c>
      <c r="D221" t="s">
        <v>178</v>
      </c>
      <c r="E221">
        <v>10</v>
      </c>
      <c r="F221" t="s">
        <v>308</v>
      </c>
      <c r="G221">
        <v>700</v>
      </c>
      <c r="H221">
        <v>20</v>
      </c>
      <c r="I221">
        <v>3</v>
      </c>
      <c r="M221">
        <v>29</v>
      </c>
      <c r="O221" t="b">
        <f t="shared" si="3"/>
        <v>0</v>
      </c>
    </row>
    <row r="222" spans="1:15" x14ac:dyDescent="0.2">
      <c r="A222" t="s">
        <v>600</v>
      </c>
      <c r="C222" t="s">
        <v>171</v>
      </c>
      <c r="D222" t="s">
        <v>166</v>
      </c>
      <c r="E222">
        <v>8</v>
      </c>
      <c r="F222" t="s">
        <v>172</v>
      </c>
      <c r="G222">
        <v>700</v>
      </c>
      <c r="I222">
        <v>4</v>
      </c>
      <c r="M222">
        <v>118</v>
      </c>
      <c r="O222" t="b">
        <f t="shared" si="3"/>
        <v>0</v>
      </c>
    </row>
    <row r="223" spans="1:15" x14ac:dyDescent="0.2">
      <c r="A223" t="s">
        <v>601</v>
      </c>
      <c r="B223" t="s">
        <v>602</v>
      </c>
      <c r="C223" t="s">
        <v>155</v>
      </c>
      <c r="D223" t="s">
        <v>155</v>
      </c>
      <c r="E223">
        <v>14</v>
      </c>
      <c r="F223" t="s">
        <v>603</v>
      </c>
      <c r="G223">
        <v>1750</v>
      </c>
      <c r="H223">
        <v>49</v>
      </c>
      <c r="I223">
        <v>3</v>
      </c>
      <c r="K223">
        <v>1</v>
      </c>
      <c r="M223">
        <v>82</v>
      </c>
      <c r="O223" t="b">
        <f t="shared" si="3"/>
        <v>1</v>
      </c>
    </row>
    <row r="224" spans="1:15" x14ac:dyDescent="0.2">
      <c r="A224" t="s">
        <v>604</v>
      </c>
      <c r="C224" t="s">
        <v>148</v>
      </c>
      <c r="D224" t="s">
        <v>178</v>
      </c>
      <c r="E224">
        <v>19</v>
      </c>
      <c r="F224" t="s">
        <v>605</v>
      </c>
      <c r="G224">
        <v>2500</v>
      </c>
      <c r="I224">
        <v>3</v>
      </c>
      <c r="M224">
        <v>161</v>
      </c>
      <c r="O224" t="b">
        <f t="shared" si="3"/>
        <v>0</v>
      </c>
    </row>
    <row r="225" spans="1:15" x14ac:dyDescent="0.2">
      <c r="A225" t="s">
        <v>606</v>
      </c>
      <c r="C225" t="s">
        <v>162</v>
      </c>
      <c r="D225" t="s">
        <v>162</v>
      </c>
      <c r="E225">
        <v>13</v>
      </c>
      <c r="F225" t="s">
        <v>607</v>
      </c>
      <c r="G225">
        <v>800</v>
      </c>
      <c r="I225">
        <v>4</v>
      </c>
      <c r="M225">
        <v>149</v>
      </c>
      <c r="O225" t="b">
        <f t="shared" si="3"/>
        <v>0</v>
      </c>
    </row>
    <row r="226" spans="1:15" x14ac:dyDescent="0.2">
      <c r="A226" t="s">
        <v>155</v>
      </c>
      <c r="C226" t="s">
        <v>155</v>
      </c>
      <c r="D226" t="s">
        <v>155</v>
      </c>
      <c r="E226">
        <v>8</v>
      </c>
      <c r="F226" t="s">
        <v>608</v>
      </c>
      <c r="G226">
        <v>1050</v>
      </c>
      <c r="H226">
        <v>47</v>
      </c>
      <c r="I226">
        <v>3</v>
      </c>
      <c r="M226">
        <v>42</v>
      </c>
      <c r="O226" t="b">
        <f t="shared" si="3"/>
        <v>1</v>
      </c>
    </row>
    <row r="227" spans="1:15" x14ac:dyDescent="0.2">
      <c r="A227" t="s">
        <v>609</v>
      </c>
      <c r="C227" t="s">
        <v>195</v>
      </c>
      <c r="D227" t="s">
        <v>149</v>
      </c>
      <c r="E227">
        <v>28</v>
      </c>
      <c r="F227" t="s">
        <v>610</v>
      </c>
      <c r="G227">
        <v>700</v>
      </c>
      <c r="I227">
        <v>2</v>
      </c>
      <c r="O227" t="b">
        <f t="shared" si="3"/>
        <v>0</v>
      </c>
    </row>
    <row r="228" spans="1:15" x14ac:dyDescent="0.2">
      <c r="A228" t="s">
        <v>611</v>
      </c>
      <c r="C228" t="s">
        <v>158</v>
      </c>
      <c r="D228" t="s">
        <v>159</v>
      </c>
      <c r="E228">
        <v>71</v>
      </c>
      <c r="F228" t="s">
        <v>612</v>
      </c>
      <c r="G228">
        <v>3000</v>
      </c>
      <c r="I228">
        <v>6</v>
      </c>
      <c r="M228">
        <v>153</v>
      </c>
      <c r="O228" t="b">
        <f t="shared" si="3"/>
        <v>0</v>
      </c>
    </row>
    <row r="229" spans="1:15" x14ac:dyDescent="0.2">
      <c r="A229" t="s">
        <v>613</v>
      </c>
      <c r="C229" t="s">
        <v>171</v>
      </c>
      <c r="D229" t="s">
        <v>145</v>
      </c>
      <c r="E229">
        <v>6</v>
      </c>
      <c r="F229" t="s">
        <v>614</v>
      </c>
      <c r="G229">
        <v>900</v>
      </c>
      <c r="H229">
        <v>46</v>
      </c>
      <c r="I229">
        <v>4</v>
      </c>
      <c r="M229">
        <v>121</v>
      </c>
      <c r="O229" t="b">
        <f t="shared" si="3"/>
        <v>0</v>
      </c>
    </row>
    <row r="230" spans="1:15" x14ac:dyDescent="0.2">
      <c r="A230" t="s">
        <v>615</v>
      </c>
      <c r="C230" t="s">
        <v>171</v>
      </c>
      <c r="D230" t="s">
        <v>145</v>
      </c>
      <c r="E230">
        <v>10</v>
      </c>
      <c r="F230" t="s">
        <v>616</v>
      </c>
      <c r="G230">
        <v>1600</v>
      </c>
      <c r="H230">
        <v>62</v>
      </c>
      <c r="I230">
        <v>3</v>
      </c>
      <c r="M230">
        <v>101</v>
      </c>
      <c r="O230" t="b">
        <f t="shared" si="3"/>
        <v>1</v>
      </c>
    </row>
    <row r="231" spans="1:15" x14ac:dyDescent="0.2">
      <c r="A231" t="s">
        <v>617</v>
      </c>
      <c r="C231" t="s">
        <v>158</v>
      </c>
      <c r="D231" t="s">
        <v>159</v>
      </c>
      <c r="E231">
        <v>65</v>
      </c>
      <c r="F231" t="s">
        <v>618</v>
      </c>
      <c r="G231">
        <v>700</v>
      </c>
      <c r="I231">
        <v>6</v>
      </c>
      <c r="K231">
        <v>1</v>
      </c>
      <c r="O231" t="b">
        <f t="shared" si="3"/>
        <v>0</v>
      </c>
    </row>
    <row r="232" spans="1:15" x14ac:dyDescent="0.2">
      <c r="A232" t="s">
        <v>619</v>
      </c>
      <c r="B232" t="s">
        <v>620</v>
      </c>
      <c r="C232" t="s">
        <v>144</v>
      </c>
      <c r="D232" t="s">
        <v>155</v>
      </c>
      <c r="E232">
        <v>2</v>
      </c>
      <c r="F232" t="s">
        <v>621</v>
      </c>
      <c r="G232">
        <v>500</v>
      </c>
      <c r="I232">
        <v>2</v>
      </c>
      <c r="M232">
        <v>112</v>
      </c>
      <c r="O232" t="b">
        <f t="shared" si="3"/>
        <v>0</v>
      </c>
    </row>
    <row r="233" spans="1:15" x14ac:dyDescent="0.2">
      <c r="A233" t="s">
        <v>622</v>
      </c>
      <c r="B233" t="s">
        <v>623</v>
      </c>
      <c r="C233" t="s">
        <v>195</v>
      </c>
      <c r="D233" t="s">
        <v>199</v>
      </c>
      <c r="E233">
        <v>28</v>
      </c>
      <c r="F233" t="s">
        <v>624</v>
      </c>
      <c r="G233">
        <v>500</v>
      </c>
      <c r="I233">
        <v>3</v>
      </c>
      <c r="M233">
        <v>131</v>
      </c>
      <c r="O233" t="b">
        <f t="shared" si="3"/>
        <v>1</v>
      </c>
    </row>
    <row r="234" spans="1:15" x14ac:dyDescent="0.2">
      <c r="A234" t="s">
        <v>625</v>
      </c>
      <c r="C234" t="s">
        <v>148</v>
      </c>
      <c r="D234" t="s">
        <v>178</v>
      </c>
      <c r="E234">
        <v>21</v>
      </c>
      <c r="F234" t="s">
        <v>626</v>
      </c>
      <c r="G234">
        <v>1000</v>
      </c>
      <c r="I234">
        <v>3</v>
      </c>
      <c r="M234">
        <v>30</v>
      </c>
      <c r="O234" t="b">
        <f t="shared" si="3"/>
        <v>1</v>
      </c>
    </row>
    <row r="235" spans="1:15" x14ac:dyDescent="0.2">
      <c r="A235" t="s">
        <v>627</v>
      </c>
      <c r="C235" t="s">
        <v>148</v>
      </c>
      <c r="D235" t="s">
        <v>178</v>
      </c>
      <c r="E235">
        <v>29</v>
      </c>
      <c r="F235" t="s">
        <v>628</v>
      </c>
      <c r="G235">
        <v>1750</v>
      </c>
      <c r="H235">
        <v>21</v>
      </c>
      <c r="I235">
        <v>3</v>
      </c>
      <c r="M235">
        <v>34</v>
      </c>
      <c r="O235" t="b">
        <f t="shared" si="3"/>
        <v>0</v>
      </c>
    </row>
    <row r="236" spans="1:15" x14ac:dyDescent="0.2">
      <c r="A236" t="s">
        <v>629</v>
      </c>
      <c r="C236" t="s">
        <v>162</v>
      </c>
      <c r="D236" t="s">
        <v>162</v>
      </c>
      <c r="E236">
        <v>13</v>
      </c>
      <c r="F236" t="s">
        <v>313</v>
      </c>
      <c r="G236">
        <v>1100</v>
      </c>
      <c r="H236">
        <v>26</v>
      </c>
      <c r="I236">
        <v>4</v>
      </c>
      <c r="M236">
        <v>68</v>
      </c>
      <c r="O236" t="b">
        <f t="shared" si="3"/>
        <v>1</v>
      </c>
    </row>
    <row r="237" spans="1:15" x14ac:dyDescent="0.2">
      <c r="A237" t="s">
        <v>630</v>
      </c>
      <c r="C237" t="s">
        <v>162</v>
      </c>
      <c r="D237" t="s">
        <v>162</v>
      </c>
      <c r="E237">
        <v>16</v>
      </c>
      <c r="F237" t="s">
        <v>313</v>
      </c>
      <c r="G237">
        <v>1100</v>
      </c>
      <c r="H237">
        <v>26</v>
      </c>
      <c r="I237">
        <v>4</v>
      </c>
      <c r="M237">
        <v>68</v>
      </c>
      <c r="O237" t="b">
        <f t="shared" si="3"/>
        <v>1</v>
      </c>
    </row>
    <row r="238" spans="1:15" x14ac:dyDescent="0.2">
      <c r="A238" t="s">
        <v>631</v>
      </c>
      <c r="C238" t="s">
        <v>162</v>
      </c>
      <c r="D238" t="s">
        <v>162</v>
      </c>
      <c r="E238">
        <v>12</v>
      </c>
      <c r="F238" t="s">
        <v>313</v>
      </c>
      <c r="G238">
        <v>1100</v>
      </c>
      <c r="H238">
        <v>26</v>
      </c>
      <c r="I238">
        <v>4</v>
      </c>
      <c r="M238">
        <v>68</v>
      </c>
      <c r="O238" t="b">
        <f t="shared" si="3"/>
        <v>1</v>
      </c>
    </row>
    <row r="239" spans="1:15" x14ac:dyDescent="0.2">
      <c r="A239" t="s">
        <v>632</v>
      </c>
      <c r="C239" t="s">
        <v>148</v>
      </c>
      <c r="D239" t="s">
        <v>178</v>
      </c>
      <c r="E239">
        <v>18</v>
      </c>
      <c r="F239" t="s">
        <v>633</v>
      </c>
      <c r="G239">
        <v>1300</v>
      </c>
      <c r="H239">
        <v>31</v>
      </c>
      <c r="I239">
        <v>4</v>
      </c>
      <c r="M239">
        <v>133</v>
      </c>
      <c r="O239" t="b">
        <f t="shared" si="3"/>
        <v>1</v>
      </c>
    </row>
    <row r="240" spans="1:15" x14ac:dyDescent="0.2">
      <c r="A240" t="s">
        <v>634</v>
      </c>
      <c r="C240" t="s">
        <v>155</v>
      </c>
      <c r="D240" t="s">
        <v>155</v>
      </c>
      <c r="E240">
        <v>9</v>
      </c>
      <c r="F240" t="s">
        <v>635</v>
      </c>
      <c r="G240">
        <v>1000</v>
      </c>
      <c r="H240">
        <v>53</v>
      </c>
      <c r="I240">
        <v>3</v>
      </c>
      <c r="M240">
        <v>109</v>
      </c>
      <c r="O240" t="b">
        <f t="shared" si="3"/>
        <v>0</v>
      </c>
    </row>
    <row r="241" spans="1:15" x14ac:dyDescent="0.2">
      <c r="A241" t="s">
        <v>636</v>
      </c>
      <c r="B241" t="s">
        <v>637</v>
      </c>
      <c r="C241" t="s">
        <v>155</v>
      </c>
      <c r="D241" t="s">
        <v>155</v>
      </c>
      <c r="E241">
        <v>8</v>
      </c>
      <c r="F241" t="s">
        <v>608</v>
      </c>
      <c r="G241">
        <v>1050</v>
      </c>
      <c r="H241">
        <v>47</v>
      </c>
      <c r="I241">
        <v>3</v>
      </c>
      <c r="M241">
        <v>42</v>
      </c>
      <c r="O241" t="b">
        <f t="shared" si="3"/>
        <v>1</v>
      </c>
    </row>
    <row r="242" spans="1:15" x14ac:dyDescent="0.2">
      <c r="A242" t="s">
        <v>638</v>
      </c>
      <c r="B242" t="s">
        <v>639</v>
      </c>
      <c r="C242" t="s">
        <v>155</v>
      </c>
      <c r="D242" t="s">
        <v>155</v>
      </c>
      <c r="E242">
        <v>18</v>
      </c>
      <c r="F242" t="s">
        <v>640</v>
      </c>
      <c r="G242">
        <v>900</v>
      </c>
      <c r="H242">
        <v>40</v>
      </c>
      <c r="I242">
        <v>4</v>
      </c>
      <c r="M242">
        <v>49</v>
      </c>
      <c r="O242" t="b">
        <f t="shared" si="3"/>
        <v>1</v>
      </c>
    </row>
    <row r="243" spans="1:15" x14ac:dyDescent="0.2">
      <c r="A243" t="s">
        <v>641</v>
      </c>
      <c r="C243" t="s">
        <v>195</v>
      </c>
      <c r="D243" t="s">
        <v>149</v>
      </c>
      <c r="E243">
        <v>16</v>
      </c>
      <c r="F243" t="s">
        <v>642</v>
      </c>
      <c r="G243">
        <v>1000</v>
      </c>
      <c r="H243">
        <v>51</v>
      </c>
      <c r="I243">
        <v>3</v>
      </c>
      <c r="M243">
        <v>61</v>
      </c>
      <c r="O243" t="b">
        <f t="shared" si="3"/>
        <v>1</v>
      </c>
    </row>
    <row r="244" spans="1:15" x14ac:dyDescent="0.2">
      <c r="A244" t="s">
        <v>643</v>
      </c>
      <c r="C244" t="s">
        <v>162</v>
      </c>
      <c r="D244" t="s">
        <v>162</v>
      </c>
      <c r="E244">
        <v>35</v>
      </c>
      <c r="F244" t="s">
        <v>380</v>
      </c>
      <c r="G244">
        <v>1400</v>
      </c>
      <c r="H244">
        <v>3</v>
      </c>
      <c r="I244">
        <v>6</v>
      </c>
      <c r="M244">
        <v>2</v>
      </c>
      <c r="O244" t="b">
        <f t="shared" si="3"/>
        <v>0</v>
      </c>
    </row>
    <row r="245" spans="1:15" x14ac:dyDescent="0.2">
      <c r="A245" t="s">
        <v>644</v>
      </c>
      <c r="B245" t="s">
        <v>645</v>
      </c>
      <c r="C245" t="s">
        <v>155</v>
      </c>
      <c r="D245" t="s">
        <v>155</v>
      </c>
      <c r="E245">
        <v>7</v>
      </c>
      <c r="F245" t="s">
        <v>646</v>
      </c>
      <c r="G245">
        <v>900</v>
      </c>
      <c r="H245">
        <v>51</v>
      </c>
      <c r="I245">
        <v>3</v>
      </c>
      <c r="M245">
        <v>99</v>
      </c>
      <c r="O245" t="b">
        <f t="shared" si="3"/>
        <v>0</v>
      </c>
    </row>
    <row r="246" spans="1:15" x14ac:dyDescent="0.2">
      <c r="A246" t="s">
        <v>647</v>
      </c>
      <c r="C246" t="s">
        <v>148</v>
      </c>
      <c r="D246" t="s">
        <v>178</v>
      </c>
      <c r="E246">
        <v>25</v>
      </c>
      <c r="F246" t="s">
        <v>648</v>
      </c>
      <c r="G246">
        <v>700</v>
      </c>
      <c r="H246">
        <v>46</v>
      </c>
      <c r="I246">
        <v>5</v>
      </c>
      <c r="M246">
        <v>65</v>
      </c>
      <c r="O246" t="b">
        <f t="shared" si="3"/>
        <v>0</v>
      </c>
    </row>
    <row r="247" spans="1:15" x14ac:dyDescent="0.2">
      <c r="A247" t="s">
        <v>649</v>
      </c>
      <c r="C247" t="s">
        <v>155</v>
      </c>
      <c r="D247" t="s">
        <v>155</v>
      </c>
      <c r="E247">
        <v>7</v>
      </c>
      <c r="F247" t="s">
        <v>646</v>
      </c>
      <c r="G247">
        <v>900</v>
      </c>
      <c r="H247">
        <v>51</v>
      </c>
      <c r="I247">
        <v>3</v>
      </c>
      <c r="M247">
        <v>99</v>
      </c>
      <c r="O247" t="b">
        <f t="shared" si="3"/>
        <v>0</v>
      </c>
    </row>
    <row r="248" spans="1:15" x14ac:dyDescent="0.2">
      <c r="A248" t="s">
        <v>650</v>
      </c>
      <c r="B248" t="s">
        <v>651</v>
      </c>
      <c r="C248" t="s">
        <v>171</v>
      </c>
      <c r="D248" t="s">
        <v>149</v>
      </c>
      <c r="E248">
        <v>11</v>
      </c>
      <c r="F248" t="s">
        <v>652</v>
      </c>
      <c r="G248">
        <v>700</v>
      </c>
      <c r="I248">
        <v>3</v>
      </c>
      <c r="M248">
        <v>143</v>
      </c>
      <c r="O248" t="b">
        <f t="shared" si="3"/>
        <v>0</v>
      </c>
    </row>
    <row r="249" spans="1:15" x14ac:dyDescent="0.2">
      <c r="A249" t="s">
        <v>653</v>
      </c>
      <c r="C249" t="s">
        <v>148</v>
      </c>
      <c r="D249" t="s">
        <v>178</v>
      </c>
      <c r="E249">
        <v>32</v>
      </c>
      <c r="F249" t="s">
        <v>226</v>
      </c>
      <c r="G249">
        <v>1500</v>
      </c>
      <c r="H249">
        <v>7</v>
      </c>
      <c r="I249">
        <v>3</v>
      </c>
      <c r="M249">
        <v>1</v>
      </c>
      <c r="O249" t="b">
        <f t="shared" si="3"/>
        <v>1</v>
      </c>
    </row>
    <row r="250" spans="1:15" x14ac:dyDescent="0.2">
      <c r="A250" t="s">
        <v>654</v>
      </c>
      <c r="B250" t="s">
        <v>655</v>
      </c>
      <c r="C250" t="s">
        <v>144</v>
      </c>
      <c r="D250" t="s">
        <v>145</v>
      </c>
      <c r="E250">
        <v>3</v>
      </c>
      <c r="F250" t="s">
        <v>656</v>
      </c>
      <c r="G250">
        <v>800</v>
      </c>
      <c r="H250">
        <v>27</v>
      </c>
      <c r="I250">
        <v>3</v>
      </c>
      <c r="M250">
        <v>9</v>
      </c>
      <c r="O250" t="b">
        <f t="shared" si="3"/>
        <v>0</v>
      </c>
    </row>
    <row r="251" spans="1:15" x14ac:dyDescent="0.2">
      <c r="A251" t="s">
        <v>135</v>
      </c>
      <c r="O251" t="b">
        <f>ISNUMBER(SEARCH("Affectionate", $F251))</f>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FA15AC-E1A4-6C48-8EE0-C63616D50F22}">
  <dimension ref="A1:U43"/>
  <sheetViews>
    <sheetView topLeftCell="A6" workbookViewId="0">
      <selection activeCell="D9" sqref="D9"/>
    </sheetView>
  </sheetViews>
  <sheetFormatPr baseColWidth="10" defaultRowHeight="16" x14ac:dyDescent="0.2"/>
  <cols>
    <col min="1" max="1" width="12.6640625" customWidth="1"/>
    <col min="2" max="2" width="7.5" customWidth="1"/>
    <col min="3" max="3" width="8" customWidth="1"/>
    <col min="6" max="6" width="5.5" customWidth="1"/>
    <col min="7" max="7" width="14.1640625" customWidth="1"/>
    <col min="8" max="8" width="30.33203125" customWidth="1"/>
    <col min="9" max="9" width="6.6640625" customWidth="1"/>
    <col min="10" max="10" width="15.1640625" customWidth="1"/>
    <col min="15" max="15" width="17" customWidth="1"/>
    <col min="19" max="19" width="12" bestFit="1" customWidth="1"/>
  </cols>
  <sheetData>
    <row r="1" spans="1:21" x14ac:dyDescent="0.2">
      <c r="A1" s="2" t="s">
        <v>659</v>
      </c>
      <c r="B1" s="2" t="s">
        <v>660</v>
      </c>
      <c r="D1" s="2" t="s">
        <v>661</v>
      </c>
      <c r="E1" s="2" t="s">
        <v>660</v>
      </c>
      <c r="G1" s="2" t="s">
        <v>662</v>
      </c>
      <c r="H1" s="2" t="s">
        <v>663</v>
      </c>
      <c r="I1" s="2" t="s">
        <v>667</v>
      </c>
      <c r="K1" s="2" t="s">
        <v>662</v>
      </c>
      <c r="L1" s="2" t="s">
        <v>663</v>
      </c>
      <c r="M1" s="2" t="s">
        <v>667</v>
      </c>
      <c r="O1" s="2" t="s">
        <v>662</v>
      </c>
      <c r="P1" s="2" t="s">
        <v>663</v>
      </c>
      <c r="Q1" s="2" t="s">
        <v>667</v>
      </c>
      <c r="S1" s="2" t="s">
        <v>662</v>
      </c>
      <c r="T1" s="2" t="s">
        <v>663</v>
      </c>
      <c r="U1" s="2" t="s">
        <v>667</v>
      </c>
    </row>
    <row r="2" spans="1:21" ht="21" x14ac:dyDescent="0.3">
      <c r="A2" t="str" cm="1">
        <f t="array" ref="A2:A5">_xlfn.UNIQUE(cat!$D$2:$D$67)</f>
        <v>Short</v>
      </c>
      <c r="B2">
        <f>COUNTIF(cat!$D$2:$D$67,A2)</f>
        <v>30</v>
      </c>
      <c r="D2" t="str" cm="1">
        <f t="array" ref="D2:D10">_xlfn.UNIQUE(dog!$C$2:$C$250)</f>
        <v>Toy</v>
      </c>
      <c r="E2">
        <f>COUNTIF(dog!$C$2:$C$250,D2)</f>
        <v>21</v>
      </c>
      <c r="G2" t="str" cm="1">
        <f t="array" ref="G2:I11">INDEX(_xlfn._xlws.SORT(cat!A2:I67,9,1),_xlfn.SEQUENCE(10),{1,9,7})</f>
        <v>Exotic Shorthair</v>
      </c>
      <c r="H2">
        <v>1</v>
      </c>
      <c r="I2">
        <v>1750</v>
      </c>
      <c r="K2" s="3" t="str" cm="1">
        <f t="array" ref="K2:M11">INDEX(_xlfn._xlws.SORT(cat!A2:I67,9,-1),_xlfn.SEQUENCE(10),{1,9,7})</f>
        <v>American Wirehair</v>
      </c>
      <c r="L2">
        <v>41</v>
      </c>
      <c r="M2">
        <v>1000</v>
      </c>
      <c r="O2" t="str" cm="1">
        <f t="array" ref="O2:Q11">INDEX(_xlfn._xlws.SORT(dog!A2:M250,13,1),_xlfn.SEQUENCE(10),{1,13,7})</f>
        <v>Black Labrador Retriever</v>
      </c>
      <c r="P2">
        <v>1</v>
      </c>
      <c r="Q2">
        <v>1500</v>
      </c>
      <c r="S2" s="3" t="str" cm="1">
        <f t="array" ref="S2:U11">INDEX(_xlfn._xlws.SORT(dog!A2:M250,13,-1),_xlfn.SEQUENCE(10),{1,13,7})</f>
        <v>Norwegian Lundehund</v>
      </c>
      <c r="T2">
        <v>190</v>
      </c>
      <c r="U2">
        <v>500</v>
      </c>
    </row>
    <row r="3" spans="1:21" x14ac:dyDescent="0.2">
      <c r="A3" t="str">
        <v>Medium</v>
      </c>
      <c r="B3">
        <f>COUNTIF(cat!$D$2:$D$67,A3)</f>
        <v>14</v>
      </c>
      <c r="D3" t="str">
        <v>Sporting</v>
      </c>
      <c r="E3">
        <f>COUNTIF(dog!$C$2:$C$250,D3)</f>
        <v>40</v>
      </c>
      <c r="G3" t="str">
        <v>Persian</v>
      </c>
      <c r="H3">
        <v>2</v>
      </c>
      <c r="I3">
        <v>1250</v>
      </c>
      <c r="K3" t="str">
        <v>Korat</v>
      </c>
      <c r="L3">
        <v>40</v>
      </c>
      <c r="M3">
        <v>600</v>
      </c>
      <c r="O3" t="str">
        <v>Chocolate Labrador Retriever</v>
      </c>
      <c r="P3">
        <v>1</v>
      </c>
      <c r="Q3">
        <v>1500</v>
      </c>
      <c r="S3" t="str">
        <v>Sloughi</v>
      </c>
      <c r="T3">
        <v>188</v>
      </c>
      <c r="U3">
        <v>900</v>
      </c>
    </row>
    <row r="4" spans="1:21" x14ac:dyDescent="0.2">
      <c r="A4" t="str">
        <v>Long</v>
      </c>
      <c r="B4">
        <f>COUNTIF(cat!$D$2:$D$67,A4)</f>
        <v>20</v>
      </c>
      <c r="D4">
        <v>0</v>
      </c>
      <c r="E4">
        <f>COUNTIF(dog!$C$2:$C$250,D4)</f>
        <v>0</v>
      </c>
      <c r="G4" t="str">
        <v>Maine Coon</v>
      </c>
      <c r="H4">
        <v>3</v>
      </c>
      <c r="I4">
        <v>1600</v>
      </c>
      <c r="K4" t="str">
        <v>LaPerm</v>
      </c>
      <c r="L4">
        <v>39</v>
      </c>
      <c r="M4">
        <v>500</v>
      </c>
      <c r="O4" t="str">
        <v>Labrador Retriever</v>
      </c>
      <c r="P4">
        <v>1</v>
      </c>
      <c r="Q4">
        <v>1500</v>
      </c>
      <c r="S4" t="str">
        <v>Foxhound</v>
      </c>
      <c r="T4">
        <v>187</v>
      </c>
      <c r="U4">
        <v>500</v>
      </c>
    </row>
    <row r="5" spans="1:21" x14ac:dyDescent="0.2">
      <c r="A5" t="str">
        <v>Bald</v>
      </c>
      <c r="B5">
        <f>COUNTIF(cat!$D$2:$D$67,A5)</f>
        <v>2</v>
      </c>
      <c r="D5" t="str">
        <v>Terrier</v>
      </c>
      <c r="E5">
        <f>COUNTIF(dog!$C$2:$C$250,D5)</f>
        <v>36</v>
      </c>
      <c r="G5" t="str">
        <v>Ragdoll</v>
      </c>
      <c r="H5">
        <v>4</v>
      </c>
      <c r="I5">
        <v>1000</v>
      </c>
      <c r="K5" t="str">
        <v>Burmilla</v>
      </c>
      <c r="L5">
        <v>38</v>
      </c>
      <c r="M5">
        <v>600</v>
      </c>
      <c r="O5" t="str">
        <v>Yellow Labrador Retriever</v>
      </c>
      <c r="P5">
        <v>1</v>
      </c>
      <c r="Q5">
        <v>1500</v>
      </c>
      <c r="S5" t="str">
        <v>Hound</v>
      </c>
      <c r="T5">
        <v>187</v>
      </c>
      <c r="U5">
        <v>500</v>
      </c>
    </row>
    <row r="6" spans="1:21" x14ac:dyDescent="0.2">
      <c r="D6" t="str">
        <v>Working</v>
      </c>
      <c r="E6">
        <f>COUNTIF(dog!$C$2:$C$250,D6)</f>
        <v>49</v>
      </c>
      <c r="G6" t="str">
        <v>British Shorthair</v>
      </c>
      <c r="H6">
        <v>5</v>
      </c>
      <c r="I6">
        <v>1750</v>
      </c>
      <c r="K6" t="str">
        <v>Turkish Van</v>
      </c>
      <c r="L6">
        <v>37</v>
      </c>
      <c r="M6">
        <v>500</v>
      </c>
      <c r="O6" t="str">
        <v>German Shepherd Dog</v>
      </c>
      <c r="P6">
        <v>2</v>
      </c>
      <c r="Q6">
        <v>1400</v>
      </c>
      <c r="S6" t="str">
        <v>Otterhound</v>
      </c>
      <c r="T6">
        <v>186</v>
      </c>
      <c r="U6">
        <v>550</v>
      </c>
    </row>
    <row r="7" spans="1:21" x14ac:dyDescent="0.2">
      <c r="D7" t="str">
        <v>Non Sporting</v>
      </c>
      <c r="E7">
        <f>COUNTIF(dog!$C$2:$C$250,D7)</f>
        <v>27</v>
      </c>
      <c r="G7" t="str">
        <v>American Shorthair</v>
      </c>
      <c r="H7">
        <v>6</v>
      </c>
      <c r="I7">
        <v>900</v>
      </c>
      <c r="K7" t="str">
        <v>Bobtail</v>
      </c>
      <c r="L7">
        <v>36</v>
      </c>
      <c r="M7">
        <v>800</v>
      </c>
      <c r="O7" t="str">
        <v>Shepherd</v>
      </c>
      <c r="P7">
        <v>2</v>
      </c>
      <c r="Q7">
        <v>1400</v>
      </c>
      <c r="S7" t="str">
        <v>Cirneco dell'Etna</v>
      </c>
      <c r="T7">
        <v>184</v>
      </c>
      <c r="U7">
        <v>900</v>
      </c>
    </row>
    <row r="8" spans="1:21" x14ac:dyDescent="0.2">
      <c r="D8" t="str">
        <v>Herding</v>
      </c>
      <c r="E8">
        <f>COUNTIF(dog!$C$2:$C$250,D8)</f>
        <v>37</v>
      </c>
      <c r="G8" t="str">
        <v>Abyssinian</v>
      </c>
      <c r="H8">
        <v>7</v>
      </c>
      <c r="I8">
        <v>1050</v>
      </c>
      <c r="K8" t="str">
        <v>Havana</v>
      </c>
      <c r="L8">
        <v>35</v>
      </c>
      <c r="M8">
        <v>900</v>
      </c>
      <c r="O8" t="str">
        <v>White German Shepherd</v>
      </c>
      <c r="P8">
        <v>2</v>
      </c>
      <c r="Q8">
        <v>1400</v>
      </c>
      <c r="S8" t="str">
        <v>Harrier</v>
      </c>
      <c r="T8">
        <v>183</v>
      </c>
      <c r="U8">
        <v>350</v>
      </c>
    </row>
    <row r="9" spans="1:21" x14ac:dyDescent="0.2">
      <c r="D9" t="str">
        <v>Hound</v>
      </c>
      <c r="E9">
        <f>COUNTIF(dog!$C$2:$C$250,D9)</f>
        <v>34</v>
      </c>
      <c r="G9" t="str">
        <v>Canadian Hairless</v>
      </c>
      <c r="H9">
        <v>8</v>
      </c>
      <c r="I9">
        <v>1450</v>
      </c>
      <c r="K9" t="str">
        <v>Bombay</v>
      </c>
      <c r="L9">
        <v>34</v>
      </c>
      <c r="M9">
        <v>500</v>
      </c>
      <c r="O9" t="str">
        <v>Golden Retriever</v>
      </c>
      <c r="P9">
        <v>3</v>
      </c>
      <c r="Q9">
        <v>1500</v>
      </c>
      <c r="S9" t="str">
        <v>Dandi Dinmont Terrier</v>
      </c>
      <c r="T9">
        <v>182</v>
      </c>
      <c r="U9">
        <v>1500</v>
      </c>
    </row>
    <row r="10" spans="1:21" x14ac:dyDescent="0.2">
      <c r="D10" t="str">
        <v>Southern</v>
      </c>
      <c r="E10">
        <f>COUNTIF(dog!$C$2:$C$250,D10)</f>
        <v>1</v>
      </c>
      <c r="G10" t="str">
        <v>Sphynx (hairless cat)</v>
      </c>
      <c r="H10">
        <v>8</v>
      </c>
      <c r="I10">
        <v>1450</v>
      </c>
      <c r="K10" t="str">
        <v>Ragamuffin</v>
      </c>
      <c r="L10">
        <v>32</v>
      </c>
      <c r="M10">
        <v>1000</v>
      </c>
      <c r="O10" t="str">
        <v>Retriever</v>
      </c>
      <c r="P10">
        <v>3</v>
      </c>
      <c r="Q10">
        <v>1500</v>
      </c>
      <c r="S10" t="str">
        <v>Chinook</v>
      </c>
      <c r="T10">
        <v>179</v>
      </c>
      <c r="U10">
        <v>900</v>
      </c>
    </row>
    <row r="11" spans="1:21" x14ac:dyDescent="0.2">
      <c r="G11" t="str">
        <v>Siamese</v>
      </c>
      <c r="H11">
        <v>9</v>
      </c>
      <c r="I11">
        <v>500</v>
      </c>
      <c r="K11" t="str">
        <v>Balinese</v>
      </c>
      <c r="L11">
        <v>31</v>
      </c>
      <c r="M11">
        <v>1300</v>
      </c>
      <c r="O11" t="str">
        <v>French Bulldog</v>
      </c>
      <c r="P11">
        <v>4</v>
      </c>
      <c r="Q11">
        <v>3000</v>
      </c>
      <c r="S11" t="str">
        <v>English Coonhound</v>
      </c>
      <c r="T11">
        <v>178</v>
      </c>
      <c r="U11">
        <v>1100</v>
      </c>
    </row>
    <row r="13" spans="1:21" x14ac:dyDescent="0.2">
      <c r="I13" s="2">
        <f>AVERAGE(I2:I11)</f>
        <v>1270</v>
      </c>
      <c r="M13" s="2">
        <f>AVERAGE(M2:M11)</f>
        <v>770</v>
      </c>
      <c r="Q13" s="2">
        <f>AVERAGE(Q2:Q11)</f>
        <v>1620</v>
      </c>
      <c r="U13" s="2">
        <f>AVERAGE(U2:U11)</f>
        <v>770</v>
      </c>
    </row>
    <row r="15" spans="1:21" x14ac:dyDescent="0.2">
      <c r="A15" t="s">
        <v>664</v>
      </c>
      <c r="G15" t="s">
        <v>668</v>
      </c>
      <c r="J15" t="s">
        <v>669</v>
      </c>
    </row>
    <row r="16" spans="1:21" x14ac:dyDescent="0.2">
      <c r="A16" t="s">
        <v>658</v>
      </c>
      <c r="G16">
        <f>AVERAGE(cat!E2:E67)</f>
        <v>5.1060606060606064</v>
      </c>
      <c r="J16">
        <f>AVERAGE(dog!E2:E250)</f>
        <v>23.935742971887549</v>
      </c>
      <c r="M16" t="s">
        <v>690</v>
      </c>
      <c r="R16" t="s">
        <v>689</v>
      </c>
    </row>
    <row r="17" spans="1:11" x14ac:dyDescent="0.2">
      <c r="A17" t="s">
        <v>665</v>
      </c>
      <c r="B17" t="s">
        <v>666</v>
      </c>
    </row>
    <row r="18" spans="1:11" x14ac:dyDescent="0.2">
      <c r="A18" cm="1">
        <f t="array" ref="A18">SUM(LEN(cat!F2:F67)-LEN(SUBSTITUTE(cat!F2:F67,$A$16,"")))/LEN($A$16)</f>
        <v>26</v>
      </c>
      <c r="B18" cm="1">
        <f t="array" ref="B18">SUM(LEN(dog!F2:F250)-LEN(SUBSTITUTE(dog!F2:F250,$A$16,"")))/LEN($A$16)</f>
        <v>71</v>
      </c>
    </row>
    <row r="20" spans="1:11" x14ac:dyDescent="0.2">
      <c r="A20" t="s">
        <v>687</v>
      </c>
    </row>
    <row r="21" spans="1:11" x14ac:dyDescent="0.2">
      <c r="A21" t="s">
        <v>688</v>
      </c>
    </row>
    <row r="22" spans="1:11" x14ac:dyDescent="0.2">
      <c r="A22" t="s">
        <v>665</v>
      </c>
      <c r="B22" t="s">
        <v>666</v>
      </c>
    </row>
    <row r="23" spans="1:11" x14ac:dyDescent="0.2">
      <c r="A23" cm="1">
        <f t="array" ref="A23">SUM(LEN(cat!F2:F67)-LEN(SUBSTITUTE(cat!F2:F67,$A$21,"")))/LEN($A$21)</f>
        <v>38</v>
      </c>
      <c r="B23" cm="1">
        <f t="array" ref="B23">SUM(LEN(dog!F2:F250)-LEN(SUBSTITUTE(dog!F2:F250,$A$21,"")))/LEN($A$21)</f>
        <v>167</v>
      </c>
    </row>
    <row r="25" spans="1:11" x14ac:dyDescent="0.2">
      <c r="A25" t="s">
        <v>683</v>
      </c>
      <c r="B25" t="s">
        <v>684</v>
      </c>
      <c r="D25" t="s">
        <v>679</v>
      </c>
      <c r="E25" t="s">
        <v>680</v>
      </c>
    </row>
    <row r="26" spans="1:11" x14ac:dyDescent="0.2">
      <c r="A26">
        <f>COUNTIF(cat!K2:K66,TRUE)</f>
        <v>26</v>
      </c>
      <c r="B26">
        <f>COUNTIF(cat!K2:K66,FALSE)</f>
        <v>39</v>
      </c>
      <c r="D26">
        <f>COUNTIF(dog!O2:O250,TRUE)</f>
        <v>71</v>
      </c>
      <c r="E26">
        <f>COUNTIF(dog!O2:O250,FALSE)</f>
        <v>178</v>
      </c>
    </row>
    <row r="29" spans="1:11" x14ac:dyDescent="0.2">
      <c r="A29" s="2" t="s">
        <v>690</v>
      </c>
      <c r="H29" s="2" t="s">
        <v>689</v>
      </c>
    </row>
    <row r="30" spans="1:11" x14ac:dyDescent="0.2">
      <c r="A30" t="str" cm="1">
        <f t="array" ref="A30:D30">INDEX(_xlfn._xlws.SORT(cat!A2:I67,7,-1),_xlfn.SEQUENCE(1),{1,7,6,9})</f>
        <v>Extra-Toes Cat (Hemingway Polydactyl)</v>
      </c>
      <c r="B30">
        <v>2000</v>
      </c>
      <c r="C30" t="str">
        <v>Six-Toed</v>
      </c>
      <c r="D30">
        <v>0</v>
      </c>
      <c r="H30" t="str" cm="1">
        <f t="array" ref="H30:K30">INDEX(_xlfn._xlws.SORT(dog!A2:I67,7,-1),_xlfn.SEQUENCE(1),{1,7,6,9})</f>
        <v>Afghan Hound</v>
      </c>
      <c r="I30">
        <v>2250</v>
      </c>
      <c r="J30" t="str">
        <v>Aloof, Clownish, Dignified, Happy, Independent</v>
      </c>
      <c r="K30">
        <v>1</v>
      </c>
    </row>
    <row r="31" spans="1:11" x14ac:dyDescent="0.2">
      <c r="A31" t="str" cm="1">
        <f t="array" ref="A31:D31">INDEX(_xlfn._xlws.SORT(cat!A2:I67,7,1),_xlfn.SEQUENCE(1),{1,7,6,9})</f>
        <v>Calico</v>
      </c>
      <c r="B31">
        <v>100</v>
      </c>
      <c r="C31" t="str">
        <v>Active, Curious, Easygoing, Playful, Calm</v>
      </c>
      <c r="D31">
        <v>0</v>
      </c>
      <c r="H31" t="str" cm="1">
        <f t="array" ref="H31:K31">INDEX(_xlfn._xlws.SORT(dog!A3:I68,7,1),_xlfn.SEQUENCE(1),{1,7,6,9})</f>
        <v>Black and Tan Coonhound</v>
      </c>
      <c r="I31">
        <v>350</v>
      </c>
      <c r="J31" t="str">
        <v>Adaptable, Easygoing, Even-tempered, Gentle, Lovable, Trusting, Intelligent</v>
      </c>
      <c r="K31">
        <v>3</v>
      </c>
    </row>
    <row r="33" spans="1:12" x14ac:dyDescent="0.2">
      <c r="A33" s="6" t="s">
        <v>670</v>
      </c>
      <c r="B33" s="6"/>
      <c r="C33" s="6"/>
      <c r="D33" s="6"/>
      <c r="E33" s="6"/>
      <c r="F33" s="6"/>
      <c r="G33" s="6"/>
      <c r="H33" s="6"/>
      <c r="I33" s="6"/>
      <c r="J33" s="6"/>
      <c r="K33" s="6"/>
      <c r="L33" s="6"/>
    </row>
    <row r="34" spans="1:12" x14ac:dyDescent="0.2">
      <c r="A34" t="str">
        <f>INDEX(cat!$A$2:$A$67,MATCH(B34,cat!$I$2:$I$67,0))</f>
        <v>Exotic Shorthair</v>
      </c>
      <c r="B34" cm="1">
        <f t="array" ref="B34:B43">SMALL(cat!$I$2:$I$67,{1;2;3;4;5;6;7;8;9;10})</f>
        <v>1</v>
      </c>
      <c r="D34" t="str">
        <f>INDEX(cat!$A$2:$A$67,MATCH(E34,cat!$I$2:$I$67,0))</f>
        <v>American Wirehair</v>
      </c>
      <c r="E34" cm="1">
        <f t="array" ref="E34:E43">LARGE(cat!$I$2:$I$67,{1;2;3;4;5;6;7;8;9;10})</f>
        <v>41</v>
      </c>
      <c r="G34" t="str">
        <f>INDEX(dog!$A$2:$A$251,MATCH(H34,dog!$M$2:$M$251,0))</f>
        <v>Black Labrador Retriever</v>
      </c>
      <c r="H34" cm="1">
        <f t="array" ref="H34:H43">SMALL(dog!$M$2:$M$251,{1;2;3;4;5;6;7;8;9;10})</f>
        <v>1</v>
      </c>
      <c r="K34" t="str">
        <f>INDEX(dog!$A$2:$A$251,MATCH(L34,dog!$M$2:$M$251,0))</f>
        <v>Norwegian Lundehund</v>
      </c>
      <c r="L34" cm="1">
        <f t="array" ref="L34:L43">LARGE(dog!$M$2:$M$251,{1;2;3;4;5;6;7;8;9;10})</f>
        <v>190</v>
      </c>
    </row>
    <row r="35" spans="1:12" x14ac:dyDescent="0.2">
      <c r="A35" t="str">
        <f>INDEX(cat!$A$2:$A$67,MATCH(B35,cat!$I$2:$I$67,0))</f>
        <v>Persian</v>
      </c>
      <c r="B35">
        <v>2</v>
      </c>
      <c r="D35" t="str">
        <f>INDEX(cat!$A$2:$A$67,MATCH(E35,cat!$I$2:$I$67,0))</f>
        <v>Korat</v>
      </c>
      <c r="E35">
        <v>40</v>
      </c>
      <c r="G35" t="str">
        <f>INDEX(dog!$A$2:$A$251,MATCH(H35,dog!$M$2:$M$251,0))</f>
        <v>Black Labrador Retriever</v>
      </c>
      <c r="H35">
        <v>1</v>
      </c>
      <c r="K35" t="str">
        <f>INDEX(dog!$A$2:$A$251,MATCH(L35,dog!$M$2:$M$251,0))</f>
        <v>Sloughi</v>
      </c>
      <c r="L35">
        <v>188</v>
      </c>
    </row>
    <row r="36" spans="1:12" x14ac:dyDescent="0.2">
      <c r="A36" t="str">
        <f>INDEX(cat!$A$2:$A$67,MATCH(B36,cat!$I$2:$I$67,0))</f>
        <v>Maine Coon</v>
      </c>
      <c r="B36">
        <v>3</v>
      </c>
      <c r="D36" t="str">
        <f>INDEX(cat!$A$2:$A$67,MATCH(E36,cat!$I$2:$I$67,0))</f>
        <v>LaPerm</v>
      </c>
      <c r="E36">
        <v>39</v>
      </c>
      <c r="G36" t="str">
        <f>INDEX(dog!$A$2:$A$251,MATCH(H36,dog!$M$2:$M$251,0))</f>
        <v>Black Labrador Retriever</v>
      </c>
      <c r="H36">
        <v>1</v>
      </c>
      <c r="K36" t="str">
        <f>INDEX(dog!$A$2:$A$251,MATCH(L36,dog!$M$2:$M$251,0))</f>
        <v>Foxhound</v>
      </c>
      <c r="L36">
        <v>187</v>
      </c>
    </row>
    <row r="37" spans="1:12" x14ac:dyDescent="0.2">
      <c r="A37" t="str">
        <f>INDEX(cat!$A$2:$A$67,MATCH(B37,cat!$I$2:$I$67,0))</f>
        <v>Ragdoll</v>
      </c>
      <c r="B37">
        <v>4</v>
      </c>
      <c r="D37" t="str">
        <f>INDEX(cat!$A$2:$A$67,MATCH(E37,cat!$I$2:$I$67,0))</f>
        <v>Burmilla</v>
      </c>
      <c r="E37">
        <v>38</v>
      </c>
      <c r="G37" t="str">
        <f>INDEX(dog!$A$2:$A$251,MATCH(H37,dog!$M$2:$M$251,0))</f>
        <v>Black Labrador Retriever</v>
      </c>
      <c r="H37">
        <v>1</v>
      </c>
      <c r="K37" t="str">
        <f>INDEX(dog!$A$2:$A$251,MATCH(L37,dog!$M$2:$M$251,0))</f>
        <v>Foxhound</v>
      </c>
      <c r="L37">
        <v>187</v>
      </c>
    </row>
    <row r="38" spans="1:12" x14ac:dyDescent="0.2">
      <c r="A38" t="str">
        <f>INDEX(cat!$A$2:$A$67,MATCH(B38,cat!$I$2:$I$67,0))</f>
        <v>British Shorthair</v>
      </c>
      <c r="B38">
        <v>5</v>
      </c>
      <c r="D38" t="str">
        <f>INDEX(cat!$A$2:$A$67,MATCH(E38,cat!$I$2:$I$67,0))</f>
        <v>Turkish Van</v>
      </c>
      <c r="E38">
        <v>37</v>
      </c>
      <c r="G38" t="str">
        <f>INDEX(dog!$A$2:$A$251,MATCH(H38,dog!$M$2:$M$251,0))</f>
        <v>German Shepherd Dog</v>
      </c>
      <c r="H38">
        <v>2</v>
      </c>
      <c r="K38" t="str">
        <f>INDEX(dog!$A$2:$A$251,MATCH(L38,dog!$M$2:$M$251,0))</f>
        <v>Otterhound</v>
      </c>
      <c r="L38">
        <v>186</v>
      </c>
    </row>
    <row r="39" spans="1:12" x14ac:dyDescent="0.2">
      <c r="A39" t="str">
        <f>INDEX(cat!$A$2:$A$67,MATCH(B39,cat!$I$2:$I$67,0))</f>
        <v>American Shorthair</v>
      </c>
      <c r="B39">
        <v>6</v>
      </c>
      <c r="D39" t="str">
        <f>INDEX(cat!$A$2:$A$67,MATCH(E39,cat!$I$2:$I$67,0))</f>
        <v>Bobtail</v>
      </c>
      <c r="E39">
        <v>36</v>
      </c>
      <c r="G39" t="str">
        <f>INDEX(dog!$A$2:$A$251,MATCH(H39,dog!$M$2:$M$251,0))</f>
        <v>German Shepherd Dog</v>
      </c>
      <c r="H39">
        <v>2</v>
      </c>
      <c r="K39" t="str">
        <f>INDEX(dog!$A$2:$A$251,MATCH(L39,dog!$M$2:$M$251,0))</f>
        <v>Cirneco dell'Etna</v>
      </c>
      <c r="L39">
        <v>184</v>
      </c>
    </row>
    <row r="40" spans="1:12" x14ac:dyDescent="0.2">
      <c r="A40" t="str">
        <f>INDEX(cat!$A$2:$A$67,MATCH(B40,cat!$I$2:$I$67,0))</f>
        <v>Abyssinian</v>
      </c>
      <c r="B40">
        <v>7</v>
      </c>
      <c r="D40" t="str">
        <f>INDEX(cat!$A$2:$A$67,MATCH(E40,cat!$I$2:$I$67,0))</f>
        <v>Havana</v>
      </c>
      <c r="E40">
        <v>35</v>
      </c>
      <c r="G40" t="str">
        <f>INDEX(dog!$A$2:$A$251,MATCH(H40,dog!$M$2:$M$251,0))</f>
        <v>German Shepherd Dog</v>
      </c>
      <c r="H40">
        <v>2</v>
      </c>
      <c r="K40" t="str">
        <f>INDEX(dog!$A$2:$A$251,MATCH(L40,dog!$M$2:$M$251,0))</f>
        <v>Harrier</v>
      </c>
      <c r="L40">
        <v>183</v>
      </c>
    </row>
    <row r="41" spans="1:12" x14ac:dyDescent="0.2">
      <c r="A41" t="str">
        <f>INDEX(cat!$A$2:$A$67,MATCH(B41,cat!$I$2:$I$67,0))</f>
        <v>Canadian Hairless</v>
      </c>
      <c r="B41">
        <v>8</v>
      </c>
      <c r="D41" t="str">
        <f>INDEX(cat!$A$2:$A$67,MATCH(E41,cat!$I$2:$I$67,0))</f>
        <v>Bombay</v>
      </c>
      <c r="E41">
        <v>34</v>
      </c>
      <c r="G41" t="str">
        <f>INDEX(dog!$A$2:$A$251,MATCH(H41,dog!$M$2:$M$251,0))</f>
        <v>Golden Retriever</v>
      </c>
      <c r="H41">
        <v>3</v>
      </c>
      <c r="K41" t="str">
        <f>INDEX(dog!$A$2:$A$251,MATCH(L41,dog!$M$2:$M$251,0))</f>
        <v>Dandi Dinmont Terrier</v>
      </c>
      <c r="L41">
        <v>182</v>
      </c>
    </row>
    <row r="42" spans="1:12" x14ac:dyDescent="0.2">
      <c r="A42" t="str">
        <f>INDEX(cat!$A$2:$A$67,MATCH(B42,cat!$I$2:$I$67,0))</f>
        <v>Canadian Hairless</v>
      </c>
      <c r="B42">
        <v>8</v>
      </c>
      <c r="D42" t="str">
        <f>INDEX(cat!$A$2:$A$67,MATCH(E42,cat!$I$2:$I$67,0))</f>
        <v>Ragamuffin</v>
      </c>
      <c r="E42">
        <v>32</v>
      </c>
      <c r="G42" t="str">
        <f>INDEX(dog!$A$2:$A$251,MATCH(H42,dog!$M$2:$M$251,0))</f>
        <v>Golden Retriever</v>
      </c>
      <c r="H42">
        <v>3</v>
      </c>
      <c r="K42" t="str">
        <f>INDEX(dog!$A$2:$A$251,MATCH(L42,dog!$M$2:$M$251,0))</f>
        <v>Chinook</v>
      </c>
      <c r="L42">
        <v>179</v>
      </c>
    </row>
    <row r="43" spans="1:12" x14ac:dyDescent="0.2">
      <c r="A43" t="str">
        <f>INDEX(cat!$A$2:$A$67,MATCH(B43,cat!$I$2:$I$67,0))</f>
        <v>Siamese</v>
      </c>
      <c r="B43">
        <v>9</v>
      </c>
      <c r="D43" t="str">
        <f>INDEX(cat!$A$2:$A$67,MATCH(E43,cat!$I$2:$I$67,0))</f>
        <v>Balinese</v>
      </c>
      <c r="E43">
        <v>31</v>
      </c>
      <c r="G43" t="str">
        <f>INDEX(dog!$A$2:$A$251,MATCH(H43,dog!$M$2:$M$251,0))</f>
        <v>French Bulldog</v>
      </c>
      <c r="H43">
        <v>4</v>
      </c>
      <c r="K43" t="str">
        <f>INDEX(dog!$A$2:$A$251,MATCH(L43,dog!$M$2:$M$251,0))</f>
        <v>English Coonhound</v>
      </c>
      <c r="L43">
        <v>178</v>
      </c>
    </row>
  </sheetData>
  <mergeCells count="1">
    <mergeCell ref="A33:L3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68275B-3CA4-2941-A287-5EF3B9E1F3B9}">
  <dimension ref="A1:Q7"/>
  <sheetViews>
    <sheetView tabSelected="1" topLeftCell="A2" workbookViewId="0">
      <selection activeCell="O1" sqref="O1"/>
    </sheetView>
  </sheetViews>
  <sheetFormatPr baseColWidth="10" defaultRowHeight="16" x14ac:dyDescent="0.2"/>
  <cols>
    <col min="1" max="1" width="13" bestFit="1" customWidth="1"/>
    <col min="2" max="2" width="11.1640625" bestFit="1" customWidth="1"/>
    <col min="8" max="8" width="13" bestFit="1" customWidth="1"/>
    <col min="9" max="9" width="14" bestFit="1" customWidth="1"/>
    <col min="15" max="15" width="13" bestFit="1" customWidth="1"/>
    <col min="16" max="16" width="16" bestFit="1" customWidth="1"/>
    <col min="17" max="17" width="19.83203125" bestFit="1" customWidth="1"/>
  </cols>
  <sheetData>
    <row r="1" spans="1:17" x14ac:dyDescent="0.2">
      <c r="O1" s="4" t="s">
        <v>671</v>
      </c>
      <c r="P1" t="s">
        <v>685</v>
      </c>
      <c r="Q1" t="s">
        <v>686</v>
      </c>
    </row>
    <row r="2" spans="1:17" x14ac:dyDescent="0.2">
      <c r="A2" s="4" t="s">
        <v>671</v>
      </c>
      <c r="B2" t="s">
        <v>673</v>
      </c>
      <c r="H2" s="4" t="s">
        <v>671</v>
      </c>
      <c r="I2" t="s">
        <v>674</v>
      </c>
      <c r="O2" s="5">
        <v>39</v>
      </c>
      <c r="P2">
        <v>26</v>
      </c>
      <c r="Q2">
        <v>39</v>
      </c>
    </row>
    <row r="3" spans="1:17" x14ac:dyDescent="0.2">
      <c r="A3" s="5" t="s">
        <v>43</v>
      </c>
      <c r="B3">
        <v>2</v>
      </c>
      <c r="H3" s="5" t="s">
        <v>41</v>
      </c>
      <c r="I3" s="7">
        <v>11</v>
      </c>
      <c r="O3" s="5" t="s">
        <v>672</v>
      </c>
      <c r="P3">
        <v>26</v>
      </c>
      <c r="Q3">
        <v>39</v>
      </c>
    </row>
    <row r="4" spans="1:17" x14ac:dyDescent="0.2">
      <c r="A4" s="5" t="s">
        <v>24</v>
      </c>
      <c r="B4">
        <v>20</v>
      </c>
      <c r="H4" s="5" t="s">
        <v>10</v>
      </c>
      <c r="I4" s="7">
        <v>43</v>
      </c>
    </row>
    <row r="5" spans="1:17" x14ac:dyDescent="0.2">
      <c r="A5" s="5" t="s">
        <v>14</v>
      </c>
      <c r="B5">
        <v>14</v>
      </c>
      <c r="H5" s="5" t="s">
        <v>23</v>
      </c>
      <c r="I5" s="7">
        <v>11</v>
      </c>
    </row>
    <row r="6" spans="1:17" x14ac:dyDescent="0.2">
      <c r="A6" s="5" t="s">
        <v>11</v>
      </c>
      <c r="B6">
        <v>30</v>
      </c>
      <c r="H6" s="5" t="s">
        <v>50</v>
      </c>
      <c r="I6" s="7">
        <v>1</v>
      </c>
    </row>
    <row r="7" spans="1:17" x14ac:dyDescent="0.2">
      <c r="A7" s="5" t="s">
        <v>672</v>
      </c>
      <c r="B7">
        <v>66</v>
      </c>
      <c r="H7" s="5" t="s">
        <v>672</v>
      </c>
      <c r="I7" s="7">
        <v>66</v>
      </c>
    </row>
  </sheetData>
  <pageMargins left="0.7" right="0.7" top="0.75" bottom="0.75" header="0.3" footer="0.3"/>
  <drawing r:id="rId4"/>
  <extLst>
    <ext xmlns:x14="http://schemas.microsoft.com/office/spreadsheetml/2009/9/main" uri="{A8765BA9-456A-4dab-B4F3-ACF838C121DE}">
      <x14:slicerList>
        <x14:slicer r:id="rId5"/>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BF8F1E-25E3-844A-A5A6-A1753EA03D94}">
  <dimension ref="A1:Q13"/>
  <sheetViews>
    <sheetView workbookViewId="0">
      <selection activeCell="O1" sqref="O1"/>
    </sheetView>
  </sheetViews>
  <sheetFormatPr baseColWidth="10" defaultRowHeight="16" x14ac:dyDescent="0.2"/>
  <cols>
    <col min="1" max="1" width="13" bestFit="1" customWidth="1"/>
    <col min="2" max="2" width="14.5" bestFit="1" customWidth="1"/>
    <col min="9" max="9" width="13" bestFit="1" customWidth="1"/>
    <col min="10" max="10" width="14.5" bestFit="1" customWidth="1"/>
    <col min="15" max="15" width="13" bestFit="1" customWidth="1"/>
    <col min="16" max="16" width="17" bestFit="1" customWidth="1"/>
    <col min="17" max="17" width="20.6640625" bestFit="1" customWidth="1"/>
  </cols>
  <sheetData>
    <row r="1" spans="1:17" x14ac:dyDescent="0.2">
      <c r="A1" s="4" t="s">
        <v>671</v>
      </c>
      <c r="B1" t="s">
        <v>675</v>
      </c>
      <c r="I1" s="4" t="s">
        <v>671</v>
      </c>
      <c r="J1" t="s">
        <v>677</v>
      </c>
      <c r="O1" s="4" t="s">
        <v>671</v>
      </c>
      <c r="P1" t="s">
        <v>681</v>
      </c>
      <c r="Q1" t="s">
        <v>682</v>
      </c>
    </row>
    <row r="2" spans="1:17" x14ac:dyDescent="0.2">
      <c r="A2" s="5" t="s">
        <v>145</v>
      </c>
      <c r="B2">
        <v>35</v>
      </c>
      <c r="I2" s="5" t="s">
        <v>162</v>
      </c>
      <c r="J2">
        <v>37</v>
      </c>
      <c r="O2" s="5">
        <v>178</v>
      </c>
      <c r="P2">
        <v>71</v>
      </c>
      <c r="Q2">
        <v>178</v>
      </c>
    </row>
    <row r="3" spans="1:17" x14ac:dyDescent="0.2">
      <c r="A3" s="5" t="s">
        <v>159</v>
      </c>
      <c r="B3">
        <v>34</v>
      </c>
      <c r="I3" s="5" t="s">
        <v>195</v>
      </c>
      <c r="J3">
        <v>34</v>
      </c>
      <c r="O3" s="5" t="s">
        <v>672</v>
      </c>
      <c r="P3">
        <v>71</v>
      </c>
      <c r="Q3">
        <v>178</v>
      </c>
    </row>
    <row r="4" spans="1:17" x14ac:dyDescent="0.2">
      <c r="A4" s="5" t="s">
        <v>178</v>
      </c>
      <c r="B4">
        <v>40</v>
      </c>
      <c r="I4" s="5" t="s">
        <v>171</v>
      </c>
      <c r="J4">
        <v>27</v>
      </c>
    </row>
    <row r="5" spans="1:17" x14ac:dyDescent="0.2">
      <c r="A5" s="5" t="s">
        <v>502</v>
      </c>
      <c r="B5">
        <v>1</v>
      </c>
      <c r="I5" s="5" t="s">
        <v>486</v>
      </c>
      <c r="J5">
        <v>1</v>
      </c>
    </row>
    <row r="6" spans="1:17" x14ac:dyDescent="0.2">
      <c r="A6" s="5" t="s">
        <v>162</v>
      </c>
      <c r="B6">
        <v>36</v>
      </c>
      <c r="I6" s="5" t="s">
        <v>148</v>
      </c>
      <c r="J6">
        <v>40</v>
      </c>
    </row>
    <row r="7" spans="1:17" x14ac:dyDescent="0.2">
      <c r="A7" s="5" t="s">
        <v>166</v>
      </c>
      <c r="B7">
        <v>23</v>
      </c>
      <c r="I7" s="5" t="s">
        <v>155</v>
      </c>
      <c r="J7">
        <v>36</v>
      </c>
    </row>
    <row r="8" spans="1:17" x14ac:dyDescent="0.2">
      <c r="A8" s="5" t="s">
        <v>199</v>
      </c>
      <c r="B8">
        <v>19</v>
      </c>
      <c r="I8" s="5" t="s">
        <v>144</v>
      </c>
      <c r="J8">
        <v>21</v>
      </c>
    </row>
    <row r="9" spans="1:17" x14ac:dyDescent="0.2">
      <c r="A9" s="5" t="s">
        <v>149</v>
      </c>
      <c r="B9">
        <v>19</v>
      </c>
      <c r="I9" s="5" t="s">
        <v>158</v>
      </c>
      <c r="J9">
        <v>49</v>
      </c>
    </row>
    <row r="10" spans="1:17" x14ac:dyDescent="0.2">
      <c r="A10" s="5" t="s">
        <v>486</v>
      </c>
      <c r="B10">
        <v>1</v>
      </c>
      <c r="I10" s="5" t="s">
        <v>676</v>
      </c>
    </row>
    <row r="11" spans="1:17" x14ac:dyDescent="0.2">
      <c r="A11" s="5" t="s">
        <v>155</v>
      </c>
      <c r="B11">
        <v>38</v>
      </c>
      <c r="I11" s="5" t="s">
        <v>672</v>
      </c>
      <c r="J11">
        <v>245</v>
      </c>
    </row>
    <row r="12" spans="1:17" x14ac:dyDescent="0.2">
      <c r="A12" s="5" t="s">
        <v>676</v>
      </c>
    </row>
    <row r="13" spans="1:17" x14ac:dyDescent="0.2">
      <c r="A13" s="5" t="s">
        <v>672</v>
      </c>
      <c r="B13">
        <v>246</v>
      </c>
    </row>
  </sheetData>
  <pageMargins left="0.7" right="0.7" top="0.75" bottom="0.75" header="0.3" footer="0.3"/>
  <drawing r:id="rId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cat</vt:lpstr>
      <vt:lpstr>dog</vt:lpstr>
      <vt:lpstr>summary</vt:lpstr>
      <vt:lpstr>cat_chart</vt:lpstr>
      <vt:lpstr>dog_chart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Obinna Uwagba</dc:creator>
  <cp:lastModifiedBy>Obinna Uwagba</cp:lastModifiedBy>
  <dcterms:created xsi:type="dcterms:W3CDTF">2023-09-15T08:42:24Z</dcterms:created>
  <dcterms:modified xsi:type="dcterms:W3CDTF">2023-10-18T08:02:31Z</dcterms:modified>
</cp:coreProperties>
</file>